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SP\"/>
    </mc:Choice>
  </mc:AlternateContent>
  <bookViews>
    <workbookView xWindow="-28920" yWindow="-120" windowWidth="29040" windowHeight="15840" activeTab="4"/>
  </bookViews>
  <sheets>
    <sheet name="Inventory" sheetId="1" r:id="rId1"/>
    <sheet name="Order" sheetId="6" r:id="rId2"/>
    <sheet name="Receive" sheetId="2" r:id="rId3"/>
    <sheet name="Delivery" sheetId="3" r:id="rId4"/>
    <sheet name="List" sheetId="4" r:id="rId5"/>
    <sheet name="Config" sheetId="5" r:id="rId6"/>
    <sheet name="Exchange rate" sheetId="8" r:id="rId7"/>
    <sheet name="Nozzle" sheetId="7" state="hidden" r:id="rId8"/>
  </sheets>
  <definedNames>
    <definedName name="_xlnm._FilterDatabase" localSheetId="5" hidden="1">Config!$A$1:$M$190</definedName>
    <definedName name="_xlnm._FilterDatabase" localSheetId="3" hidden="1">Delivery!$A$1:$O$2147</definedName>
    <definedName name="_xlnm._FilterDatabase" localSheetId="0" hidden="1">Inventory!$A$1:$Q$2079</definedName>
    <definedName name="_xlnm._FilterDatabase" localSheetId="4" hidden="1">List!$A$1:$R$190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1" i="3" l="1"/>
  <c r="M569" i="1" l="1"/>
  <c r="N569" i="1"/>
  <c r="P569" i="1"/>
  <c r="M570" i="1"/>
  <c r="N570" i="1"/>
  <c r="P570" i="1"/>
  <c r="M571" i="1"/>
  <c r="N571" i="1"/>
  <c r="P571" i="1"/>
  <c r="M572" i="1"/>
  <c r="N572" i="1"/>
  <c r="P572" i="1"/>
  <c r="M573" i="1"/>
  <c r="N573" i="1"/>
  <c r="P573" i="1"/>
  <c r="M574" i="1"/>
  <c r="N574" i="1"/>
  <c r="P574" i="1"/>
  <c r="M575" i="1"/>
  <c r="N575" i="1"/>
  <c r="P575" i="1"/>
  <c r="M576" i="1"/>
  <c r="N576" i="1"/>
  <c r="P576" i="1"/>
  <c r="M577" i="1"/>
  <c r="N577" i="1"/>
  <c r="P577" i="1"/>
  <c r="M578" i="1"/>
  <c r="N578" i="1"/>
  <c r="P578" i="1"/>
  <c r="M579" i="1"/>
  <c r="N579" i="1"/>
  <c r="P579" i="1"/>
  <c r="M580" i="1"/>
  <c r="N580" i="1"/>
  <c r="P580" i="1"/>
  <c r="M581" i="1"/>
  <c r="N581" i="1"/>
  <c r="P581" i="1"/>
  <c r="M582" i="1"/>
  <c r="N582" i="1"/>
  <c r="P582" i="1"/>
  <c r="M583" i="1"/>
  <c r="N583" i="1"/>
  <c r="P583" i="1"/>
  <c r="M584" i="1"/>
  <c r="N584" i="1"/>
  <c r="P584" i="1"/>
  <c r="M585" i="1"/>
  <c r="N585" i="1"/>
  <c r="P585" i="1"/>
  <c r="M586" i="1"/>
  <c r="N586" i="1"/>
  <c r="P586" i="1"/>
  <c r="M587" i="1"/>
  <c r="N587" i="1"/>
  <c r="P587" i="1"/>
  <c r="M588" i="1"/>
  <c r="N588" i="1"/>
  <c r="P588" i="1"/>
  <c r="M589" i="1"/>
  <c r="N589" i="1"/>
  <c r="P589" i="1"/>
  <c r="M590" i="1"/>
  <c r="N590" i="1"/>
  <c r="P590" i="1"/>
  <c r="M591" i="1"/>
  <c r="N591" i="1"/>
  <c r="P591" i="1"/>
  <c r="M592" i="1"/>
  <c r="N592" i="1"/>
  <c r="P592" i="1"/>
  <c r="M593" i="1"/>
  <c r="N593" i="1"/>
  <c r="P593" i="1"/>
  <c r="M594" i="1"/>
  <c r="N594" i="1"/>
  <c r="P594" i="1"/>
  <c r="M595" i="1"/>
  <c r="N595" i="1"/>
  <c r="P595" i="1"/>
  <c r="M596" i="1"/>
  <c r="N596" i="1"/>
  <c r="P596" i="1"/>
  <c r="M597" i="1"/>
  <c r="N597" i="1"/>
  <c r="P597" i="1"/>
  <c r="M598" i="1"/>
  <c r="N598" i="1"/>
  <c r="P598" i="1"/>
  <c r="M599" i="1"/>
  <c r="N599" i="1"/>
  <c r="P599" i="1"/>
  <c r="M600" i="1"/>
  <c r="N600" i="1"/>
  <c r="P600" i="1"/>
  <c r="M601" i="1"/>
  <c r="N601" i="1"/>
  <c r="P601" i="1"/>
  <c r="M602" i="1"/>
  <c r="N602" i="1"/>
  <c r="P602" i="1"/>
  <c r="M603" i="1"/>
  <c r="N603" i="1"/>
  <c r="P603" i="1"/>
  <c r="M604" i="1"/>
  <c r="N604" i="1"/>
  <c r="P604" i="1"/>
  <c r="M605" i="1"/>
  <c r="N605" i="1"/>
  <c r="P605" i="1"/>
  <c r="M606" i="1"/>
  <c r="N606" i="1"/>
  <c r="P606" i="1"/>
  <c r="M607" i="1"/>
  <c r="N607" i="1"/>
  <c r="P607" i="1"/>
  <c r="M608" i="1"/>
  <c r="N608" i="1"/>
  <c r="P608" i="1"/>
  <c r="M609" i="1"/>
  <c r="N609" i="1"/>
  <c r="P609" i="1"/>
  <c r="M610" i="1"/>
  <c r="N610" i="1"/>
  <c r="P610" i="1"/>
  <c r="M611" i="1"/>
  <c r="N611" i="1"/>
  <c r="P611" i="1"/>
  <c r="M612" i="1"/>
  <c r="N612" i="1"/>
  <c r="P612" i="1"/>
  <c r="M613" i="1"/>
  <c r="N613" i="1"/>
  <c r="P613" i="1"/>
  <c r="M614" i="1"/>
  <c r="N614" i="1"/>
  <c r="P614" i="1"/>
  <c r="M615" i="1"/>
  <c r="N615" i="1"/>
  <c r="P615" i="1"/>
  <c r="M616" i="1"/>
  <c r="N616" i="1"/>
  <c r="P616" i="1"/>
  <c r="M617" i="1"/>
  <c r="N617" i="1"/>
  <c r="P617" i="1"/>
  <c r="M618" i="1"/>
  <c r="N618" i="1"/>
  <c r="P618" i="1"/>
  <c r="M619" i="1"/>
  <c r="N619" i="1"/>
  <c r="P619" i="1"/>
  <c r="M620" i="1"/>
  <c r="N620" i="1"/>
  <c r="P620" i="1"/>
  <c r="M621" i="1"/>
  <c r="N621" i="1"/>
  <c r="P621" i="1"/>
  <c r="M622" i="1"/>
  <c r="N622" i="1"/>
  <c r="P622" i="1"/>
  <c r="M623" i="1"/>
  <c r="N623" i="1"/>
  <c r="P623" i="1"/>
  <c r="M624" i="1"/>
  <c r="N624" i="1"/>
  <c r="P624" i="1"/>
  <c r="M625" i="1"/>
  <c r="N625" i="1"/>
  <c r="P625" i="1"/>
  <c r="M626" i="1"/>
  <c r="N626" i="1"/>
  <c r="P626" i="1"/>
  <c r="M627" i="1"/>
  <c r="N627" i="1"/>
  <c r="P627" i="1"/>
  <c r="M628" i="1"/>
  <c r="N628" i="1"/>
  <c r="P628" i="1"/>
  <c r="M629" i="1"/>
  <c r="N629" i="1"/>
  <c r="P629" i="1"/>
  <c r="M630" i="1"/>
  <c r="N630" i="1"/>
  <c r="P630" i="1"/>
  <c r="M631" i="1"/>
  <c r="N631" i="1"/>
  <c r="P631" i="1"/>
  <c r="M632" i="1"/>
  <c r="N632" i="1"/>
  <c r="P632" i="1"/>
  <c r="M633" i="1"/>
  <c r="N633" i="1"/>
  <c r="P633" i="1"/>
  <c r="M634" i="1"/>
  <c r="N634" i="1"/>
  <c r="P634" i="1"/>
  <c r="M635" i="1"/>
  <c r="N635" i="1"/>
  <c r="P635" i="1"/>
  <c r="M636" i="1"/>
  <c r="N636" i="1"/>
  <c r="P636" i="1"/>
  <c r="M637" i="1"/>
  <c r="N637" i="1"/>
  <c r="P637" i="1"/>
  <c r="M638" i="1"/>
  <c r="N638" i="1"/>
  <c r="P638" i="1"/>
  <c r="M639" i="1"/>
  <c r="N639" i="1"/>
  <c r="P639" i="1"/>
  <c r="M640" i="1"/>
  <c r="N640" i="1"/>
  <c r="P640" i="1"/>
  <c r="M641" i="1"/>
  <c r="N641" i="1"/>
  <c r="P641" i="1"/>
  <c r="M642" i="1"/>
  <c r="N642" i="1"/>
  <c r="P642" i="1"/>
  <c r="M643" i="1"/>
  <c r="N643" i="1"/>
  <c r="P643" i="1"/>
  <c r="M644" i="1"/>
  <c r="N644" i="1"/>
  <c r="P644" i="1"/>
  <c r="M645" i="1"/>
  <c r="N645" i="1"/>
  <c r="P645" i="1"/>
  <c r="M646" i="1"/>
  <c r="N646" i="1"/>
  <c r="P646" i="1"/>
  <c r="M647" i="1"/>
  <c r="N647" i="1"/>
  <c r="P647" i="1"/>
  <c r="M648" i="1"/>
  <c r="N648" i="1"/>
  <c r="P648" i="1"/>
  <c r="M649" i="1"/>
  <c r="N649" i="1"/>
  <c r="P649" i="1"/>
  <c r="M650" i="1"/>
  <c r="N650" i="1"/>
  <c r="P650" i="1"/>
  <c r="M651" i="1"/>
  <c r="N651" i="1"/>
  <c r="P651" i="1"/>
  <c r="M652" i="1"/>
  <c r="N652" i="1"/>
  <c r="P652" i="1"/>
  <c r="M653" i="1"/>
  <c r="N653" i="1"/>
  <c r="P653" i="1"/>
  <c r="M654" i="1"/>
  <c r="N654" i="1"/>
  <c r="P654" i="1"/>
  <c r="M655" i="1"/>
  <c r="N655" i="1"/>
  <c r="P655" i="1"/>
  <c r="M656" i="1"/>
  <c r="N656" i="1"/>
  <c r="P656" i="1"/>
  <c r="M657" i="1"/>
  <c r="N657" i="1"/>
  <c r="P657" i="1"/>
  <c r="M658" i="1"/>
  <c r="N658" i="1"/>
  <c r="P658" i="1"/>
  <c r="M659" i="1"/>
  <c r="N659" i="1"/>
  <c r="P659" i="1"/>
  <c r="M660" i="1"/>
  <c r="N660" i="1"/>
  <c r="P660" i="1"/>
  <c r="M661" i="1"/>
  <c r="N661" i="1"/>
  <c r="P661" i="1"/>
  <c r="M662" i="1"/>
  <c r="N662" i="1"/>
  <c r="P662" i="1"/>
  <c r="M663" i="1"/>
  <c r="N663" i="1"/>
  <c r="P663" i="1"/>
  <c r="M664" i="1"/>
  <c r="N664" i="1"/>
  <c r="P664" i="1"/>
  <c r="M665" i="1"/>
  <c r="N665" i="1"/>
  <c r="P665" i="1"/>
  <c r="M666" i="1"/>
  <c r="N666" i="1"/>
  <c r="P666" i="1"/>
  <c r="M667" i="1"/>
  <c r="N667" i="1"/>
  <c r="P667" i="1"/>
  <c r="M668" i="1"/>
  <c r="N668" i="1"/>
  <c r="P668" i="1"/>
  <c r="M669" i="1"/>
  <c r="N669" i="1"/>
  <c r="P669" i="1"/>
  <c r="M670" i="1"/>
  <c r="N670" i="1"/>
  <c r="P670" i="1"/>
  <c r="M671" i="1"/>
  <c r="N671" i="1"/>
  <c r="P671" i="1"/>
  <c r="M672" i="1"/>
  <c r="N672" i="1"/>
  <c r="P672" i="1"/>
  <c r="M673" i="1"/>
  <c r="N673" i="1"/>
  <c r="P673" i="1"/>
  <c r="M674" i="1"/>
  <c r="N674" i="1"/>
  <c r="P674" i="1"/>
  <c r="M675" i="1"/>
  <c r="N675" i="1"/>
  <c r="P675" i="1"/>
  <c r="M676" i="1"/>
  <c r="N676" i="1"/>
  <c r="P676" i="1"/>
  <c r="M677" i="1"/>
  <c r="N677" i="1"/>
  <c r="P677" i="1"/>
  <c r="M678" i="1"/>
  <c r="N678" i="1"/>
  <c r="P678" i="1"/>
  <c r="M679" i="1"/>
  <c r="N679" i="1"/>
  <c r="P679" i="1"/>
  <c r="M680" i="1"/>
  <c r="N680" i="1"/>
  <c r="P680" i="1"/>
  <c r="M681" i="1"/>
  <c r="N681" i="1"/>
  <c r="P681" i="1"/>
  <c r="M682" i="1"/>
  <c r="N682" i="1"/>
  <c r="P682" i="1"/>
  <c r="M683" i="1"/>
  <c r="N683" i="1"/>
  <c r="P683" i="1"/>
  <c r="M684" i="1"/>
  <c r="N684" i="1"/>
  <c r="P684" i="1"/>
  <c r="M685" i="1"/>
  <c r="N685" i="1"/>
  <c r="P685" i="1"/>
  <c r="M686" i="1"/>
  <c r="N686" i="1"/>
  <c r="P686" i="1"/>
  <c r="M687" i="1"/>
  <c r="N687" i="1"/>
  <c r="P687" i="1"/>
  <c r="M688" i="1"/>
  <c r="N688" i="1"/>
  <c r="P688" i="1"/>
  <c r="M689" i="1"/>
  <c r="N689" i="1"/>
  <c r="P689" i="1"/>
  <c r="M690" i="1"/>
  <c r="N690" i="1"/>
  <c r="P690" i="1"/>
  <c r="M691" i="1"/>
  <c r="N691" i="1"/>
  <c r="P691" i="1"/>
  <c r="M692" i="1"/>
  <c r="N692" i="1"/>
  <c r="P692" i="1"/>
  <c r="M693" i="1"/>
  <c r="N693" i="1"/>
  <c r="P693" i="1"/>
  <c r="M694" i="1"/>
  <c r="N694" i="1"/>
  <c r="P694" i="1"/>
  <c r="M695" i="1"/>
  <c r="N695" i="1"/>
  <c r="P695" i="1"/>
  <c r="M696" i="1"/>
  <c r="N696" i="1"/>
  <c r="P696" i="1"/>
  <c r="M697" i="1"/>
  <c r="N697" i="1"/>
  <c r="P697" i="1"/>
  <c r="M698" i="1"/>
  <c r="N698" i="1"/>
  <c r="P698" i="1"/>
  <c r="M699" i="1"/>
  <c r="N699" i="1"/>
  <c r="P699" i="1"/>
  <c r="M700" i="1"/>
  <c r="N700" i="1"/>
  <c r="P700" i="1"/>
  <c r="M701" i="1"/>
  <c r="N701" i="1"/>
  <c r="P701" i="1"/>
  <c r="M702" i="1"/>
  <c r="N702" i="1"/>
  <c r="P702" i="1"/>
  <c r="M703" i="1"/>
  <c r="N703" i="1"/>
  <c r="P703" i="1"/>
  <c r="M704" i="1"/>
  <c r="N704" i="1"/>
  <c r="P704" i="1"/>
  <c r="M705" i="1"/>
  <c r="N705" i="1"/>
  <c r="P705" i="1"/>
  <c r="M706" i="1"/>
  <c r="N706" i="1"/>
  <c r="P706" i="1"/>
  <c r="M707" i="1"/>
  <c r="N707" i="1"/>
  <c r="P707" i="1"/>
  <c r="M708" i="1"/>
  <c r="N708" i="1"/>
  <c r="P708" i="1"/>
  <c r="M709" i="1"/>
  <c r="N709" i="1"/>
  <c r="P709" i="1"/>
  <c r="M710" i="1"/>
  <c r="N710" i="1"/>
  <c r="P710" i="1"/>
  <c r="M711" i="1"/>
  <c r="N711" i="1"/>
  <c r="P711" i="1"/>
  <c r="M712" i="1"/>
  <c r="N712" i="1"/>
  <c r="P712" i="1"/>
  <c r="M713" i="1"/>
  <c r="N713" i="1"/>
  <c r="P713" i="1"/>
  <c r="M714" i="1"/>
  <c r="N714" i="1"/>
  <c r="P714" i="1"/>
  <c r="M715" i="1"/>
  <c r="N715" i="1"/>
  <c r="P715" i="1"/>
  <c r="M716" i="1"/>
  <c r="N716" i="1"/>
  <c r="P716" i="1"/>
  <c r="M717" i="1"/>
  <c r="N717" i="1"/>
  <c r="P717" i="1"/>
  <c r="M718" i="1"/>
  <c r="N718" i="1"/>
  <c r="P718" i="1"/>
  <c r="M719" i="1"/>
  <c r="N719" i="1"/>
  <c r="P719" i="1"/>
  <c r="M720" i="1"/>
  <c r="N720" i="1"/>
  <c r="P720" i="1"/>
  <c r="M721" i="1"/>
  <c r="N721" i="1"/>
  <c r="P721" i="1"/>
  <c r="M722" i="1"/>
  <c r="N722" i="1"/>
  <c r="P722" i="1"/>
  <c r="M723" i="1"/>
  <c r="N723" i="1"/>
  <c r="P723" i="1"/>
  <c r="M724" i="1"/>
  <c r="N724" i="1"/>
  <c r="P724" i="1"/>
  <c r="M725" i="1"/>
  <c r="N725" i="1"/>
  <c r="P725" i="1"/>
  <c r="M726" i="1"/>
  <c r="N726" i="1"/>
  <c r="P726" i="1"/>
  <c r="M727" i="1"/>
  <c r="N727" i="1"/>
  <c r="P727" i="1"/>
  <c r="M728" i="1"/>
  <c r="N728" i="1"/>
  <c r="P728" i="1"/>
  <c r="M729" i="1"/>
  <c r="N729" i="1"/>
  <c r="P729" i="1"/>
  <c r="M730" i="1"/>
  <c r="N730" i="1"/>
  <c r="P730" i="1"/>
  <c r="M731" i="1"/>
  <c r="N731" i="1"/>
  <c r="P731" i="1"/>
  <c r="M732" i="1"/>
  <c r="N732" i="1"/>
  <c r="P732" i="1"/>
  <c r="M733" i="1"/>
  <c r="N733" i="1"/>
  <c r="P733" i="1"/>
  <c r="M734" i="1"/>
  <c r="N734" i="1"/>
  <c r="P734" i="1"/>
  <c r="M735" i="1"/>
  <c r="N735" i="1"/>
  <c r="P735" i="1"/>
  <c r="M736" i="1"/>
  <c r="N736" i="1"/>
  <c r="P736" i="1"/>
  <c r="M737" i="1"/>
  <c r="N737" i="1"/>
  <c r="P737" i="1"/>
  <c r="M738" i="1"/>
  <c r="N738" i="1"/>
  <c r="P738" i="1"/>
  <c r="M739" i="1"/>
  <c r="N739" i="1"/>
  <c r="P739" i="1"/>
  <c r="M740" i="1"/>
  <c r="N740" i="1"/>
  <c r="P740" i="1"/>
  <c r="M741" i="1"/>
  <c r="N741" i="1"/>
  <c r="P741" i="1"/>
  <c r="M742" i="1"/>
  <c r="N742" i="1"/>
  <c r="P742" i="1"/>
  <c r="M743" i="1"/>
  <c r="N743" i="1"/>
  <c r="P743" i="1"/>
  <c r="M744" i="1"/>
  <c r="N744" i="1"/>
  <c r="P744" i="1"/>
  <c r="M745" i="1"/>
  <c r="N745" i="1"/>
  <c r="P745" i="1"/>
  <c r="M746" i="1"/>
  <c r="N746" i="1"/>
  <c r="P746" i="1"/>
  <c r="M747" i="1"/>
  <c r="N747" i="1"/>
  <c r="P747" i="1"/>
  <c r="M748" i="1"/>
  <c r="N748" i="1"/>
  <c r="P748" i="1"/>
  <c r="M749" i="1"/>
  <c r="N749" i="1"/>
  <c r="P749" i="1"/>
  <c r="M750" i="1"/>
  <c r="N750" i="1"/>
  <c r="P750" i="1"/>
  <c r="M751" i="1"/>
  <c r="N751" i="1"/>
  <c r="P751" i="1"/>
  <c r="M752" i="1"/>
  <c r="N752" i="1"/>
  <c r="P752" i="1"/>
  <c r="M753" i="1"/>
  <c r="N753" i="1"/>
  <c r="P753" i="1"/>
  <c r="M754" i="1"/>
  <c r="N754" i="1"/>
  <c r="P754" i="1"/>
  <c r="M755" i="1"/>
  <c r="N755" i="1"/>
  <c r="P755" i="1"/>
  <c r="M756" i="1"/>
  <c r="N756" i="1"/>
  <c r="P756" i="1"/>
  <c r="M757" i="1"/>
  <c r="N757" i="1"/>
  <c r="P757" i="1"/>
  <c r="M758" i="1"/>
  <c r="N758" i="1"/>
  <c r="P758" i="1"/>
  <c r="M759" i="1"/>
  <c r="N759" i="1"/>
  <c r="P759" i="1"/>
  <c r="M760" i="1"/>
  <c r="N760" i="1"/>
  <c r="P760" i="1"/>
  <c r="M761" i="1"/>
  <c r="N761" i="1"/>
  <c r="P761" i="1"/>
  <c r="M762" i="1"/>
  <c r="N762" i="1"/>
  <c r="P762" i="1"/>
  <c r="M763" i="1"/>
  <c r="N763" i="1"/>
  <c r="P763" i="1"/>
  <c r="M764" i="1"/>
  <c r="N764" i="1"/>
  <c r="P764" i="1"/>
  <c r="M765" i="1"/>
  <c r="N765" i="1"/>
  <c r="P765" i="1"/>
  <c r="M766" i="1"/>
  <c r="N766" i="1"/>
  <c r="P766" i="1"/>
  <c r="M767" i="1"/>
  <c r="N767" i="1"/>
  <c r="P767" i="1"/>
  <c r="M768" i="1"/>
  <c r="N768" i="1"/>
  <c r="P768" i="1"/>
  <c r="M769" i="1"/>
  <c r="N769" i="1"/>
  <c r="P769" i="1"/>
  <c r="M770" i="1"/>
  <c r="N770" i="1"/>
  <c r="P770" i="1"/>
  <c r="M771" i="1"/>
  <c r="N771" i="1"/>
  <c r="P771" i="1"/>
  <c r="M772" i="1"/>
  <c r="N772" i="1"/>
  <c r="P772" i="1"/>
  <c r="M773" i="1"/>
  <c r="N773" i="1"/>
  <c r="P773" i="1"/>
  <c r="M774" i="1"/>
  <c r="N774" i="1"/>
  <c r="P774" i="1"/>
  <c r="M775" i="1"/>
  <c r="N775" i="1"/>
  <c r="P775" i="1"/>
  <c r="M776" i="1"/>
  <c r="N776" i="1"/>
  <c r="P776" i="1"/>
  <c r="M777" i="1"/>
  <c r="N777" i="1"/>
  <c r="P777" i="1"/>
  <c r="M778" i="1"/>
  <c r="N778" i="1"/>
  <c r="P778" i="1"/>
  <c r="M779" i="1"/>
  <c r="N779" i="1"/>
  <c r="P779" i="1"/>
  <c r="M780" i="1"/>
  <c r="N780" i="1"/>
  <c r="P780" i="1"/>
  <c r="M781" i="1"/>
  <c r="N781" i="1"/>
  <c r="P781" i="1"/>
  <c r="M782" i="1"/>
  <c r="N782" i="1"/>
  <c r="P782" i="1"/>
  <c r="M783" i="1"/>
  <c r="N783" i="1"/>
  <c r="P783" i="1"/>
  <c r="M784" i="1"/>
  <c r="N784" i="1"/>
  <c r="P784" i="1"/>
  <c r="M785" i="1"/>
  <c r="N785" i="1"/>
  <c r="P785" i="1"/>
  <c r="M786" i="1"/>
  <c r="N786" i="1"/>
  <c r="P786" i="1"/>
  <c r="M787" i="1"/>
  <c r="N787" i="1"/>
  <c r="P787" i="1"/>
  <c r="M788" i="1"/>
  <c r="N788" i="1"/>
  <c r="P788" i="1"/>
  <c r="M789" i="1"/>
  <c r="N789" i="1"/>
  <c r="P789" i="1"/>
  <c r="M790" i="1"/>
  <c r="N790" i="1"/>
  <c r="P790" i="1"/>
  <c r="M791" i="1"/>
  <c r="N791" i="1"/>
  <c r="P791" i="1"/>
  <c r="M792" i="1"/>
  <c r="N792" i="1"/>
  <c r="P792" i="1"/>
  <c r="M793" i="1"/>
  <c r="N793" i="1"/>
  <c r="P793" i="1"/>
  <c r="M794" i="1"/>
  <c r="N794" i="1"/>
  <c r="P794" i="1"/>
  <c r="M795" i="1"/>
  <c r="N795" i="1"/>
  <c r="P795" i="1"/>
  <c r="M796" i="1"/>
  <c r="N796" i="1"/>
  <c r="P796" i="1"/>
  <c r="M797" i="1"/>
  <c r="N797" i="1"/>
  <c r="P797" i="1"/>
  <c r="M798" i="1"/>
  <c r="N798" i="1"/>
  <c r="P798" i="1"/>
  <c r="M799" i="1"/>
  <c r="N799" i="1"/>
  <c r="P799" i="1"/>
  <c r="M800" i="1"/>
  <c r="N800" i="1"/>
  <c r="P800" i="1"/>
  <c r="M801" i="1"/>
  <c r="N801" i="1"/>
  <c r="P801" i="1"/>
  <c r="M802" i="1"/>
  <c r="N802" i="1"/>
  <c r="P802" i="1"/>
  <c r="M803" i="1"/>
  <c r="N803" i="1"/>
  <c r="P803" i="1"/>
  <c r="M804" i="1"/>
  <c r="N804" i="1"/>
  <c r="P804" i="1"/>
  <c r="M805" i="1"/>
  <c r="N805" i="1"/>
  <c r="P805" i="1"/>
  <c r="M806" i="1"/>
  <c r="N806" i="1"/>
  <c r="P806" i="1"/>
  <c r="M807" i="1"/>
  <c r="N807" i="1"/>
  <c r="P807" i="1"/>
  <c r="M808" i="1"/>
  <c r="N808" i="1"/>
  <c r="P808" i="1"/>
  <c r="M809" i="1"/>
  <c r="N809" i="1"/>
  <c r="P809" i="1"/>
  <c r="M810" i="1"/>
  <c r="N810" i="1"/>
  <c r="P810" i="1"/>
  <c r="M811" i="1"/>
  <c r="N811" i="1"/>
  <c r="P811" i="1"/>
  <c r="M812" i="1"/>
  <c r="N812" i="1"/>
  <c r="P812" i="1"/>
  <c r="M813" i="1"/>
  <c r="N813" i="1"/>
  <c r="P813" i="1"/>
  <c r="M814" i="1"/>
  <c r="N814" i="1"/>
  <c r="P814" i="1"/>
  <c r="M815" i="1"/>
  <c r="N815" i="1"/>
  <c r="P815" i="1"/>
  <c r="M816" i="1"/>
  <c r="N816" i="1"/>
  <c r="P816" i="1"/>
  <c r="M817" i="1"/>
  <c r="N817" i="1"/>
  <c r="P817" i="1"/>
  <c r="M818" i="1"/>
  <c r="N818" i="1"/>
  <c r="P818" i="1"/>
  <c r="M819" i="1"/>
  <c r="N819" i="1"/>
  <c r="P819" i="1"/>
  <c r="M820" i="1"/>
  <c r="N820" i="1"/>
  <c r="P820" i="1"/>
  <c r="M821" i="1"/>
  <c r="N821" i="1"/>
  <c r="P821" i="1"/>
  <c r="M822" i="1"/>
  <c r="N822" i="1"/>
  <c r="P822" i="1"/>
  <c r="M823" i="1"/>
  <c r="N823" i="1"/>
  <c r="P823" i="1"/>
  <c r="M824" i="1"/>
  <c r="N824" i="1"/>
  <c r="P824" i="1"/>
  <c r="M825" i="1"/>
  <c r="N825" i="1"/>
  <c r="P825" i="1"/>
  <c r="M826" i="1"/>
  <c r="N826" i="1"/>
  <c r="P826" i="1"/>
  <c r="M827" i="1"/>
  <c r="N827" i="1"/>
  <c r="P827" i="1"/>
  <c r="M828" i="1"/>
  <c r="N828" i="1"/>
  <c r="P828" i="1"/>
  <c r="M829" i="1"/>
  <c r="N829" i="1"/>
  <c r="P829" i="1"/>
  <c r="M830" i="1"/>
  <c r="N830" i="1"/>
  <c r="P830" i="1"/>
  <c r="M831" i="1"/>
  <c r="N831" i="1"/>
  <c r="P831" i="1"/>
  <c r="M832" i="1"/>
  <c r="N832" i="1"/>
  <c r="P832" i="1"/>
  <c r="M833" i="1"/>
  <c r="N833" i="1"/>
  <c r="P833" i="1"/>
  <c r="M834" i="1"/>
  <c r="N834" i="1"/>
  <c r="P834" i="1"/>
  <c r="M835" i="1"/>
  <c r="N835" i="1"/>
  <c r="P835" i="1"/>
  <c r="M836" i="1"/>
  <c r="N836" i="1"/>
  <c r="P836" i="1"/>
  <c r="M837" i="1"/>
  <c r="N837" i="1"/>
  <c r="P837" i="1"/>
  <c r="M838" i="1"/>
  <c r="N838" i="1"/>
  <c r="P838" i="1"/>
  <c r="M839" i="1"/>
  <c r="N839" i="1"/>
  <c r="P839" i="1"/>
  <c r="M840" i="1"/>
  <c r="N840" i="1"/>
  <c r="P840" i="1"/>
  <c r="M841" i="1"/>
  <c r="N841" i="1"/>
  <c r="P841" i="1"/>
  <c r="M842" i="1"/>
  <c r="N842" i="1"/>
  <c r="P842" i="1"/>
  <c r="M843" i="1"/>
  <c r="N843" i="1"/>
  <c r="P843" i="1"/>
  <c r="M844" i="1"/>
  <c r="N844" i="1"/>
  <c r="P844" i="1"/>
  <c r="M845" i="1"/>
  <c r="N845" i="1"/>
  <c r="P845" i="1"/>
  <c r="M846" i="1"/>
  <c r="N846" i="1"/>
  <c r="P846" i="1"/>
  <c r="M847" i="1"/>
  <c r="N847" i="1"/>
  <c r="P847" i="1"/>
  <c r="M848" i="1"/>
  <c r="N848" i="1"/>
  <c r="P848" i="1"/>
  <c r="M849" i="1"/>
  <c r="N849" i="1"/>
  <c r="P849" i="1"/>
  <c r="M850" i="1"/>
  <c r="N850" i="1"/>
  <c r="P850" i="1"/>
  <c r="M851" i="1"/>
  <c r="N851" i="1"/>
  <c r="P851" i="1"/>
  <c r="M852" i="1"/>
  <c r="N852" i="1"/>
  <c r="P852" i="1"/>
  <c r="M853" i="1"/>
  <c r="N853" i="1"/>
  <c r="P853" i="1"/>
  <c r="M854" i="1"/>
  <c r="N854" i="1"/>
  <c r="P854" i="1"/>
  <c r="M855" i="1"/>
  <c r="N855" i="1"/>
  <c r="P855" i="1"/>
  <c r="M856" i="1"/>
  <c r="N856" i="1"/>
  <c r="P856" i="1"/>
  <c r="M857" i="1"/>
  <c r="N857" i="1"/>
  <c r="P857" i="1"/>
  <c r="M858" i="1"/>
  <c r="N858" i="1"/>
  <c r="P858" i="1"/>
  <c r="M859" i="1"/>
  <c r="N859" i="1"/>
  <c r="P859" i="1"/>
  <c r="M860" i="1"/>
  <c r="N860" i="1"/>
  <c r="P860" i="1"/>
  <c r="M861" i="1"/>
  <c r="N861" i="1"/>
  <c r="P861" i="1"/>
  <c r="M862" i="1"/>
  <c r="N862" i="1"/>
  <c r="P862" i="1"/>
  <c r="M863" i="1"/>
  <c r="N863" i="1"/>
  <c r="P863" i="1"/>
  <c r="M864" i="1"/>
  <c r="N864" i="1"/>
  <c r="P864" i="1"/>
  <c r="M865" i="1"/>
  <c r="N865" i="1"/>
  <c r="P865" i="1"/>
  <c r="M866" i="1"/>
  <c r="N866" i="1"/>
  <c r="P866" i="1"/>
  <c r="M867" i="1"/>
  <c r="N867" i="1"/>
  <c r="P867" i="1"/>
  <c r="M868" i="1"/>
  <c r="N868" i="1"/>
  <c r="P868" i="1"/>
  <c r="M869" i="1"/>
  <c r="N869" i="1"/>
  <c r="P869" i="1"/>
  <c r="M870" i="1"/>
  <c r="N870" i="1"/>
  <c r="P870" i="1"/>
  <c r="M871" i="1"/>
  <c r="N871" i="1"/>
  <c r="P871" i="1"/>
  <c r="M872" i="1"/>
  <c r="N872" i="1"/>
  <c r="P872" i="1"/>
  <c r="M873" i="1"/>
  <c r="N873" i="1"/>
  <c r="P873" i="1"/>
  <c r="M874" i="1"/>
  <c r="N874" i="1"/>
  <c r="P874" i="1"/>
  <c r="M875" i="1"/>
  <c r="N875" i="1"/>
  <c r="P875" i="1"/>
  <c r="M876" i="1"/>
  <c r="N876" i="1"/>
  <c r="P876" i="1"/>
  <c r="M877" i="1"/>
  <c r="N877" i="1"/>
  <c r="P877" i="1"/>
  <c r="M878" i="1"/>
  <c r="N878" i="1"/>
  <c r="P878" i="1"/>
  <c r="M879" i="1"/>
  <c r="N879" i="1"/>
  <c r="P879" i="1"/>
  <c r="M880" i="1"/>
  <c r="N880" i="1"/>
  <c r="P880" i="1"/>
  <c r="M881" i="1"/>
  <c r="N881" i="1"/>
  <c r="P881" i="1"/>
  <c r="M882" i="1"/>
  <c r="N882" i="1"/>
  <c r="P882" i="1"/>
  <c r="M883" i="1"/>
  <c r="N883" i="1"/>
  <c r="P883" i="1"/>
  <c r="M884" i="1"/>
  <c r="N884" i="1"/>
  <c r="P884" i="1"/>
  <c r="M885" i="1"/>
  <c r="N885" i="1"/>
  <c r="P885" i="1"/>
  <c r="M886" i="1"/>
  <c r="N886" i="1"/>
  <c r="P886" i="1"/>
  <c r="M887" i="1"/>
  <c r="N887" i="1"/>
  <c r="P887" i="1"/>
  <c r="M888" i="1"/>
  <c r="N888" i="1"/>
  <c r="P888" i="1"/>
  <c r="M889" i="1"/>
  <c r="N889" i="1"/>
  <c r="P889" i="1"/>
  <c r="M890" i="1"/>
  <c r="N890" i="1"/>
  <c r="P890" i="1"/>
  <c r="M891" i="1"/>
  <c r="N891" i="1"/>
  <c r="P891" i="1"/>
  <c r="M892" i="1"/>
  <c r="N892" i="1"/>
  <c r="P892" i="1"/>
  <c r="M893" i="1"/>
  <c r="N893" i="1"/>
  <c r="P893" i="1"/>
  <c r="M894" i="1"/>
  <c r="N894" i="1"/>
  <c r="P894" i="1"/>
  <c r="M895" i="1"/>
  <c r="N895" i="1"/>
  <c r="P895" i="1"/>
  <c r="M896" i="1"/>
  <c r="N896" i="1"/>
  <c r="P896" i="1"/>
  <c r="M897" i="1"/>
  <c r="N897" i="1"/>
  <c r="P897" i="1"/>
  <c r="M898" i="1"/>
  <c r="N898" i="1"/>
  <c r="P898" i="1"/>
  <c r="M899" i="1"/>
  <c r="N899" i="1"/>
  <c r="P899" i="1"/>
  <c r="M900" i="1"/>
  <c r="N900" i="1"/>
  <c r="P900" i="1"/>
  <c r="M901" i="1"/>
  <c r="N901" i="1"/>
  <c r="P901" i="1"/>
  <c r="M902" i="1"/>
  <c r="N902" i="1"/>
  <c r="P902" i="1"/>
  <c r="M903" i="1"/>
  <c r="N903" i="1"/>
  <c r="P903" i="1"/>
  <c r="M904" i="1"/>
  <c r="N904" i="1"/>
  <c r="P904" i="1"/>
  <c r="M905" i="1"/>
  <c r="N905" i="1"/>
  <c r="P905" i="1"/>
  <c r="M906" i="1"/>
  <c r="N906" i="1"/>
  <c r="P906" i="1"/>
  <c r="M907" i="1"/>
  <c r="N907" i="1"/>
  <c r="P907" i="1"/>
  <c r="M908" i="1"/>
  <c r="N908" i="1"/>
  <c r="P908" i="1"/>
  <c r="M909" i="1"/>
  <c r="N909" i="1"/>
  <c r="P909" i="1"/>
  <c r="M910" i="1"/>
  <c r="N910" i="1"/>
  <c r="P910" i="1"/>
  <c r="M911" i="1"/>
  <c r="N911" i="1"/>
  <c r="P911" i="1"/>
  <c r="M912" i="1"/>
  <c r="N912" i="1"/>
  <c r="P912" i="1"/>
  <c r="M913" i="1"/>
  <c r="N913" i="1"/>
  <c r="P913" i="1"/>
  <c r="M914" i="1"/>
  <c r="N914" i="1"/>
  <c r="P914" i="1"/>
  <c r="M915" i="1"/>
  <c r="N915" i="1"/>
  <c r="P915" i="1"/>
  <c r="M916" i="1"/>
  <c r="N916" i="1"/>
  <c r="P916" i="1"/>
  <c r="M917" i="1"/>
  <c r="N917" i="1"/>
  <c r="P917" i="1"/>
  <c r="M918" i="1"/>
  <c r="N918" i="1"/>
  <c r="P918" i="1"/>
  <c r="M919" i="1"/>
  <c r="N919" i="1"/>
  <c r="P919" i="1"/>
  <c r="M920" i="1"/>
  <c r="N920" i="1"/>
  <c r="P920" i="1"/>
  <c r="M921" i="1"/>
  <c r="N921" i="1"/>
  <c r="P921" i="1"/>
  <c r="M922" i="1"/>
  <c r="N922" i="1"/>
  <c r="P922" i="1"/>
  <c r="M923" i="1"/>
  <c r="N923" i="1"/>
  <c r="P923" i="1"/>
  <c r="M924" i="1"/>
  <c r="N924" i="1"/>
  <c r="P924" i="1"/>
  <c r="M925" i="1"/>
  <c r="N925" i="1"/>
  <c r="P925" i="1"/>
  <c r="M926" i="1"/>
  <c r="N926" i="1"/>
  <c r="P926" i="1"/>
  <c r="M927" i="1"/>
  <c r="N927" i="1"/>
  <c r="P927" i="1"/>
  <c r="M928" i="1"/>
  <c r="N928" i="1"/>
  <c r="P928" i="1"/>
  <c r="M929" i="1"/>
  <c r="N929" i="1"/>
  <c r="P929" i="1"/>
  <c r="M930" i="1"/>
  <c r="N930" i="1"/>
  <c r="P930" i="1"/>
  <c r="M931" i="1"/>
  <c r="N931" i="1"/>
  <c r="P931" i="1"/>
  <c r="M932" i="1"/>
  <c r="N932" i="1"/>
  <c r="P932" i="1"/>
  <c r="M933" i="1"/>
  <c r="N933" i="1"/>
  <c r="P933" i="1"/>
  <c r="M934" i="1"/>
  <c r="N934" i="1"/>
  <c r="P934" i="1"/>
  <c r="M935" i="1"/>
  <c r="N935" i="1"/>
  <c r="P935" i="1"/>
  <c r="M936" i="1"/>
  <c r="N936" i="1"/>
  <c r="P936" i="1"/>
  <c r="M937" i="1"/>
  <c r="N937" i="1"/>
  <c r="P937" i="1"/>
  <c r="M938" i="1"/>
  <c r="N938" i="1"/>
  <c r="P938" i="1"/>
  <c r="M939" i="1"/>
  <c r="N939" i="1"/>
  <c r="P939" i="1"/>
  <c r="M940" i="1"/>
  <c r="N940" i="1"/>
  <c r="P940" i="1"/>
  <c r="M941" i="1"/>
  <c r="N941" i="1"/>
  <c r="P941" i="1"/>
  <c r="M942" i="1"/>
  <c r="N942" i="1"/>
  <c r="P942" i="1"/>
  <c r="M943" i="1"/>
  <c r="N943" i="1"/>
  <c r="P943" i="1"/>
  <c r="M944" i="1"/>
  <c r="N944" i="1"/>
  <c r="P944" i="1"/>
  <c r="M945" i="1"/>
  <c r="N945" i="1"/>
  <c r="P945" i="1"/>
  <c r="M946" i="1"/>
  <c r="N946" i="1"/>
  <c r="P946" i="1"/>
  <c r="M947" i="1"/>
  <c r="N947" i="1"/>
  <c r="P947" i="1"/>
  <c r="M948" i="1"/>
  <c r="N948" i="1"/>
  <c r="P948" i="1"/>
  <c r="M949" i="1"/>
  <c r="N949" i="1"/>
  <c r="P949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M388" i="1"/>
  <c r="M384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949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N384" i="1"/>
  <c r="M385" i="1"/>
  <c r="N385" i="1"/>
  <c r="M386" i="1"/>
  <c r="N386" i="1"/>
  <c r="M387" i="1"/>
  <c r="N387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189" i="1"/>
  <c r="K190" i="1"/>
  <c r="K191" i="1"/>
  <c r="K192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89" i="1"/>
  <c r="H190" i="1"/>
  <c r="H191" i="1"/>
  <c r="H192" i="1"/>
  <c r="H193" i="1"/>
  <c r="H194" i="1"/>
  <c r="H195" i="1"/>
  <c r="E123" i="4" l="1"/>
  <c r="E124" i="4"/>
  <c r="E125" i="4"/>
  <c r="E126" i="4"/>
  <c r="E127" i="4"/>
  <c r="E128" i="4"/>
  <c r="E129" i="4"/>
  <c r="E130" i="4"/>
  <c r="E131" i="4"/>
  <c r="E132" i="4"/>
  <c r="E122" i="4"/>
  <c r="D184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D179" i="4"/>
  <c r="D115" i="4" l="1"/>
  <c r="D116" i="4"/>
  <c r="D117" i="4"/>
  <c r="D113" i="4"/>
  <c r="D109" i="4"/>
  <c r="D110" i="4"/>
  <c r="D105" i="4"/>
  <c r="D106" i="4"/>
  <c r="D107" i="4"/>
  <c r="D100" i="4"/>
  <c r="D101" i="4"/>
  <c r="E190" i="4" l="1"/>
  <c r="J190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D26" i="4" l="1"/>
  <c r="D6" i="4"/>
  <c r="D8" i="4"/>
  <c r="D189" i="4" l="1"/>
  <c r="D183" i="4"/>
  <c r="D180" i="4"/>
  <c r="D178" i="4"/>
  <c r="D139" i="4"/>
  <c r="D138" i="4"/>
  <c r="D133" i="4"/>
  <c r="D121" i="4"/>
  <c r="D114" i="4"/>
  <c r="D112" i="4"/>
  <c r="D111" i="4"/>
  <c r="D104" i="4"/>
  <c r="D103" i="4"/>
  <c r="D10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62" i="4"/>
  <c r="E108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3" i="4"/>
  <c r="E4" i="4"/>
  <c r="E5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J161" i="4" l="1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L85" i="4" l="1"/>
  <c r="C102" i="4" l="1"/>
  <c r="F52" i="4" l="1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25" i="4"/>
  <c r="G25" i="4"/>
  <c r="F26" i="4"/>
  <c r="G26" i="4"/>
  <c r="AC190" i="4" l="1"/>
  <c r="AB190" i="4"/>
  <c r="C2" i="4" l="1"/>
  <c r="B103" i="3" l="1"/>
  <c r="C103" i="3"/>
  <c r="J103" i="3"/>
  <c r="L103" i="3"/>
  <c r="M103" i="3"/>
  <c r="N103" i="3"/>
  <c r="J83" i="3" l="1"/>
  <c r="L13" i="3" l="1"/>
  <c r="L2" i="3"/>
  <c r="L3" i="3"/>
  <c r="J938" i="3" l="1"/>
  <c r="L1945" i="3" l="1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13" i="3" l="1"/>
  <c r="C2013" i="3"/>
  <c r="B2014" i="3"/>
  <c r="C2014" i="3"/>
  <c r="B2015" i="3"/>
  <c r="C2015" i="3"/>
  <c r="B2016" i="3"/>
  <c r="C2016" i="3"/>
  <c r="B2017" i="3"/>
  <c r="C2017" i="3"/>
  <c r="B2018" i="3"/>
  <c r="C2018" i="3"/>
  <c r="B2011" i="3" l="1"/>
  <c r="C2011" i="3"/>
  <c r="B2012" i="3"/>
  <c r="C2012" i="3"/>
  <c r="B2005" i="3" l="1"/>
  <c r="C2005" i="3"/>
  <c r="B2006" i="3"/>
  <c r="C2006" i="3"/>
  <c r="B2007" i="3"/>
  <c r="C2007" i="3"/>
  <c r="B2008" i="3"/>
  <c r="C2008" i="3"/>
  <c r="B2009" i="3"/>
  <c r="C2009" i="3"/>
  <c r="B2010" i="3"/>
  <c r="C2010" i="3"/>
  <c r="B1974" i="3" l="1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1973" i="3" l="1"/>
  <c r="C1973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66" i="3"/>
  <c r="C1966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36" i="3"/>
  <c r="B1937" i="3"/>
  <c r="B1938" i="3"/>
  <c r="B1939" i="3"/>
  <c r="B1940" i="3"/>
  <c r="B1941" i="3"/>
  <c r="B1942" i="3"/>
  <c r="B1943" i="3"/>
  <c r="B1944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L1939" i="3" l="1"/>
  <c r="L1940" i="3"/>
  <c r="L1941" i="3"/>
  <c r="L1942" i="3"/>
  <c r="L1943" i="3"/>
  <c r="L1944" i="3"/>
  <c r="L1936" i="3"/>
  <c r="L1937" i="3"/>
  <c r="L1938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M1903" i="3" l="1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C1885" i="3" l="1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B1893" i="3"/>
  <c r="B1894" i="3"/>
  <c r="B1895" i="3"/>
  <c r="B1896" i="3"/>
  <c r="B1897" i="3"/>
  <c r="B1898" i="3"/>
  <c r="B1899" i="3"/>
  <c r="B1900" i="3"/>
  <c r="B1901" i="3"/>
  <c r="B1902" i="3"/>
  <c r="B1889" i="3"/>
  <c r="B1890" i="3"/>
  <c r="B1891" i="3"/>
  <c r="B1892" i="3"/>
  <c r="B1885" i="3"/>
  <c r="B1886" i="3"/>
  <c r="B1887" i="3"/>
  <c r="B1888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B1875" i="3" l="1"/>
  <c r="B1876" i="3"/>
  <c r="B1877" i="3"/>
  <c r="B1878" i="3"/>
  <c r="B1879" i="3"/>
  <c r="B1880" i="3"/>
  <c r="B1881" i="3"/>
  <c r="B1882" i="3"/>
  <c r="B1883" i="3"/>
  <c r="B1884" i="3"/>
  <c r="B1866" i="3"/>
  <c r="B1867" i="3"/>
  <c r="B1868" i="3"/>
  <c r="B1869" i="3"/>
  <c r="B1870" i="3"/>
  <c r="B1871" i="3"/>
  <c r="B1872" i="3"/>
  <c r="B1873" i="3"/>
  <c r="B1874" i="3"/>
  <c r="B1865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65" i="3"/>
  <c r="M1866" i="3"/>
  <c r="M1867" i="3"/>
  <c r="M1868" i="3"/>
  <c r="M1869" i="3"/>
  <c r="M1870" i="3"/>
  <c r="C1870" i="3" l="1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65" i="3"/>
  <c r="C1866" i="3"/>
  <c r="C1867" i="3"/>
  <c r="C1868" i="3"/>
  <c r="C186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1865" i="3" l="1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l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J1189" i="3"/>
  <c r="N644" i="3" l="1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C1139" i="3"/>
  <c r="C1140" i="3"/>
  <c r="C1141" i="3"/>
  <c r="C1142" i="3"/>
  <c r="C1143" i="3"/>
  <c r="C1144" i="3"/>
  <c r="C1145" i="3"/>
  <c r="C1146" i="3"/>
  <c r="C1147" i="3"/>
  <c r="C1148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J1139" i="3"/>
  <c r="J1140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38" i="3" l="1"/>
  <c r="J1137" i="3"/>
  <c r="J1136" i="3" l="1"/>
  <c r="J1010" i="3" l="1"/>
  <c r="AN37" i="6" l="1"/>
  <c r="AN36" i="6"/>
  <c r="AO3" i="6"/>
  <c r="AN3" i="6"/>
  <c r="AP3" i="6" l="1"/>
  <c r="AQ3" i="6" s="1"/>
  <c r="K75" i="2"/>
  <c r="K76" i="2"/>
  <c r="K68" i="2"/>
  <c r="K73" i="2" l="1"/>
  <c r="K74" i="2"/>
  <c r="K77" i="2"/>
  <c r="K78" i="2"/>
  <c r="J911" i="3" l="1"/>
  <c r="J910" i="3"/>
  <c r="J909" i="3"/>
  <c r="J908" i="3"/>
  <c r="J907" i="3"/>
  <c r="J906" i="3"/>
  <c r="J905" i="3"/>
  <c r="J904" i="3"/>
  <c r="J903" i="3"/>
  <c r="M68" i="2" l="1"/>
  <c r="AJ5" i="6" l="1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4" i="6"/>
  <c r="AJ3" i="6"/>
  <c r="J634" i="3" l="1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863" i="3"/>
  <c r="J1864" i="3"/>
  <c r="M636" i="3" l="1"/>
  <c r="M635" i="3"/>
  <c r="J609" i="3" l="1"/>
  <c r="J594" i="3" l="1"/>
  <c r="AF4" i="6" l="1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" i="6"/>
  <c r="L172" i="4" l="1"/>
  <c r="L171" i="4"/>
  <c r="H172" i="4"/>
  <c r="G172" i="4"/>
  <c r="F172" i="4"/>
  <c r="H171" i="4"/>
  <c r="G171" i="4"/>
  <c r="F171" i="4"/>
  <c r="F147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72" i="4"/>
  <c r="C171" i="4"/>
  <c r="C147" i="4"/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" i="6"/>
  <c r="X3" i="6"/>
  <c r="T3" i="6" l="1"/>
  <c r="X4" i="6"/>
  <c r="X5" i="6"/>
  <c r="X6" i="6"/>
  <c r="X7" i="6" l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G18" i="6" l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P3" i="6" l="1"/>
  <c r="G950" i="1" l="1"/>
  <c r="AM2" i="4" s="1"/>
  <c r="G951" i="1"/>
  <c r="AM3" i="4" s="1"/>
  <c r="G952" i="1"/>
  <c r="AM4" i="4" s="1"/>
  <c r="G953" i="1"/>
  <c r="AM5" i="4" s="1"/>
  <c r="G954" i="1"/>
  <c r="AM6" i="4" s="1"/>
  <c r="G955" i="1"/>
  <c r="AM7" i="4" s="1"/>
  <c r="G956" i="1"/>
  <c r="AM8" i="4" s="1"/>
  <c r="G957" i="1"/>
  <c r="AM9" i="4" s="1"/>
  <c r="G958" i="1"/>
  <c r="AM10" i="4" s="1"/>
  <c r="G959" i="1"/>
  <c r="AM11" i="4" s="1"/>
  <c r="G960" i="1"/>
  <c r="AM12" i="4" s="1"/>
  <c r="G961" i="1"/>
  <c r="AM13" i="4" s="1"/>
  <c r="G962" i="1"/>
  <c r="AM14" i="4" s="1"/>
  <c r="G963" i="1"/>
  <c r="AM15" i="4" s="1"/>
  <c r="G964" i="1"/>
  <c r="AM16" i="4" s="1"/>
  <c r="G965" i="1"/>
  <c r="AM17" i="4" s="1"/>
  <c r="G966" i="1"/>
  <c r="AM18" i="4" s="1"/>
  <c r="G967" i="1"/>
  <c r="AM19" i="4" s="1"/>
  <c r="G968" i="1"/>
  <c r="AM20" i="4" s="1"/>
  <c r="G969" i="1"/>
  <c r="AM21" i="4" s="1"/>
  <c r="G970" i="1"/>
  <c r="AM22" i="4" s="1"/>
  <c r="G971" i="1"/>
  <c r="AM23" i="4" s="1"/>
  <c r="G972" i="1"/>
  <c r="AM24" i="4" s="1"/>
  <c r="G973" i="1"/>
  <c r="AM25" i="4" s="1"/>
  <c r="G974" i="1"/>
  <c r="AM26" i="4" s="1"/>
  <c r="G975" i="1"/>
  <c r="AM27" i="4" s="1"/>
  <c r="G976" i="1"/>
  <c r="AM28" i="4" s="1"/>
  <c r="G977" i="1"/>
  <c r="AM29" i="4" s="1"/>
  <c r="G978" i="1"/>
  <c r="AM30" i="4" s="1"/>
  <c r="G979" i="1"/>
  <c r="AM31" i="4" s="1"/>
  <c r="G980" i="1"/>
  <c r="AM32" i="4" s="1"/>
  <c r="G981" i="1"/>
  <c r="AM33" i="4" s="1"/>
  <c r="G982" i="1"/>
  <c r="AM34" i="4" s="1"/>
  <c r="G983" i="1"/>
  <c r="AM35" i="4" s="1"/>
  <c r="G984" i="1"/>
  <c r="AM36" i="4" s="1"/>
  <c r="G985" i="1"/>
  <c r="AM37" i="4" s="1"/>
  <c r="G986" i="1"/>
  <c r="AM38" i="4" s="1"/>
  <c r="G987" i="1"/>
  <c r="AM39" i="4" s="1"/>
  <c r="G988" i="1"/>
  <c r="AM40" i="4" s="1"/>
  <c r="G989" i="1"/>
  <c r="AM41" i="4" s="1"/>
  <c r="G990" i="1"/>
  <c r="AM42" i="4" s="1"/>
  <c r="G991" i="1"/>
  <c r="AM43" i="4" s="1"/>
  <c r="G992" i="1"/>
  <c r="AM44" i="4" s="1"/>
  <c r="G993" i="1"/>
  <c r="AM45" i="4" s="1"/>
  <c r="G994" i="1"/>
  <c r="AM46" i="4" s="1"/>
  <c r="G995" i="1"/>
  <c r="AM47" i="4" s="1"/>
  <c r="G996" i="1"/>
  <c r="AM48" i="4" s="1"/>
  <c r="G997" i="1"/>
  <c r="AM49" i="4" s="1"/>
  <c r="G998" i="1"/>
  <c r="AM50" i="4" s="1"/>
  <c r="G999" i="1"/>
  <c r="AM51" i="4" s="1"/>
  <c r="G1000" i="1"/>
  <c r="AM52" i="4" s="1"/>
  <c r="G1001" i="1"/>
  <c r="AM53" i="4" s="1"/>
  <c r="G1002" i="1"/>
  <c r="AM54" i="4" s="1"/>
  <c r="G1003" i="1"/>
  <c r="AM55" i="4" s="1"/>
  <c r="G1004" i="1"/>
  <c r="AM56" i="4" s="1"/>
  <c r="G1005" i="1"/>
  <c r="AM57" i="4" s="1"/>
  <c r="G1006" i="1"/>
  <c r="AM58" i="4" s="1"/>
  <c r="G1007" i="1"/>
  <c r="AM59" i="4" s="1"/>
  <c r="G1008" i="1"/>
  <c r="AM60" i="4" s="1"/>
  <c r="G1009" i="1"/>
  <c r="AM61" i="4" s="1"/>
  <c r="G1010" i="1"/>
  <c r="AM62" i="4" s="1"/>
  <c r="G1011" i="1"/>
  <c r="AM63" i="4" s="1"/>
  <c r="G1012" i="1"/>
  <c r="AM64" i="4" s="1"/>
  <c r="G1013" i="1"/>
  <c r="AM65" i="4" s="1"/>
  <c r="G1014" i="1"/>
  <c r="AM66" i="4" s="1"/>
  <c r="G1015" i="1"/>
  <c r="AM67" i="4" s="1"/>
  <c r="G1016" i="1"/>
  <c r="AM68" i="4" s="1"/>
  <c r="G1017" i="1"/>
  <c r="AM69" i="4" s="1"/>
  <c r="G1018" i="1"/>
  <c r="AM70" i="4" s="1"/>
  <c r="G1019" i="1"/>
  <c r="AM71" i="4" s="1"/>
  <c r="G1020" i="1"/>
  <c r="AM72" i="4" s="1"/>
  <c r="G1021" i="1"/>
  <c r="AM73" i="4" s="1"/>
  <c r="G1022" i="1"/>
  <c r="AM74" i="4" s="1"/>
  <c r="G1023" i="1"/>
  <c r="AM75" i="4" s="1"/>
  <c r="G1024" i="1"/>
  <c r="AM76" i="4" s="1"/>
  <c r="G1025" i="1"/>
  <c r="AM77" i="4" s="1"/>
  <c r="G1026" i="1"/>
  <c r="AM78" i="4" s="1"/>
  <c r="G1027" i="1"/>
  <c r="AM79" i="4" s="1"/>
  <c r="G1028" i="1"/>
  <c r="AM80" i="4" s="1"/>
  <c r="G1029" i="1"/>
  <c r="AM81" i="4" s="1"/>
  <c r="G1030" i="1"/>
  <c r="AM82" i="4" s="1"/>
  <c r="G1031" i="1"/>
  <c r="AM83" i="4" s="1"/>
  <c r="G1032" i="1"/>
  <c r="AM84" i="4" s="1"/>
  <c r="G1033" i="1"/>
  <c r="AM85" i="4" s="1"/>
  <c r="G1034" i="1"/>
  <c r="AM86" i="4" s="1"/>
  <c r="G1035" i="1"/>
  <c r="AM87" i="4" s="1"/>
  <c r="G1036" i="1"/>
  <c r="AM88" i="4" s="1"/>
  <c r="G1037" i="1"/>
  <c r="AM89" i="4" s="1"/>
  <c r="G1038" i="1"/>
  <c r="AM90" i="4" s="1"/>
  <c r="G1039" i="1"/>
  <c r="AM91" i="4" s="1"/>
  <c r="G1040" i="1"/>
  <c r="AM92" i="4" s="1"/>
  <c r="G1041" i="1"/>
  <c r="AM93" i="4" s="1"/>
  <c r="G1042" i="1"/>
  <c r="AM94" i="4" s="1"/>
  <c r="G1043" i="1"/>
  <c r="AM95" i="4" s="1"/>
  <c r="G1044" i="1"/>
  <c r="AM96" i="4" s="1"/>
  <c r="G1045" i="1"/>
  <c r="AM97" i="4" s="1"/>
  <c r="G1046" i="1"/>
  <c r="AM98" i="4" s="1"/>
  <c r="G1047" i="1"/>
  <c r="AM99" i="4" s="1"/>
  <c r="G1048" i="1"/>
  <c r="AM100" i="4" s="1"/>
  <c r="G1049" i="1"/>
  <c r="AM101" i="4" s="1"/>
  <c r="G1050" i="1"/>
  <c r="AM102" i="4" s="1"/>
  <c r="G1051" i="1"/>
  <c r="AM103" i="4" s="1"/>
  <c r="G1052" i="1"/>
  <c r="AM104" i="4" s="1"/>
  <c r="G1053" i="1"/>
  <c r="AM105" i="4" s="1"/>
  <c r="G1054" i="1"/>
  <c r="AM106" i="4" s="1"/>
  <c r="G1055" i="1"/>
  <c r="AM107" i="4" s="1"/>
  <c r="G1056" i="1"/>
  <c r="AM108" i="4" s="1"/>
  <c r="G1057" i="1"/>
  <c r="AM109" i="4" s="1"/>
  <c r="G1058" i="1"/>
  <c r="AM110" i="4" s="1"/>
  <c r="G1059" i="1"/>
  <c r="AM111" i="4" s="1"/>
  <c r="G1060" i="1"/>
  <c r="AM112" i="4" s="1"/>
  <c r="G1061" i="1"/>
  <c r="AM113" i="4" s="1"/>
  <c r="G1062" i="1"/>
  <c r="AM114" i="4" s="1"/>
  <c r="G1063" i="1"/>
  <c r="AM115" i="4" s="1"/>
  <c r="G1064" i="1"/>
  <c r="AM116" i="4" s="1"/>
  <c r="G1065" i="1"/>
  <c r="AM117" i="4" s="1"/>
  <c r="G1066" i="1"/>
  <c r="AM118" i="4" s="1"/>
  <c r="G1067" i="1"/>
  <c r="AM119" i="4" s="1"/>
  <c r="G1068" i="1"/>
  <c r="AM120" i="4" s="1"/>
  <c r="G1069" i="1"/>
  <c r="AM121" i="4" s="1"/>
  <c r="G1070" i="1"/>
  <c r="AM122" i="4" s="1"/>
  <c r="G1071" i="1"/>
  <c r="AM123" i="4" s="1"/>
  <c r="G1072" i="1"/>
  <c r="AM124" i="4" s="1"/>
  <c r="G1073" i="1"/>
  <c r="AM125" i="4" s="1"/>
  <c r="G1074" i="1"/>
  <c r="AM126" i="4" s="1"/>
  <c r="G1075" i="1"/>
  <c r="AM127" i="4" s="1"/>
  <c r="G1076" i="1"/>
  <c r="AM128" i="4" s="1"/>
  <c r="G1077" i="1"/>
  <c r="AM129" i="4" s="1"/>
  <c r="G1078" i="1"/>
  <c r="AM130" i="4" s="1"/>
  <c r="G1079" i="1"/>
  <c r="AM131" i="4" s="1"/>
  <c r="G1080" i="1"/>
  <c r="AM132" i="4" s="1"/>
  <c r="G1081" i="1"/>
  <c r="AM133" i="4" s="1"/>
  <c r="G1082" i="1"/>
  <c r="AM134" i="4" s="1"/>
  <c r="G1083" i="1"/>
  <c r="AM135" i="4" s="1"/>
  <c r="G1084" i="1"/>
  <c r="AM136" i="4" s="1"/>
  <c r="G1085" i="1"/>
  <c r="AM137" i="4" s="1"/>
  <c r="G1086" i="1"/>
  <c r="AM138" i="4" s="1"/>
  <c r="G1087" i="1"/>
  <c r="AM139" i="4" s="1"/>
  <c r="G1088" i="1"/>
  <c r="AM140" i="4" s="1"/>
  <c r="G1089" i="1"/>
  <c r="AM141" i="4" s="1"/>
  <c r="G1090" i="1"/>
  <c r="AM142" i="4" s="1"/>
  <c r="G1091" i="1"/>
  <c r="AM143" i="4" s="1"/>
  <c r="G1092" i="1"/>
  <c r="AM144" i="4" s="1"/>
  <c r="G1093" i="1"/>
  <c r="AM145" i="4" s="1"/>
  <c r="G1094" i="1"/>
  <c r="AM146" i="4" s="1"/>
  <c r="G1095" i="1"/>
  <c r="AM147" i="4" s="1"/>
  <c r="G1096" i="1"/>
  <c r="AM148" i="4" s="1"/>
  <c r="G1097" i="1"/>
  <c r="AM149" i="4" s="1"/>
  <c r="G1098" i="1"/>
  <c r="AM150" i="4" s="1"/>
  <c r="G1099" i="1"/>
  <c r="AM151" i="4" s="1"/>
  <c r="G1100" i="1"/>
  <c r="AM152" i="4" s="1"/>
  <c r="G1101" i="1"/>
  <c r="AM153" i="4" s="1"/>
  <c r="G1102" i="1"/>
  <c r="AM154" i="4" s="1"/>
  <c r="G1103" i="1"/>
  <c r="AM155" i="4" s="1"/>
  <c r="G1104" i="1"/>
  <c r="AM156" i="4" s="1"/>
  <c r="G1105" i="1"/>
  <c r="AM157" i="4" s="1"/>
  <c r="G1106" i="1"/>
  <c r="AM158" i="4" s="1"/>
  <c r="G1107" i="1"/>
  <c r="AM159" i="4" s="1"/>
  <c r="G1108" i="1"/>
  <c r="AM160" i="4" s="1"/>
  <c r="G1109" i="1"/>
  <c r="AM161" i="4" s="1"/>
  <c r="G1110" i="1"/>
  <c r="AM162" i="4" s="1"/>
  <c r="G1111" i="1"/>
  <c r="AM163" i="4" s="1"/>
  <c r="G1112" i="1"/>
  <c r="AM164" i="4" s="1"/>
  <c r="G1113" i="1"/>
  <c r="AM165" i="4" s="1"/>
  <c r="G1114" i="1"/>
  <c r="AM166" i="4" s="1"/>
  <c r="G1115" i="1"/>
  <c r="AM167" i="4" s="1"/>
  <c r="G1116" i="1"/>
  <c r="AM168" i="4" s="1"/>
  <c r="G1117" i="1"/>
  <c r="AM169" i="4" s="1"/>
  <c r="G1118" i="1"/>
  <c r="AM170" i="4" s="1"/>
  <c r="G1119" i="1"/>
  <c r="AM171" i="4" s="1"/>
  <c r="G1120" i="1"/>
  <c r="AM172" i="4" s="1"/>
  <c r="G1121" i="1"/>
  <c r="AM173" i="4" s="1"/>
  <c r="G1122" i="1"/>
  <c r="AM174" i="4" s="1"/>
  <c r="G1123" i="1"/>
  <c r="AM175" i="4" s="1"/>
  <c r="G1124" i="1"/>
  <c r="AM176" i="4" s="1"/>
  <c r="G1125" i="1"/>
  <c r="AM177" i="4" s="1"/>
  <c r="G1126" i="1"/>
  <c r="AM178" i="4" s="1"/>
  <c r="G1127" i="1"/>
  <c r="AM179" i="4" s="1"/>
  <c r="G1128" i="1"/>
  <c r="AM180" i="4" s="1"/>
  <c r="G1129" i="1"/>
  <c r="AM181" i="4" s="1"/>
  <c r="G1130" i="1"/>
  <c r="AM182" i="4" s="1"/>
  <c r="G1131" i="1"/>
  <c r="AM183" i="4" s="1"/>
  <c r="G1132" i="1"/>
  <c r="AM184" i="4" s="1"/>
  <c r="G1133" i="1"/>
  <c r="AM185" i="4" s="1"/>
  <c r="G1134" i="1"/>
  <c r="AM186" i="4" s="1"/>
  <c r="G1135" i="1"/>
  <c r="AM187" i="4" s="1"/>
  <c r="G1136" i="1"/>
  <c r="AM188" i="4" s="1"/>
  <c r="G1137" i="1"/>
  <c r="AM189" i="4" s="1"/>
  <c r="G1138" i="1"/>
  <c r="AM190" i="4" s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T5" i="6" l="1"/>
  <c r="P7" i="6"/>
  <c r="T7" i="6"/>
  <c r="P8" i="6"/>
  <c r="T8" i="6"/>
  <c r="P9" i="6"/>
  <c r="T9" i="6"/>
  <c r="P10" i="6"/>
  <c r="T10" i="6"/>
  <c r="P11" i="6"/>
  <c r="T11" i="6"/>
  <c r="P12" i="6"/>
  <c r="T12" i="6"/>
  <c r="P13" i="6"/>
  <c r="T13" i="6"/>
  <c r="P14" i="6"/>
  <c r="T14" i="6"/>
  <c r="P15" i="6"/>
  <c r="T15" i="6"/>
  <c r="P16" i="6"/>
  <c r="T16" i="6"/>
  <c r="P17" i="6"/>
  <c r="T17" i="6"/>
  <c r="P18" i="6"/>
  <c r="T18" i="6"/>
  <c r="P19" i="6"/>
  <c r="T19" i="6"/>
  <c r="P20" i="6"/>
  <c r="T20" i="6"/>
  <c r="P21" i="6"/>
  <c r="T21" i="6"/>
  <c r="P22" i="6"/>
  <c r="T22" i="6"/>
  <c r="P23" i="6"/>
  <c r="T23" i="6"/>
  <c r="P24" i="6"/>
  <c r="T24" i="6"/>
  <c r="P25" i="6"/>
  <c r="T25" i="6"/>
  <c r="P26" i="6"/>
  <c r="T26" i="6"/>
  <c r="P27" i="6"/>
  <c r="T27" i="6"/>
  <c r="P28" i="6"/>
  <c r="T28" i="6"/>
  <c r="P29" i="6"/>
  <c r="T29" i="6"/>
  <c r="P30" i="6"/>
  <c r="T30" i="6"/>
  <c r="P31" i="6"/>
  <c r="T31" i="6"/>
  <c r="P32" i="6"/>
  <c r="T32" i="6"/>
  <c r="P33" i="6"/>
  <c r="T33" i="6"/>
  <c r="P34" i="6"/>
  <c r="T34" i="6"/>
  <c r="P35" i="6"/>
  <c r="T35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H454" i="6"/>
  <c r="M453" i="6"/>
  <c r="H453" i="6"/>
  <c r="M452" i="6"/>
  <c r="H452" i="6"/>
  <c r="M451" i="6"/>
  <c r="H451" i="6"/>
  <c r="M450" i="6"/>
  <c r="H450" i="6"/>
  <c r="M449" i="6"/>
  <c r="H449" i="6"/>
  <c r="M448" i="6"/>
  <c r="H448" i="6"/>
  <c r="M447" i="6"/>
  <c r="H447" i="6"/>
  <c r="M446" i="6"/>
  <c r="H446" i="6"/>
  <c r="M445" i="6"/>
  <c r="H445" i="6"/>
  <c r="M444" i="6"/>
  <c r="H444" i="6"/>
  <c r="M443" i="6"/>
  <c r="H443" i="6"/>
  <c r="M442" i="6"/>
  <c r="H442" i="6"/>
  <c r="M441" i="6"/>
  <c r="H441" i="6"/>
  <c r="M440" i="6"/>
  <c r="H440" i="6"/>
  <c r="M439" i="6"/>
  <c r="H439" i="6"/>
  <c r="M438" i="6"/>
  <c r="H438" i="6"/>
  <c r="M437" i="6"/>
  <c r="H437" i="6"/>
  <c r="M436" i="6"/>
  <c r="H436" i="6"/>
  <c r="M435" i="6"/>
  <c r="H435" i="6"/>
  <c r="M434" i="6"/>
  <c r="H434" i="6"/>
  <c r="M433" i="6"/>
  <c r="H433" i="6"/>
  <c r="M432" i="6"/>
  <c r="H432" i="6"/>
  <c r="M431" i="6"/>
  <c r="H431" i="6"/>
  <c r="M430" i="6"/>
  <c r="H430" i="6"/>
  <c r="M429" i="6"/>
  <c r="H429" i="6"/>
  <c r="M428" i="6"/>
  <c r="H428" i="6"/>
  <c r="M427" i="6"/>
  <c r="H427" i="6"/>
  <c r="M426" i="6"/>
  <c r="H426" i="6"/>
  <c r="M425" i="6"/>
  <c r="H425" i="6"/>
  <c r="M424" i="6"/>
  <c r="H424" i="6"/>
  <c r="M423" i="6"/>
  <c r="H423" i="6"/>
  <c r="M422" i="6"/>
  <c r="H422" i="6"/>
  <c r="M421" i="6"/>
  <c r="H421" i="6"/>
  <c r="M420" i="6"/>
  <c r="H420" i="6"/>
  <c r="M419" i="6"/>
  <c r="H419" i="6"/>
  <c r="M418" i="6"/>
  <c r="K418" i="6"/>
  <c r="H418" i="6"/>
  <c r="M417" i="6"/>
  <c r="K417" i="6"/>
  <c r="H417" i="6"/>
  <c r="M416" i="6"/>
  <c r="K416" i="6"/>
  <c r="H416" i="6"/>
  <c r="M415" i="6"/>
  <c r="K415" i="6"/>
  <c r="H415" i="6"/>
  <c r="M414" i="6"/>
  <c r="K414" i="6"/>
  <c r="H414" i="6"/>
  <c r="M413" i="6"/>
  <c r="K413" i="6"/>
  <c r="H413" i="6"/>
  <c r="M412" i="6"/>
  <c r="K412" i="6"/>
  <c r="H412" i="6"/>
  <c r="M411" i="6"/>
  <c r="K411" i="6"/>
  <c r="H411" i="6"/>
  <c r="M410" i="6"/>
  <c r="K410" i="6"/>
  <c r="H410" i="6"/>
  <c r="M409" i="6"/>
  <c r="K409" i="6"/>
  <c r="H409" i="6"/>
  <c r="M408" i="6"/>
  <c r="K408" i="6"/>
  <c r="H408" i="6"/>
  <c r="M407" i="6"/>
  <c r="K407" i="6"/>
  <c r="H407" i="6"/>
  <c r="M406" i="6"/>
  <c r="K406" i="6"/>
  <c r="H406" i="6"/>
  <c r="M405" i="6"/>
  <c r="K405" i="6"/>
  <c r="H405" i="6"/>
  <c r="M404" i="6"/>
  <c r="K404" i="6"/>
  <c r="H404" i="6"/>
  <c r="M403" i="6"/>
  <c r="K403" i="6"/>
  <c r="H403" i="6"/>
  <c r="M402" i="6"/>
  <c r="K402" i="6"/>
  <c r="H402" i="6"/>
  <c r="M401" i="6"/>
  <c r="K401" i="6"/>
  <c r="H401" i="6"/>
  <c r="M400" i="6"/>
  <c r="K400" i="6"/>
  <c r="H400" i="6"/>
  <c r="M399" i="6"/>
  <c r="K399" i="6"/>
  <c r="H399" i="6"/>
  <c r="M398" i="6"/>
  <c r="K398" i="6"/>
  <c r="H398" i="6"/>
  <c r="M397" i="6"/>
  <c r="K397" i="6"/>
  <c r="H397" i="6"/>
  <c r="M396" i="6"/>
  <c r="K396" i="6"/>
  <c r="H396" i="6"/>
  <c r="M395" i="6"/>
  <c r="K395" i="6"/>
  <c r="H395" i="6"/>
  <c r="M394" i="6"/>
  <c r="K394" i="6"/>
  <c r="H394" i="6"/>
  <c r="M393" i="6"/>
  <c r="K393" i="6"/>
  <c r="H393" i="6"/>
  <c r="M392" i="6"/>
  <c r="K392" i="6"/>
  <c r="H392" i="6"/>
  <c r="M391" i="6"/>
  <c r="K391" i="6"/>
  <c r="H391" i="6"/>
  <c r="M390" i="6"/>
  <c r="K390" i="6"/>
  <c r="H390" i="6"/>
  <c r="M389" i="6"/>
  <c r="K389" i="6"/>
  <c r="H389" i="6"/>
  <c r="M388" i="6"/>
  <c r="K388" i="6"/>
  <c r="H388" i="6"/>
  <c r="M387" i="6"/>
  <c r="K387" i="6"/>
  <c r="H387" i="6"/>
  <c r="M386" i="6"/>
  <c r="K386" i="6"/>
  <c r="H386" i="6"/>
  <c r="M385" i="6"/>
  <c r="K385" i="6"/>
  <c r="H385" i="6"/>
  <c r="M384" i="6"/>
  <c r="K384" i="6"/>
  <c r="H384" i="6"/>
  <c r="M383" i="6"/>
  <c r="K383" i="6"/>
  <c r="H383" i="6"/>
  <c r="M382" i="6"/>
  <c r="K382" i="6"/>
  <c r="H382" i="6"/>
  <c r="M381" i="6"/>
  <c r="K381" i="6"/>
  <c r="H381" i="6"/>
  <c r="M380" i="6"/>
  <c r="K380" i="6"/>
  <c r="H380" i="6"/>
  <c r="M379" i="6"/>
  <c r="K379" i="6"/>
  <c r="H379" i="6"/>
  <c r="M378" i="6"/>
  <c r="K378" i="6"/>
  <c r="H378" i="6"/>
  <c r="M377" i="6"/>
  <c r="K377" i="6"/>
  <c r="H377" i="6"/>
  <c r="M376" i="6"/>
  <c r="K376" i="6"/>
  <c r="H376" i="6"/>
  <c r="M375" i="6"/>
  <c r="K375" i="6"/>
  <c r="H375" i="6"/>
  <c r="M374" i="6"/>
  <c r="K374" i="6"/>
  <c r="H374" i="6"/>
  <c r="M373" i="6"/>
  <c r="K373" i="6"/>
  <c r="H373" i="6"/>
  <c r="M372" i="6"/>
  <c r="K372" i="6"/>
  <c r="H372" i="6"/>
  <c r="M371" i="6"/>
  <c r="K371" i="6"/>
  <c r="H371" i="6"/>
  <c r="M370" i="6"/>
  <c r="K370" i="6"/>
  <c r="H370" i="6"/>
  <c r="M369" i="6"/>
  <c r="K369" i="6"/>
  <c r="H369" i="6"/>
  <c r="M368" i="6"/>
  <c r="K368" i="6"/>
  <c r="H368" i="6"/>
  <c r="M367" i="6"/>
  <c r="K367" i="6"/>
  <c r="H367" i="6"/>
  <c r="M366" i="6"/>
  <c r="K366" i="6"/>
  <c r="H366" i="6"/>
  <c r="M365" i="6"/>
  <c r="K365" i="6"/>
  <c r="H365" i="6"/>
  <c r="M364" i="6"/>
  <c r="K364" i="6"/>
  <c r="H364" i="6"/>
  <c r="M363" i="6"/>
  <c r="K363" i="6"/>
  <c r="H363" i="6"/>
  <c r="M362" i="6"/>
  <c r="K362" i="6"/>
  <c r="H362" i="6"/>
  <c r="M361" i="6"/>
  <c r="K361" i="6"/>
  <c r="H361" i="6"/>
  <c r="M360" i="6"/>
  <c r="K360" i="6"/>
  <c r="H360" i="6"/>
  <c r="M359" i="6"/>
  <c r="K359" i="6"/>
  <c r="H359" i="6"/>
  <c r="M358" i="6"/>
  <c r="K358" i="6"/>
  <c r="H358" i="6"/>
  <c r="M357" i="6"/>
  <c r="K357" i="6"/>
  <c r="H357" i="6"/>
  <c r="M356" i="6"/>
  <c r="K356" i="6"/>
  <c r="H356" i="6"/>
  <c r="M355" i="6"/>
  <c r="K355" i="6"/>
  <c r="H355" i="6"/>
  <c r="M354" i="6"/>
  <c r="K354" i="6"/>
  <c r="H354" i="6"/>
  <c r="M353" i="6"/>
  <c r="K353" i="6"/>
  <c r="H353" i="6"/>
  <c r="M352" i="6"/>
  <c r="K352" i="6"/>
  <c r="H352" i="6"/>
  <c r="M351" i="6"/>
  <c r="K351" i="6"/>
  <c r="H351" i="6"/>
  <c r="M350" i="6"/>
  <c r="K350" i="6"/>
  <c r="H350" i="6"/>
  <c r="M349" i="6"/>
  <c r="K349" i="6"/>
  <c r="H349" i="6"/>
  <c r="M348" i="6"/>
  <c r="K348" i="6"/>
  <c r="H348" i="6"/>
  <c r="M347" i="6"/>
  <c r="K347" i="6"/>
  <c r="H347" i="6"/>
  <c r="M346" i="6"/>
  <c r="K346" i="6"/>
  <c r="H346" i="6"/>
  <c r="M345" i="6"/>
  <c r="K345" i="6"/>
  <c r="H345" i="6"/>
  <c r="M344" i="6"/>
  <c r="K344" i="6"/>
  <c r="H344" i="6"/>
  <c r="M343" i="6"/>
  <c r="K343" i="6"/>
  <c r="H343" i="6"/>
  <c r="M342" i="6"/>
  <c r="K342" i="6"/>
  <c r="H342" i="6"/>
  <c r="M341" i="6"/>
  <c r="K341" i="6"/>
  <c r="H341" i="6"/>
  <c r="M340" i="6"/>
  <c r="K340" i="6"/>
  <c r="H340" i="6"/>
  <c r="M339" i="6"/>
  <c r="K339" i="6"/>
  <c r="H339" i="6"/>
  <c r="M338" i="6"/>
  <c r="K338" i="6"/>
  <c r="H338" i="6"/>
  <c r="M337" i="6"/>
  <c r="K337" i="6"/>
  <c r="H337" i="6"/>
  <c r="M336" i="6"/>
  <c r="K336" i="6"/>
  <c r="H336" i="6"/>
  <c r="M335" i="6"/>
  <c r="K335" i="6"/>
  <c r="H335" i="6"/>
  <c r="M334" i="6"/>
  <c r="K334" i="6"/>
  <c r="H334" i="6"/>
  <c r="M333" i="6"/>
  <c r="K333" i="6"/>
  <c r="H333" i="6"/>
  <c r="M332" i="6"/>
  <c r="K332" i="6"/>
  <c r="H332" i="6"/>
  <c r="M331" i="6"/>
  <c r="K331" i="6"/>
  <c r="H331" i="6"/>
  <c r="M330" i="6"/>
  <c r="K330" i="6"/>
  <c r="H330" i="6"/>
  <c r="M329" i="6"/>
  <c r="K329" i="6"/>
  <c r="H329" i="6"/>
  <c r="M328" i="6"/>
  <c r="K328" i="6"/>
  <c r="H328" i="6"/>
  <c r="M327" i="6"/>
  <c r="K327" i="6"/>
  <c r="H327" i="6"/>
  <c r="M326" i="6"/>
  <c r="K326" i="6"/>
  <c r="H326" i="6"/>
  <c r="M325" i="6"/>
  <c r="K325" i="6"/>
  <c r="H325" i="6"/>
  <c r="M324" i="6"/>
  <c r="K324" i="6"/>
  <c r="H324" i="6"/>
  <c r="M323" i="6"/>
  <c r="K323" i="6"/>
  <c r="H323" i="6"/>
  <c r="M322" i="6"/>
  <c r="K322" i="6"/>
  <c r="H322" i="6"/>
  <c r="M321" i="6"/>
  <c r="K321" i="6"/>
  <c r="H321" i="6"/>
  <c r="M320" i="6"/>
  <c r="K320" i="6"/>
  <c r="H320" i="6"/>
  <c r="M319" i="6"/>
  <c r="K319" i="6"/>
  <c r="H319" i="6"/>
  <c r="M318" i="6"/>
  <c r="K318" i="6"/>
  <c r="H318" i="6"/>
  <c r="M317" i="6"/>
  <c r="K317" i="6"/>
  <c r="H317" i="6"/>
  <c r="M316" i="6"/>
  <c r="K316" i="6"/>
  <c r="H316" i="6"/>
  <c r="M315" i="6"/>
  <c r="K315" i="6"/>
  <c r="H315" i="6"/>
  <c r="M314" i="6"/>
  <c r="K314" i="6"/>
  <c r="H314" i="6"/>
  <c r="M313" i="6"/>
  <c r="K313" i="6"/>
  <c r="H313" i="6"/>
  <c r="M312" i="6"/>
  <c r="K312" i="6"/>
  <c r="H312" i="6"/>
  <c r="M311" i="6"/>
  <c r="K311" i="6"/>
  <c r="H311" i="6"/>
  <c r="M310" i="6"/>
  <c r="K310" i="6"/>
  <c r="H310" i="6"/>
  <c r="M309" i="6"/>
  <c r="K309" i="6"/>
  <c r="H309" i="6"/>
  <c r="M308" i="6"/>
  <c r="K308" i="6"/>
  <c r="H308" i="6"/>
  <c r="M307" i="6"/>
  <c r="K307" i="6"/>
  <c r="H307" i="6"/>
  <c r="M306" i="6"/>
  <c r="K306" i="6"/>
  <c r="H306" i="6"/>
  <c r="M305" i="6"/>
  <c r="K305" i="6"/>
  <c r="H305" i="6"/>
  <c r="M304" i="6"/>
  <c r="K304" i="6"/>
  <c r="H304" i="6"/>
  <c r="M303" i="6"/>
  <c r="K303" i="6"/>
  <c r="H303" i="6"/>
  <c r="M302" i="6"/>
  <c r="K302" i="6"/>
  <c r="H302" i="6"/>
  <c r="M301" i="6"/>
  <c r="K301" i="6"/>
  <c r="H301" i="6"/>
  <c r="M300" i="6"/>
  <c r="K300" i="6"/>
  <c r="H300" i="6"/>
  <c r="M299" i="6"/>
  <c r="K299" i="6"/>
  <c r="H299" i="6"/>
  <c r="M298" i="6"/>
  <c r="K298" i="6"/>
  <c r="H298" i="6"/>
  <c r="M297" i="6"/>
  <c r="K297" i="6"/>
  <c r="H297" i="6"/>
  <c r="M296" i="6"/>
  <c r="K296" i="6"/>
  <c r="H296" i="6"/>
  <c r="M295" i="6"/>
  <c r="K295" i="6"/>
  <c r="H295" i="6"/>
  <c r="M294" i="6"/>
  <c r="K294" i="6"/>
  <c r="H294" i="6"/>
  <c r="M293" i="6"/>
  <c r="K293" i="6"/>
  <c r="H293" i="6"/>
  <c r="M292" i="6"/>
  <c r="K292" i="6"/>
  <c r="H292" i="6"/>
  <c r="M291" i="6"/>
  <c r="K291" i="6"/>
  <c r="H291" i="6"/>
  <c r="M290" i="6"/>
  <c r="K290" i="6"/>
  <c r="H290" i="6"/>
  <c r="M289" i="6"/>
  <c r="K289" i="6"/>
  <c r="H289" i="6"/>
  <c r="M288" i="6"/>
  <c r="K288" i="6"/>
  <c r="H288" i="6"/>
  <c r="M287" i="6"/>
  <c r="K287" i="6"/>
  <c r="H287" i="6"/>
  <c r="M286" i="6"/>
  <c r="K286" i="6"/>
  <c r="H286" i="6"/>
  <c r="M285" i="6"/>
  <c r="K285" i="6"/>
  <c r="H285" i="6"/>
  <c r="M284" i="6"/>
  <c r="K284" i="6"/>
  <c r="H284" i="6"/>
  <c r="M283" i="6"/>
  <c r="K283" i="6"/>
  <c r="H283" i="6"/>
  <c r="M282" i="6"/>
  <c r="K282" i="6"/>
  <c r="H282" i="6"/>
  <c r="M281" i="6"/>
  <c r="K281" i="6"/>
  <c r="H281" i="6"/>
  <c r="M280" i="6"/>
  <c r="K280" i="6"/>
  <c r="H280" i="6"/>
  <c r="M279" i="6"/>
  <c r="K279" i="6"/>
  <c r="H279" i="6"/>
  <c r="M278" i="6"/>
  <c r="K278" i="6"/>
  <c r="H278" i="6"/>
  <c r="M277" i="6"/>
  <c r="K277" i="6"/>
  <c r="H277" i="6"/>
  <c r="M276" i="6"/>
  <c r="K276" i="6"/>
  <c r="H276" i="6"/>
  <c r="M275" i="6"/>
  <c r="K275" i="6"/>
  <c r="H275" i="6"/>
  <c r="M274" i="6"/>
  <c r="K274" i="6"/>
  <c r="H274" i="6"/>
  <c r="M273" i="6"/>
  <c r="K273" i="6"/>
  <c r="H273" i="6"/>
  <c r="M272" i="6"/>
  <c r="K272" i="6"/>
  <c r="H272" i="6"/>
  <c r="M271" i="6"/>
  <c r="K271" i="6"/>
  <c r="H271" i="6"/>
  <c r="M270" i="6"/>
  <c r="K270" i="6"/>
  <c r="H270" i="6"/>
  <c r="M269" i="6"/>
  <c r="K269" i="6"/>
  <c r="H269" i="6"/>
  <c r="M268" i="6"/>
  <c r="K268" i="6"/>
  <c r="H268" i="6"/>
  <c r="M267" i="6"/>
  <c r="K267" i="6"/>
  <c r="H267" i="6"/>
  <c r="M266" i="6"/>
  <c r="K266" i="6"/>
  <c r="H266" i="6"/>
  <c r="M265" i="6"/>
  <c r="K265" i="6"/>
  <c r="H265" i="6"/>
  <c r="M264" i="6"/>
  <c r="K264" i="6"/>
  <c r="H264" i="6"/>
  <c r="M263" i="6"/>
  <c r="K263" i="6"/>
  <c r="H263" i="6"/>
  <c r="M262" i="6"/>
  <c r="K262" i="6"/>
  <c r="H262" i="6"/>
  <c r="M261" i="6"/>
  <c r="K261" i="6"/>
  <c r="H261" i="6"/>
  <c r="M260" i="6"/>
  <c r="K260" i="6"/>
  <c r="H260" i="6"/>
  <c r="M259" i="6"/>
  <c r="K259" i="6"/>
  <c r="H259" i="6"/>
  <c r="M258" i="6"/>
  <c r="K258" i="6"/>
  <c r="H258" i="6"/>
  <c r="M257" i="6"/>
  <c r="K257" i="6"/>
  <c r="H257" i="6"/>
  <c r="M256" i="6"/>
  <c r="K256" i="6"/>
  <c r="H256" i="6"/>
  <c r="M255" i="6"/>
  <c r="K255" i="6"/>
  <c r="H255" i="6"/>
  <c r="M254" i="6"/>
  <c r="K254" i="6"/>
  <c r="H254" i="6"/>
  <c r="M253" i="6"/>
  <c r="K253" i="6"/>
  <c r="H253" i="6"/>
  <c r="M252" i="6"/>
  <c r="K252" i="6"/>
  <c r="H252" i="6"/>
  <c r="M251" i="6"/>
  <c r="K251" i="6"/>
  <c r="H251" i="6"/>
  <c r="M250" i="6"/>
  <c r="K250" i="6"/>
  <c r="H250" i="6"/>
  <c r="M249" i="6"/>
  <c r="K249" i="6"/>
  <c r="H249" i="6"/>
  <c r="M248" i="6"/>
  <c r="K248" i="6"/>
  <c r="H248" i="6"/>
  <c r="M247" i="6"/>
  <c r="K247" i="6"/>
  <c r="H247" i="6"/>
  <c r="M246" i="6"/>
  <c r="K246" i="6"/>
  <c r="H246" i="6"/>
  <c r="M245" i="6"/>
  <c r="K245" i="6"/>
  <c r="H245" i="6"/>
  <c r="M244" i="6"/>
  <c r="K244" i="6"/>
  <c r="H244" i="6"/>
  <c r="M243" i="6"/>
  <c r="K243" i="6"/>
  <c r="H243" i="6"/>
  <c r="M242" i="6"/>
  <c r="K242" i="6"/>
  <c r="H242" i="6"/>
  <c r="M241" i="6"/>
  <c r="K241" i="6"/>
  <c r="H241" i="6"/>
  <c r="M240" i="6"/>
  <c r="K240" i="6"/>
  <c r="H240" i="6"/>
  <c r="M239" i="6"/>
  <c r="K239" i="6"/>
  <c r="H239" i="6"/>
  <c r="M238" i="6"/>
  <c r="K238" i="6"/>
  <c r="H238" i="6"/>
  <c r="M237" i="6"/>
  <c r="K237" i="6"/>
  <c r="H237" i="6"/>
  <c r="M236" i="6"/>
  <c r="K236" i="6"/>
  <c r="H236" i="6"/>
  <c r="M235" i="6"/>
  <c r="K235" i="6"/>
  <c r="H235" i="6"/>
  <c r="M234" i="6"/>
  <c r="K234" i="6"/>
  <c r="H234" i="6"/>
  <c r="M233" i="6"/>
  <c r="K233" i="6"/>
  <c r="H233" i="6"/>
  <c r="M232" i="6"/>
  <c r="K232" i="6"/>
  <c r="H232" i="6"/>
  <c r="M231" i="6"/>
  <c r="K231" i="6"/>
  <c r="H231" i="6"/>
  <c r="M230" i="6"/>
  <c r="K230" i="6"/>
  <c r="H230" i="6"/>
  <c r="M229" i="6"/>
  <c r="K229" i="6"/>
  <c r="H229" i="6"/>
  <c r="M228" i="6"/>
  <c r="K228" i="6"/>
  <c r="H228" i="6"/>
  <c r="M227" i="6"/>
  <c r="K227" i="6"/>
  <c r="H227" i="6"/>
  <c r="M226" i="6"/>
  <c r="K226" i="6"/>
  <c r="H226" i="6"/>
  <c r="M225" i="6"/>
  <c r="K225" i="6"/>
  <c r="H225" i="6"/>
  <c r="M224" i="6"/>
  <c r="K224" i="6"/>
  <c r="H224" i="6"/>
  <c r="M223" i="6"/>
  <c r="K223" i="6"/>
  <c r="H223" i="6"/>
  <c r="M222" i="6"/>
  <c r="K222" i="6"/>
  <c r="H222" i="6"/>
  <c r="M221" i="6"/>
  <c r="K221" i="6"/>
  <c r="H221" i="6"/>
  <c r="M220" i="6"/>
  <c r="K220" i="6"/>
  <c r="H220" i="6"/>
  <c r="M219" i="6"/>
  <c r="K219" i="6"/>
  <c r="H219" i="6"/>
  <c r="M218" i="6"/>
  <c r="K218" i="6"/>
  <c r="H218" i="6"/>
  <c r="M217" i="6"/>
  <c r="K217" i="6"/>
  <c r="H217" i="6"/>
  <c r="M216" i="6"/>
  <c r="K216" i="6"/>
  <c r="H216" i="6"/>
  <c r="M215" i="6"/>
  <c r="K215" i="6"/>
  <c r="H215" i="6"/>
  <c r="M214" i="6"/>
  <c r="K214" i="6"/>
  <c r="H214" i="6"/>
  <c r="M213" i="6"/>
  <c r="K213" i="6"/>
  <c r="H213" i="6"/>
  <c r="M212" i="6"/>
  <c r="K212" i="6"/>
  <c r="H212" i="6"/>
  <c r="M211" i="6"/>
  <c r="K211" i="6"/>
  <c r="H211" i="6"/>
  <c r="M210" i="6"/>
  <c r="K210" i="6"/>
  <c r="H210" i="6"/>
  <c r="M209" i="6"/>
  <c r="K209" i="6"/>
  <c r="H209" i="6"/>
  <c r="M208" i="6"/>
  <c r="K208" i="6"/>
  <c r="H208" i="6"/>
  <c r="M207" i="6"/>
  <c r="K207" i="6"/>
  <c r="H207" i="6"/>
  <c r="M206" i="6"/>
  <c r="K206" i="6"/>
  <c r="H206" i="6"/>
  <c r="M205" i="6"/>
  <c r="K205" i="6"/>
  <c r="H205" i="6"/>
  <c r="M204" i="6"/>
  <c r="K204" i="6"/>
  <c r="H204" i="6"/>
  <c r="M203" i="6"/>
  <c r="K203" i="6"/>
  <c r="H203" i="6"/>
  <c r="M202" i="6"/>
  <c r="K202" i="6"/>
  <c r="H202" i="6"/>
  <c r="M201" i="6"/>
  <c r="K201" i="6"/>
  <c r="H201" i="6"/>
  <c r="M200" i="6"/>
  <c r="K200" i="6"/>
  <c r="H200" i="6"/>
  <c r="M199" i="6"/>
  <c r="K199" i="6"/>
  <c r="H199" i="6"/>
  <c r="M198" i="6"/>
  <c r="K198" i="6"/>
  <c r="H198" i="6"/>
  <c r="M197" i="6"/>
  <c r="K197" i="6"/>
  <c r="H197" i="6"/>
  <c r="M196" i="6"/>
  <c r="K196" i="6"/>
  <c r="H196" i="6"/>
  <c r="M195" i="6"/>
  <c r="K195" i="6"/>
  <c r="H195" i="6"/>
  <c r="M194" i="6"/>
  <c r="K194" i="6"/>
  <c r="H194" i="6"/>
  <c r="M193" i="6"/>
  <c r="K193" i="6"/>
  <c r="H193" i="6"/>
  <c r="M192" i="6"/>
  <c r="K192" i="6"/>
  <c r="H192" i="6"/>
  <c r="M191" i="6"/>
  <c r="K191" i="6"/>
  <c r="H191" i="6"/>
  <c r="M190" i="6"/>
  <c r="K190" i="6"/>
  <c r="H190" i="6"/>
  <c r="M189" i="6"/>
  <c r="K189" i="6"/>
  <c r="H189" i="6"/>
  <c r="M188" i="6"/>
  <c r="K188" i="6"/>
  <c r="H188" i="6"/>
  <c r="M187" i="6"/>
  <c r="K187" i="6"/>
  <c r="H187" i="6"/>
  <c r="M186" i="6"/>
  <c r="K186" i="6"/>
  <c r="H186" i="6"/>
  <c r="M185" i="6"/>
  <c r="K185" i="6"/>
  <c r="H185" i="6"/>
  <c r="M184" i="6"/>
  <c r="K184" i="6"/>
  <c r="H184" i="6"/>
  <c r="M183" i="6"/>
  <c r="K183" i="6"/>
  <c r="H183" i="6"/>
  <c r="M182" i="6"/>
  <c r="K182" i="6"/>
  <c r="H182" i="6"/>
  <c r="M181" i="6"/>
  <c r="K181" i="6"/>
  <c r="H181" i="6"/>
  <c r="M180" i="6"/>
  <c r="K180" i="6"/>
  <c r="H180" i="6"/>
  <c r="M179" i="6"/>
  <c r="K179" i="6"/>
  <c r="H179" i="6"/>
  <c r="M178" i="6"/>
  <c r="K178" i="6"/>
  <c r="H178" i="6"/>
  <c r="M177" i="6"/>
  <c r="K177" i="6"/>
  <c r="H177" i="6"/>
  <c r="M176" i="6"/>
  <c r="K176" i="6"/>
  <c r="H176" i="6"/>
  <c r="M175" i="6"/>
  <c r="K175" i="6"/>
  <c r="H175" i="6"/>
  <c r="M174" i="6"/>
  <c r="K174" i="6"/>
  <c r="H174" i="6"/>
  <c r="M173" i="6"/>
  <c r="K173" i="6"/>
  <c r="H173" i="6"/>
  <c r="M172" i="6"/>
  <c r="K172" i="6"/>
  <c r="H172" i="6"/>
  <c r="M171" i="6"/>
  <c r="K171" i="6"/>
  <c r="H171" i="6"/>
  <c r="M170" i="6"/>
  <c r="K170" i="6"/>
  <c r="H170" i="6"/>
  <c r="M169" i="6"/>
  <c r="K169" i="6"/>
  <c r="H169" i="6"/>
  <c r="M168" i="6"/>
  <c r="K168" i="6"/>
  <c r="H168" i="6"/>
  <c r="M167" i="6"/>
  <c r="K167" i="6"/>
  <c r="H167" i="6"/>
  <c r="M166" i="6"/>
  <c r="K166" i="6"/>
  <c r="H166" i="6"/>
  <c r="M165" i="6"/>
  <c r="K165" i="6"/>
  <c r="H165" i="6"/>
  <c r="M164" i="6"/>
  <c r="K164" i="6"/>
  <c r="H164" i="6"/>
  <c r="M163" i="6"/>
  <c r="K163" i="6"/>
  <c r="H163" i="6"/>
  <c r="M162" i="6"/>
  <c r="K162" i="6"/>
  <c r="H162" i="6"/>
  <c r="M161" i="6"/>
  <c r="K161" i="6"/>
  <c r="H161" i="6"/>
  <c r="M160" i="6"/>
  <c r="K160" i="6"/>
  <c r="H160" i="6"/>
  <c r="M159" i="6"/>
  <c r="K159" i="6"/>
  <c r="H159" i="6"/>
  <c r="M158" i="6"/>
  <c r="K158" i="6"/>
  <c r="H158" i="6"/>
  <c r="M157" i="6"/>
  <c r="K157" i="6"/>
  <c r="H157" i="6"/>
  <c r="M156" i="6"/>
  <c r="K156" i="6"/>
  <c r="H156" i="6"/>
  <c r="M155" i="6"/>
  <c r="K155" i="6"/>
  <c r="H155" i="6"/>
  <c r="M154" i="6"/>
  <c r="K154" i="6"/>
  <c r="H154" i="6"/>
  <c r="M153" i="6"/>
  <c r="K153" i="6"/>
  <c r="H153" i="6"/>
  <c r="M152" i="6"/>
  <c r="K152" i="6"/>
  <c r="H152" i="6"/>
  <c r="M151" i="6"/>
  <c r="K151" i="6"/>
  <c r="H151" i="6"/>
  <c r="M150" i="6"/>
  <c r="K150" i="6"/>
  <c r="H150" i="6"/>
  <c r="M149" i="6"/>
  <c r="K149" i="6"/>
  <c r="H149" i="6"/>
  <c r="M148" i="6"/>
  <c r="K148" i="6"/>
  <c r="H148" i="6"/>
  <c r="M147" i="6"/>
  <c r="K147" i="6"/>
  <c r="H147" i="6"/>
  <c r="M146" i="6"/>
  <c r="K146" i="6"/>
  <c r="H146" i="6"/>
  <c r="M145" i="6"/>
  <c r="K145" i="6"/>
  <c r="H145" i="6"/>
  <c r="M144" i="6"/>
  <c r="K144" i="6"/>
  <c r="H144" i="6"/>
  <c r="M143" i="6"/>
  <c r="K143" i="6"/>
  <c r="H143" i="6"/>
  <c r="M142" i="6"/>
  <c r="K142" i="6"/>
  <c r="H142" i="6"/>
  <c r="M141" i="6"/>
  <c r="K141" i="6"/>
  <c r="H141" i="6"/>
  <c r="M140" i="6"/>
  <c r="K140" i="6"/>
  <c r="H140" i="6"/>
  <c r="M139" i="6"/>
  <c r="K139" i="6"/>
  <c r="H139" i="6"/>
  <c r="M138" i="6"/>
  <c r="K138" i="6"/>
  <c r="H138" i="6"/>
  <c r="M137" i="6"/>
  <c r="K137" i="6"/>
  <c r="H137" i="6"/>
  <c r="M136" i="6"/>
  <c r="K136" i="6"/>
  <c r="H136" i="6"/>
  <c r="M135" i="6"/>
  <c r="K135" i="6"/>
  <c r="H135" i="6"/>
  <c r="M134" i="6"/>
  <c r="K134" i="6"/>
  <c r="H134" i="6"/>
  <c r="M133" i="6"/>
  <c r="K133" i="6"/>
  <c r="H133" i="6"/>
  <c r="M132" i="6"/>
  <c r="K132" i="6"/>
  <c r="H132" i="6"/>
  <c r="M131" i="6"/>
  <c r="K131" i="6"/>
  <c r="H131" i="6"/>
  <c r="M130" i="6"/>
  <c r="K130" i="6"/>
  <c r="H130" i="6"/>
  <c r="M129" i="6"/>
  <c r="K129" i="6"/>
  <c r="H129" i="6"/>
  <c r="M128" i="6"/>
  <c r="K128" i="6"/>
  <c r="H128" i="6"/>
  <c r="M127" i="6"/>
  <c r="K127" i="6"/>
  <c r="H127" i="6"/>
  <c r="M126" i="6"/>
  <c r="K126" i="6"/>
  <c r="H126" i="6"/>
  <c r="M125" i="6"/>
  <c r="K125" i="6"/>
  <c r="H125" i="6"/>
  <c r="M124" i="6"/>
  <c r="K124" i="6"/>
  <c r="H124" i="6"/>
  <c r="M123" i="6"/>
  <c r="K123" i="6"/>
  <c r="H123" i="6"/>
  <c r="M122" i="6"/>
  <c r="K122" i="6"/>
  <c r="H122" i="6"/>
  <c r="M121" i="6"/>
  <c r="K121" i="6"/>
  <c r="H121" i="6"/>
  <c r="M120" i="6"/>
  <c r="K120" i="6"/>
  <c r="H120" i="6"/>
  <c r="M119" i="6"/>
  <c r="K119" i="6"/>
  <c r="H119" i="6"/>
  <c r="M118" i="6"/>
  <c r="K118" i="6"/>
  <c r="H118" i="6"/>
  <c r="M117" i="6"/>
  <c r="K117" i="6"/>
  <c r="H117" i="6"/>
  <c r="M116" i="6"/>
  <c r="K116" i="6"/>
  <c r="H116" i="6"/>
  <c r="M115" i="6"/>
  <c r="K115" i="6"/>
  <c r="H115" i="6"/>
  <c r="M114" i="6"/>
  <c r="K114" i="6"/>
  <c r="H114" i="6"/>
  <c r="M113" i="6"/>
  <c r="K113" i="6"/>
  <c r="H113" i="6"/>
  <c r="M112" i="6"/>
  <c r="K112" i="6"/>
  <c r="H112" i="6"/>
  <c r="M111" i="6"/>
  <c r="K111" i="6"/>
  <c r="H111" i="6"/>
  <c r="M110" i="6"/>
  <c r="K110" i="6"/>
  <c r="H110" i="6"/>
  <c r="M109" i="6"/>
  <c r="K109" i="6"/>
  <c r="H109" i="6"/>
  <c r="M108" i="6"/>
  <c r="K108" i="6"/>
  <c r="H108" i="6"/>
  <c r="M107" i="6"/>
  <c r="K107" i="6"/>
  <c r="H107" i="6"/>
  <c r="M106" i="6"/>
  <c r="K106" i="6"/>
  <c r="H106" i="6"/>
  <c r="M105" i="6"/>
  <c r="K105" i="6"/>
  <c r="H105" i="6"/>
  <c r="M104" i="6"/>
  <c r="K104" i="6"/>
  <c r="H104" i="6"/>
  <c r="M103" i="6"/>
  <c r="K103" i="6"/>
  <c r="H103" i="6"/>
  <c r="M102" i="6"/>
  <c r="K102" i="6"/>
  <c r="H102" i="6"/>
  <c r="M101" i="6"/>
  <c r="K101" i="6"/>
  <c r="H101" i="6"/>
  <c r="M100" i="6"/>
  <c r="K100" i="6"/>
  <c r="H100" i="6"/>
  <c r="M99" i="6"/>
  <c r="K99" i="6"/>
  <c r="H99" i="6"/>
  <c r="M98" i="6"/>
  <c r="K98" i="6"/>
  <c r="H98" i="6"/>
  <c r="M97" i="6"/>
  <c r="K97" i="6"/>
  <c r="H97" i="6"/>
  <c r="M96" i="6"/>
  <c r="K96" i="6"/>
  <c r="H96" i="6"/>
  <c r="M95" i="6"/>
  <c r="K95" i="6"/>
  <c r="H95" i="6"/>
  <c r="M94" i="6"/>
  <c r="K94" i="6"/>
  <c r="H94" i="6"/>
  <c r="M93" i="6"/>
  <c r="K93" i="6"/>
  <c r="H93" i="6"/>
  <c r="M92" i="6"/>
  <c r="K92" i="6"/>
  <c r="H92" i="6"/>
  <c r="M91" i="6"/>
  <c r="K91" i="6"/>
  <c r="H91" i="6"/>
  <c r="M90" i="6"/>
  <c r="K90" i="6"/>
  <c r="H90" i="6"/>
  <c r="M89" i="6"/>
  <c r="K89" i="6"/>
  <c r="H89" i="6"/>
  <c r="M88" i="6"/>
  <c r="K88" i="6"/>
  <c r="H88" i="6"/>
  <c r="M87" i="6"/>
  <c r="K87" i="6"/>
  <c r="H87" i="6"/>
  <c r="M86" i="6"/>
  <c r="K86" i="6"/>
  <c r="H86" i="6"/>
  <c r="M85" i="6"/>
  <c r="K85" i="6"/>
  <c r="H85" i="6"/>
  <c r="M84" i="6"/>
  <c r="K84" i="6"/>
  <c r="H84" i="6"/>
  <c r="M83" i="6"/>
  <c r="K83" i="6"/>
  <c r="H83" i="6"/>
  <c r="M82" i="6"/>
  <c r="K82" i="6"/>
  <c r="H82" i="6"/>
  <c r="M81" i="6"/>
  <c r="K81" i="6"/>
  <c r="H81" i="6"/>
  <c r="M80" i="6"/>
  <c r="K80" i="6"/>
  <c r="H80" i="6"/>
  <c r="M79" i="6"/>
  <c r="K79" i="6"/>
  <c r="H79" i="6"/>
  <c r="M78" i="6"/>
  <c r="K78" i="6"/>
  <c r="H78" i="6"/>
  <c r="M77" i="6"/>
  <c r="K77" i="6"/>
  <c r="H77" i="6"/>
  <c r="M76" i="6"/>
  <c r="K76" i="6"/>
  <c r="H76" i="6"/>
  <c r="M75" i="6"/>
  <c r="K75" i="6"/>
  <c r="H75" i="6"/>
  <c r="M74" i="6"/>
  <c r="K74" i="6"/>
  <c r="H74" i="6"/>
  <c r="M73" i="6"/>
  <c r="K73" i="6"/>
  <c r="H73" i="6"/>
  <c r="M72" i="6"/>
  <c r="K72" i="6"/>
  <c r="H72" i="6"/>
  <c r="M71" i="6"/>
  <c r="K71" i="6"/>
  <c r="H71" i="6"/>
  <c r="M70" i="6"/>
  <c r="K70" i="6"/>
  <c r="H70" i="6"/>
  <c r="M69" i="6"/>
  <c r="K69" i="6"/>
  <c r="H69" i="6"/>
  <c r="M68" i="6"/>
  <c r="K68" i="6"/>
  <c r="H68" i="6"/>
  <c r="M67" i="6"/>
  <c r="K67" i="6"/>
  <c r="H67" i="6"/>
  <c r="M66" i="6"/>
  <c r="K66" i="6"/>
  <c r="H66" i="6"/>
  <c r="M65" i="6"/>
  <c r="K65" i="6"/>
  <c r="H65" i="6"/>
  <c r="M64" i="6"/>
  <c r="K64" i="6"/>
  <c r="H64" i="6"/>
  <c r="M63" i="6"/>
  <c r="K63" i="6"/>
  <c r="H63" i="6"/>
  <c r="M62" i="6"/>
  <c r="K62" i="6"/>
  <c r="H62" i="6"/>
  <c r="M61" i="6"/>
  <c r="K61" i="6"/>
  <c r="H61" i="6"/>
  <c r="M60" i="6"/>
  <c r="K60" i="6"/>
  <c r="H60" i="6"/>
  <c r="M59" i="6"/>
  <c r="K59" i="6"/>
  <c r="H59" i="6"/>
  <c r="M58" i="6"/>
  <c r="K58" i="6"/>
  <c r="H58" i="6"/>
  <c r="M57" i="6"/>
  <c r="K57" i="6"/>
  <c r="H57" i="6"/>
  <c r="M56" i="6"/>
  <c r="K56" i="6"/>
  <c r="H56" i="6"/>
  <c r="M55" i="6"/>
  <c r="K55" i="6"/>
  <c r="H55" i="6"/>
  <c r="M54" i="6"/>
  <c r="K54" i="6"/>
  <c r="H54" i="6"/>
  <c r="M53" i="6"/>
  <c r="K53" i="6"/>
  <c r="H53" i="6"/>
  <c r="M52" i="6"/>
  <c r="K52" i="6"/>
  <c r="H52" i="6"/>
  <c r="M51" i="6"/>
  <c r="K51" i="6"/>
  <c r="H51" i="6"/>
  <c r="M50" i="6"/>
  <c r="K50" i="6"/>
  <c r="H50" i="6"/>
  <c r="M49" i="6"/>
  <c r="K49" i="6"/>
  <c r="H49" i="6"/>
  <c r="M48" i="6"/>
  <c r="K48" i="6"/>
  <c r="H48" i="6"/>
  <c r="M47" i="6"/>
  <c r="K47" i="6"/>
  <c r="H47" i="6"/>
  <c r="M46" i="6"/>
  <c r="K46" i="6"/>
  <c r="H46" i="6"/>
  <c r="M45" i="6"/>
  <c r="K45" i="6"/>
  <c r="H45" i="6"/>
  <c r="M44" i="6"/>
  <c r="K44" i="6"/>
  <c r="H44" i="6"/>
  <c r="M43" i="6"/>
  <c r="K43" i="6"/>
  <c r="H43" i="6"/>
  <c r="M42" i="6"/>
  <c r="K42" i="6"/>
  <c r="H42" i="6"/>
  <c r="M41" i="6"/>
  <c r="K41" i="6"/>
  <c r="H41" i="6"/>
  <c r="M40" i="6"/>
  <c r="K40" i="6"/>
  <c r="H40" i="6"/>
  <c r="M39" i="6"/>
  <c r="K39" i="6"/>
  <c r="H39" i="6"/>
  <c r="M38" i="6"/>
  <c r="K38" i="6"/>
  <c r="H38" i="6"/>
  <c r="M37" i="6"/>
  <c r="K37" i="6"/>
  <c r="H37" i="6"/>
  <c r="M36" i="6"/>
  <c r="K36" i="6"/>
  <c r="H36" i="6"/>
  <c r="M35" i="6"/>
  <c r="K35" i="6"/>
  <c r="H35" i="6"/>
  <c r="M34" i="6"/>
  <c r="K34" i="6"/>
  <c r="H34" i="6"/>
  <c r="M33" i="6"/>
  <c r="K33" i="6"/>
  <c r="H33" i="6"/>
  <c r="M32" i="6"/>
  <c r="K32" i="6"/>
  <c r="H32" i="6"/>
  <c r="M31" i="6"/>
  <c r="K31" i="6"/>
  <c r="H31" i="6"/>
  <c r="M30" i="6"/>
  <c r="K30" i="6"/>
  <c r="H30" i="6"/>
  <c r="M29" i="6"/>
  <c r="K29" i="6"/>
  <c r="H29" i="6"/>
  <c r="M28" i="6"/>
  <c r="K28" i="6"/>
  <c r="H28" i="6"/>
  <c r="M27" i="6"/>
  <c r="K27" i="6"/>
  <c r="H27" i="6"/>
  <c r="M26" i="6"/>
  <c r="K26" i="6"/>
  <c r="H26" i="6"/>
  <c r="M25" i="6"/>
  <c r="K25" i="6"/>
  <c r="H25" i="6"/>
  <c r="M24" i="6"/>
  <c r="K24" i="6"/>
  <c r="H24" i="6"/>
  <c r="M23" i="6"/>
  <c r="K23" i="6"/>
  <c r="H23" i="6"/>
  <c r="M22" i="6"/>
  <c r="K22" i="6"/>
  <c r="H22" i="6"/>
  <c r="M21" i="6"/>
  <c r="K21" i="6"/>
  <c r="H21" i="6"/>
  <c r="M20" i="6"/>
  <c r="K20" i="6"/>
  <c r="H20" i="6"/>
  <c r="M19" i="6"/>
  <c r="K19" i="6"/>
  <c r="H19" i="6"/>
  <c r="M18" i="6"/>
  <c r="K18" i="6"/>
  <c r="H18" i="6"/>
  <c r="M17" i="6"/>
  <c r="K17" i="6"/>
  <c r="H17" i="6"/>
  <c r="M16" i="6"/>
  <c r="K16" i="6"/>
  <c r="H16" i="6"/>
  <c r="M15" i="6"/>
  <c r="K15" i="6"/>
  <c r="H15" i="6"/>
  <c r="M14" i="6"/>
  <c r="K14" i="6"/>
  <c r="H14" i="6"/>
  <c r="M13" i="6"/>
  <c r="K13" i="6"/>
  <c r="H13" i="6"/>
  <c r="M12" i="6"/>
  <c r="K12" i="6"/>
  <c r="H12" i="6"/>
  <c r="M11" i="6"/>
  <c r="K11" i="6"/>
  <c r="H11" i="6"/>
  <c r="M10" i="6"/>
  <c r="H10" i="6"/>
  <c r="M9" i="6"/>
  <c r="H9" i="6"/>
  <c r="M8" i="6"/>
  <c r="H8" i="6"/>
  <c r="G8" i="6"/>
  <c r="M7" i="6"/>
  <c r="H7" i="6"/>
  <c r="G7" i="6"/>
  <c r="M6" i="6"/>
  <c r="H6" i="6"/>
  <c r="G6" i="6"/>
  <c r="P6" i="6" s="1"/>
  <c r="M5" i="6"/>
  <c r="H5" i="6"/>
  <c r="G5" i="6"/>
  <c r="P5" i="6" s="1"/>
  <c r="M4" i="6"/>
  <c r="H4" i="6"/>
  <c r="G4" i="6"/>
  <c r="P4" i="6" s="1"/>
  <c r="M3" i="6"/>
  <c r="H3" i="6"/>
  <c r="G3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T6" i="6" l="1"/>
  <c r="T4" i="6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3" i="3"/>
  <c r="C1284" i="3"/>
  <c r="C1285" i="3"/>
  <c r="C1286" i="3"/>
  <c r="C1199" i="3"/>
  <c r="C1287" i="3"/>
  <c r="C1288" i="3"/>
  <c r="C1289" i="3"/>
  <c r="C1290" i="3"/>
  <c r="C1291" i="3"/>
  <c r="C1292" i="3"/>
  <c r="C1294" i="3"/>
  <c r="C1295" i="3"/>
  <c r="C1296" i="3"/>
  <c r="C1297" i="3"/>
  <c r="C1268" i="3"/>
  <c r="C1282" i="3"/>
  <c r="C1293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3" i="3"/>
  <c r="C1477" i="3"/>
  <c r="C1478" i="3"/>
  <c r="C1479" i="3"/>
  <c r="C1480" i="3"/>
  <c r="C1481" i="3"/>
  <c r="C1482" i="3"/>
  <c r="C1483" i="3"/>
  <c r="C1484" i="3"/>
  <c r="C1485" i="3"/>
  <c r="C2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3" i="3"/>
  <c r="B1284" i="3"/>
  <c r="B1285" i="3"/>
  <c r="B1286" i="3"/>
  <c r="B1199" i="3"/>
  <c r="B1287" i="3"/>
  <c r="B1288" i="3"/>
  <c r="B1289" i="3"/>
  <c r="B1290" i="3"/>
  <c r="B1291" i="3"/>
  <c r="B1292" i="3"/>
  <c r="B1294" i="3"/>
  <c r="B1295" i="3"/>
  <c r="B1296" i="3"/>
  <c r="B1297" i="3"/>
  <c r="B1268" i="3"/>
  <c r="B1282" i="3"/>
  <c r="B1293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3" i="3"/>
  <c r="B1477" i="3"/>
  <c r="B1478" i="3"/>
  <c r="B1479" i="3"/>
  <c r="B1480" i="3"/>
  <c r="B1481" i="3"/>
  <c r="B1482" i="3"/>
  <c r="B1483" i="3"/>
  <c r="B1484" i="3"/>
  <c r="B1485" i="3"/>
  <c r="B2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J13" i="3" l="1"/>
  <c r="J2" i="3"/>
  <c r="J486" i="3" l="1"/>
  <c r="J487" i="3"/>
  <c r="K132" i="1"/>
  <c r="M132" i="1"/>
  <c r="N132" i="1"/>
  <c r="K133" i="1"/>
  <c r="M133" i="1"/>
  <c r="N133" i="1"/>
  <c r="K134" i="1"/>
  <c r="M134" i="1"/>
  <c r="N134" i="1"/>
  <c r="K135" i="1"/>
  <c r="M135" i="1"/>
  <c r="N135" i="1"/>
  <c r="G127" i="4" l="1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8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G121" i="4"/>
  <c r="G122" i="4"/>
  <c r="G123" i="4"/>
  <c r="G124" i="4"/>
  <c r="G125" i="4"/>
  <c r="G126" i="4"/>
  <c r="G120" i="4"/>
  <c r="F120" i="4"/>
  <c r="F121" i="4"/>
  <c r="F122" i="4"/>
  <c r="F123" i="4"/>
  <c r="F124" i="4"/>
  <c r="F125" i="4"/>
  <c r="F126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J125" i="4"/>
  <c r="J124" i="4" l="1"/>
  <c r="J104" i="4" l="1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L104" i="4" l="1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99" i="4"/>
  <c r="C100" i="4"/>
  <c r="C101" i="4"/>
  <c r="C103" i="4"/>
  <c r="C104" i="4"/>
  <c r="C105" i="4"/>
  <c r="C106" i="4"/>
  <c r="C107" i="4"/>
  <c r="C108" i="4"/>
  <c r="C109" i="4"/>
  <c r="C110" i="4"/>
  <c r="C91" i="4"/>
  <c r="C92" i="4"/>
  <c r="C93" i="4"/>
  <c r="C94" i="4"/>
  <c r="C95" i="4"/>
  <c r="C96" i="4"/>
  <c r="C97" i="4"/>
  <c r="C98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3" i="3"/>
  <c r="C3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39" i="3"/>
  <c r="C39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B1140" i="3"/>
  <c r="B1141" i="3"/>
  <c r="B1142" i="3"/>
  <c r="B1143" i="3"/>
  <c r="B1144" i="3"/>
  <c r="B1145" i="3"/>
  <c r="B1146" i="3"/>
  <c r="B1147" i="3"/>
  <c r="B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86" i="3"/>
  <c r="C1186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AR190" i="4" l="1"/>
  <c r="BH14" i="4"/>
  <c r="BH34" i="4"/>
  <c r="BH46" i="4"/>
  <c r="BH66" i="4"/>
  <c r="BH78" i="4"/>
  <c r="BH98" i="4"/>
  <c r="BH110" i="4"/>
  <c r="BH130" i="4"/>
  <c r="BH142" i="4"/>
  <c r="BH162" i="4"/>
  <c r="BH170" i="4"/>
  <c r="BH174" i="4"/>
  <c r="BD18" i="4"/>
  <c r="BD22" i="4"/>
  <c r="BD42" i="4"/>
  <c r="BD46" i="4"/>
  <c r="BD50" i="4"/>
  <c r="BD54" i="4"/>
  <c r="BD58" i="4"/>
  <c r="BD66" i="4"/>
  <c r="BD70" i="4"/>
  <c r="BD74" i="4"/>
  <c r="BD78" i="4"/>
  <c r="BD82" i="4"/>
  <c r="BD86" i="4"/>
  <c r="BD90" i="4"/>
  <c r="BD94" i="4"/>
  <c r="BD98" i="4"/>
  <c r="BD102" i="4"/>
  <c r="BD106" i="4"/>
  <c r="BD110" i="4"/>
  <c r="BD114" i="4"/>
  <c r="BD118" i="4"/>
  <c r="BD122" i="4"/>
  <c r="BD126" i="4"/>
  <c r="BD130" i="4"/>
  <c r="BD134" i="4"/>
  <c r="BD138" i="4"/>
  <c r="BD142" i="4"/>
  <c r="BD146" i="4"/>
  <c r="BD150" i="4"/>
  <c r="BD154" i="4"/>
  <c r="BH13" i="4"/>
  <c r="BH19" i="4"/>
  <c r="BH35" i="4"/>
  <c r="BH40" i="4"/>
  <c r="BH45" i="4"/>
  <c r="BH51" i="4"/>
  <c r="BH56" i="4"/>
  <c r="BH61" i="4"/>
  <c r="BH72" i="4"/>
  <c r="BH77" i="4"/>
  <c r="BH83" i="4"/>
  <c r="BH88" i="4"/>
  <c r="BH93" i="4"/>
  <c r="BH99" i="4"/>
  <c r="BH109" i="4"/>
  <c r="BH115" i="4"/>
  <c r="BH120" i="4"/>
  <c r="BH125" i="4"/>
  <c r="BH131" i="4"/>
  <c r="BH136" i="4"/>
  <c r="BH141" i="4"/>
  <c r="BH147" i="4"/>
  <c r="BH152" i="4"/>
  <c r="BH157" i="4"/>
  <c r="BH163" i="4"/>
  <c r="BH168" i="4"/>
  <c r="BH173" i="4"/>
  <c r="BH179" i="4"/>
  <c r="BH184" i="4"/>
  <c r="BD7" i="4"/>
  <c r="BD12" i="4"/>
  <c r="BD17" i="4"/>
  <c r="BD23" i="4"/>
  <c r="BD28" i="4"/>
  <c r="BD33" i="4"/>
  <c r="BD39" i="4"/>
  <c r="BD44" i="4"/>
  <c r="BD49" i="4"/>
  <c r="BD55" i="4"/>
  <c r="BD65" i="4"/>
  <c r="BD76" i="4"/>
  <c r="BD92" i="4"/>
  <c r="BD97" i="4"/>
  <c r="BD103" i="4"/>
  <c r="BD113" i="4"/>
  <c r="BD119" i="4"/>
  <c r="BD124" i="4"/>
  <c r="BD129" i="4"/>
  <c r="BD135" i="4"/>
  <c r="BD140" i="4"/>
  <c r="BD145" i="4"/>
  <c r="BD151" i="4"/>
  <c r="BD156" i="4"/>
  <c r="BD160" i="4"/>
  <c r="BD164" i="4"/>
  <c r="BD168" i="4"/>
  <c r="BD172" i="4"/>
  <c r="BD176" i="4"/>
  <c r="BD180" i="4"/>
  <c r="BD184" i="4"/>
  <c r="BD188" i="4"/>
  <c r="AZ14" i="4"/>
  <c r="AZ18" i="4"/>
  <c r="AZ22" i="4"/>
  <c r="AZ26" i="4"/>
  <c r="AZ30" i="4"/>
  <c r="AZ34" i="4"/>
  <c r="AZ38" i="4"/>
  <c r="AZ42" i="4"/>
  <c r="AZ46" i="4"/>
  <c r="BH7" i="4"/>
  <c r="BH12" i="4"/>
  <c r="BH17" i="4"/>
  <c r="BH23" i="4"/>
  <c r="BH28" i="4"/>
  <c r="BH33" i="4"/>
  <c r="BH39" i="4"/>
  <c r="BH44" i="4"/>
  <c r="BH49" i="4"/>
  <c r="BH55" i="4"/>
  <c r="BH65" i="4"/>
  <c r="BH76" i="4"/>
  <c r="BH92" i="4"/>
  <c r="BH97" i="4"/>
  <c r="BH103" i="4"/>
  <c r="BH113" i="4"/>
  <c r="BH15" i="4"/>
  <c r="BH36" i="4"/>
  <c r="BH47" i="4"/>
  <c r="BH57" i="4"/>
  <c r="BH89" i="4"/>
  <c r="BH100" i="4"/>
  <c r="BH111" i="4"/>
  <c r="BH119" i="4"/>
  <c r="BH127" i="4"/>
  <c r="BH133" i="4"/>
  <c r="BH140" i="4"/>
  <c r="BH148" i="4"/>
  <c r="BH155" i="4"/>
  <c r="BH169" i="4"/>
  <c r="BH176" i="4"/>
  <c r="BH183" i="4"/>
  <c r="BD16" i="4"/>
  <c r="BD31" i="4"/>
  <c r="BD37" i="4"/>
  <c r="BD45" i="4"/>
  <c r="BD52" i="4"/>
  <c r="BD59" i="4"/>
  <c r="BD73" i="4"/>
  <c r="BD80" i="4"/>
  <c r="BD88" i="4"/>
  <c r="BD95" i="4"/>
  <c r="BD101" i="4"/>
  <c r="BD109" i="4"/>
  <c r="BD116" i="4"/>
  <c r="BD123" i="4"/>
  <c r="BD131" i="4"/>
  <c r="BD137" i="4"/>
  <c r="BD144" i="4"/>
  <c r="BD152" i="4"/>
  <c r="BD158" i="4"/>
  <c r="BD163" i="4"/>
  <c r="BD169" i="4"/>
  <c r="BD174" i="4"/>
  <c r="BD179" i="4"/>
  <c r="BH11" i="4"/>
  <c r="BH21" i="4"/>
  <c r="BH32" i="4"/>
  <c r="BH43" i="4"/>
  <c r="BH53" i="4"/>
  <c r="BH64" i="4"/>
  <c r="BH75" i="4"/>
  <c r="BH85" i="4"/>
  <c r="BH96" i="4"/>
  <c r="BH107" i="4"/>
  <c r="BH117" i="4"/>
  <c r="BH124" i="4"/>
  <c r="BH132" i="4"/>
  <c r="BH139" i="4"/>
  <c r="BH145" i="4"/>
  <c r="BH153" i="4"/>
  <c r="BH160" i="4"/>
  <c r="BH167" i="4"/>
  <c r="BH175" i="4"/>
  <c r="BH181" i="4"/>
  <c r="BH188" i="4"/>
  <c r="BD15" i="4"/>
  <c r="BD21" i="4"/>
  <c r="BD36" i="4"/>
  <c r="BD43" i="4"/>
  <c r="BD51" i="4"/>
  <c r="BD57" i="4"/>
  <c r="BD64" i="4"/>
  <c r="BD72" i="4"/>
  <c r="BD85" i="4"/>
  <c r="BD93" i="4"/>
  <c r="BD100" i="4"/>
  <c r="BD107" i="4"/>
  <c r="BD115" i="4"/>
  <c r="BD121" i="4"/>
  <c r="BD128" i="4"/>
  <c r="BD136" i="4"/>
  <c r="BD143" i="4"/>
  <c r="BD149" i="4"/>
  <c r="BD157" i="4"/>
  <c r="BD162" i="4"/>
  <c r="BD167" i="4"/>
  <c r="BD173" i="4"/>
  <c r="BD178" i="4"/>
  <c r="BD183" i="4"/>
  <c r="AZ15" i="4"/>
  <c r="AZ20" i="4"/>
  <c r="AZ31" i="4"/>
  <c r="AZ36" i="4"/>
  <c r="AZ41" i="4"/>
  <c r="AZ47" i="4"/>
  <c r="AZ51" i="4"/>
  <c r="AZ55" i="4"/>
  <c r="AZ59" i="4"/>
  <c r="AZ75" i="4"/>
  <c r="AZ83" i="4"/>
  <c r="AZ91" i="4"/>
  <c r="AZ95" i="4"/>
  <c r="AZ99" i="4"/>
  <c r="AZ103" i="4"/>
  <c r="AZ107" i="4"/>
  <c r="AZ111" i="4"/>
  <c r="AZ115" i="4"/>
  <c r="AZ119" i="4"/>
  <c r="AZ123" i="4"/>
  <c r="AZ127" i="4"/>
  <c r="AZ131" i="4"/>
  <c r="AZ135" i="4"/>
  <c r="AZ139" i="4"/>
  <c r="AZ143" i="4"/>
  <c r="AZ147" i="4"/>
  <c r="AZ151" i="4"/>
  <c r="AZ155" i="4"/>
  <c r="AZ159" i="4"/>
  <c r="AZ163" i="4"/>
  <c r="AZ167" i="4"/>
  <c r="AZ171" i="4"/>
  <c r="AZ175" i="4"/>
  <c r="AZ179" i="4"/>
  <c r="AZ183" i="4"/>
  <c r="AZ187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AV66" i="4"/>
  <c r="AV70" i="4"/>
  <c r="AV74" i="4"/>
  <c r="AV78" i="4"/>
  <c r="AV82" i="4"/>
  <c r="AV86" i="4"/>
  <c r="AV90" i="4"/>
  <c r="AV94" i="4"/>
  <c r="AV98" i="4"/>
  <c r="AV102" i="4"/>
  <c r="AV106" i="4"/>
  <c r="AV110" i="4"/>
  <c r="AV114" i="4"/>
  <c r="AV118" i="4"/>
  <c r="AV122" i="4"/>
  <c r="AV126" i="4"/>
  <c r="AV130" i="4"/>
  <c r="AV134" i="4"/>
  <c r="AV138" i="4"/>
  <c r="AV142" i="4"/>
  <c r="AV146" i="4"/>
  <c r="AV150" i="4"/>
  <c r="AV154" i="4"/>
  <c r="AV158" i="4"/>
  <c r="AV162" i="4"/>
  <c r="AV166" i="4"/>
  <c r="AV170" i="4"/>
  <c r="AV174" i="4"/>
  <c r="AV178" i="4"/>
  <c r="AV182" i="4"/>
  <c r="AV186" i="4"/>
  <c r="AR13" i="4"/>
  <c r="AR17" i="4"/>
  <c r="AR21" i="4"/>
  <c r="AR33" i="4"/>
  <c r="AR37" i="4"/>
  <c r="AR41" i="4"/>
  <c r="AR45" i="4"/>
  <c r="AR49" i="4"/>
  <c r="AR53" i="4"/>
  <c r="AR57" i="4"/>
  <c r="AR61" i="4"/>
  <c r="AR65" i="4"/>
  <c r="AR69" i="4"/>
  <c r="AR73" i="4"/>
  <c r="AR77" i="4"/>
  <c r="AR85" i="4"/>
  <c r="AR89" i="4"/>
  <c r="AR93" i="4"/>
  <c r="AR97" i="4"/>
  <c r="AR101" i="4"/>
  <c r="AR109" i="4"/>
  <c r="AR113" i="4"/>
  <c r="AR117" i="4"/>
  <c r="BH48" i="4"/>
  <c r="BH69" i="4"/>
  <c r="BH91" i="4"/>
  <c r="BH112" i="4"/>
  <c r="BH128" i="4"/>
  <c r="BH143" i="4"/>
  <c r="BH156" i="4"/>
  <c r="BH171" i="4"/>
  <c r="BH185" i="4"/>
  <c r="BD11" i="4"/>
  <c r="BD40" i="4"/>
  <c r="BD53" i="4"/>
  <c r="BD83" i="4"/>
  <c r="BD96" i="4"/>
  <c r="BD111" i="4"/>
  <c r="BD125" i="4"/>
  <c r="BD139" i="4"/>
  <c r="BD153" i="4"/>
  <c r="BD165" i="4"/>
  <c r="BD175" i="4"/>
  <c r="BD185" i="4"/>
  <c r="AZ16" i="4"/>
  <c r="AZ23" i="4"/>
  <c r="AZ37" i="4"/>
  <c r="AZ44" i="4"/>
  <c r="AZ50" i="4"/>
  <c r="AZ56" i="4"/>
  <c r="AZ61" i="4"/>
  <c r="AZ66" i="4"/>
  <c r="AZ72" i="4"/>
  <c r="AZ77" i="4"/>
  <c r="AZ82" i="4"/>
  <c r="AZ88" i="4"/>
  <c r="AZ93" i="4"/>
  <c r="AZ98" i="4"/>
  <c r="AZ109" i="4"/>
  <c r="AZ114" i="4"/>
  <c r="AZ120" i="4"/>
  <c r="AZ125" i="4"/>
  <c r="AZ130" i="4"/>
  <c r="AZ136" i="4"/>
  <c r="AZ141" i="4"/>
  <c r="AZ146" i="4"/>
  <c r="AZ152" i="4"/>
  <c r="AZ157" i="4"/>
  <c r="AZ162" i="4"/>
  <c r="AZ168" i="4"/>
  <c r="AZ173" i="4"/>
  <c r="AZ178" i="4"/>
  <c r="AZ184" i="4"/>
  <c r="AV11" i="4"/>
  <c r="AV16" i="4"/>
  <c r="AV21" i="4"/>
  <c r="AV32" i="4"/>
  <c r="AV37" i="4"/>
  <c r="AV43" i="4"/>
  <c r="AV48" i="4"/>
  <c r="AV53" i="4"/>
  <c r="AV59" i="4"/>
  <c r="AV64" i="4"/>
  <c r="AV69" i="4"/>
  <c r="AV75" i="4"/>
  <c r="AV80" i="4"/>
  <c r="AV85" i="4"/>
  <c r="AV91" i="4"/>
  <c r="AV96" i="4"/>
  <c r="AV101" i="4"/>
  <c r="AV107" i="4"/>
  <c r="BH31" i="4"/>
  <c r="BH52" i="4"/>
  <c r="BH73" i="4"/>
  <c r="BH95" i="4"/>
  <c r="BH116" i="4"/>
  <c r="BH129" i="4"/>
  <c r="BH144" i="4"/>
  <c r="BH159" i="4"/>
  <c r="BH172" i="4"/>
  <c r="BH187" i="4"/>
  <c r="BD13" i="4"/>
  <c r="BD41" i="4"/>
  <c r="BD56" i="4"/>
  <c r="BD69" i="4"/>
  <c r="BD84" i="4"/>
  <c r="BD99" i="4"/>
  <c r="BD112" i="4"/>
  <c r="BD127" i="4"/>
  <c r="BD141" i="4"/>
  <c r="BD155" i="4"/>
  <c r="BD166" i="4"/>
  <c r="BD177" i="4"/>
  <c r="BD186" i="4"/>
  <c r="AZ11" i="4"/>
  <c r="AZ17" i="4"/>
  <c r="AZ32" i="4"/>
  <c r="AZ39" i="4"/>
  <c r="AZ45" i="4"/>
  <c r="AZ52" i="4"/>
  <c r="AZ57" i="4"/>
  <c r="AZ73" i="4"/>
  <c r="AZ78" i="4"/>
  <c r="AZ84" i="4"/>
  <c r="AZ89" i="4"/>
  <c r="AZ94" i="4"/>
  <c r="AZ100" i="4"/>
  <c r="AZ110" i="4"/>
  <c r="AZ116" i="4"/>
  <c r="AZ121" i="4"/>
  <c r="AZ126" i="4"/>
  <c r="AZ132" i="4"/>
  <c r="AZ137" i="4"/>
  <c r="AZ142" i="4"/>
  <c r="AZ148" i="4"/>
  <c r="AZ153" i="4"/>
  <c r="AZ158" i="4"/>
  <c r="AZ164" i="4"/>
  <c r="AZ169" i="4"/>
  <c r="AZ174" i="4"/>
  <c r="AZ180" i="4"/>
  <c r="AZ185" i="4"/>
  <c r="AV7" i="4"/>
  <c r="AV12" i="4"/>
  <c r="AV17" i="4"/>
  <c r="AV23" i="4"/>
  <c r="AV28" i="4"/>
  <c r="AV33" i="4"/>
  <c r="AV39" i="4"/>
  <c r="AV44" i="4"/>
  <c r="AV49" i="4"/>
  <c r="AV55" i="4"/>
  <c r="AV65" i="4"/>
  <c r="AV76" i="4"/>
  <c r="AV92" i="4"/>
  <c r="AV97" i="4"/>
  <c r="AV103" i="4"/>
  <c r="AV113" i="4"/>
  <c r="AV119" i="4"/>
  <c r="AV124" i="4"/>
  <c r="AV129" i="4"/>
  <c r="AV135" i="4"/>
  <c r="AV140" i="4"/>
  <c r="BH16" i="4"/>
  <c r="BH59" i="4"/>
  <c r="BH101" i="4"/>
  <c r="BH135" i="4"/>
  <c r="BH164" i="4"/>
  <c r="BD32" i="4"/>
  <c r="BD61" i="4"/>
  <c r="BD89" i="4"/>
  <c r="BD117" i="4"/>
  <c r="BD147" i="4"/>
  <c r="BD170" i="4"/>
  <c r="BD187" i="4"/>
  <c r="AZ12" i="4"/>
  <c r="AZ40" i="4"/>
  <c r="AZ53" i="4"/>
  <c r="AZ64" i="4"/>
  <c r="AZ74" i="4"/>
  <c r="AZ85" i="4"/>
  <c r="AZ96" i="4"/>
  <c r="AZ106" i="4"/>
  <c r="AZ117" i="4"/>
  <c r="AZ128" i="4"/>
  <c r="AZ138" i="4"/>
  <c r="AZ149" i="4"/>
  <c r="AZ160" i="4"/>
  <c r="AZ170" i="4"/>
  <c r="AZ181" i="4"/>
  <c r="AV13" i="4"/>
  <c r="AV35" i="4"/>
  <c r="AV45" i="4"/>
  <c r="AV56" i="4"/>
  <c r="AV77" i="4"/>
  <c r="AV88" i="4"/>
  <c r="AV99" i="4"/>
  <c r="AV109" i="4"/>
  <c r="AV116" i="4"/>
  <c r="AV123" i="4"/>
  <c r="AV131" i="4"/>
  <c r="AV137" i="4"/>
  <c r="AV144" i="4"/>
  <c r="AV149" i="4"/>
  <c r="AV155" i="4"/>
  <c r="AV160" i="4"/>
  <c r="AV165" i="4"/>
  <c r="AV171" i="4"/>
  <c r="AV176" i="4"/>
  <c r="AV181" i="4"/>
  <c r="AV187" i="4"/>
  <c r="AR14" i="4"/>
  <c r="AR19" i="4"/>
  <c r="AR30" i="4"/>
  <c r="AR35" i="4"/>
  <c r="AR40" i="4"/>
  <c r="AR46" i="4"/>
  <c r="AR51" i="4"/>
  <c r="AR56" i="4"/>
  <c r="AR72" i="4"/>
  <c r="AR78" i="4"/>
  <c r="AR83" i="4"/>
  <c r="AR88" i="4"/>
  <c r="AR94" i="4"/>
  <c r="AR99" i="4"/>
  <c r="AR110" i="4"/>
  <c r="AR115" i="4"/>
  <c r="AR120" i="4"/>
  <c r="AR124" i="4"/>
  <c r="AR128" i="4"/>
  <c r="AR132" i="4"/>
  <c r="AR136" i="4"/>
  <c r="AR140" i="4"/>
  <c r="AR144" i="4"/>
  <c r="AR148" i="4"/>
  <c r="AR152" i="4"/>
  <c r="AR156" i="4"/>
  <c r="AR160" i="4"/>
  <c r="AR164" i="4"/>
  <c r="AR168" i="4"/>
  <c r="AR172" i="4"/>
  <c r="AR176" i="4"/>
  <c r="AR180" i="4"/>
  <c r="AR184" i="4"/>
  <c r="AR188" i="4"/>
  <c r="AJ7" i="4"/>
  <c r="AJ11" i="4"/>
  <c r="AJ15" i="4"/>
  <c r="AJ19" i="4"/>
  <c r="AJ23" i="4"/>
  <c r="AJ31" i="4"/>
  <c r="AJ35" i="4"/>
  <c r="AJ39" i="4"/>
  <c r="AJ43" i="4"/>
  <c r="AJ47" i="4"/>
  <c r="AJ51" i="4"/>
  <c r="AJ55" i="4"/>
  <c r="AJ59" i="4"/>
  <c r="AJ75" i="4"/>
  <c r="BH20" i="4"/>
  <c r="BH137" i="4"/>
  <c r="BH165" i="4"/>
  <c r="BD35" i="4"/>
  <c r="BD91" i="4"/>
  <c r="BD120" i="4"/>
  <c r="BD148" i="4"/>
  <c r="BD171" i="4"/>
  <c r="AZ13" i="4"/>
  <c r="AZ28" i="4"/>
  <c r="AZ43" i="4"/>
  <c r="AZ54" i="4"/>
  <c r="AZ65" i="4"/>
  <c r="AZ76" i="4"/>
  <c r="AZ86" i="4"/>
  <c r="AZ97" i="4"/>
  <c r="AZ118" i="4"/>
  <c r="AZ129" i="4"/>
  <c r="AZ140" i="4"/>
  <c r="AZ150" i="4"/>
  <c r="AZ172" i="4"/>
  <c r="AZ182" i="4"/>
  <c r="AV15" i="4"/>
  <c r="AV36" i="4"/>
  <c r="AV47" i="4"/>
  <c r="AV57" i="4"/>
  <c r="AV89" i="4"/>
  <c r="AV100" i="4"/>
  <c r="AV111" i="4"/>
  <c r="AV117" i="4"/>
  <c r="AV125" i="4"/>
  <c r="AV132" i="4"/>
  <c r="AV139" i="4"/>
  <c r="AV145" i="4"/>
  <c r="AV151" i="4"/>
  <c r="AV156" i="4"/>
  <c r="AV167" i="4"/>
  <c r="AV172" i="4"/>
  <c r="AV177" i="4"/>
  <c r="AV183" i="4"/>
  <c r="AV188" i="4"/>
  <c r="AR15" i="4"/>
  <c r="AR20" i="4"/>
  <c r="AR26" i="4"/>
  <c r="AR31" i="4"/>
  <c r="AR36" i="4"/>
  <c r="AR42" i="4"/>
  <c r="AR47" i="4"/>
  <c r="AR52" i="4"/>
  <c r="AR58" i="4"/>
  <c r="AR74" i="4"/>
  <c r="AR84" i="4"/>
  <c r="AR90" i="4"/>
  <c r="AR95" i="4"/>
  <c r="AR100" i="4"/>
  <c r="AR106" i="4"/>
  <c r="AR111" i="4"/>
  <c r="AR116" i="4"/>
  <c r="AR121" i="4"/>
  <c r="AR125" i="4"/>
  <c r="AR129" i="4"/>
  <c r="AR133" i="4"/>
  <c r="AR137" i="4"/>
  <c r="AR141" i="4"/>
  <c r="AR145" i="4"/>
  <c r="AR149" i="4"/>
  <c r="AR153" i="4"/>
  <c r="AR157" i="4"/>
  <c r="AR165" i="4"/>
  <c r="AR169" i="4"/>
  <c r="AR173" i="4"/>
  <c r="AR177" i="4"/>
  <c r="AR181" i="4"/>
  <c r="AR185" i="4"/>
  <c r="AJ12" i="4"/>
  <c r="AJ16" i="4"/>
  <c r="AJ20" i="4"/>
  <c r="AJ28" i="4"/>
  <c r="AJ32" i="4"/>
  <c r="AJ36" i="4"/>
  <c r="AJ40" i="4"/>
  <c r="AJ44" i="4"/>
  <c r="AJ48" i="4"/>
  <c r="AJ52" i="4"/>
  <c r="AJ56" i="4"/>
  <c r="AJ64" i="4"/>
  <c r="AJ72" i="4"/>
  <c r="AJ76" i="4"/>
  <c r="AJ80" i="4"/>
  <c r="AJ84" i="4"/>
  <c r="AJ88" i="4"/>
  <c r="AJ92" i="4"/>
  <c r="AJ96" i="4"/>
  <c r="AJ100" i="4"/>
  <c r="AJ112" i="4"/>
  <c r="AJ116" i="4"/>
  <c r="AJ120" i="4"/>
  <c r="AJ124" i="4"/>
  <c r="AJ128" i="4"/>
  <c r="AJ132" i="4"/>
  <c r="AJ136" i="4"/>
  <c r="AJ140" i="4"/>
  <c r="AJ144" i="4"/>
  <c r="AJ148" i="4"/>
  <c r="AJ152" i="4"/>
  <c r="AJ156" i="4"/>
  <c r="AJ160" i="4"/>
  <c r="AJ164" i="4"/>
  <c r="AJ168" i="4"/>
  <c r="AJ172" i="4"/>
  <c r="AJ176" i="4"/>
  <c r="AJ180" i="4"/>
  <c r="AJ184" i="4"/>
  <c r="AJ188" i="4"/>
  <c r="AN12" i="4"/>
  <c r="AN16" i="4"/>
  <c r="AN20" i="4"/>
  <c r="AN28" i="4"/>
  <c r="AN32" i="4"/>
  <c r="AN36" i="4"/>
  <c r="AN40" i="4"/>
  <c r="AN44" i="4"/>
  <c r="AN48" i="4"/>
  <c r="AN52" i="4"/>
  <c r="AN56" i="4"/>
  <c r="AN64" i="4"/>
  <c r="AN72" i="4"/>
  <c r="AN76" i="4"/>
  <c r="AN80" i="4"/>
  <c r="AN84" i="4"/>
  <c r="AN88" i="4"/>
  <c r="AN92" i="4"/>
  <c r="AN96" i="4"/>
  <c r="AN100" i="4"/>
  <c r="AN112" i="4"/>
  <c r="AN116" i="4"/>
  <c r="AN120" i="4"/>
  <c r="BH37" i="4"/>
  <c r="BH121" i="4"/>
  <c r="BH177" i="4"/>
  <c r="BD47" i="4"/>
  <c r="BD159" i="4"/>
  <c r="AZ33" i="4"/>
  <c r="AZ58" i="4"/>
  <c r="AZ80" i="4"/>
  <c r="AZ101" i="4"/>
  <c r="AZ122" i="4"/>
  <c r="AZ144" i="4"/>
  <c r="AZ165" i="4"/>
  <c r="AZ186" i="4"/>
  <c r="AV19" i="4"/>
  <c r="AV40" i="4"/>
  <c r="AV61" i="4"/>
  <c r="AV83" i="4"/>
  <c r="AV120" i="4"/>
  <c r="AV133" i="4"/>
  <c r="AV147" i="4"/>
  <c r="AV157" i="4"/>
  <c r="AV168" i="4"/>
  <c r="AV179" i="4"/>
  <c r="AR11" i="4"/>
  <c r="AR22" i="4"/>
  <c r="AR32" i="4"/>
  <c r="AR43" i="4"/>
  <c r="AR54" i="4"/>
  <c r="AR64" i="4"/>
  <c r="AR75" i="4"/>
  <c r="AR86" i="4"/>
  <c r="AR96" i="4"/>
  <c r="AR107" i="4"/>
  <c r="AR118" i="4"/>
  <c r="AR126" i="4"/>
  <c r="AR134" i="4"/>
  <c r="AR142" i="4"/>
  <c r="AR150" i="4"/>
  <c r="AR158" i="4"/>
  <c r="AR166" i="4"/>
  <c r="AR174" i="4"/>
  <c r="AR182" i="4"/>
  <c r="AJ17" i="4"/>
  <c r="AJ33" i="4"/>
  <c r="AJ41" i="4"/>
  <c r="AJ49" i="4"/>
  <c r="AJ57" i="4"/>
  <c r="AJ65" i="4"/>
  <c r="AJ73" i="4"/>
  <c r="AJ86" i="4"/>
  <c r="AJ91" i="4"/>
  <c r="AJ97" i="4"/>
  <c r="AJ102" i="4"/>
  <c r="AJ107" i="4"/>
  <c r="AJ113" i="4"/>
  <c r="AJ118" i="4"/>
  <c r="AJ123" i="4"/>
  <c r="AJ129" i="4"/>
  <c r="AJ134" i="4"/>
  <c r="AJ139" i="4"/>
  <c r="AJ145" i="4"/>
  <c r="AJ150" i="4"/>
  <c r="AJ155" i="4"/>
  <c r="AJ166" i="4"/>
  <c r="AJ171" i="4"/>
  <c r="AJ177" i="4"/>
  <c r="AJ182" i="4"/>
  <c r="AJ187" i="4"/>
  <c r="AN15" i="4"/>
  <c r="AN21" i="4"/>
  <c r="AN26" i="4"/>
  <c r="AN31" i="4"/>
  <c r="AN37" i="4"/>
  <c r="AN42" i="4"/>
  <c r="AN47" i="4"/>
  <c r="AN53" i="4"/>
  <c r="AN58" i="4"/>
  <c r="AN69" i="4"/>
  <c r="AN74" i="4"/>
  <c r="AN85" i="4"/>
  <c r="AN90" i="4"/>
  <c r="AN95" i="4"/>
  <c r="AN101" i="4"/>
  <c r="AN106" i="4"/>
  <c r="AN111" i="4"/>
  <c r="AN117" i="4"/>
  <c r="AN122" i="4"/>
  <c r="AN126" i="4"/>
  <c r="AN130" i="4"/>
  <c r="AN134" i="4"/>
  <c r="AN138" i="4"/>
  <c r="AN142" i="4"/>
  <c r="AN146" i="4"/>
  <c r="AN150" i="4"/>
  <c r="AN154" i="4"/>
  <c r="AN158" i="4"/>
  <c r="AN162" i="4"/>
  <c r="AN166" i="4"/>
  <c r="AN170" i="4"/>
  <c r="AN174" i="4"/>
  <c r="AN178" i="4"/>
  <c r="AN182" i="4"/>
  <c r="AN186" i="4"/>
  <c r="AF12" i="4"/>
  <c r="AF16" i="4"/>
  <c r="AF20" i="4"/>
  <c r="AF28" i="4"/>
  <c r="AF32" i="4"/>
  <c r="AF36" i="4"/>
  <c r="AF40" i="4"/>
  <c r="AF44" i="4"/>
  <c r="AF48" i="4"/>
  <c r="AF52" i="4"/>
  <c r="AF56" i="4"/>
  <c r="AF64" i="4"/>
  <c r="AF72" i="4"/>
  <c r="AF76" i="4"/>
  <c r="AF80" i="4"/>
  <c r="AF84" i="4"/>
  <c r="AF88" i="4"/>
  <c r="AF92" i="4"/>
  <c r="AF96" i="4"/>
  <c r="AF100" i="4"/>
  <c r="AF112" i="4"/>
  <c r="AF116" i="4"/>
  <c r="AF120" i="4"/>
  <c r="AF124" i="4"/>
  <c r="AF128" i="4"/>
  <c r="AF132" i="4"/>
  <c r="AF136" i="4"/>
  <c r="AF140" i="4"/>
  <c r="AF144" i="4"/>
  <c r="AF148" i="4"/>
  <c r="AF152" i="4"/>
  <c r="AF156" i="4"/>
  <c r="AF160" i="4"/>
  <c r="AF164" i="4"/>
  <c r="AF168" i="4"/>
  <c r="AF172" i="4"/>
  <c r="AF176" i="4"/>
  <c r="AF180" i="4"/>
  <c r="AF184" i="4"/>
  <c r="AF188" i="4"/>
  <c r="BH149" i="4"/>
  <c r="BD132" i="4"/>
  <c r="AZ19" i="4"/>
  <c r="AZ69" i="4"/>
  <c r="AZ112" i="4"/>
  <c r="BH41" i="4"/>
  <c r="BH123" i="4"/>
  <c r="BH180" i="4"/>
  <c r="BD48" i="4"/>
  <c r="AZ7" i="4"/>
  <c r="AZ35" i="4"/>
  <c r="AZ102" i="4"/>
  <c r="AZ124" i="4"/>
  <c r="AZ145" i="4"/>
  <c r="AZ166" i="4"/>
  <c r="AZ188" i="4"/>
  <c r="AV20" i="4"/>
  <c r="AV41" i="4"/>
  <c r="AV84" i="4"/>
  <c r="AV121" i="4"/>
  <c r="AV136" i="4"/>
  <c r="AV148" i="4"/>
  <c r="AV159" i="4"/>
  <c r="AV169" i="4"/>
  <c r="AV180" i="4"/>
  <c r="AR12" i="4"/>
  <c r="AR23" i="4"/>
  <c r="AR34" i="4"/>
  <c r="AR44" i="4"/>
  <c r="AR55" i="4"/>
  <c r="AR66" i="4"/>
  <c r="AR76" i="4"/>
  <c r="AR98" i="4"/>
  <c r="AR119" i="4"/>
  <c r="AR127" i="4"/>
  <c r="AR135" i="4"/>
  <c r="AR143" i="4"/>
  <c r="AR151" i="4"/>
  <c r="AR159" i="4"/>
  <c r="AR167" i="4"/>
  <c r="AR175" i="4"/>
  <c r="AR183" i="4"/>
  <c r="AJ18" i="4"/>
  <c r="AJ26" i="4"/>
  <c r="AJ34" i="4"/>
  <c r="AJ42" i="4"/>
  <c r="AJ50" i="4"/>
  <c r="AJ58" i="4"/>
  <c r="AJ66" i="4"/>
  <c r="AJ74" i="4"/>
  <c r="AJ82" i="4"/>
  <c r="AJ93" i="4"/>
  <c r="AJ98" i="4"/>
  <c r="AJ103" i="4"/>
  <c r="AJ109" i="4"/>
  <c r="AJ114" i="4"/>
  <c r="AJ119" i="4"/>
  <c r="AJ125" i="4"/>
  <c r="AJ130" i="4"/>
  <c r="AJ135" i="4"/>
  <c r="AJ141" i="4"/>
  <c r="AJ146" i="4"/>
  <c r="AJ151" i="4"/>
  <c r="AJ157" i="4"/>
  <c r="AJ162" i="4"/>
  <c r="AJ167" i="4"/>
  <c r="AJ173" i="4"/>
  <c r="AJ178" i="4"/>
  <c r="AJ183" i="4"/>
  <c r="AN11" i="4"/>
  <c r="AN17" i="4"/>
  <c r="AN22" i="4"/>
  <c r="AN33" i="4"/>
  <c r="AN38" i="4"/>
  <c r="AN43" i="4"/>
  <c r="AN49" i="4"/>
  <c r="AN54" i="4"/>
  <c r="AN59" i="4"/>
  <c r="AN65" i="4"/>
  <c r="AN70" i="4"/>
  <c r="AN75" i="4"/>
  <c r="AN86" i="4"/>
  <c r="AN91" i="4"/>
  <c r="AN97" i="4"/>
  <c r="AN102" i="4"/>
  <c r="AN107" i="4"/>
  <c r="AN113" i="4"/>
  <c r="AN118" i="4"/>
  <c r="AN123" i="4"/>
  <c r="AN127" i="4"/>
  <c r="AN131" i="4"/>
  <c r="AN135" i="4"/>
  <c r="AN139" i="4"/>
  <c r="AN143" i="4"/>
  <c r="AN147" i="4"/>
  <c r="AN151" i="4"/>
  <c r="AN155" i="4"/>
  <c r="AN159" i="4"/>
  <c r="AN163" i="4"/>
  <c r="AN167" i="4"/>
  <c r="AN171" i="4"/>
  <c r="AN175" i="4"/>
  <c r="AN179" i="4"/>
  <c r="AN183" i="4"/>
  <c r="AN187" i="4"/>
  <c r="AF13" i="4"/>
  <c r="AF17" i="4"/>
  <c r="AF21" i="4"/>
  <c r="AF33" i="4"/>
  <c r="AF37" i="4"/>
  <c r="AF41" i="4"/>
  <c r="AF45" i="4"/>
  <c r="AF49" i="4"/>
  <c r="AF53" i="4"/>
  <c r="AF57" i="4"/>
  <c r="AF61" i="4"/>
  <c r="AF65" i="4"/>
  <c r="AF69" i="4"/>
  <c r="AF73" i="4"/>
  <c r="AF77" i="4"/>
  <c r="AF85" i="4"/>
  <c r="AF89" i="4"/>
  <c r="AF93" i="4"/>
  <c r="AF97" i="4"/>
  <c r="AF101" i="4"/>
  <c r="AF109" i="4"/>
  <c r="AF113" i="4"/>
  <c r="AF117" i="4"/>
  <c r="AF121" i="4"/>
  <c r="AF125" i="4"/>
  <c r="AF129" i="4"/>
  <c r="AF133" i="4"/>
  <c r="AF137" i="4"/>
  <c r="AF141" i="4"/>
  <c r="AF145" i="4"/>
  <c r="AF149" i="4"/>
  <c r="AF153" i="4"/>
  <c r="AF157" i="4"/>
  <c r="AF165" i="4"/>
  <c r="AF169" i="4"/>
  <c r="AF173" i="4"/>
  <c r="AF177" i="4"/>
  <c r="AF181" i="4"/>
  <c r="AF185" i="4"/>
  <c r="BH80" i="4"/>
  <c r="BD19" i="4"/>
  <c r="BD75" i="4"/>
  <c r="BD181" i="4"/>
  <c r="AZ48" i="4"/>
  <c r="AZ90" i="4"/>
  <c r="AZ133" i="4"/>
  <c r="BH84" i="4"/>
  <c r="BD133" i="4"/>
  <c r="AZ70" i="4"/>
  <c r="AZ154" i="4"/>
  <c r="AV51" i="4"/>
  <c r="AV93" i="4"/>
  <c r="AV127" i="4"/>
  <c r="AV152" i="4"/>
  <c r="AV173" i="4"/>
  <c r="AR48" i="4"/>
  <c r="AR70" i="4"/>
  <c r="AR91" i="4"/>
  <c r="AR112" i="4"/>
  <c r="AR130" i="4"/>
  <c r="AR146" i="4"/>
  <c r="AR162" i="4"/>
  <c r="AR178" i="4"/>
  <c r="AJ21" i="4"/>
  <c r="AJ37" i="4"/>
  <c r="AJ53" i="4"/>
  <c r="AJ69" i="4"/>
  <c r="AJ83" i="4"/>
  <c r="AJ94" i="4"/>
  <c r="AJ115" i="4"/>
  <c r="AJ126" i="4"/>
  <c r="AJ137" i="4"/>
  <c r="AJ147" i="4"/>
  <c r="AJ158" i="4"/>
  <c r="AJ169" i="4"/>
  <c r="AJ179" i="4"/>
  <c r="AN13" i="4"/>
  <c r="AN23" i="4"/>
  <c r="AN34" i="4"/>
  <c r="AN45" i="4"/>
  <c r="AN55" i="4"/>
  <c r="AN66" i="4"/>
  <c r="AN77" i="4"/>
  <c r="AN98" i="4"/>
  <c r="AN109" i="4"/>
  <c r="AN119" i="4"/>
  <c r="AN128" i="4"/>
  <c r="AN136" i="4"/>
  <c r="AN144" i="4"/>
  <c r="AN152" i="4"/>
  <c r="AN160" i="4"/>
  <c r="AN168" i="4"/>
  <c r="AN176" i="4"/>
  <c r="AN184" i="4"/>
  <c r="AF18" i="4"/>
  <c r="AF26" i="4"/>
  <c r="AF34" i="4"/>
  <c r="AF42" i="4"/>
  <c r="AF50" i="4"/>
  <c r="AF58" i="4"/>
  <c r="AF66" i="4"/>
  <c r="AF74" i="4"/>
  <c r="AF82" i="4"/>
  <c r="AF90" i="4"/>
  <c r="AF98" i="4"/>
  <c r="AF106" i="4"/>
  <c r="AF114" i="4"/>
  <c r="AF122" i="4"/>
  <c r="AF130" i="4"/>
  <c r="AF138" i="4"/>
  <c r="AF146" i="4"/>
  <c r="AF154" i="4"/>
  <c r="AF162" i="4"/>
  <c r="AF170" i="4"/>
  <c r="AF178" i="4"/>
  <c r="AF186" i="4"/>
  <c r="BH151" i="4"/>
  <c r="BD182" i="4"/>
  <c r="AZ92" i="4"/>
  <c r="AZ156" i="4"/>
  <c r="BD20" i="4"/>
  <c r="AZ21" i="4"/>
  <c r="AZ113" i="4"/>
  <c r="AZ176" i="4"/>
  <c r="AV72" i="4"/>
  <c r="AV112" i="4"/>
  <c r="AV141" i="4"/>
  <c r="AV163" i="4"/>
  <c r="AV184" i="4"/>
  <c r="AR16" i="4"/>
  <c r="AR38" i="4"/>
  <c r="AR59" i="4"/>
  <c r="AR80" i="4"/>
  <c r="AR102" i="4"/>
  <c r="AR122" i="4"/>
  <c r="AR138" i="4"/>
  <c r="AR154" i="4"/>
  <c r="AR170" i="4"/>
  <c r="AR186" i="4"/>
  <c r="AJ13" i="4"/>
  <c r="AJ45" i="4"/>
  <c r="AJ61" i="4"/>
  <c r="AJ77" i="4"/>
  <c r="AJ89" i="4"/>
  <c r="AJ99" i="4"/>
  <c r="AJ110" i="4"/>
  <c r="AJ121" i="4"/>
  <c r="AJ131" i="4"/>
  <c r="AJ142" i="4"/>
  <c r="AJ153" i="4"/>
  <c r="AJ163" i="4"/>
  <c r="AJ174" i="4"/>
  <c r="AJ185" i="4"/>
  <c r="AN7" i="4"/>
  <c r="AN18" i="4"/>
  <c r="AN39" i="4"/>
  <c r="AN50" i="4"/>
  <c r="AN61" i="4"/>
  <c r="AN82" i="4"/>
  <c r="AN93" i="4"/>
  <c r="AN103" i="4"/>
  <c r="AN114" i="4"/>
  <c r="AN124" i="4"/>
  <c r="AN132" i="4"/>
  <c r="AN140" i="4"/>
  <c r="AN148" i="4"/>
  <c r="AN156" i="4"/>
  <c r="AN164" i="4"/>
  <c r="AN172" i="4"/>
  <c r="AN180" i="4"/>
  <c r="AN188" i="4"/>
  <c r="AF14" i="4"/>
  <c r="AF22" i="4"/>
  <c r="AF30" i="4"/>
  <c r="AF38" i="4"/>
  <c r="AF46" i="4"/>
  <c r="AF54" i="4"/>
  <c r="AF70" i="4"/>
  <c r="AF78" i="4"/>
  <c r="AF86" i="4"/>
  <c r="AF94" i="4"/>
  <c r="AF102" i="4"/>
  <c r="AF110" i="4"/>
  <c r="AF118" i="4"/>
  <c r="AF126" i="4"/>
  <c r="AF134" i="4"/>
  <c r="AF142" i="4"/>
  <c r="AF150" i="4"/>
  <c r="AF158" i="4"/>
  <c r="AF166" i="4"/>
  <c r="AF174" i="4"/>
  <c r="AF182" i="4"/>
  <c r="BD77" i="4"/>
  <c r="AZ49" i="4"/>
  <c r="AZ134" i="4"/>
  <c r="AZ177" i="4"/>
  <c r="AV31" i="4"/>
  <c r="AV73" i="4"/>
  <c r="AV128" i="4"/>
  <c r="AV175" i="4"/>
  <c r="AR28" i="4"/>
  <c r="AR114" i="4"/>
  <c r="AR147" i="4"/>
  <c r="AR179" i="4"/>
  <c r="AJ22" i="4"/>
  <c r="AJ54" i="4"/>
  <c r="AJ85" i="4"/>
  <c r="AJ106" i="4"/>
  <c r="AJ127" i="4"/>
  <c r="AJ149" i="4"/>
  <c r="AJ170" i="4"/>
  <c r="AN46" i="4"/>
  <c r="AN89" i="4"/>
  <c r="AN110" i="4"/>
  <c r="AN129" i="4"/>
  <c r="AN145" i="4"/>
  <c r="AN177" i="4"/>
  <c r="AF19" i="4"/>
  <c r="AF35" i="4"/>
  <c r="AF51" i="4"/>
  <c r="AF83" i="4"/>
  <c r="AF99" i="4"/>
  <c r="AF115" i="4"/>
  <c r="AF131" i="4"/>
  <c r="AF147" i="4"/>
  <c r="AF163" i="4"/>
  <c r="AF179" i="4"/>
  <c r="AV153" i="4"/>
  <c r="AR50" i="4"/>
  <c r="AR131" i="4"/>
  <c r="AJ70" i="4"/>
  <c r="AJ117" i="4"/>
  <c r="AJ159" i="4"/>
  <c r="AN14" i="4"/>
  <c r="AN57" i="4"/>
  <c r="AN99" i="4"/>
  <c r="AN137" i="4"/>
  <c r="AN169" i="4"/>
  <c r="AF11" i="4"/>
  <c r="AF43" i="4"/>
  <c r="AF75" i="4"/>
  <c r="AF107" i="4"/>
  <c r="AF139" i="4"/>
  <c r="AF171" i="4"/>
  <c r="AV115" i="4"/>
  <c r="AR18" i="4"/>
  <c r="AR103" i="4"/>
  <c r="AR171" i="4"/>
  <c r="AJ46" i="4"/>
  <c r="AJ101" i="4"/>
  <c r="AJ143" i="4"/>
  <c r="AJ186" i="4"/>
  <c r="AN41" i="4"/>
  <c r="AN83" i="4"/>
  <c r="AN125" i="4"/>
  <c r="AN157" i="4"/>
  <c r="AF31" i="4"/>
  <c r="AF95" i="4"/>
  <c r="AF127" i="4"/>
  <c r="AF159" i="4"/>
  <c r="AV52" i="4"/>
  <c r="AV143" i="4"/>
  <c r="AV185" i="4"/>
  <c r="AR39" i="4"/>
  <c r="AR82" i="4"/>
  <c r="AR123" i="4"/>
  <c r="AR155" i="4"/>
  <c r="AR187" i="4"/>
  <c r="AJ30" i="4"/>
  <c r="AJ90" i="4"/>
  <c r="AJ111" i="4"/>
  <c r="AJ133" i="4"/>
  <c r="AJ154" i="4"/>
  <c r="AJ175" i="4"/>
  <c r="AN30" i="4"/>
  <c r="AN51" i="4"/>
  <c r="AN73" i="4"/>
  <c r="AN94" i="4"/>
  <c r="AN115" i="4"/>
  <c r="AN133" i="4"/>
  <c r="AN149" i="4"/>
  <c r="AN165" i="4"/>
  <c r="AN181" i="4"/>
  <c r="AF7" i="4"/>
  <c r="AF23" i="4"/>
  <c r="AF39" i="4"/>
  <c r="AF55" i="4"/>
  <c r="AF103" i="4"/>
  <c r="AF119" i="4"/>
  <c r="AF135" i="4"/>
  <c r="AF151" i="4"/>
  <c r="AF167" i="4"/>
  <c r="AF183" i="4"/>
  <c r="AV95" i="4"/>
  <c r="AR7" i="4"/>
  <c r="AR92" i="4"/>
  <c r="AR163" i="4"/>
  <c r="AJ38" i="4"/>
  <c r="AJ95" i="4"/>
  <c r="AJ138" i="4"/>
  <c r="AJ181" i="4"/>
  <c r="AN35" i="4"/>
  <c r="AN78" i="4"/>
  <c r="AN121" i="4"/>
  <c r="AN153" i="4"/>
  <c r="AN185" i="4"/>
  <c r="AF59" i="4"/>
  <c r="AF91" i="4"/>
  <c r="AF123" i="4"/>
  <c r="AF155" i="4"/>
  <c r="AF187" i="4"/>
  <c r="AV164" i="4"/>
  <c r="AR139" i="4"/>
  <c r="AJ14" i="4"/>
  <c r="AJ78" i="4"/>
  <c r="AJ122" i="4"/>
  <c r="AJ165" i="4"/>
  <c r="AN19" i="4"/>
  <c r="AN141" i="4"/>
  <c r="AN173" i="4"/>
  <c r="AF15" i="4"/>
  <c r="AF47" i="4"/>
  <c r="AF111" i="4"/>
  <c r="AF143" i="4"/>
  <c r="AF175" i="4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39" i="3"/>
  <c r="N75" i="3"/>
  <c r="N76" i="3"/>
  <c r="N77" i="3"/>
  <c r="N13" i="3"/>
  <c r="N2" i="3"/>
  <c r="N74" i="3"/>
  <c r="M2" i="3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" i="1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C53" i="4"/>
  <c r="C46" i="4" l="1"/>
  <c r="C47" i="4"/>
  <c r="C48" i="4"/>
  <c r="C49" i="4"/>
  <c r="C50" i="4"/>
  <c r="C51" i="4"/>
  <c r="C52" i="4"/>
  <c r="C54" i="4"/>
  <c r="C55" i="4"/>
  <c r="C56" i="4"/>
  <c r="C57" i="4"/>
  <c r="C58" i="4"/>
  <c r="C59" i="4"/>
  <c r="C60" i="4"/>
  <c r="C61" i="4"/>
  <c r="C62" i="4"/>
  <c r="J46" i="4"/>
  <c r="C63" i="4" l="1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44" i="4"/>
  <c r="C45" i="4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0" i="1"/>
  <c r="H139" i="1" l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2" i="2"/>
  <c r="L4" i="3" l="1"/>
  <c r="L5" i="3"/>
  <c r="L6" i="3"/>
  <c r="L7" i="3"/>
  <c r="L8" i="3"/>
  <c r="L9" i="3"/>
  <c r="L10" i="3"/>
  <c r="L11" i="3"/>
  <c r="L12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39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74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B4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2" i="1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70" i="2"/>
  <c r="K71" i="2"/>
  <c r="K72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53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" i="2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91" i="3"/>
  <c r="J92" i="3"/>
  <c r="J93" i="3"/>
  <c r="J94" i="3"/>
  <c r="J95" i="3"/>
  <c r="J96" i="3"/>
  <c r="J97" i="3"/>
  <c r="J98" i="3"/>
  <c r="J99" i="3"/>
  <c r="J100" i="3"/>
  <c r="J101" i="3"/>
  <c r="J102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39" i="3"/>
  <c r="J75" i="3"/>
  <c r="J76" i="3"/>
  <c r="J77" i="3"/>
  <c r="J78" i="3"/>
  <c r="J79" i="3"/>
  <c r="J80" i="3"/>
  <c r="J81" i="3"/>
  <c r="J82" i="3"/>
  <c r="J84" i="3"/>
  <c r="J85" i="3"/>
  <c r="J86" i="3"/>
  <c r="J87" i="3"/>
  <c r="J88" i="3"/>
  <c r="J89" i="3"/>
  <c r="J90" i="3"/>
  <c r="J74" i="3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K9" i="6" s="1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B38" i="3"/>
  <c r="C4" i="3"/>
  <c r="C5" i="3"/>
  <c r="C6" i="3"/>
  <c r="C7" i="3"/>
  <c r="C8" i="3"/>
  <c r="C9" i="3"/>
  <c r="C10" i="3"/>
  <c r="C11" i="3"/>
  <c r="C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7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7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AR29" i="4" l="1"/>
  <c r="BH29" i="4"/>
  <c r="AF29" i="4"/>
  <c r="AZ29" i="4"/>
  <c r="AV29" i="4"/>
  <c r="BD29" i="4"/>
  <c r="AJ29" i="4"/>
  <c r="AN29" i="4"/>
  <c r="BH27" i="4"/>
  <c r="AZ27" i="4"/>
  <c r="AF27" i="4"/>
  <c r="BD27" i="4"/>
  <c r="AR27" i="4"/>
  <c r="AJ27" i="4"/>
  <c r="AN27" i="4"/>
  <c r="AV27" i="4"/>
  <c r="AZ105" i="4"/>
  <c r="BD105" i="4"/>
  <c r="AN105" i="4"/>
  <c r="AF105" i="4"/>
  <c r="AJ105" i="4"/>
  <c r="AR105" i="4"/>
  <c r="BH105" i="4"/>
  <c r="AV105" i="4"/>
  <c r="AJ104" i="4"/>
  <c r="BD104" i="4"/>
  <c r="AF104" i="4"/>
  <c r="AZ104" i="4"/>
  <c r="AR104" i="4"/>
  <c r="AN104" i="4"/>
  <c r="BH104" i="4"/>
  <c r="AV104" i="4"/>
  <c r="BH24" i="4"/>
  <c r="AV24" i="4"/>
  <c r="AZ24" i="4"/>
  <c r="AR24" i="4"/>
  <c r="AN24" i="4"/>
  <c r="AJ24" i="4"/>
  <c r="AF24" i="4"/>
  <c r="BD24" i="4"/>
  <c r="AB24" i="4"/>
  <c r="AR4" i="4"/>
  <c r="BH4" i="4"/>
  <c r="AN4" i="4"/>
  <c r="AV4" i="4"/>
  <c r="AJ4" i="4"/>
  <c r="AZ4" i="4"/>
  <c r="BD4" i="4"/>
  <c r="AF4" i="4"/>
  <c r="BD63" i="4"/>
  <c r="AR63" i="4"/>
  <c r="AF63" i="4"/>
  <c r="AZ63" i="4"/>
  <c r="AN63" i="4"/>
  <c r="BH63" i="4"/>
  <c r="AV63" i="4"/>
  <c r="AJ63" i="4"/>
  <c r="AZ62" i="4"/>
  <c r="AJ62" i="4"/>
  <c r="AV62" i="4"/>
  <c r="AR62" i="4"/>
  <c r="AF62" i="4"/>
  <c r="AN62" i="4"/>
  <c r="BD62" i="4"/>
  <c r="BD5" i="4"/>
  <c r="AN5" i="4"/>
  <c r="AF5" i="4"/>
  <c r="AR5" i="4"/>
  <c r="AV5" i="4"/>
  <c r="AZ5" i="4"/>
  <c r="AJ5" i="4"/>
  <c r="BH5" i="4"/>
  <c r="AZ68" i="4"/>
  <c r="AR68" i="4"/>
  <c r="BH68" i="4"/>
  <c r="AV68" i="4"/>
  <c r="BD68" i="4"/>
  <c r="AN68" i="4"/>
  <c r="AF68" i="4"/>
  <c r="AJ68" i="4"/>
  <c r="BA190" i="4"/>
  <c r="BE190" i="4"/>
  <c r="AO190" i="4"/>
  <c r="BI190" i="4"/>
  <c r="AS190" i="4"/>
  <c r="AG190" i="4"/>
  <c r="AW190" i="4"/>
  <c r="AK190" i="4"/>
  <c r="AJ189" i="4"/>
  <c r="AN189" i="4"/>
  <c r="AZ189" i="4"/>
  <c r="AF189" i="4"/>
  <c r="BD189" i="4"/>
  <c r="AR189" i="4"/>
  <c r="AV189" i="4"/>
  <c r="BH189" i="4"/>
  <c r="BH67" i="4"/>
  <c r="AF67" i="4"/>
  <c r="AR67" i="4"/>
  <c r="BD67" i="4"/>
  <c r="AZ67" i="4"/>
  <c r="AV67" i="4"/>
  <c r="AJ67" i="4"/>
  <c r="AN67" i="4"/>
  <c r="AR10" i="4"/>
  <c r="AN10" i="4"/>
  <c r="AJ10" i="4"/>
  <c r="AV10" i="4"/>
  <c r="AF10" i="4"/>
  <c r="BD10" i="4"/>
  <c r="AZ10" i="4"/>
  <c r="AN108" i="4"/>
  <c r="AR108" i="4"/>
  <c r="AJ108" i="4"/>
  <c r="AF108" i="4"/>
  <c r="BD108" i="4"/>
  <c r="AV108" i="4"/>
  <c r="BH108" i="4"/>
  <c r="AZ108" i="4"/>
  <c r="AJ79" i="4"/>
  <c r="BH79" i="4"/>
  <c r="BD79" i="4"/>
  <c r="AR79" i="4"/>
  <c r="AF79" i="4"/>
  <c r="AV79" i="4"/>
  <c r="AN79" i="4"/>
  <c r="AZ79" i="4"/>
  <c r="AF161" i="4"/>
  <c r="AV161" i="4"/>
  <c r="BD161" i="4"/>
  <c r="AJ161" i="4"/>
  <c r="AZ161" i="4"/>
  <c r="AN161" i="4"/>
  <c r="BH161" i="4"/>
  <c r="AR161" i="4"/>
  <c r="BD3" i="4"/>
  <c r="BH3" i="4"/>
  <c r="AN3" i="4"/>
  <c r="AF3" i="4"/>
  <c r="AR3" i="4"/>
  <c r="AJ3" i="4"/>
  <c r="AZ3" i="4"/>
  <c r="AV3" i="4"/>
  <c r="BH2" i="4"/>
  <c r="AN2" i="4"/>
  <c r="AR2" i="4"/>
  <c r="AZ2" i="4"/>
  <c r="BD2" i="4"/>
  <c r="AJ2" i="4"/>
  <c r="AV2" i="4"/>
  <c r="AF2" i="4"/>
  <c r="BD190" i="4"/>
  <c r="BH6" i="4"/>
  <c r="BH38" i="4"/>
  <c r="BH70" i="4"/>
  <c r="BH102" i="4"/>
  <c r="BH134" i="4"/>
  <c r="BH166" i="4"/>
  <c r="BD14" i="4"/>
  <c r="AR8" i="4"/>
  <c r="AJ8" i="4"/>
  <c r="AF8" i="4"/>
  <c r="AV190" i="4"/>
  <c r="BH10" i="4"/>
  <c r="BH42" i="4"/>
  <c r="BH74" i="4"/>
  <c r="BH106" i="4"/>
  <c r="BH138" i="4"/>
  <c r="AZ8" i="4"/>
  <c r="AN190" i="4"/>
  <c r="AF190" i="4"/>
  <c r="BH18" i="4"/>
  <c r="BH50" i="4"/>
  <c r="BH82" i="4"/>
  <c r="BH114" i="4"/>
  <c r="BH146" i="4"/>
  <c r="BH178" i="4"/>
  <c r="BD26" i="4"/>
  <c r="BD8" i="4"/>
  <c r="AV8" i="4"/>
  <c r="AN8" i="4"/>
  <c r="AJ190" i="4"/>
  <c r="BH22" i="4"/>
  <c r="BH54" i="4"/>
  <c r="BH86" i="4"/>
  <c r="BH118" i="4"/>
  <c r="BH150" i="4"/>
  <c r="BH182" i="4"/>
  <c r="BD30" i="4"/>
  <c r="BH190" i="4"/>
  <c r="BH26" i="4"/>
  <c r="BH58" i="4"/>
  <c r="BH90" i="4"/>
  <c r="BH122" i="4"/>
  <c r="BH154" i="4"/>
  <c r="BH186" i="4"/>
  <c r="BD34" i="4"/>
  <c r="BH8" i="4"/>
  <c r="AZ190" i="4"/>
  <c r="BH30" i="4"/>
  <c r="BH62" i="4"/>
  <c r="BH94" i="4"/>
  <c r="BH126" i="4"/>
  <c r="BH158" i="4"/>
  <c r="BD6" i="4"/>
  <c r="BD38" i="4"/>
  <c r="AR60" i="4"/>
  <c r="BD60" i="4"/>
  <c r="AV60" i="4"/>
  <c r="BH60" i="4"/>
  <c r="AN60" i="4"/>
  <c r="AZ60" i="4"/>
  <c r="AJ60" i="4"/>
  <c r="AF60" i="4"/>
  <c r="AZ9" i="4"/>
  <c r="AJ9" i="4"/>
  <c r="AF9" i="4"/>
  <c r="AR9" i="4"/>
  <c r="BD9" i="4"/>
  <c r="AV9" i="4"/>
  <c r="BH9" i="4"/>
  <c r="AN9" i="4"/>
  <c r="AJ81" i="4"/>
  <c r="AF81" i="4"/>
  <c r="AR81" i="4"/>
  <c r="AZ81" i="4"/>
  <c r="BD81" i="4"/>
  <c r="AV81" i="4"/>
  <c r="BH81" i="4"/>
  <c r="AN81" i="4"/>
  <c r="AJ71" i="4"/>
  <c r="AR71" i="4"/>
  <c r="AN71" i="4"/>
  <c r="BD71" i="4"/>
  <c r="AV71" i="4"/>
  <c r="AF71" i="4"/>
  <c r="BH71" i="4"/>
  <c r="AZ71" i="4"/>
  <c r="AF6" i="4"/>
  <c r="AN6" i="4"/>
  <c r="AR6" i="4"/>
  <c r="AV6" i="4"/>
  <c r="AJ6" i="4"/>
  <c r="AZ6" i="4"/>
  <c r="BH25" i="4"/>
  <c r="AV25" i="4"/>
  <c r="AZ25" i="4"/>
  <c r="BD25" i="4"/>
  <c r="AJ25" i="4"/>
  <c r="AN25" i="4"/>
  <c r="AF25" i="4"/>
  <c r="AR25" i="4"/>
  <c r="BH87" i="4"/>
  <c r="AZ87" i="4"/>
  <c r="AN87" i="4"/>
  <c r="AJ87" i="4"/>
  <c r="AF87" i="4"/>
  <c r="AR87" i="4"/>
  <c r="BD87" i="4"/>
  <c r="AV87" i="4"/>
  <c r="Y6" i="4"/>
  <c r="BI2" i="4"/>
  <c r="BI27" i="4"/>
  <c r="BI59" i="4"/>
  <c r="BI91" i="4"/>
  <c r="BI123" i="4"/>
  <c r="BI155" i="4"/>
  <c r="BI46" i="4"/>
  <c r="BE4" i="4"/>
  <c r="BE36" i="4"/>
  <c r="BE68" i="4"/>
  <c r="BE100" i="4"/>
  <c r="BI12" i="4"/>
  <c r="BI140" i="4"/>
  <c r="BA5" i="4"/>
  <c r="BA37" i="4"/>
  <c r="BI80" i="4"/>
  <c r="BE73" i="4"/>
  <c r="BA63" i="4"/>
  <c r="BA95" i="4"/>
  <c r="BA127" i="4"/>
  <c r="BA159" i="4"/>
  <c r="AW4" i="4"/>
  <c r="AW36" i="4"/>
  <c r="AW68" i="4"/>
  <c r="AW100" i="4"/>
  <c r="AW132" i="4"/>
  <c r="BI170" i="4"/>
  <c r="BE103" i="4"/>
  <c r="BE156" i="4"/>
  <c r="BE188" i="4"/>
  <c r="AO14" i="4"/>
  <c r="AO46" i="4"/>
  <c r="BI120" i="4"/>
  <c r="BE173" i="4"/>
  <c r="BA140" i="4"/>
  <c r="AW73" i="4"/>
  <c r="AS18" i="4"/>
  <c r="AS50" i="4"/>
  <c r="AS82" i="4"/>
  <c r="AS114" i="4"/>
  <c r="AS146" i="4"/>
  <c r="AS178" i="4"/>
  <c r="AK21" i="4"/>
  <c r="AK53" i="4"/>
  <c r="AK85" i="4"/>
  <c r="AK117" i="4"/>
  <c r="AK149" i="4"/>
  <c r="AK181" i="4"/>
  <c r="BI18" i="4"/>
  <c r="BE155" i="4"/>
  <c r="BA122" i="4"/>
  <c r="AW63" i="4"/>
  <c r="AW155" i="4"/>
  <c r="AW187" i="4"/>
  <c r="AG20" i="4"/>
  <c r="AG84" i="4"/>
  <c r="AG148" i="4"/>
  <c r="BI168" i="4"/>
  <c r="BE185" i="4"/>
  <c r="BA34" i="4"/>
  <c r="AW146" i="4"/>
  <c r="AS85" i="4"/>
  <c r="AK22" i="4"/>
  <c r="AK150" i="4"/>
  <c r="AG33" i="4"/>
  <c r="AG118" i="4"/>
  <c r="BE75" i="4"/>
  <c r="AW85" i="4"/>
  <c r="AS55" i="4"/>
  <c r="AS183" i="4"/>
  <c r="AK128" i="4"/>
  <c r="AO82" i="4"/>
  <c r="AW182" i="4"/>
  <c r="AK60" i="4"/>
  <c r="AG25" i="4"/>
  <c r="AG138" i="4"/>
  <c r="AW45" i="4"/>
  <c r="AS163" i="4"/>
  <c r="AO116" i="4"/>
  <c r="AO180" i="4"/>
  <c r="AW152" i="4"/>
  <c r="AK34" i="4"/>
  <c r="AO93" i="4"/>
  <c r="AO125" i="4"/>
  <c r="AO157" i="4"/>
  <c r="BI23" i="4"/>
  <c r="BI55" i="4"/>
  <c r="BI87" i="4"/>
  <c r="BI119" i="4"/>
  <c r="BI151" i="4"/>
  <c r="BI30" i="4"/>
  <c r="BI158" i="4"/>
  <c r="BE32" i="4"/>
  <c r="BE64" i="4"/>
  <c r="BE96" i="4"/>
  <c r="BE128" i="4"/>
  <c r="BI124" i="4"/>
  <c r="BE2" i="4"/>
  <c r="BA33" i="4"/>
  <c r="BI48" i="4"/>
  <c r="BE57" i="4"/>
  <c r="BA56" i="4"/>
  <c r="BA91" i="4"/>
  <c r="BA123" i="4"/>
  <c r="BA155" i="4"/>
  <c r="BA187" i="4"/>
  <c r="AW32" i="4"/>
  <c r="AW64" i="4"/>
  <c r="AW96" i="4"/>
  <c r="AW128" i="4"/>
  <c r="BI138" i="4"/>
  <c r="BE87" i="4"/>
  <c r="BE152" i="4"/>
  <c r="BE184" i="4"/>
  <c r="AO10" i="4"/>
  <c r="AO42" i="4"/>
  <c r="BI56" i="4"/>
  <c r="BE157" i="4"/>
  <c r="BA124" i="4"/>
  <c r="AW57" i="4"/>
  <c r="AS14" i="4"/>
  <c r="AS46" i="4"/>
  <c r="AS78" i="4"/>
  <c r="AS110" i="4"/>
  <c r="AS142" i="4"/>
  <c r="AS174" i="4"/>
  <c r="AK17" i="4"/>
  <c r="AK49" i="4"/>
  <c r="AK81" i="4"/>
  <c r="AK113" i="4"/>
  <c r="AK145" i="4"/>
  <c r="AK177" i="4"/>
  <c r="AO72" i="4"/>
  <c r="BE139" i="4"/>
  <c r="BA106" i="4"/>
  <c r="AW47" i="4"/>
  <c r="AW151" i="4"/>
  <c r="AW183" i="4"/>
  <c r="AG12" i="4"/>
  <c r="AG76" i="4"/>
  <c r="AG140" i="4"/>
  <c r="BI104" i="4"/>
  <c r="BE169" i="4"/>
  <c r="BE143" i="4"/>
  <c r="AW115" i="4"/>
  <c r="AS69" i="4"/>
  <c r="AK6" i="4"/>
  <c r="AK134" i="4"/>
  <c r="AG22" i="4"/>
  <c r="AG107" i="4"/>
  <c r="BI130" i="4"/>
  <c r="AW53" i="4"/>
  <c r="AS39" i="4"/>
  <c r="AS167" i="4"/>
  <c r="AK112" i="4"/>
  <c r="AO78" i="4"/>
  <c r="AW150" i="4"/>
  <c r="AK28" i="4"/>
  <c r="AG10" i="4"/>
  <c r="AG125" i="4"/>
  <c r="BA174" i="4"/>
  <c r="AS115" i="4"/>
  <c r="AO108" i="4"/>
  <c r="AO172" i="4"/>
  <c r="AG162" i="4"/>
  <c r="AW93" i="4"/>
  <c r="AS187" i="4"/>
  <c r="AO89" i="4"/>
  <c r="AO121" i="4"/>
  <c r="AO153" i="4"/>
  <c r="BI21" i="4"/>
  <c r="BI85" i="4"/>
  <c r="BI149" i="4"/>
  <c r="BI150" i="4"/>
  <c r="BE62" i="4"/>
  <c r="BE126" i="4"/>
  <c r="BI32" i="4"/>
  <c r="BA48" i="4"/>
  <c r="BA121" i="4"/>
  <c r="BA185" i="4"/>
  <c r="AW62" i="4"/>
  <c r="AW126" i="4"/>
  <c r="BE79" i="4"/>
  <c r="BE182" i="4"/>
  <c r="AO40" i="4"/>
  <c r="BE149" i="4"/>
  <c r="AW49" i="4"/>
  <c r="AS44" i="4"/>
  <c r="AS108" i="4"/>
  <c r="AS172" i="4"/>
  <c r="AK47" i="4"/>
  <c r="AK111" i="4"/>
  <c r="AK175" i="4"/>
  <c r="BE131" i="4"/>
  <c r="AW39" i="4"/>
  <c r="AW181" i="4"/>
  <c r="AG72" i="4"/>
  <c r="BI72" i="4"/>
  <c r="BE91" i="4"/>
  <c r="AS61" i="4"/>
  <c r="AK126" i="4"/>
  <c r="AG102" i="4"/>
  <c r="AW37" i="4"/>
  <c r="AS159" i="4"/>
  <c r="AO76" i="4"/>
  <c r="AK12" i="4"/>
  <c r="AG117" i="4"/>
  <c r="AS99" i="4"/>
  <c r="AO166" i="4"/>
  <c r="AW61" i="4"/>
  <c r="AO87" i="4"/>
  <c r="AO151" i="4"/>
  <c r="AG15" i="4"/>
  <c r="AG130" i="4"/>
  <c r="AO15" i="4"/>
  <c r="AO144" i="4"/>
  <c r="AG47" i="4"/>
  <c r="AS81" i="4"/>
  <c r="AS129" i="4"/>
  <c r="AG21" i="4"/>
  <c r="AG57" i="4"/>
  <c r="BI6" i="4"/>
  <c r="BE90" i="4"/>
  <c r="BA27" i="4"/>
  <c r="BA85" i="4"/>
  <c r="AW26" i="4"/>
  <c r="BI90" i="4"/>
  <c r="AO4" i="4"/>
  <c r="BA164" i="4"/>
  <c r="AS88" i="4"/>
  <c r="AK27" i="4"/>
  <c r="AK155" i="4"/>
  <c r="BA146" i="4"/>
  <c r="AG32" i="4"/>
  <c r="BA36" i="4"/>
  <c r="AK46" i="4"/>
  <c r="BA18" i="4"/>
  <c r="AK152" i="4"/>
  <c r="AO77" i="4"/>
  <c r="AO126" i="4"/>
  <c r="AK82" i="4"/>
  <c r="AO183" i="4"/>
  <c r="AK170" i="4"/>
  <c r="AG41" i="4"/>
  <c r="AK52" i="4"/>
  <c r="BI41" i="4"/>
  <c r="BI105" i="4"/>
  <c r="BI169" i="4"/>
  <c r="BE18" i="4"/>
  <c r="BE82" i="4"/>
  <c r="BI68" i="4"/>
  <c r="BA19" i="4"/>
  <c r="BI183" i="4"/>
  <c r="BA77" i="4"/>
  <c r="BA141" i="4"/>
  <c r="AW18" i="4"/>
  <c r="AW82" i="4"/>
  <c r="BI26" i="4"/>
  <c r="BE138" i="4"/>
  <c r="BA46" i="4"/>
  <c r="AO60" i="4"/>
  <c r="BA68" i="4"/>
  <c r="AW129" i="4"/>
  <c r="AS64" i="4"/>
  <c r="AS128" i="4"/>
  <c r="AK3" i="4"/>
  <c r="AK67" i="4"/>
  <c r="AK131" i="4"/>
  <c r="AO19" i="4"/>
  <c r="BA42" i="4"/>
  <c r="AW119" i="4"/>
  <c r="AO41" i="4"/>
  <c r="AG112" i="4"/>
  <c r="BE93" i="4"/>
  <c r="AW3" i="4"/>
  <c r="AS141" i="4"/>
  <c r="AO21" i="4"/>
  <c r="AG155" i="4"/>
  <c r="AW172" i="4"/>
  <c r="AK56" i="4"/>
  <c r="BA120" i="4"/>
  <c r="AK172" i="4"/>
  <c r="AG189" i="4"/>
  <c r="AK186" i="4"/>
  <c r="AG69" i="4"/>
  <c r="AS75" i="4"/>
  <c r="AO107" i="4"/>
  <c r="AO171" i="4"/>
  <c r="AG51" i="4"/>
  <c r="AG165" i="4"/>
  <c r="AO98" i="4"/>
  <c r="AO164" i="4"/>
  <c r="AG126" i="4"/>
  <c r="AO13" i="4"/>
  <c r="AG121" i="4"/>
  <c r="AG163" i="4"/>
  <c r="AO81" i="4"/>
  <c r="BI61" i="4"/>
  <c r="BI125" i="4"/>
  <c r="BI54" i="4"/>
  <c r="BE38" i="4"/>
  <c r="BE102" i="4"/>
  <c r="BI148" i="4"/>
  <c r="BA39" i="4"/>
  <c r="BE81" i="4"/>
  <c r="BA97" i="4"/>
  <c r="BA161" i="4"/>
  <c r="AW38" i="4"/>
  <c r="AW102" i="4"/>
  <c r="BI173" i="4"/>
  <c r="BE158" i="4"/>
  <c r="AO16" i="4"/>
  <c r="BI152" i="4"/>
  <c r="BA148" i="4"/>
  <c r="AS20" i="4"/>
  <c r="AS84" i="4"/>
  <c r="AS148" i="4"/>
  <c r="AK23" i="4"/>
  <c r="AK87" i="4"/>
  <c r="AK151" i="4"/>
  <c r="BI50" i="4"/>
  <c r="BA130" i="4"/>
  <c r="AW157" i="4"/>
  <c r="AG24" i="4"/>
  <c r="AG152" i="4"/>
  <c r="BA4" i="4"/>
  <c r="AW154" i="4"/>
  <c r="AK30" i="4"/>
  <c r="AG38" i="4"/>
  <c r="BE135" i="4"/>
  <c r="AS63" i="4"/>
  <c r="AK136" i="4"/>
  <c r="AS9" i="4"/>
  <c r="AG31" i="4"/>
  <c r="AW77" i="4"/>
  <c r="AO118" i="4"/>
  <c r="BE107" i="4"/>
  <c r="AK50" i="4"/>
  <c r="BI3" i="4"/>
  <c r="BI35" i="4"/>
  <c r="BI67" i="4"/>
  <c r="BI99" i="4"/>
  <c r="BI131" i="4"/>
  <c r="BI163" i="4"/>
  <c r="BI78" i="4"/>
  <c r="BE12" i="4"/>
  <c r="BE44" i="4"/>
  <c r="BE76" i="4"/>
  <c r="BE108" i="4"/>
  <c r="BI44" i="4"/>
  <c r="BI172" i="4"/>
  <c r="BA13" i="4"/>
  <c r="BA45" i="4"/>
  <c r="BI144" i="4"/>
  <c r="BE105" i="4"/>
  <c r="BA71" i="4"/>
  <c r="BA103" i="4"/>
  <c r="BA135" i="4"/>
  <c r="BA167" i="4"/>
  <c r="AW12" i="4"/>
  <c r="AW44" i="4"/>
  <c r="AW76" i="4"/>
  <c r="AW108" i="4"/>
  <c r="AW140" i="4"/>
  <c r="BE7" i="4"/>
  <c r="BE132" i="4"/>
  <c r="BE164" i="4"/>
  <c r="BA22" i="4"/>
  <c r="AO22" i="4"/>
  <c r="AO54" i="4"/>
  <c r="BE21" i="4"/>
  <c r="BA28" i="4"/>
  <c r="BA172" i="4"/>
  <c r="AW105" i="4"/>
  <c r="AS26" i="4"/>
  <c r="AS58" i="4"/>
  <c r="AS90" i="4"/>
  <c r="AS122" i="4"/>
  <c r="AS154" i="4"/>
  <c r="AS186" i="4"/>
  <c r="AK29" i="4"/>
  <c r="AK61" i="4"/>
  <c r="AK93" i="4"/>
  <c r="AK125" i="4"/>
  <c r="AK157" i="4"/>
  <c r="AK189" i="4"/>
  <c r="BI146" i="4"/>
  <c r="BE187" i="4"/>
  <c r="BA154" i="4"/>
  <c r="AW95" i="4"/>
  <c r="AW163" i="4"/>
  <c r="AO17" i="4"/>
  <c r="AG36" i="4"/>
  <c r="AG100" i="4"/>
  <c r="AG164" i="4"/>
  <c r="BE45" i="4"/>
  <c r="BA52" i="4"/>
  <c r="BA144" i="4"/>
  <c r="AW178" i="4"/>
  <c r="AS117" i="4"/>
  <c r="AK54" i="4"/>
  <c r="AK182" i="4"/>
  <c r="AG54" i="4"/>
  <c r="AG139" i="4"/>
  <c r="BA70" i="4"/>
  <c r="AW148" i="4"/>
  <c r="AS87" i="4"/>
  <c r="AK32" i="4"/>
  <c r="AK160" i="4"/>
  <c r="BE43" i="4"/>
  <c r="AS57" i="4"/>
  <c r="AK124" i="4"/>
  <c r="AG53" i="4"/>
  <c r="AG167" i="4"/>
  <c r="AW144" i="4"/>
  <c r="AK58" i="4"/>
  <c r="AO130" i="4"/>
  <c r="AG19" i="4"/>
  <c r="AW11" i="4"/>
  <c r="AS27" i="4"/>
  <c r="AK98" i="4"/>
  <c r="AO101" i="4"/>
  <c r="AO133" i="4"/>
  <c r="AO165" i="4"/>
  <c r="BI31" i="4"/>
  <c r="BI63" i="4"/>
  <c r="BI95" i="4"/>
  <c r="BI127" i="4"/>
  <c r="BI159" i="4"/>
  <c r="BI62" i="4"/>
  <c r="BE8" i="4"/>
  <c r="BE40" i="4"/>
  <c r="BE72" i="4"/>
  <c r="BE104" i="4"/>
  <c r="BI28" i="4"/>
  <c r="BI156" i="4"/>
  <c r="BA9" i="4"/>
  <c r="BA41" i="4"/>
  <c r="BI112" i="4"/>
  <c r="BE89" i="4"/>
  <c r="BA67" i="4"/>
  <c r="BA99" i="4"/>
  <c r="BA131" i="4"/>
  <c r="BA163" i="4"/>
  <c r="AW8" i="4"/>
  <c r="AW40" i="4"/>
  <c r="AW72" i="4"/>
  <c r="AW104" i="4"/>
  <c r="AW136" i="4"/>
  <c r="BI181" i="4"/>
  <c r="BE119" i="4"/>
  <c r="BE160" i="4"/>
  <c r="BA6" i="4"/>
  <c r="AO18" i="4"/>
  <c r="AO50" i="4"/>
  <c r="BI177" i="4"/>
  <c r="BE189" i="4"/>
  <c r="BA156" i="4"/>
  <c r="AW89" i="4"/>
  <c r="AS22" i="4"/>
  <c r="AS54" i="4"/>
  <c r="AS86" i="4"/>
  <c r="AS118" i="4"/>
  <c r="AS150" i="4"/>
  <c r="AS182" i="4"/>
  <c r="AK25" i="4"/>
  <c r="AK57" i="4"/>
  <c r="AK89" i="4"/>
  <c r="AK121" i="4"/>
  <c r="AK153" i="4"/>
  <c r="AK185" i="4"/>
  <c r="BI82" i="4"/>
  <c r="BE171" i="4"/>
  <c r="BA138" i="4"/>
  <c r="AW79" i="4"/>
  <c r="AW159" i="4"/>
  <c r="AS2" i="4"/>
  <c r="AG28" i="4"/>
  <c r="AG92" i="4"/>
  <c r="AG156" i="4"/>
  <c r="BE13" i="4"/>
  <c r="BA20" i="4"/>
  <c r="BA112" i="4"/>
  <c r="AW162" i="4"/>
  <c r="AS101" i="4"/>
  <c r="AK38" i="4"/>
  <c r="AK166" i="4"/>
  <c r="AG43" i="4"/>
  <c r="AG129" i="4"/>
  <c r="BE167" i="4"/>
  <c r="AW117" i="4"/>
  <c r="AS71" i="4"/>
  <c r="AK16" i="4"/>
  <c r="AK144" i="4"/>
  <c r="AO86" i="4"/>
  <c r="AS25" i="4"/>
  <c r="AK92" i="4"/>
  <c r="AG39" i="4"/>
  <c r="AG153" i="4"/>
  <c r="AW109" i="4"/>
  <c r="AK10" i="4"/>
  <c r="AO122" i="4"/>
  <c r="AO188" i="4"/>
  <c r="BA86" i="4"/>
  <c r="AW184" i="4"/>
  <c r="AK66" i="4"/>
  <c r="AO97" i="4"/>
  <c r="AO129" i="4"/>
  <c r="AO161" i="4"/>
  <c r="BI37" i="4"/>
  <c r="BI101" i="4"/>
  <c r="BI165" i="4"/>
  <c r="BE14" i="4"/>
  <c r="BE78" i="4"/>
  <c r="BI52" i="4"/>
  <c r="BA15" i="4"/>
  <c r="BI160" i="4"/>
  <c r="BA73" i="4"/>
  <c r="BA137" i="4"/>
  <c r="AW14" i="4"/>
  <c r="AW78" i="4"/>
  <c r="AW142" i="4"/>
  <c r="BE134" i="4"/>
  <c r="BA30" i="4"/>
  <c r="AO56" i="4"/>
  <c r="BA44" i="4"/>
  <c r="AW113" i="4"/>
  <c r="AS60" i="4"/>
  <c r="AS124" i="4"/>
  <c r="AS188" i="4"/>
  <c r="AK63" i="4"/>
  <c r="AK127" i="4"/>
  <c r="AO3" i="4"/>
  <c r="BA10" i="4"/>
  <c r="AW103" i="4"/>
  <c r="AO25" i="4"/>
  <c r="AG104" i="4"/>
  <c r="BE61" i="4"/>
  <c r="BA160" i="4"/>
  <c r="AS125" i="4"/>
  <c r="AG145" i="4"/>
  <c r="AW156" i="4"/>
  <c r="AK40" i="4"/>
  <c r="BE151" i="4"/>
  <c r="AK140" i="4"/>
  <c r="AG174" i="4"/>
  <c r="AK90" i="4"/>
  <c r="AG34" i="4"/>
  <c r="AS43" i="4"/>
  <c r="AO103" i="4"/>
  <c r="AO167" i="4"/>
  <c r="AG45" i="4"/>
  <c r="AG158" i="4"/>
  <c r="AO94" i="4"/>
  <c r="AO160" i="4"/>
  <c r="AG105" i="4"/>
  <c r="AK148" i="4"/>
  <c r="AG63" i="4"/>
  <c r="AG135" i="4"/>
  <c r="AK4" i="4"/>
  <c r="BI134" i="4"/>
  <c r="BE122" i="4"/>
  <c r="BA59" i="4"/>
  <c r="BA117" i="4"/>
  <c r="AW58" i="4"/>
  <c r="BE63" i="4"/>
  <c r="AO52" i="4"/>
  <c r="AW97" i="4"/>
  <c r="AS120" i="4"/>
  <c r="AK59" i="4"/>
  <c r="AK187" i="4"/>
  <c r="AW87" i="4"/>
  <c r="AG96" i="4"/>
  <c r="BA128" i="4"/>
  <c r="AK174" i="4"/>
  <c r="AW133" i="4"/>
  <c r="BI66" i="4"/>
  <c r="AG103" i="4"/>
  <c r="AG5" i="4"/>
  <c r="AO99" i="4"/>
  <c r="AG37" i="4"/>
  <c r="AO106" i="4"/>
  <c r="AG154" i="4"/>
  <c r="AG7" i="4"/>
  <c r="AS65" i="4"/>
  <c r="BI57" i="4"/>
  <c r="BI121" i="4"/>
  <c r="BI38" i="4"/>
  <c r="BE34" i="4"/>
  <c r="BE98" i="4"/>
  <c r="BI132" i="4"/>
  <c r="BA35" i="4"/>
  <c r="BE65" i="4"/>
  <c r="BA93" i="4"/>
  <c r="BA157" i="4"/>
  <c r="AW34" i="4"/>
  <c r="AW98" i="4"/>
  <c r="BI154" i="4"/>
  <c r="BE154" i="4"/>
  <c r="AO12" i="4"/>
  <c r="BI88" i="4"/>
  <c r="BA132" i="4"/>
  <c r="AS16" i="4"/>
  <c r="AS80" i="4"/>
  <c r="AS144" i="4"/>
  <c r="AK19" i="4"/>
  <c r="AK83" i="4"/>
  <c r="AK147" i="4"/>
  <c r="AO74" i="4"/>
  <c r="BA114" i="4"/>
  <c r="AW153" i="4"/>
  <c r="AG16" i="4"/>
  <c r="AG144" i="4"/>
  <c r="BE177" i="4"/>
  <c r="AW131" i="4"/>
  <c r="AK14" i="4"/>
  <c r="AG27" i="4"/>
  <c r="BE11" i="4"/>
  <c r="AS47" i="4"/>
  <c r="AK120" i="4"/>
  <c r="AW166" i="4"/>
  <c r="AG18" i="4"/>
  <c r="AW13" i="4"/>
  <c r="AO112" i="4"/>
  <c r="AG175" i="4"/>
  <c r="AK18" i="4"/>
  <c r="AO123" i="4"/>
  <c r="AO179" i="4"/>
  <c r="AG79" i="4"/>
  <c r="AS147" i="4"/>
  <c r="AO114" i="4"/>
  <c r="AO178" i="4"/>
  <c r="AG183" i="4"/>
  <c r="AG99" i="4"/>
  <c r="AS33" i="4"/>
  <c r="AS113" i="4"/>
  <c r="BI13" i="4"/>
  <c r="BI77" i="4"/>
  <c r="BI141" i="4"/>
  <c r="BI118" i="4"/>
  <c r="BE54" i="4"/>
  <c r="BE118" i="4"/>
  <c r="BI182" i="4"/>
  <c r="BA55" i="4"/>
  <c r="BA16" i="4"/>
  <c r="BA113" i="4"/>
  <c r="BA177" i="4"/>
  <c r="AW54" i="4"/>
  <c r="AW118" i="4"/>
  <c r="BE47" i="4"/>
  <c r="BE174" i="4"/>
  <c r="AO32" i="4"/>
  <c r="BE101" i="4"/>
  <c r="AW17" i="4"/>
  <c r="AS36" i="4"/>
  <c r="AS100" i="4"/>
  <c r="AS164" i="4"/>
  <c r="AK39" i="4"/>
  <c r="AK103" i="4"/>
  <c r="AK167" i="4"/>
  <c r="BE67" i="4"/>
  <c r="AW7" i="4"/>
  <c r="AW173" i="4"/>
  <c r="AG56" i="4"/>
  <c r="AG184" i="4"/>
  <c r="BA96" i="4"/>
  <c r="AS29" i="4"/>
  <c r="AK94" i="4"/>
  <c r="AG81" i="4"/>
  <c r="BA166" i="4"/>
  <c r="AS127" i="4"/>
  <c r="AO23" i="4"/>
  <c r="AS137" i="4"/>
  <c r="AG89" i="4"/>
  <c r="AS35" i="4"/>
  <c r="AO150" i="4"/>
  <c r="BA126" i="4"/>
  <c r="AK178" i="4"/>
  <c r="AO143" i="4"/>
  <c r="AO189" i="4"/>
  <c r="AG115" i="4"/>
  <c r="AK154" i="4"/>
  <c r="AO136" i="4"/>
  <c r="AG26" i="4"/>
  <c r="AW107" i="4"/>
  <c r="AG142" i="4"/>
  <c r="AK164" i="4"/>
  <c r="AO73" i="4"/>
  <c r="BI33" i="4"/>
  <c r="BI113" i="4"/>
  <c r="BI70" i="4"/>
  <c r="BE106" i="4"/>
  <c r="BA43" i="4"/>
  <c r="BA101" i="4"/>
  <c r="AW42" i="4"/>
  <c r="BI189" i="4"/>
  <c r="BI11" i="4"/>
  <c r="BI75" i="4"/>
  <c r="BI139" i="4"/>
  <c r="BI110" i="4"/>
  <c r="BE52" i="4"/>
  <c r="BE116" i="4"/>
  <c r="BI180" i="4"/>
  <c r="BA53" i="4"/>
  <c r="BA8" i="4"/>
  <c r="BA111" i="4"/>
  <c r="BA175" i="4"/>
  <c r="AW52" i="4"/>
  <c r="AW116" i="4"/>
  <c r="BE39" i="4"/>
  <c r="BE172" i="4"/>
  <c r="AO30" i="4"/>
  <c r="BE85" i="4"/>
  <c r="AW9" i="4"/>
  <c r="AS34" i="4"/>
  <c r="AS98" i="4"/>
  <c r="AS162" i="4"/>
  <c r="AK37" i="4"/>
  <c r="AK101" i="4"/>
  <c r="AK165" i="4"/>
  <c r="BE51" i="4"/>
  <c r="BA186" i="4"/>
  <c r="AW171" i="4"/>
  <c r="AG52" i="4"/>
  <c r="AG180" i="4"/>
  <c r="BA88" i="4"/>
  <c r="AS21" i="4"/>
  <c r="AK86" i="4"/>
  <c r="AG75" i="4"/>
  <c r="BA150" i="4"/>
  <c r="AS119" i="4"/>
  <c r="AO7" i="4"/>
  <c r="AS121" i="4"/>
  <c r="AG82" i="4"/>
  <c r="AS19" i="4"/>
  <c r="AO146" i="4"/>
  <c r="BA94" i="4"/>
  <c r="AK162" i="4"/>
  <c r="AO141" i="4"/>
  <c r="BI39" i="4"/>
  <c r="BI103" i="4"/>
  <c r="BI167" i="4"/>
  <c r="BE16" i="4"/>
  <c r="BE80" i="4"/>
  <c r="BI60" i="4"/>
  <c r="BA17" i="4"/>
  <c r="BI175" i="4"/>
  <c r="BA75" i="4"/>
  <c r="BA139" i="4"/>
  <c r="AW16" i="4"/>
  <c r="AW80" i="4"/>
  <c r="BI10" i="4"/>
  <c r="BE136" i="4"/>
  <c r="BA38" i="4"/>
  <c r="AO58" i="4"/>
  <c r="BA60" i="4"/>
  <c r="AW121" i="4"/>
  <c r="AS62" i="4"/>
  <c r="AS126" i="4"/>
  <c r="AK65" i="4"/>
  <c r="AK129" i="4"/>
  <c r="AO11" i="4"/>
  <c r="BA26" i="4"/>
  <c r="AW111" i="4"/>
  <c r="AO33" i="4"/>
  <c r="AG108" i="4"/>
  <c r="BE77" i="4"/>
  <c r="BA176" i="4"/>
  <c r="AS133" i="4"/>
  <c r="AO5" i="4"/>
  <c r="AG150" i="4"/>
  <c r="AW164" i="4"/>
  <c r="AK48" i="4"/>
  <c r="BA50" i="4"/>
  <c r="AK156" i="4"/>
  <c r="AG181" i="4"/>
  <c r="AK138" i="4"/>
  <c r="AG55" i="4"/>
  <c r="AS59" i="4"/>
  <c r="AO105" i="4"/>
  <c r="AO169" i="4"/>
  <c r="BI117" i="4"/>
  <c r="BE30" i="4"/>
  <c r="BI116" i="4"/>
  <c r="BE49" i="4"/>
  <c r="BA153" i="4"/>
  <c r="AW94" i="4"/>
  <c r="BE150" i="4"/>
  <c r="BI24" i="4"/>
  <c r="AS12" i="4"/>
  <c r="AS140" i="4"/>
  <c r="AK79" i="4"/>
  <c r="AO67" i="4"/>
  <c r="AW149" i="4"/>
  <c r="AG136" i="4"/>
  <c r="AW99" i="4"/>
  <c r="AG17" i="4"/>
  <c r="AS31" i="4"/>
  <c r="AW123" i="4"/>
  <c r="BA142" i="4"/>
  <c r="AG147" i="4"/>
  <c r="AO119" i="4"/>
  <c r="AG73" i="4"/>
  <c r="AO110" i="4"/>
  <c r="AG169" i="4"/>
  <c r="AW158" i="4"/>
  <c r="AG149" i="4"/>
  <c r="BI100" i="4"/>
  <c r="BA149" i="4"/>
  <c r="BE146" i="4"/>
  <c r="AS24" i="4"/>
  <c r="AK91" i="4"/>
  <c r="AW161" i="4"/>
  <c r="AW170" i="4"/>
  <c r="AS79" i="4"/>
  <c r="AW141" i="4"/>
  <c r="AO131" i="4"/>
  <c r="AO138" i="4"/>
  <c r="AS161" i="4"/>
  <c r="BI73" i="4"/>
  <c r="BI102" i="4"/>
  <c r="BE114" i="4"/>
  <c r="BA51" i="4"/>
  <c r="BA109" i="4"/>
  <c r="AW50" i="4"/>
  <c r="BE31" i="4"/>
  <c r="AO28" i="4"/>
  <c r="BA2" i="4"/>
  <c r="AS96" i="4"/>
  <c r="AK35" i="4"/>
  <c r="AK163" i="4"/>
  <c r="BA178" i="4"/>
  <c r="AG48" i="4"/>
  <c r="BA80" i="4"/>
  <c r="AK78" i="4"/>
  <c r="BA134" i="4"/>
  <c r="AK184" i="4"/>
  <c r="AG74" i="4"/>
  <c r="AO142" i="4"/>
  <c r="AK146" i="4"/>
  <c r="AO187" i="4"/>
  <c r="AK122" i="4"/>
  <c r="AG13" i="4"/>
  <c r="AG85" i="4"/>
  <c r="AK180" i="4"/>
  <c r="BI93" i="4"/>
  <c r="BE6" i="4"/>
  <c r="BI20" i="4"/>
  <c r="BI96" i="4"/>
  <c r="BA129" i="4"/>
  <c r="AW70" i="4"/>
  <c r="BE111" i="4"/>
  <c r="AO48" i="4"/>
  <c r="AW81" i="4"/>
  <c r="AS116" i="4"/>
  <c r="AK55" i="4"/>
  <c r="AK183" i="4"/>
  <c r="AW71" i="4"/>
  <c r="AG88" i="4"/>
  <c r="BA78" i="4"/>
  <c r="AK158" i="4"/>
  <c r="AW101" i="4"/>
  <c r="AO84" i="4"/>
  <c r="AG146" i="4"/>
  <c r="AO182" i="4"/>
  <c r="AO95" i="4"/>
  <c r="AO173" i="4"/>
  <c r="AG87" i="4"/>
  <c r="AO88" i="4"/>
  <c r="AO168" i="4"/>
  <c r="BE183" i="4"/>
  <c r="AK132" i="4"/>
  <c r="AG2" i="4"/>
  <c r="BI17" i="4"/>
  <c r="BI129" i="4"/>
  <c r="BE42" i="4"/>
  <c r="BA11" i="4"/>
  <c r="BA133" i="4"/>
  <c r="AW106" i="4"/>
  <c r="BA14" i="4"/>
  <c r="BE133" i="4"/>
  <c r="AS40" i="4"/>
  <c r="AS168" i="4"/>
  <c r="AK107" i="4"/>
  <c r="BE99" i="4"/>
  <c r="AW177" i="4"/>
  <c r="BI8" i="4"/>
  <c r="AS45" i="4"/>
  <c r="AG91" i="4"/>
  <c r="AS143" i="4"/>
  <c r="AK108" i="4"/>
  <c r="AS67" i="4"/>
  <c r="AO147" i="4"/>
  <c r="AG94" i="4"/>
  <c r="AO124" i="4"/>
  <c r="BA104" i="4"/>
  <c r="AO45" i="4"/>
  <c r="BI107" i="4"/>
  <c r="BE20" i="4"/>
  <c r="BI76" i="4"/>
  <c r="BE9" i="4"/>
  <c r="BA143" i="4"/>
  <c r="AW84" i="4"/>
  <c r="BE140" i="4"/>
  <c r="AO62" i="4"/>
  <c r="AW137" i="4"/>
  <c r="AS130" i="4"/>
  <c r="AK69" i="4"/>
  <c r="AO27" i="4"/>
  <c r="AW127" i="4"/>
  <c r="AG116" i="4"/>
  <c r="AW19" i="4"/>
  <c r="AO37" i="4"/>
  <c r="AW180" i="4"/>
  <c r="BA152" i="4"/>
  <c r="BI98" i="4"/>
  <c r="AG83" i="4"/>
  <c r="AO109" i="4"/>
  <c r="BI71" i="4"/>
  <c r="BI94" i="4"/>
  <c r="BE112" i="4"/>
  <c r="BA49" i="4"/>
  <c r="BA107" i="4"/>
  <c r="AW48" i="4"/>
  <c r="BE23" i="4"/>
  <c r="BE53" i="4"/>
  <c r="AS30" i="4"/>
  <c r="AS158" i="4"/>
  <c r="AK97" i="4"/>
  <c r="BE19" i="4"/>
  <c r="AW167" i="4"/>
  <c r="AG172" i="4"/>
  <c r="AS5" i="4"/>
  <c r="AG65" i="4"/>
  <c r="AS103" i="4"/>
  <c r="AS89" i="4"/>
  <c r="AW176" i="4"/>
  <c r="BI179" i="4"/>
  <c r="AO137" i="4"/>
  <c r="BI22" i="4"/>
  <c r="BA31" i="4"/>
  <c r="AW30" i="4"/>
  <c r="AO8" i="4"/>
  <c r="AS76" i="4"/>
  <c r="AK143" i="4"/>
  <c r="AG8" i="4"/>
  <c r="AS189" i="4"/>
  <c r="AK104" i="4"/>
  <c r="AO104" i="4"/>
  <c r="AO177" i="4"/>
  <c r="AO174" i="4"/>
  <c r="AS49" i="4"/>
  <c r="BE33" i="4"/>
  <c r="BE5" i="4"/>
  <c r="BI114" i="4"/>
  <c r="AG49" i="4"/>
  <c r="BA136" i="4"/>
  <c r="AS17" i="4"/>
  <c r="BI137" i="4"/>
  <c r="BI178" i="4"/>
  <c r="BA173" i="4"/>
  <c r="BE170" i="4"/>
  <c r="AS32" i="4"/>
  <c r="AK99" i="4"/>
  <c r="AW169" i="4"/>
  <c r="AS13" i="4"/>
  <c r="AS111" i="4"/>
  <c r="AS3" i="4"/>
  <c r="AO139" i="4"/>
  <c r="AO132" i="4"/>
  <c r="AK100" i="4"/>
  <c r="BI157" i="4"/>
  <c r="BA7" i="4"/>
  <c r="AW6" i="4"/>
  <c r="BE181" i="4"/>
  <c r="AS180" i="4"/>
  <c r="BE163" i="4"/>
  <c r="BI185" i="4"/>
  <c r="AG123" i="4"/>
  <c r="AK76" i="4"/>
  <c r="AW168" i="4"/>
  <c r="AG30" i="4"/>
  <c r="AO120" i="4"/>
  <c r="AG14" i="4"/>
  <c r="AG170" i="4"/>
  <c r="BI161" i="4"/>
  <c r="BE97" i="4"/>
  <c r="BE127" i="4"/>
  <c r="AW33" i="4"/>
  <c r="AK43" i="4"/>
  <c r="AW23" i="4"/>
  <c r="BI162" i="4"/>
  <c r="AW5" i="4"/>
  <c r="AG159" i="4"/>
  <c r="AO63" i="4"/>
  <c r="AK74" i="4"/>
  <c r="AG157" i="4"/>
  <c r="BI115" i="4"/>
  <c r="BI14" i="4"/>
  <c r="BE92" i="4"/>
  <c r="BA29" i="4"/>
  <c r="BA87" i="4"/>
  <c r="AW28" i="4"/>
  <c r="BI106" i="4"/>
  <c r="AO6" i="4"/>
  <c r="BA108" i="4"/>
  <c r="AS74" i="4"/>
  <c r="AK13" i="4"/>
  <c r="AK141" i="4"/>
  <c r="AW147" i="4"/>
  <c r="AG132" i="4"/>
  <c r="BE153" i="4"/>
  <c r="AS181" i="4"/>
  <c r="AS23" i="4"/>
  <c r="AW91" i="4"/>
  <c r="BA110" i="4"/>
  <c r="AG133" i="4"/>
  <c r="AO117" i="4"/>
  <c r="BI79" i="4"/>
  <c r="BI126" i="4"/>
  <c r="BE120" i="4"/>
  <c r="BA57" i="4"/>
  <c r="BA115" i="4"/>
  <c r="AW56" i="4"/>
  <c r="BE55" i="4"/>
  <c r="AO34" i="4"/>
  <c r="AW25" i="4"/>
  <c r="AS102" i="4"/>
  <c r="AK41" i="4"/>
  <c r="AK169" i="4"/>
  <c r="AW15" i="4"/>
  <c r="AG60" i="4"/>
  <c r="BI34" i="4"/>
  <c r="AK102" i="4"/>
  <c r="BA182" i="4"/>
  <c r="AO39" i="4"/>
  <c r="AG95" i="4"/>
  <c r="AO154" i="4"/>
  <c r="AO31" i="4"/>
  <c r="BI69" i="4"/>
  <c r="BE110" i="4"/>
  <c r="AW46" i="4"/>
  <c r="AO24" i="4"/>
  <c r="AS92" i="4"/>
  <c r="AK159" i="4"/>
  <c r="AG40" i="4"/>
  <c r="AK62" i="4"/>
  <c r="AK168" i="4"/>
  <c r="AO134" i="4"/>
  <c r="AO185" i="4"/>
  <c r="AG185" i="4"/>
  <c r="BE58" i="4"/>
  <c r="AW122" i="4"/>
  <c r="AS184" i="4"/>
  <c r="BE29" i="4"/>
  <c r="AS169" i="4"/>
  <c r="AG179" i="4"/>
  <c r="BI25" i="4"/>
  <c r="BE66" i="4"/>
  <c r="BA61" i="4"/>
  <c r="AW130" i="4"/>
  <c r="AS48" i="4"/>
  <c r="AK115" i="4"/>
  <c r="AW185" i="4"/>
  <c r="AS77" i="4"/>
  <c r="AS175" i="4"/>
  <c r="AS131" i="4"/>
  <c r="AO155" i="4"/>
  <c r="AO148" i="4"/>
  <c r="AG50" i="4"/>
  <c r="BE3" i="4"/>
  <c r="BA23" i="4"/>
  <c r="AW22" i="4"/>
  <c r="AW2" i="4"/>
  <c r="AS68" i="4"/>
  <c r="AK135" i="4"/>
  <c r="AO57" i="4"/>
  <c r="AS157" i="4"/>
  <c r="AK72" i="4"/>
  <c r="AO83" i="4"/>
  <c r="AO159" i="4"/>
  <c r="AK42" i="4"/>
  <c r="AG141" i="4"/>
  <c r="AG78" i="4"/>
  <c r="BI97" i="4"/>
  <c r="BA69" i="4"/>
  <c r="BE162" i="4"/>
  <c r="AS8" i="4"/>
  <c r="AK75" i="4"/>
  <c r="AW145" i="4"/>
  <c r="AW67" i="4"/>
  <c r="AS15" i="4"/>
  <c r="BA62" i="4"/>
  <c r="AO115" i="4"/>
  <c r="AO90" i="4"/>
  <c r="AW139" i="4"/>
  <c r="BI19" i="4"/>
  <c r="BI83" i="4"/>
  <c r="BI147" i="4"/>
  <c r="BI142" i="4"/>
  <c r="BE60" i="4"/>
  <c r="BE124" i="4"/>
  <c r="BI188" i="4"/>
  <c r="BI16" i="4"/>
  <c r="BA40" i="4"/>
  <c r="BA119" i="4"/>
  <c r="BA183" i="4"/>
  <c r="AW60" i="4"/>
  <c r="AW124" i="4"/>
  <c r="BE71" i="4"/>
  <c r="BE180" i="4"/>
  <c r="AO38" i="4"/>
  <c r="BE141" i="4"/>
  <c r="AW41" i="4"/>
  <c r="AS42" i="4"/>
  <c r="AS106" i="4"/>
  <c r="AS170" i="4"/>
  <c r="AK45" i="4"/>
  <c r="AK109" i="4"/>
  <c r="AK173" i="4"/>
  <c r="BE115" i="4"/>
  <c r="AW31" i="4"/>
  <c r="AW179" i="4"/>
  <c r="AG68" i="4"/>
  <c r="BI40" i="4"/>
  <c r="BE27" i="4"/>
  <c r="AS53" i="4"/>
  <c r="AK118" i="4"/>
  <c r="AG97" i="4"/>
  <c r="AW21" i="4"/>
  <c r="AS151" i="4"/>
  <c r="AO71" i="4"/>
  <c r="AS185" i="4"/>
  <c r="AG110" i="4"/>
  <c r="AS83" i="4"/>
  <c r="AO162" i="4"/>
  <c r="AW29" i="4"/>
  <c r="AO79" i="4"/>
  <c r="AO149" i="4"/>
  <c r="BI47" i="4"/>
  <c r="BI111" i="4"/>
  <c r="BI4" i="4"/>
  <c r="BE24" i="4"/>
  <c r="BE88" i="4"/>
  <c r="BI92" i="4"/>
  <c r="BA25" i="4"/>
  <c r="BE25" i="4"/>
  <c r="BA83" i="4"/>
  <c r="BA147" i="4"/>
  <c r="AW24" i="4"/>
  <c r="AW88" i="4"/>
  <c r="BI74" i="4"/>
  <c r="BE144" i="4"/>
  <c r="AK2" i="4"/>
  <c r="AO66" i="4"/>
  <c r="BA92" i="4"/>
  <c r="AS6" i="4"/>
  <c r="AS70" i="4"/>
  <c r="AS134" i="4"/>
  <c r="AK9" i="4"/>
  <c r="AK73" i="4"/>
  <c r="AK137" i="4"/>
  <c r="AO43" i="4"/>
  <c r="BA74" i="4"/>
  <c r="AW143" i="4"/>
  <c r="AO65" i="4"/>
  <c r="AG124" i="4"/>
  <c r="BE137" i="4"/>
  <c r="AW51" i="4"/>
  <c r="AS165" i="4"/>
  <c r="AO69" i="4"/>
  <c r="AG171" i="4"/>
  <c r="AS7" i="4"/>
  <c r="AK80" i="4"/>
  <c r="AW27" i="4"/>
  <c r="AO61" i="4"/>
  <c r="BE159" i="4"/>
  <c r="AO92" i="4"/>
  <c r="AG111" i="4"/>
  <c r="AS123" i="4"/>
  <c r="AO113" i="4"/>
  <c r="BI5" i="4"/>
  <c r="BI133" i="4"/>
  <c r="BE46" i="4"/>
  <c r="BI174" i="4"/>
  <c r="BE113" i="4"/>
  <c r="BA169" i="4"/>
  <c r="AW110" i="4"/>
  <c r="BE166" i="4"/>
  <c r="BE37" i="4"/>
  <c r="AS28" i="4"/>
  <c r="AS156" i="4"/>
  <c r="AK95" i="4"/>
  <c r="BI187" i="4"/>
  <c r="AW165" i="4"/>
  <c r="AG168" i="4"/>
  <c r="AW186" i="4"/>
  <c r="AG59" i="4"/>
  <c r="AS95" i="4"/>
  <c r="AS73" i="4"/>
  <c r="AW160" i="4"/>
  <c r="AW75" i="4"/>
  <c r="AO135" i="4"/>
  <c r="AG101" i="4"/>
  <c r="AO128" i="4"/>
  <c r="BA168" i="4"/>
  <c r="AK36" i="4"/>
  <c r="BI81" i="4"/>
  <c r="BI186" i="4"/>
  <c r="BA181" i="4"/>
  <c r="BE178" i="4"/>
  <c r="AS56" i="4"/>
  <c r="AK123" i="4"/>
  <c r="AO9" i="4"/>
  <c r="AS109" i="4"/>
  <c r="AK24" i="4"/>
  <c r="AK26" i="4"/>
  <c r="AO163" i="4"/>
  <c r="AO170" i="4"/>
  <c r="AG106" i="4"/>
  <c r="BI89" i="4"/>
  <c r="BI166" i="4"/>
  <c r="BE130" i="4"/>
  <c r="BI64" i="4"/>
  <c r="BA125" i="4"/>
  <c r="AW66" i="4"/>
  <c r="BE95" i="4"/>
  <c r="AO44" i="4"/>
  <c r="AW65" i="4"/>
  <c r="AS112" i="4"/>
  <c r="AK51" i="4"/>
  <c r="AK179" i="4"/>
  <c r="AW55" i="4"/>
  <c r="AG80" i="4"/>
  <c r="BE175" i="4"/>
  <c r="AK142" i="4"/>
  <c r="AW69" i="4"/>
  <c r="AO80" i="4"/>
  <c r="AG131" i="4"/>
  <c r="AO176" i="4"/>
  <c r="AO91" i="4"/>
  <c r="AG23" i="4"/>
  <c r="AO75" i="4"/>
  <c r="AG62" i="4"/>
  <c r="AK68" i="4"/>
  <c r="AG114" i="4"/>
  <c r="BI109" i="4"/>
  <c r="BE22" i="4"/>
  <c r="BI84" i="4"/>
  <c r="BE17" i="4"/>
  <c r="BA145" i="4"/>
  <c r="AW86" i="4"/>
  <c r="BE142" i="4"/>
  <c r="AO64" i="4"/>
  <c r="AS4" i="4"/>
  <c r="AS132" i="4"/>
  <c r="AK71" i="4"/>
  <c r="AO35" i="4"/>
  <c r="AW135" i="4"/>
  <c r="AG120" i="4"/>
  <c r="AW35" i="4"/>
  <c r="AO53" i="4"/>
  <c r="AW188" i="4"/>
  <c r="BA184" i="4"/>
  <c r="BE59" i="4"/>
  <c r="AG98" i="4"/>
  <c r="AO111" i="4"/>
  <c r="AO181" i="4"/>
  <c r="AG143" i="4"/>
  <c r="AO102" i="4"/>
  <c r="AO184" i="4"/>
  <c r="AK20" i="4"/>
  <c r="AG178" i="4"/>
  <c r="AS177" i="4"/>
  <c r="BI49" i="4"/>
  <c r="BI145" i="4"/>
  <c r="BE74" i="4"/>
  <c r="BI128" i="4"/>
  <c r="BA165" i="4"/>
  <c r="AW138" i="4"/>
  <c r="AO20" i="4"/>
  <c r="BA100" i="4"/>
  <c r="AS72" i="4"/>
  <c r="AK11" i="4"/>
  <c r="AK139" i="4"/>
  <c r="BA82" i="4"/>
  <c r="AO2" i="4"/>
  <c r="BE145" i="4"/>
  <c r="AS173" i="4"/>
  <c r="AG177" i="4"/>
  <c r="AK88" i="4"/>
  <c r="AG46" i="4"/>
  <c r="AO96" i="4"/>
  <c r="AS139" i="4"/>
  <c r="AO175" i="4"/>
  <c r="AG151" i="4"/>
  <c r="AO156" i="4"/>
  <c r="AK84" i="4"/>
  <c r="AW174" i="4"/>
  <c r="BI43" i="4"/>
  <c r="BI171" i="4"/>
  <c r="BE84" i="4"/>
  <c r="BA21" i="4"/>
  <c r="BA79" i="4"/>
  <c r="AW20" i="4"/>
  <c r="BI42" i="4"/>
  <c r="BA54" i="4"/>
  <c r="BA76" i="4"/>
  <c r="AS66" i="4"/>
  <c r="AK5" i="4"/>
  <c r="AK133" i="4"/>
  <c r="BA58" i="4"/>
  <c r="AO49" i="4"/>
  <c r="BE109" i="4"/>
  <c r="AS149" i="4"/>
  <c r="AG161" i="4"/>
  <c r="AK64" i="4"/>
  <c r="AK188" i="4"/>
  <c r="AO47" i="4"/>
  <c r="AS91" i="4"/>
  <c r="BI7" i="4"/>
  <c r="BI135" i="4"/>
  <c r="BE48" i="4"/>
  <c r="BI176" i="4"/>
  <c r="BE121" i="4"/>
  <c r="BA171" i="4"/>
  <c r="AW112" i="4"/>
  <c r="BE168" i="4"/>
  <c r="AO26" i="4"/>
  <c r="BA188" i="4"/>
  <c r="AS94" i="4"/>
  <c r="AK33" i="4"/>
  <c r="AK161" i="4"/>
  <c r="BA170" i="4"/>
  <c r="AG44" i="4"/>
  <c r="BA72" i="4"/>
  <c r="AK70" i="4"/>
  <c r="BA118" i="4"/>
  <c r="AK176" i="4"/>
  <c r="AG67" i="4"/>
  <c r="AO140" i="4"/>
  <c r="AK130" i="4"/>
  <c r="BI53" i="4"/>
  <c r="BE94" i="4"/>
  <c r="BA89" i="4"/>
  <c r="BI122" i="4"/>
  <c r="BA116" i="4"/>
  <c r="AK15" i="4"/>
  <c r="BA98" i="4"/>
  <c r="BE161" i="4"/>
  <c r="AG187" i="4"/>
  <c r="AG3" i="4"/>
  <c r="AS171" i="4"/>
  <c r="AG186" i="4"/>
  <c r="AG71" i="4"/>
  <c r="BE26" i="4"/>
  <c r="AW90" i="4"/>
  <c r="AS152" i="4"/>
  <c r="AG160" i="4"/>
  <c r="AW59" i="4"/>
  <c r="AG122" i="4"/>
  <c r="BI9" i="4"/>
  <c r="BE50" i="4"/>
  <c r="BE129" i="4"/>
  <c r="AW114" i="4"/>
  <c r="BE69" i="4"/>
  <c r="AS160" i="4"/>
  <c r="BE35" i="4"/>
  <c r="AG176" i="4"/>
  <c r="AG70" i="4"/>
  <c r="AS105" i="4"/>
  <c r="BE123" i="4"/>
  <c r="AG109" i="4"/>
  <c r="AW43" i="4"/>
  <c r="BI29" i="4"/>
  <c r="BE70" i="4"/>
  <c r="BA65" i="4"/>
  <c r="AW134" i="4"/>
  <c r="AS52" i="4"/>
  <c r="AK119" i="4"/>
  <c r="AW189" i="4"/>
  <c r="AS93" i="4"/>
  <c r="AK8" i="4"/>
  <c r="AS179" i="4"/>
  <c r="AO127" i="4"/>
  <c r="AG173" i="4"/>
  <c r="AG77" i="4"/>
  <c r="AS97" i="4"/>
  <c r="BI65" i="4"/>
  <c r="BI36" i="4"/>
  <c r="AW10" i="4"/>
  <c r="AO36" i="4"/>
  <c r="AS104" i="4"/>
  <c r="AK171" i="4"/>
  <c r="AG64" i="4"/>
  <c r="AK110" i="4"/>
  <c r="AO55" i="4"/>
  <c r="AO158" i="4"/>
  <c r="AG9" i="4"/>
  <c r="AO186" i="4"/>
  <c r="AG29" i="4"/>
  <c r="BI51" i="4"/>
  <c r="BE28" i="4"/>
  <c r="BI108" i="4"/>
  <c r="BE41" i="4"/>
  <c r="BA151" i="4"/>
  <c r="AW92" i="4"/>
  <c r="BE148" i="4"/>
  <c r="AO70" i="4"/>
  <c r="AS10" i="4"/>
  <c r="AS138" i="4"/>
  <c r="AK77" i="4"/>
  <c r="AO59" i="4"/>
  <c r="BA90" i="4"/>
  <c r="AG4" i="4"/>
  <c r="AW83" i="4"/>
  <c r="AG11" i="4"/>
  <c r="AG182" i="4"/>
  <c r="AK96" i="4"/>
  <c r="AO85" i="4"/>
  <c r="AO100" i="4"/>
  <c r="AS155" i="4"/>
  <c r="BI15" i="4"/>
  <c r="BI143" i="4"/>
  <c r="BE56" i="4"/>
  <c r="BI184" i="4"/>
  <c r="BA24" i="4"/>
  <c r="BA179" i="4"/>
  <c r="AW120" i="4"/>
  <c r="BE176" i="4"/>
  <c r="BE117" i="4"/>
  <c r="AS38" i="4"/>
  <c r="AS166" i="4"/>
  <c r="AK105" i="4"/>
  <c r="BE83" i="4"/>
  <c r="AW175" i="4"/>
  <c r="AG188" i="4"/>
  <c r="AS37" i="4"/>
  <c r="AG86" i="4"/>
  <c r="AS135" i="4"/>
  <c r="AS153" i="4"/>
  <c r="AS51" i="4"/>
  <c r="BA158" i="4"/>
  <c r="AO145" i="4"/>
  <c r="BI86" i="4"/>
  <c r="BA47" i="4"/>
  <c r="BA105" i="4"/>
  <c r="BE15" i="4"/>
  <c r="BA180" i="4"/>
  <c r="AK31" i="4"/>
  <c r="BA162" i="4"/>
  <c r="BA64" i="4"/>
  <c r="BA102" i="4"/>
  <c r="AG61" i="4"/>
  <c r="AK114" i="4"/>
  <c r="AK106" i="4"/>
  <c r="AK116" i="4"/>
  <c r="BA32" i="4"/>
  <c r="BA12" i="4"/>
  <c r="BE179" i="4"/>
  <c r="AG134" i="4"/>
  <c r="AS11" i="4"/>
  <c r="AG42" i="4"/>
  <c r="BI153" i="4"/>
  <c r="BA3" i="4"/>
  <c r="BA189" i="4"/>
  <c r="BE186" i="4"/>
  <c r="BE165" i="4"/>
  <c r="AS176" i="4"/>
  <c r="BE147" i="4"/>
  <c r="BI136" i="4"/>
  <c r="AG113" i="4"/>
  <c r="AK44" i="4"/>
  <c r="AW125" i="4"/>
  <c r="AG137" i="4"/>
  <c r="AS145" i="4"/>
  <c r="BI45" i="4"/>
  <c r="BE86" i="4"/>
  <c r="BA81" i="4"/>
  <c r="BI58" i="4"/>
  <c r="BA84" i="4"/>
  <c r="AK7" i="4"/>
  <c r="BA66" i="4"/>
  <c r="BE125" i="4"/>
  <c r="AG166" i="4"/>
  <c r="AO29" i="4"/>
  <c r="AS107" i="4"/>
  <c r="AG58" i="4"/>
  <c r="AO152" i="4"/>
  <c r="AG127" i="4"/>
  <c r="AG35" i="4"/>
  <c r="BE10" i="4"/>
  <c r="BI164" i="4"/>
  <c r="AW74" i="4"/>
  <c r="AO68" i="4"/>
  <c r="AS136" i="4"/>
  <c r="AO51" i="4"/>
  <c r="AG128" i="4"/>
  <c r="AG6" i="4"/>
  <c r="AS41" i="4"/>
  <c r="AG119" i="4"/>
  <c r="AG66" i="4"/>
  <c r="AG90" i="4"/>
  <c r="AG93" i="4"/>
  <c r="U7" i="4"/>
  <c r="AC144" i="4"/>
  <c r="U117" i="4"/>
  <c r="Y65" i="4"/>
  <c r="Y38" i="4"/>
  <c r="Y178" i="4"/>
  <c r="U151" i="4"/>
  <c r="U46" i="4"/>
  <c r="U174" i="4"/>
  <c r="U128" i="4"/>
  <c r="AC115" i="4"/>
  <c r="AC13" i="4"/>
  <c r="AC131" i="4"/>
  <c r="AC29" i="4"/>
  <c r="AC134" i="4"/>
  <c r="Y81" i="4"/>
  <c r="Y54" i="4"/>
  <c r="Y170" i="4"/>
  <c r="U60" i="4"/>
  <c r="U62" i="4"/>
  <c r="U155" i="4"/>
  <c r="U156" i="4"/>
  <c r="U181" i="4"/>
  <c r="AC147" i="4"/>
  <c r="AC45" i="4"/>
  <c r="AC108" i="4"/>
  <c r="Y97" i="4"/>
  <c r="Y70" i="4"/>
  <c r="Y181" i="4"/>
  <c r="U92" i="4"/>
  <c r="U78" i="4"/>
  <c r="U183" i="4"/>
  <c r="U49" i="4"/>
  <c r="U137" i="4"/>
  <c r="U158" i="4"/>
  <c r="AC165" i="4"/>
  <c r="AC95" i="4"/>
  <c r="AC172" i="4"/>
  <c r="Y113" i="4"/>
  <c r="Y86" i="4"/>
  <c r="U39" i="4"/>
  <c r="U124" i="4"/>
  <c r="U94" i="4"/>
  <c r="U12" i="4"/>
  <c r="U113" i="4"/>
  <c r="U93" i="4"/>
  <c r="AC189" i="4"/>
  <c r="AC14" i="4"/>
  <c r="AC166" i="4"/>
  <c r="Y129" i="4"/>
  <c r="Y102" i="4"/>
  <c r="U71" i="4"/>
  <c r="U160" i="4"/>
  <c r="U110" i="4"/>
  <c r="U28" i="4"/>
  <c r="U177" i="4"/>
  <c r="U96" i="4"/>
  <c r="AC26" i="4"/>
  <c r="AC62" i="4"/>
  <c r="Y17" i="4"/>
  <c r="Y145" i="4"/>
  <c r="Y118" i="4"/>
  <c r="U103" i="4"/>
  <c r="U188" i="4"/>
  <c r="U126" i="4"/>
  <c r="U44" i="4"/>
  <c r="U153" i="4"/>
  <c r="AC50" i="4"/>
  <c r="AC122" i="4"/>
  <c r="Y33" i="4"/>
  <c r="Y161" i="4"/>
  <c r="Y134" i="4"/>
  <c r="U119" i="4"/>
  <c r="U14" i="4"/>
  <c r="U142" i="4"/>
  <c r="U64" i="4"/>
  <c r="U141" i="4"/>
  <c r="AC186" i="4"/>
  <c r="Y49" i="4"/>
  <c r="Y22" i="4"/>
  <c r="Y150" i="4"/>
  <c r="U135" i="4"/>
  <c r="U30" i="4"/>
  <c r="U53" i="4"/>
  <c r="AC74" i="4"/>
  <c r="U4" i="4"/>
  <c r="U9" i="4"/>
  <c r="AC2" i="4"/>
  <c r="AC71" i="4"/>
  <c r="AC91" i="4"/>
  <c r="AC109" i="4"/>
  <c r="AC125" i="4"/>
  <c r="AC141" i="4"/>
  <c r="AC159" i="4"/>
  <c r="AC183" i="4"/>
  <c r="AC18" i="4"/>
  <c r="AC42" i="4"/>
  <c r="AC66" i="4"/>
  <c r="AC7" i="4"/>
  <c r="AC23" i="4"/>
  <c r="AC39" i="4"/>
  <c r="AC69" i="4"/>
  <c r="AC179" i="4"/>
  <c r="AC44" i="4"/>
  <c r="AC98" i="4"/>
  <c r="AC162" i="4"/>
  <c r="AC120" i="4"/>
  <c r="AC94" i="4"/>
  <c r="AC84" i="4"/>
  <c r="AC148" i="4"/>
  <c r="AC102" i="4"/>
  <c r="Y11" i="4"/>
  <c r="Y27" i="4"/>
  <c r="Y43" i="4"/>
  <c r="Y59" i="4"/>
  <c r="Y75" i="4"/>
  <c r="Y91" i="4"/>
  <c r="Y107" i="4"/>
  <c r="Y123" i="4"/>
  <c r="Y139" i="4"/>
  <c r="Y155" i="4"/>
  <c r="Y171" i="4"/>
  <c r="Y16" i="4"/>
  <c r="Y32" i="4"/>
  <c r="Y48" i="4"/>
  <c r="Y64" i="4"/>
  <c r="Y80" i="4"/>
  <c r="Y96" i="4"/>
  <c r="Y112" i="4"/>
  <c r="Y128" i="4"/>
  <c r="Y144" i="4"/>
  <c r="Y172" i="4"/>
  <c r="Y188" i="4"/>
  <c r="Y175" i="4"/>
  <c r="Y190" i="4"/>
  <c r="U27" i="4"/>
  <c r="U59" i="4"/>
  <c r="U91" i="4"/>
  <c r="U123" i="4"/>
  <c r="U159" i="4"/>
  <c r="U100" i="4"/>
  <c r="U168" i="4"/>
  <c r="U5" i="4"/>
  <c r="U34" i="4"/>
  <c r="U66" i="4"/>
  <c r="U98" i="4"/>
  <c r="U130" i="4"/>
  <c r="U162" i="4"/>
  <c r="U163" i="4"/>
  <c r="U16" i="4"/>
  <c r="U48" i="4"/>
  <c r="U104" i="4"/>
  <c r="U164" i="4"/>
  <c r="U65" i="4"/>
  <c r="U57" i="4"/>
  <c r="U157" i="4"/>
  <c r="U133" i="4"/>
  <c r="U169" i="4"/>
  <c r="AC51" i="4"/>
  <c r="AC73" i="4"/>
  <c r="AC93" i="4"/>
  <c r="AC111" i="4"/>
  <c r="AC127" i="4"/>
  <c r="AC143" i="4"/>
  <c r="AC161" i="4"/>
  <c r="AC185" i="4"/>
  <c r="AC20" i="4"/>
  <c r="AC46" i="4"/>
  <c r="AC70" i="4"/>
  <c r="AC9" i="4"/>
  <c r="AC25" i="4"/>
  <c r="AC41" i="4"/>
  <c r="AC77" i="4"/>
  <c r="AC6" i="4"/>
  <c r="AC52" i="4"/>
  <c r="AC106" i="4"/>
  <c r="AC170" i="4"/>
  <c r="AC128" i="4"/>
  <c r="AC110" i="4"/>
  <c r="AC92" i="4"/>
  <c r="AC156" i="4"/>
  <c r="AC118" i="4"/>
  <c r="Y13" i="4"/>
  <c r="Y29" i="4"/>
  <c r="Y45" i="4"/>
  <c r="Y61" i="4"/>
  <c r="Y77" i="4"/>
  <c r="Y93" i="4"/>
  <c r="Y109" i="4"/>
  <c r="Y125" i="4"/>
  <c r="Y141" i="4"/>
  <c r="Y157" i="4"/>
  <c r="Y2" i="4"/>
  <c r="Y18" i="4"/>
  <c r="Y34" i="4"/>
  <c r="Y50" i="4"/>
  <c r="Y66" i="4"/>
  <c r="Y82" i="4"/>
  <c r="Y98" i="4"/>
  <c r="Y114" i="4"/>
  <c r="Y130" i="4"/>
  <c r="Y146" i="4"/>
  <c r="Y174" i="4"/>
  <c r="Y154" i="4"/>
  <c r="Y177" i="4"/>
  <c r="U189" i="4"/>
  <c r="U31" i="4"/>
  <c r="U63" i="4"/>
  <c r="U95" i="4"/>
  <c r="U127" i="4"/>
  <c r="U167" i="4"/>
  <c r="U108" i="4"/>
  <c r="U172" i="4"/>
  <c r="U6" i="4"/>
  <c r="U38" i="4"/>
  <c r="U70" i="4"/>
  <c r="U102" i="4"/>
  <c r="U134" i="4"/>
  <c r="U166" i="4"/>
  <c r="U175" i="4"/>
  <c r="U20" i="4"/>
  <c r="U52" i="4"/>
  <c r="U112" i="4"/>
  <c r="U176" i="4"/>
  <c r="U81" i="4"/>
  <c r="U89" i="4"/>
  <c r="U173" i="4"/>
  <c r="U149" i="4"/>
  <c r="U45" i="4"/>
  <c r="AC53" i="4"/>
  <c r="AC75" i="4"/>
  <c r="AC97" i="4"/>
  <c r="AC113" i="4"/>
  <c r="AC129" i="4"/>
  <c r="AC145" i="4"/>
  <c r="AC163" i="4"/>
  <c r="AC187" i="4"/>
  <c r="AC22" i="4"/>
  <c r="AC48" i="4"/>
  <c r="AC72" i="4"/>
  <c r="AC11" i="4"/>
  <c r="AC27" i="4"/>
  <c r="AC43" i="4"/>
  <c r="AC89" i="4"/>
  <c r="AC10" i="4"/>
  <c r="AC56" i="4"/>
  <c r="AC114" i="4"/>
  <c r="AC178" i="4"/>
  <c r="AC136" i="4"/>
  <c r="AC126" i="4"/>
  <c r="AC100" i="4"/>
  <c r="AC164" i="4"/>
  <c r="AC150" i="4"/>
  <c r="Y15" i="4"/>
  <c r="Y31" i="4"/>
  <c r="Y47" i="4"/>
  <c r="Y63" i="4"/>
  <c r="Y79" i="4"/>
  <c r="Y95" i="4"/>
  <c r="Y111" i="4"/>
  <c r="Y127" i="4"/>
  <c r="Y143" i="4"/>
  <c r="Y159" i="4"/>
  <c r="Y4" i="4"/>
  <c r="Y20" i="4"/>
  <c r="Y36" i="4"/>
  <c r="Y52" i="4"/>
  <c r="Y68" i="4"/>
  <c r="Y84" i="4"/>
  <c r="Y100" i="4"/>
  <c r="Y116" i="4"/>
  <c r="Y132" i="4"/>
  <c r="Y148" i="4"/>
  <c r="Y176" i="4"/>
  <c r="Y162" i="4"/>
  <c r="Y179" i="4"/>
  <c r="U3" i="4"/>
  <c r="U35" i="4"/>
  <c r="U67" i="4"/>
  <c r="U99" i="4"/>
  <c r="U131" i="4"/>
  <c r="U171" i="4"/>
  <c r="U116" i="4"/>
  <c r="U180" i="4"/>
  <c r="U10" i="4"/>
  <c r="U42" i="4"/>
  <c r="U74" i="4"/>
  <c r="U106" i="4"/>
  <c r="U138" i="4"/>
  <c r="U170" i="4"/>
  <c r="U179" i="4"/>
  <c r="U24" i="4"/>
  <c r="U56" i="4"/>
  <c r="U120" i="4"/>
  <c r="U184" i="4"/>
  <c r="U97" i="4"/>
  <c r="U121" i="4"/>
  <c r="U37" i="4"/>
  <c r="U165" i="4"/>
  <c r="U61" i="4"/>
  <c r="AC57" i="4"/>
  <c r="AC79" i="4"/>
  <c r="AC99" i="4"/>
  <c r="AC59" i="4"/>
  <c r="AC81" i="4"/>
  <c r="AC101" i="4"/>
  <c r="AC117" i="4"/>
  <c r="AC133" i="4"/>
  <c r="AC149" i="4"/>
  <c r="AC169" i="4"/>
  <c r="AC4" i="4"/>
  <c r="AC28" i="4"/>
  <c r="AC54" i="4"/>
  <c r="AC76" i="4"/>
  <c r="AC15" i="4"/>
  <c r="AC31" i="4"/>
  <c r="AC47" i="4"/>
  <c r="AC151" i="4"/>
  <c r="AC24" i="4"/>
  <c r="AC68" i="4"/>
  <c r="AC130" i="4"/>
  <c r="AC88" i="4"/>
  <c r="AC152" i="4"/>
  <c r="AC142" i="4"/>
  <c r="AC116" i="4"/>
  <c r="AC180" i="4"/>
  <c r="Y3" i="4"/>
  <c r="Y19" i="4"/>
  <c r="Y35" i="4"/>
  <c r="Y51" i="4"/>
  <c r="Y67" i="4"/>
  <c r="Y83" i="4"/>
  <c r="Y99" i="4"/>
  <c r="Y115" i="4"/>
  <c r="Y131" i="4"/>
  <c r="Y147" i="4"/>
  <c r="Y163" i="4"/>
  <c r="Y8" i="4"/>
  <c r="Y24" i="4"/>
  <c r="Y40" i="4"/>
  <c r="Y56" i="4"/>
  <c r="Y72" i="4"/>
  <c r="Y88" i="4"/>
  <c r="Y104" i="4"/>
  <c r="Y120" i="4"/>
  <c r="Y136" i="4"/>
  <c r="Y158" i="4"/>
  <c r="Y180" i="4"/>
  <c r="Y152" i="4"/>
  <c r="Y183" i="4"/>
  <c r="U11" i="4"/>
  <c r="U43" i="4"/>
  <c r="U75" i="4"/>
  <c r="U107" i="4"/>
  <c r="U139" i="4"/>
  <c r="U68" i="4"/>
  <c r="U132" i="4"/>
  <c r="U13" i="4"/>
  <c r="U18" i="4"/>
  <c r="U50" i="4"/>
  <c r="U82" i="4"/>
  <c r="U114" i="4"/>
  <c r="U146" i="4"/>
  <c r="U178" i="4"/>
  <c r="U187" i="4"/>
  <c r="U32" i="4"/>
  <c r="U72" i="4"/>
  <c r="U136" i="4"/>
  <c r="U17" i="4"/>
  <c r="U129" i="4"/>
  <c r="U185" i="4"/>
  <c r="U69" i="4"/>
  <c r="U41" i="4"/>
  <c r="U109" i="4"/>
  <c r="AC61" i="4"/>
  <c r="AC83" i="4"/>
  <c r="AC103" i="4"/>
  <c r="AC119" i="4"/>
  <c r="AC135" i="4"/>
  <c r="AC153" i="4"/>
  <c r="AC173" i="4"/>
  <c r="AC8" i="4"/>
  <c r="AC32" i="4"/>
  <c r="AC58" i="4"/>
  <c r="AC80" i="4"/>
  <c r="AC17" i="4"/>
  <c r="AC33" i="4"/>
  <c r="AC49" i="4"/>
  <c r="AC167" i="4"/>
  <c r="AC30" i="4"/>
  <c r="AC78" i="4"/>
  <c r="AC138" i="4"/>
  <c r="AC96" i="4"/>
  <c r="AC168" i="4"/>
  <c r="AC158" i="4"/>
  <c r="AC124" i="4"/>
  <c r="AC188" i="4"/>
  <c r="Y5" i="4"/>
  <c r="Y21" i="4"/>
  <c r="Y37" i="4"/>
  <c r="Y53" i="4"/>
  <c r="Y69" i="4"/>
  <c r="Y85" i="4"/>
  <c r="Y101" i="4"/>
  <c r="Y117" i="4"/>
  <c r="Y133" i="4"/>
  <c r="Y149" i="4"/>
  <c r="Y165" i="4"/>
  <c r="Y10" i="4"/>
  <c r="Y26" i="4"/>
  <c r="Y42" i="4"/>
  <c r="Y58" i="4"/>
  <c r="Y74" i="4"/>
  <c r="Y90" i="4"/>
  <c r="Y106" i="4"/>
  <c r="Y122" i="4"/>
  <c r="Y138" i="4"/>
  <c r="Y166" i="4"/>
  <c r="Y182" i="4"/>
  <c r="Y160" i="4"/>
  <c r="Y185" i="4"/>
  <c r="U15" i="4"/>
  <c r="U47" i="4"/>
  <c r="U79" i="4"/>
  <c r="U111" i="4"/>
  <c r="U143" i="4"/>
  <c r="U76" i="4"/>
  <c r="U140" i="4"/>
  <c r="U21" i="4"/>
  <c r="U22" i="4"/>
  <c r="U54" i="4"/>
  <c r="U86" i="4"/>
  <c r="U118" i="4"/>
  <c r="U150" i="4"/>
  <c r="U182" i="4"/>
  <c r="U2" i="4"/>
  <c r="U36" i="4"/>
  <c r="U80" i="4"/>
  <c r="U144" i="4"/>
  <c r="U25" i="4"/>
  <c r="U145" i="4"/>
  <c r="U77" i="4"/>
  <c r="U85" i="4"/>
  <c r="U73" i="4"/>
  <c r="Q44" i="4"/>
  <c r="AC65" i="4"/>
  <c r="AC85" i="4"/>
  <c r="AC105" i="4"/>
  <c r="AC121" i="4"/>
  <c r="AC137" i="4"/>
  <c r="AC155" i="4"/>
  <c r="AC177" i="4"/>
  <c r="AC12" i="4"/>
  <c r="AC34" i="4"/>
  <c r="AC60" i="4"/>
  <c r="AC3" i="4"/>
  <c r="AC19" i="4"/>
  <c r="AC35" i="4"/>
  <c r="AC55" i="4"/>
  <c r="AC171" i="4"/>
  <c r="AC36" i="4"/>
  <c r="AC82" i="4"/>
  <c r="AC146" i="4"/>
  <c r="AC104" i="4"/>
  <c r="AC176" i="4"/>
  <c r="AC174" i="4"/>
  <c r="AC132" i="4"/>
  <c r="AC160" i="4"/>
  <c r="Y7" i="4"/>
  <c r="Y23" i="4"/>
  <c r="Y39" i="4"/>
  <c r="Y55" i="4"/>
  <c r="Y71" i="4"/>
  <c r="Y87" i="4"/>
  <c r="Y103" i="4"/>
  <c r="Y119" i="4"/>
  <c r="Y135" i="4"/>
  <c r="Y151" i="4"/>
  <c r="Y167" i="4"/>
  <c r="Y12" i="4"/>
  <c r="Y28" i="4"/>
  <c r="Y44" i="4"/>
  <c r="Y60" i="4"/>
  <c r="Y76" i="4"/>
  <c r="Y92" i="4"/>
  <c r="Y108" i="4"/>
  <c r="Y124" i="4"/>
  <c r="Y140" i="4"/>
  <c r="Y156" i="4"/>
  <c r="Y184" i="4"/>
  <c r="Y168" i="4"/>
  <c r="Y187" i="4"/>
  <c r="U19" i="4"/>
  <c r="U51" i="4"/>
  <c r="U83" i="4"/>
  <c r="U115" i="4"/>
  <c r="U147" i="4"/>
  <c r="U84" i="4"/>
  <c r="U152" i="4"/>
  <c r="U29" i="4"/>
  <c r="U26" i="4"/>
  <c r="U58" i="4"/>
  <c r="U90" i="4"/>
  <c r="U122" i="4"/>
  <c r="U154" i="4"/>
  <c r="U186" i="4"/>
  <c r="U8" i="4"/>
  <c r="U40" i="4"/>
  <c r="U88" i="4"/>
  <c r="U148" i="4"/>
  <c r="U33" i="4"/>
  <c r="U161" i="4"/>
  <c r="U125" i="4"/>
  <c r="U101" i="4"/>
  <c r="U105" i="4"/>
  <c r="AC67" i="4"/>
  <c r="AC87" i="4"/>
  <c r="AC107" i="4"/>
  <c r="AC123" i="4"/>
  <c r="AC139" i="4"/>
  <c r="AC157" i="4"/>
  <c r="AC181" i="4"/>
  <c r="AC16" i="4"/>
  <c r="AC38" i="4"/>
  <c r="AC64" i="4"/>
  <c r="AC5" i="4"/>
  <c r="AC21" i="4"/>
  <c r="AC37" i="4"/>
  <c r="AC63" i="4"/>
  <c r="AC175" i="4"/>
  <c r="AC40" i="4"/>
  <c r="AC90" i="4"/>
  <c r="AC154" i="4"/>
  <c r="AC112" i="4"/>
  <c r="AC184" i="4"/>
  <c r="AC182" i="4"/>
  <c r="AC140" i="4"/>
  <c r="AC86" i="4"/>
  <c r="Y9" i="4"/>
  <c r="Y25" i="4"/>
  <c r="Y41" i="4"/>
  <c r="Y57" i="4"/>
  <c r="Y73" i="4"/>
  <c r="Y89" i="4"/>
  <c r="Y105" i="4"/>
  <c r="Y121" i="4"/>
  <c r="Y137" i="4"/>
  <c r="Y153" i="4"/>
  <c r="Y169" i="4"/>
  <c r="Y14" i="4"/>
  <c r="Y30" i="4"/>
  <c r="Y46" i="4"/>
  <c r="Y62" i="4"/>
  <c r="Y78" i="4"/>
  <c r="Y94" i="4"/>
  <c r="Y110" i="4"/>
  <c r="Y126" i="4"/>
  <c r="Y142" i="4"/>
  <c r="Y164" i="4"/>
  <c r="Y186" i="4"/>
  <c r="Y173" i="4"/>
  <c r="Y189" i="4"/>
  <c r="U23" i="4"/>
  <c r="U55" i="4"/>
  <c r="U87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B71" i="4"/>
  <c r="AB75" i="4"/>
  <c r="AB79" i="4"/>
  <c r="AB83" i="4"/>
  <c r="AB87" i="4"/>
  <c r="AB91" i="4"/>
  <c r="AB95" i="4"/>
  <c r="AB99" i="4"/>
  <c r="AB103" i="4"/>
  <c r="AB107" i="4"/>
  <c r="AB111" i="4"/>
  <c r="AB115" i="4"/>
  <c r="AB119" i="4"/>
  <c r="AB123" i="4"/>
  <c r="AB127" i="4"/>
  <c r="AB131" i="4"/>
  <c r="AB135" i="4"/>
  <c r="AB139" i="4"/>
  <c r="AB143" i="4"/>
  <c r="AB147" i="4"/>
  <c r="AB151" i="4"/>
  <c r="AB155" i="4"/>
  <c r="AB159" i="4"/>
  <c r="AB163" i="4"/>
  <c r="AB167" i="4"/>
  <c r="AB171" i="4"/>
  <c r="AB175" i="4"/>
  <c r="AB179" i="4"/>
  <c r="AB183" i="4"/>
  <c r="AB187" i="4"/>
  <c r="X5" i="4"/>
  <c r="X9" i="4"/>
  <c r="X13" i="4"/>
  <c r="X17" i="4"/>
  <c r="X21" i="4"/>
  <c r="X25" i="4"/>
  <c r="X29" i="4"/>
  <c r="X33" i="4"/>
  <c r="X37" i="4"/>
  <c r="X41" i="4"/>
  <c r="X45" i="4"/>
  <c r="X49" i="4"/>
  <c r="X53" i="4"/>
  <c r="X57" i="4"/>
  <c r="X61" i="4"/>
  <c r="X65" i="4"/>
  <c r="X69" i="4"/>
  <c r="X73" i="4"/>
  <c r="X77" i="4"/>
  <c r="X81" i="4"/>
  <c r="X85" i="4"/>
  <c r="X89" i="4"/>
  <c r="X93" i="4"/>
  <c r="X97" i="4"/>
  <c r="X101" i="4"/>
  <c r="X105" i="4"/>
  <c r="X109" i="4"/>
  <c r="X113" i="4"/>
  <c r="X117" i="4"/>
  <c r="X121" i="4"/>
  <c r="X125" i="4"/>
  <c r="X129" i="4"/>
  <c r="X133" i="4"/>
  <c r="X137" i="4"/>
  <c r="X141" i="4"/>
  <c r="X145" i="4"/>
  <c r="X149" i="4"/>
  <c r="X153" i="4"/>
  <c r="AB4" i="4"/>
  <c r="AB9" i="4"/>
  <c r="AB14" i="4"/>
  <c r="AB20" i="4"/>
  <c r="AB25" i="4"/>
  <c r="AB30" i="4"/>
  <c r="AB36" i="4"/>
  <c r="AB41" i="4"/>
  <c r="AB46" i="4"/>
  <c r="AB52" i="4"/>
  <c r="AB57" i="4"/>
  <c r="AB62" i="4"/>
  <c r="AB68" i="4"/>
  <c r="AB73" i="4"/>
  <c r="AB78" i="4"/>
  <c r="AB84" i="4"/>
  <c r="AB89" i="4"/>
  <c r="AB94" i="4"/>
  <c r="AB100" i="4"/>
  <c r="AB105" i="4"/>
  <c r="AB110" i="4"/>
  <c r="AB116" i="4"/>
  <c r="AB121" i="4"/>
  <c r="AB126" i="4"/>
  <c r="AB132" i="4"/>
  <c r="AB137" i="4"/>
  <c r="AB142" i="4"/>
  <c r="AB148" i="4"/>
  <c r="AB153" i="4"/>
  <c r="AB158" i="4"/>
  <c r="AB164" i="4"/>
  <c r="AB169" i="4"/>
  <c r="AB174" i="4"/>
  <c r="AB180" i="4"/>
  <c r="AB185" i="4"/>
  <c r="AB2" i="4"/>
  <c r="X4" i="4"/>
  <c r="X10" i="4"/>
  <c r="X15" i="4"/>
  <c r="X20" i="4"/>
  <c r="X26" i="4"/>
  <c r="X31" i="4"/>
  <c r="X36" i="4"/>
  <c r="X42" i="4"/>
  <c r="X47" i="4"/>
  <c r="X52" i="4"/>
  <c r="X58" i="4"/>
  <c r="X63" i="4"/>
  <c r="X68" i="4"/>
  <c r="X74" i="4"/>
  <c r="X79" i="4"/>
  <c r="X84" i="4"/>
  <c r="X90" i="4"/>
  <c r="X95" i="4"/>
  <c r="X100" i="4"/>
  <c r="X106" i="4"/>
  <c r="X111" i="4"/>
  <c r="X116" i="4"/>
  <c r="X122" i="4"/>
  <c r="X127" i="4"/>
  <c r="X132" i="4"/>
  <c r="X138" i="4"/>
  <c r="X143" i="4"/>
  <c r="X148" i="4"/>
  <c r="X154" i="4"/>
  <c r="X158" i="4"/>
  <c r="X162" i="4"/>
  <c r="X166" i="4"/>
  <c r="X170" i="4"/>
  <c r="X174" i="4"/>
  <c r="X178" i="4"/>
  <c r="X182" i="4"/>
  <c r="X186" i="4"/>
  <c r="X2" i="4"/>
  <c r="X86" i="4"/>
  <c r="X96" i="4"/>
  <c r="X107" i="4"/>
  <c r="X118" i="4"/>
  <c r="X128" i="4"/>
  <c r="X139" i="4"/>
  <c r="X150" i="4"/>
  <c r="X159" i="4"/>
  <c r="X167" i="4"/>
  <c r="X175" i="4"/>
  <c r="X183" i="4"/>
  <c r="X190" i="4"/>
  <c r="AB12" i="4"/>
  <c r="AB22" i="4"/>
  <c r="AB33" i="4"/>
  <c r="AB44" i="4"/>
  <c r="AB54" i="4"/>
  <c r="AB65" i="4"/>
  <c r="AB76" i="4"/>
  <c r="AB86" i="4"/>
  <c r="AB97" i="4"/>
  <c r="AB108" i="4"/>
  <c r="AB118" i="4"/>
  <c r="AB129" i="4"/>
  <c r="AB140" i="4"/>
  <c r="AB150" i="4"/>
  <c r="AB161" i="4"/>
  <c r="AB172" i="4"/>
  <c r="AB182" i="4"/>
  <c r="X7" i="4"/>
  <c r="X18" i="4"/>
  <c r="X28" i="4"/>
  <c r="X39" i="4"/>
  <c r="X50" i="4"/>
  <c r="X60" i="4"/>
  <c r="X71" i="4"/>
  <c r="AB5" i="4"/>
  <c r="AB10" i="4"/>
  <c r="AB16" i="4"/>
  <c r="AB21" i="4"/>
  <c r="AB26" i="4"/>
  <c r="AB32" i="4"/>
  <c r="AB37" i="4"/>
  <c r="AB42" i="4"/>
  <c r="AB48" i="4"/>
  <c r="AB53" i="4"/>
  <c r="AB58" i="4"/>
  <c r="AB64" i="4"/>
  <c r="AB69" i="4"/>
  <c r="AB74" i="4"/>
  <c r="AB80" i="4"/>
  <c r="AB85" i="4"/>
  <c r="AB90" i="4"/>
  <c r="AB96" i="4"/>
  <c r="AB101" i="4"/>
  <c r="AB106" i="4"/>
  <c r="AB112" i="4"/>
  <c r="AB117" i="4"/>
  <c r="AB122" i="4"/>
  <c r="AB128" i="4"/>
  <c r="AB133" i="4"/>
  <c r="AB138" i="4"/>
  <c r="AB144" i="4"/>
  <c r="AB149" i="4"/>
  <c r="AB154" i="4"/>
  <c r="AB160" i="4"/>
  <c r="AB165" i="4"/>
  <c r="AB170" i="4"/>
  <c r="AB176" i="4"/>
  <c r="AB181" i="4"/>
  <c r="AB186" i="4"/>
  <c r="X6" i="4"/>
  <c r="X11" i="4"/>
  <c r="X16" i="4"/>
  <c r="X22" i="4"/>
  <c r="X27" i="4"/>
  <c r="X32" i="4"/>
  <c r="X38" i="4"/>
  <c r="X43" i="4"/>
  <c r="X48" i="4"/>
  <c r="X54" i="4"/>
  <c r="X59" i="4"/>
  <c r="X64" i="4"/>
  <c r="X70" i="4"/>
  <c r="X75" i="4"/>
  <c r="X80" i="4"/>
  <c r="X91" i="4"/>
  <c r="X102" i="4"/>
  <c r="X112" i="4"/>
  <c r="X123" i="4"/>
  <c r="X134" i="4"/>
  <c r="X144" i="4"/>
  <c r="X155" i="4"/>
  <c r="X163" i="4"/>
  <c r="X171" i="4"/>
  <c r="X179" i="4"/>
  <c r="X187" i="4"/>
  <c r="AB6" i="4"/>
  <c r="AB17" i="4"/>
  <c r="AB28" i="4"/>
  <c r="AB38" i="4"/>
  <c r="AB49" i="4"/>
  <c r="AB60" i="4"/>
  <c r="AB70" i="4"/>
  <c r="AB81" i="4"/>
  <c r="AB92" i="4"/>
  <c r="AB102" i="4"/>
  <c r="AB113" i="4"/>
  <c r="AB124" i="4"/>
  <c r="AB134" i="4"/>
  <c r="AB145" i="4"/>
  <c r="AB156" i="4"/>
  <c r="AB166" i="4"/>
  <c r="AB177" i="4"/>
  <c r="AB188" i="4"/>
  <c r="X12" i="4"/>
  <c r="X23" i="4"/>
  <c r="X34" i="4"/>
  <c r="X44" i="4"/>
  <c r="X55" i="4"/>
  <c r="X66" i="4"/>
  <c r="AB8" i="4"/>
  <c r="AB29" i="4"/>
  <c r="AB50" i="4"/>
  <c r="AB72" i="4"/>
  <c r="AB93" i="4"/>
  <c r="AB114" i="4"/>
  <c r="AB136" i="4"/>
  <c r="AB157" i="4"/>
  <c r="AB178" i="4"/>
  <c r="X19" i="4"/>
  <c r="X40" i="4"/>
  <c r="X62" i="4"/>
  <c r="X78" i="4"/>
  <c r="X88" i="4"/>
  <c r="X99" i="4"/>
  <c r="X110" i="4"/>
  <c r="X120" i="4"/>
  <c r="X131" i="4"/>
  <c r="X142" i="4"/>
  <c r="X152" i="4"/>
  <c r="X161" i="4"/>
  <c r="X169" i="4"/>
  <c r="X177" i="4"/>
  <c r="X185" i="4"/>
  <c r="AB125" i="4"/>
  <c r="AB168" i="4"/>
  <c r="X8" i="4"/>
  <c r="X51" i="4"/>
  <c r="X83" i="4"/>
  <c r="X104" i="4"/>
  <c r="X126" i="4"/>
  <c r="X147" i="4"/>
  <c r="X165" i="4"/>
  <c r="X181" i="4"/>
  <c r="AB66" i="4"/>
  <c r="AB109" i="4"/>
  <c r="AB152" i="4"/>
  <c r="X14" i="4"/>
  <c r="X56" i="4"/>
  <c r="X87" i="4"/>
  <c r="X108" i="4"/>
  <c r="X130" i="4"/>
  <c r="X151" i="4"/>
  <c r="X168" i="4"/>
  <c r="X184" i="4"/>
  <c r="AB13" i="4"/>
  <c r="AB34" i="4"/>
  <c r="AB56" i="4"/>
  <c r="AB77" i="4"/>
  <c r="AB98" i="4"/>
  <c r="AB120" i="4"/>
  <c r="AB141" i="4"/>
  <c r="AB162" i="4"/>
  <c r="AB184" i="4"/>
  <c r="X3" i="4"/>
  <c r="X24" i="4"/>
  <c r="X46" i="4"/>
  <c r="X67" i="4"/>
  <c r="X82" i="4"/>
  <c r="X92" i="4"/>
  <c r="X103" i="4"/>
  <c r="X114" i="4"/>
  <c r="X124" i="4"/>
  <c r="X135" i="4"/>
  <c r="X146" i="4"/>
  <c r="X156" i="4"/>
  <c r="X164" i="4"/>
  <c r="X172" i="4"/>
  <c r="X180" i="4"/>
  <c r="X188" i="4"/>
  <c r="AB18" i="4"/>
  <c r="AB40" i="4"/>
  <c r="AB61" i="4"/>
  <c r="AB82" i="4"/>
  <c r="AB104" i="4"/>
  <c r="AB146" i="4"/>
  <c r="AB189" i="4"/>
  <c r="X30" i="4"/>
  <c r="X72" i="4"/>
  <c r="X94" i="4"/>
  <c r="X115" i="4"/>
  <c r="X136" i="4"/>
  <c r="X157" i="4"/>
  <c r="X173" i="4"/>
  <c r="X189" i="4"/>
  <c r="AB45" i="4"/>
  <c r="AB88" i="4"/>
  <c r="AB130" i="4"/>
  <c r="AB173" i="4"/>
  <c r="X35" i="4"/>
  <c r="X76" i="4"/>
  <c r="X98" i="4"/>
  <c r="X119" i="4"/>
  <c r="X140" i="4"/>
  <c r="X160" i="4"/>
  <c r="X176" i="4"/>
  <c r="T189" i="4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5" i="4"/>
  <c r="T59" i="4"/>
  <c r="T63" i="4"/>
  <c r="T67" i="4"/>
  <c r="T71" i="4"/>
  <c r="T75" i="4"/>
  <c r="T79" i="4"/>
  <c r="T83" i="4"/>
  <c r="T87" i="4"/>
  <c r="T91" i="4"/>
  <c r="T95" i="4"/>
  <c r="T99" i="4"/>
  <c r="T103" i="4"/>
  <c r="T107" i="4"/>
  <c r="T111" i="4"/>
  <c r="T115" i="4"/>
  <c r="T119" i="4"/>
  <c r="T123" i="4"/>
  <c r="T127" i="4"/>
  <c r="T131" i="4"/>
  <c r="T135" i="4"/>
  <c r="T139" i="4"/>
  <c r="T143" i="4"/>
  <c r="T147" i="4"/>
  <c r="T151" i="4"/>
  <c r="T155" i="4"/>
  <c r="T159" i="4"/>
  <c r="T163" i="4"/>
  <c r="T167" i="4"/>
  <c r="T171" i="4"/>
  <c r="T175" i="4"/>
  <c r="T179" i="4"/>
  <c r="T183" i="4"/>
  <c r="T187" i="4"/>
  <c r="T9" i="4"/>
  <c r="T17" i="4"/>
  <c r="T25" i="4"/>
  <c r="T33" i="4"/>
  <c r="T41" i="4"/>
  <c r="T49" i="4"/>
  <c r="T57" i="4"/>
  <c r="T65" i="4"/>
  <c r="T73" i="4"/>
  <c r="T77" i="4"/>
  <c r="T85" i="4"/>
  <c r="T93" i="4"/>
  <c r="T101" i="4"/>
  <c r="T109" i="4"/>
  <c r="T117" i="4"/>
  <c r="T125" i="4"/>
  <c r="T133" i="4"/>
  <c r="T141" i="4"/>
  <c r="T149" i="4"/>
  <c r="T157" i="4"/>
  <c r="T165" i="4"/>
  <c r="T173" i="4"/>
  <c r="T181" i="4"/>
  <c r="T2" i="4"/>
  <c r="T10" i="4"/>
  <c r="T18" i="4"/>
  <c r="T26" i="4"/>
  <c r="T34" i="4"/>
  <c r="T42" i="4"/>
  <c r="T50" i="4"/>
  <c r="T58" i="4"/>
  <c r="T66" i="4"/>
  <c r="T74" i="4"/>
  <c r="T82" i="4"/>
  <c r="T90" i="4"/>
  <c r="T98" i="4"/>
  <c r="T106" i="4"/>
  <c r="T114" i="4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56" i="4"/>
  <c r="T60" i="4"/>
  <c r="T64" i="4"/>
  <c r="T68" i="4"/>
  <c r="T72" i="4"/>
  <c r="T76" i="4"/>
  <c r="T80" i="4"/>
  <c r="T84" i="4"/>
  <c r="T88" i="4"/>
  <c r="T92" i="4"/>
  <c r="T96" i="4"/>
  <c r="T100" i="4"/>
  <c r="T104" i="4"/>
  <c r="T108" i="4"/>
  <c r="T112" i="4"/>
  <c r="T116" i="4"/>
  <c r="T120" i="4"/>
  <c r="T124" i="4"/>
  <c r="T128" i="4"/>
  <c r="T132" i="4"/>
  <c r="T136" i="4"/>
  <c r="T140" i="4"/>
  <c r="T144" i="4"/>
  <c r="T148" i="4"/>
  <c r="T152" i="4"/>
  <c r="T156" i="4"/>
  <c r="T160" i="4"/>
  <c r="T164" i="4"/>
  <c r="T168" i="4"/>
  <c r="T172" i="4"/>
  <c r="T176" i="4"/>
  <c r="T180" i="4"/>
  <c r="T184" i="4"/>
  <c r="T188" i="4"/>
  <c r="T5" i="4"/>
  <c r="T13" i="4"/>
  <c r="T21" i="4"/>
  <c r="T29" i="4"/>
  <c r="T37" i="4"/>
  <c r="T45" i="4"/>
  <c r="T53" i="4"/>
  <c r="T61" i="4"/>
  <c r="T69" i="4"/>
  <c r="T81" i="4"/>
  <c r="T89" i="4"/>
  <c r="T97" i="4"/>
  <c r="T105" i="4"/>
  <c r="T113" i="4"/>
  <c r="T121" i="4"/>
  <c r="T129" i="4"/>
  <c r="T137" i="4"/>
  <c r="T145" i="4"/>
  <c r="T153" i="4"/>
  <c r="T161" i="4"/>
  <c r="T169" i="4"/>
  <c r="T177" i="4"/>
  <c r="T185" i="4"/>
  <c r="T6" i="4"/>
  <c r="T14" i="4"/>
  <c r="T22" i="4"/>
  <c r="T30" i="4"/>
  <c r="T38" i="4"/>
  <c r="T46" i="4"/>
  <c r="T54" i="4"/>
  <c r="T62" i="4"/>
  <c r="T70" i="4"/>
  <c r="T78" i="4"/>
  <c r="T86" i="4"/>
  <c r="T94" i="4"/>
  <c r="T102" i="4"/>
  <c r="T110" i="4"/>
  <c r="T118" i="4"/>
  <c r="T122" i="4"/>
  <c r="T138" i="4"/>
  <c r="T154" i="4"/>
  <c r="T170" i="4"/>
  <c r="T186" i="4"/>
  <c r="T146" i="4"/>
  <c r="T178" i="4"/>
  <c r="T150" i="4"/>
  <c r="T182" i="4"/>
  <c r="T126" i="4"/>
  <c r="T142" i="4"/>
  <c r="T158" i="4"/>
  <c r="T174" i="4"/>
  <c r="T130" i="4"/>
  <c r="T162" i="4"/>
  <c r="T134" i="4"/>
  <c r="T166" i="4"/>
  <c r="Q11" i="4"/>
  <c r="Q12" i="4"/>
  <c r="Q10" i="4"/>
  <c r="P188" i="4"/>
  <c r="P3" i="4"/>
  <c r="P7" i="4"/>
  <c r="P11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4" i="4"/>
  <c r="P8" i="4"/>
  <c r="P12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6" i="4"/>
  <c r="P100" i="4"/>
  <c r="P108" i="4"/>
  <c r="P112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92" i="4"/>
  <c r="P104" i="4"/>
  <c r="P116" i="4"/>
  <c r="P5" i="4"/>
  <c r="P21" i="4"/>
  <c r="P37" i="4"/>
  <c r="P53" i="4"/>
  <c r="P69" i="4"/>
  <c r="P85" i="4"/>
  <c r="P101" i="4"/>
  <c r="P117" i="4"/>
  <c r="P133" i="4"/>
  <c r="P149" i="4"/>
  <c r="P165" i="4"/>
  <c r="P173" i="4"/>
  <c r="P25" i="4"/>
  <c r="P57" i="4"/>
  <c r="P89" i="4"/>
  <c r="P121" i="4"/>
  <c r="P137" i="4"/>
  <c r="P168" i="4"/>
  <c r="P176" i="4"/>
  <c r="P13" i="4"/>
  <c r="P45" i="4"/>
  <c r="P61" i="4"/>
  <c r="P93" i="4"/>
  <c r="P109" i="4"/>
  <c r="P125" i="4"/>
  <c r="P141" i="4"/>
  <c r="P157" i="4"/>
  <c r="P169" i="4"/>
  <c r="P177" i="4"/>
  <c r="P185" i="4"/>
  <c r="P17" i="4"/>
  <c r="P33" i="4"/>
  <c r="P49" i="4"/>
  <c r="P65" i="4"/>
  <c r="P81" i="4"/>
  <c r="P97" i="4"/>
  <c r="P113" i="4"/>
  <c r="P129" i="4"/>
  <c r="P145" i="4"/>
  <c r="P161" i="4"/>
  <c r="P172" i="4"/>
  <c r="P180" i="4"/>
  <c r="P2" i="4"/>
  <c r="P181" i="4"/>
  <c r="P9" i="4"/>
  <c r="P41" i="4"/>
  <c r="P73" i="4"/>
  <c r="P105" i="4"/>
  <c r="P153" i="4"/>
  <c r="P184" i="4"/>
  <c r="P29" i="4"/>
  <c r="P77" i="4"/>
  <c r="Q188" i="4"/>
  <c r="Q66" i="4"/>
  <c r="Q130" i="4"/>
  <c r="Q5" i="4"/>
  <c r="Q69" i="4"/>
  <c r="Q133" i="4"/>
  <c r="Q52" i="4"/>
  <c r="Q116" i="4"/>
  <c r="Q180" i="4"/>
  <c r="Q59" i="4"/>
  <c r="Q123" i="4"/>
  <c r="Q149" i="4"/>
  <c r="Q22" i="4"/>
  <c r="Q86" i="4"/>
  <c r="Q150" i="4"/>
  <c r="Q25" i="4"/>
  <c r="Q89" i="4"/>
  <c r="Q7" i="4"/>
  <c r="Q72" i="4"/>
  <c r="Q136" i="4"/>
  <c r="Q15" i="4"/>
  <c r="Q79" i="4"/>
  <c r="Q30" i="4"/>
  <c r="Q170" i="4"/>
  <c r="Q109" i="4"/>
  <c r="Q92" i="4"/>
  <c r="Q35" i="4"/>
  <c r="Q135" i="4"/>
  <c r="Q171" i="4"/>
  <c r="Q125" i="4"/>
  <c r="Q51" i="4"/>
  <c r="Q13" i="4"/>
  <c r="Q129" i="4"/>
  <c r="Q23" i="4"/>
  <c r="Q131" i="4"/>
  <c r="Q169" i="4"/>
  <c r="Q142" i="4"/>
  <c r="Q81" i="4"/>
  <c r="Q64" i="4"/>
  <c r="Q119" i="4"/>
  <c r="Q186" i="4"/>
  <c r="Q29" i="4"/>
  <c r="Q140" i="4"/>
  <c r="Q177" i="4"/>
  <c r="Q4" i="4"/>
  <c r="Q112" i="4"/>
  <c r="Q128" i="4"/>
  <c r="Q71" i="4"/>
  <c r="Q161" i="4"/>
  <c r="Q90" i="4"/>
  <c r="Q83" i="4"/>
  <c r="Q62" i="4"/>
  <c r="Q97" i="4"/>
  <c r="Q50" i="4"/>
  <c r="Q114" i="4"/>
  <c r="Q178" i="4"/>
  <c r="Q53" i="4"/>
  <c r="Q117" i="4"/>
  <c r="Q36" i="4"/>
  <c r="Q100" i="4"/>
  <c r="Q164" i="4"/>
  <c r="Q43" i="4"/>
  <c r="Q107" i="4"/>
  <c r="Q147" i="4"/>
  <c r="Q6" i="4"/>
  <c r="Q70" i="4"/>
  <c r="Q134" i="4"/>
  <c r="Q8" i="4"/>
  <c r="Q73" i="4"/>
  <c r="Q137" i="4"/>
  <c r="Q56" i="4"/>
  <c r="Q120" i="4"/>
  <c r="Q181" i="4"/>
  <c r="Q63" i="4"/>
  <c r="Q42" i="4"/>
  <c r="Q138" i="4"/>
  <c r="Q77" i="4"/>
  <c r="Q60" i="4"/>
  <c r="Q185" i="4"/>
  <c r="Q115" i="4"/>
  <c r="Q173" i="4"/>
  <c r="Q61" i="4"/>
  <c r="Q172" i="4"/>
  <c r="Q157" i="4"/>
  <c r="Q33" i="4"/>
  <c r="Q144" i="4"/>
  <c r="Q111" i="4"/>
  <c r="Q165" i="4"/>
  <c r="Q110" i="4"/>
  <c r="Q49" i="4"/>
  <c r="Q32" i="4"/>
  <c r="Q160" i="4"/>
  <c r="Q99" i="4"/>
  <c r="Q182" i="4"/>
  <c r="Q154" i="4"/>
  <c r="Q76" i="4"/>
  <c r="Q127" i="4"/>
  <c r="Q126" i="4"/>
  <c r="Q16" i="4"/>
  <c r="Q18" i="4"/>
  <c r="Q82" i="4"/>
  <c r="Q146" i="4"/>
  <c r="Q21" i="4"/>
  <c r="Q85" i="4"/>
  <c r="Q3" i="4"/>
  <c r="Q68" i="4"/>
  <c r="Q132" i="4"/>
  <c r="Q14" i="4"/>
  <c r="Q75" i="4"/>
  <c r="Q139" i="4"/>
  <c r="Q184" i="4"/>
  <c r="Q38" i="4"/>
  <c r="Q102" i="4"/>
  <c r="Q166" i="4"/>
  <c r="Q41" i="4"/>
  <c r="Q105" i="4"/>
  <c r="Q24" i="4"/>
  <c r="Q88" i="4"/>
  <c r="Q152" i="4"/>
  <c r="Q31" i="4"/>
  <c r="Q9" i="4"/>
  <c r="Q74" i="4"/>
  <c r="Q141" i="4"/>
  <c r="Q124" i="4"/>
  <c r="Q67" i="4"/>
  <c r="Q143" i="4"/>
  <c r="Q122" i="4"/>
  <c r="Q103" i="4"/>
  <c r="Q94" i="4"/>
  <c r="Q48" i="4"/>
  <c r="Q55" i="4"/>
  <c r="Q167" i="4"/>
  <c r="Q46" i="4"/>
  <c r="Q174" i="4"/>
  <c r="Q113" i="4"/>
  <c r="Q96" i="4"/>
  <c r="Q39" i="4"/>
  <c r="Q151" i="4"/>
  <c r="Q58" i="4"/>
  <c r="Q93" i="4"/>
  <c r="Q19" i="4"/>
  <c r="Q153" i="4"/>
  <c r="Q65" i="4"/>
  <c r="Q176" i="4"/>
  <c r="Q34" i="4"/>
  <c r="Q98" i="4"/>
  <c r="Q162" i="4"/>
  <c r="Q37" i="4"/>
  <c r="Q101" i="4"/>
  <c r="Q20" i="4"/>
  <c r="Q84" i="4"/>
  <c r="Q148" i="4"/>
  <c r="Q27" i="4"/>
  <c r="Q91" i="4"/>
  <c r="Q175" i="4"/>
  <c r="Q155" i="4"/>
  <c r="Q54" i="4"/>
  <c r="Q118" i="4"/>
  <c r="Q183" i="4"/>
  <c r="Q57" i="4"/>
  <c r="Q121" i="4"/>
  <c r="Q40" i="4"/>
  <c r="Q104" i="4"/>
  <c r="Q168" i="4"/>
  <c r="Q47" i="4"/>
  <c r="Q26" i="4"/>
  <c r="Q106" i="4"/>
  <c r="Q45" i="4"/>
  <c r="Q28" i="4"/>
  <c r="Q156" i="4"/>
  <c r="Q95" i="4"/>
  <c r="Q179" i="4"/>
  <c r="Q187" i="4"/>
  <c r="Q108" i="4"/>
  <c r="Q159" i="4"/>
  <c r="Q158" i="4"/>
  <c r="Q80" i="4"/>
  <c r="Q87" i="4"/>
  <c r="Q163" i="4"/>
  <c r="Q78" i="4"/>
  <c r="Q17" i="4"/>
  <c r="Q145" i="4"/>
  <c r="AK7" i="6"/>
  <c r="AK11" i="6"/>
  <c r="AK15" i="6"/>
  <c r="AK19" i="6"/>
  <c r="AK23" i="6"/>
  <c r="AK27" i="6"/>
  <c r="AK31" i="6"/>
  <c r="AK3" i="6"/>
  <c r="AK8" i="6"/>
  <c r="AK12" i="6"/>
  <c r="AK16" i="6"/>
  <c r="AK20" i="6"/>
  <c r="AK24" i="6"/>
  <c r="AK28" i="6"/>
  <c r="AK32" i="6"/>
  <c r="AK5" i="6"/>
  <c r="AL5" i="6" s="1"/>
  <c r="AK9" i="6"/>
  <c r="AK13" i="6"/>
  <c r="AK17" i="6"/>
  <c r="AK21" i="6"/>
  <c r="AK25" i="6"/>
  <c r="AK29" i="6"/>
  <c r="AK33" i="6"/>
  <c r="AK6" i="6"/>
  <c r="AK10" i="6"/>
  <c r="AK14" i="6"/>
  <c r="AK18" i="6"/>
  <c r="AK22" i="6"/>
  <c r="AK26" i="6"/>
  <c r="AK30" i="6"/>
  <c r="AK4" i="6"/>
  <c r="AG4" i="6"/>
  <c r="AG8" i="6"/>
  <c r="AG12" i="6"/>
  <c r="AG16" i="6"/>
  <c r="AG20" i="6"/>
  <c r="AG24" i="6"/>
  <c r="AG28" i="6"/>
  <c r="AG32" i="6"/>
  <c r="AG3" i="6"/>
  <c r="AG9" i="6"/>
  <c r="AG13" i="6"/>
  <c r="AG17" i="6"/>
  <c r="AG21" i="6"/>
  <c r="AG25" i="6"/>
  <c r="AG29" i="6"/>
  <c r="AG6" i="6"/>
  <c r="AG10" i="6"/>
  <c r="AG14" i="6"/>
  <c r="AG18" i="6"/>
  <c r="AG22" i="6"/>
  <c r="AG26" i="6"/>
  <c r="AG30" i="6"/>
  <c r="AG34" i="6"/>
  <c r="AG7" i="6"/>
  <c r="AG11" i="6"/>
  <c r="AG15" i="6"/>
  <c r="AG19" i="6"/>
  <c r="AG23" i="6"/>
  <c r="AG27" i="6"/>
  <c r="AG31" i="6"/>
  <c r="AG35" i="6"/>
  <c r="AG33" i="6"/>
  <c r="AC6" i="6"/>
  <c r="AC10" i="6"/>
  <c r="AC14" i="6"/>
  <c r="AC18" i="6"/>
  <c r="AC22" i="6"/>
  <c r="AC26" i="6"/>
  <c r="AC30" i="6"/>
  <c r="AC34" i="6"/>
  <c r="AC7" i="6"/>
  <c r="AC11" i="6"/>
  <c r="AC15" i="6"/>
  <c r="AC19" i="6"/>
  <c r="AC23" i="6"/>
  <c r="AC27" i="6"/>
  <c r="AC31" i="6"/>
  <c r="AC35" i="6"/>
  <c r="AC4" i="6"/>
  <c r="AC8" i="6"/>
  <c r="AC12" i="6"/>
  <c r="AC16" i="6"/>
  <c r="AC20" i="6"/>
  <c r="AC24" i="6"/>
  <c r="AC28" i="6"/>
  <c r="AC32" i="6"/>
  <c r="AC3" i="6"/>
  <c r="AC5" i="6"/>
  <c r="AC9" i="6"/>
  <c r="AC25" i="6"/>
  <c r="AC13" i="6"/>
  <c r="AC29" i="6"/>
  <c r="AC21" i="6"/>
  <c r="AC17" i="6"/>
  <c r="AC33" i="6"/>
  <c r="Y4" i="6"/>
  <c r="Y8" i="6"/>
  <c r="Y12" i="6"/>
  <c r="Y16" i="6"/>
  <c r="Y20" i="6"/>
  <c r="Y24" i="6"/>
  <c r="Y28" i="6"/>
  <c r="Y32" i="6"/>
  <c r="Y3" i="6"/>
  <c r="Y5" i="6"/>
  <c r="Y9" i="6"/>
  <c r="Y13" i="6"/>
  <c r="Y17" i="6"/>
  <c r="Y21" i="6"/>
  <c r="Y25" i="6"/>
  <c r="Y29" i="6"/>
  <c r="Y33" i="6"/>
  <c r="Y6" i="6"/>
  <c r="Y10" i="6"/>
  <c r="Y14" i="6"/>
  <c r="Y18" i="6"/>
  <c r="Y22" i="6"/>
  <c r="Y26" i="6"/>
  <c r="Y30" i="6"/>
  <c r="Y34" i="6"/>
  <c r="Y7" i="6"/>
  <c r="Y11" i="6"/>
  <c r="Y15" i="6"/>
  <c r="Y19" i="6"/>
  <c r="Y23" i="6"/>
  <c r="Y27" i="6"/>
  <c r="Y31" i="6"/>
  <c r="Y35" i="6"/>
  <c r="K8" i="6"/>
  <c r="K10" i="6"/>
  <c r="K6" i="6"/>
  <c r="K7" i="6"/>
  <c r="Q2" i="4"/>
  <c r="K3" i="1"/>
  <c r="K4" i="6"/>
  <c r="K2" i="1"/>
  <c r="K3" i="6"/>
  <c r="K4" i="1"/>
  <c r="K5" i="6"/>
  <c r="K8" i="1"/>
  <c r="K7" i="1"/>
  <c r="K6" i="1"/>
  <c r="K9" i="1"/>
  <c r="K5" i="1"/>
  <c r="U5" i="6"/>
  <c r="Q8" i="6"/>
  <c r="R8" i="6" s="1"/>
  <c r="Q10" i="6"/>
  <c r="R10" i="6" s="1"/>
  <c r="Q12" i="6"/>
  <c r="R12" i="6" s="1"/>
  <c r="Q14" i="6"/>
  <c r="R14" i="6" s="1"/>
  <c r="Q16" i="6"/>
  <c r="R16" i="6" s="1"/>
  <c r="Q18" i="6"/>
  <c r="R18" i="6" s="1"/>
  <c r="Q20" i="6"/>
  <c r="R20" i="6" s="1"/>
  <c r="Q22" i="6"/>
  <c r="R22" i="6" s="1"/>
  <c r="Q24" i="6"/>
  <c r="R24" i="6" s="1"/>
  <c r="Q26" i="6"/>
  <c r="R26" i="6" s="1"/>
  <c r="Q28" i="6"/>
  <c r="R28" i="6" s="1"/>
  <c r="Q30" i="6"/>
  <c r="R30" i="6" s="1"/>
  <c r="Q32" i="6"/>
  <c r="R32" i="6" s="1"/>
  <c r="Q34" i="6"/>
  <c r="R34" i="6" s="1"/>
  <c r="AN34" i="6" s="1"/>
  <c r="Q6" i="6"/>
  <c r="U6" i="6"/>
  <c r="U8" i="6"/>
  <c r="U10" i="6"/>
  <c r="U12" i="6"/>
  <c r="U14" i="6"/>
  <c r="U16" i="6"/>
  <c r="U18" i="6"/>
  <c r="U20" i="6"/>
  <c r="U22" i="6"/>
  <c r="U24" i="6"/>
  <c r="U26" i="6"/>
  <c r="U28" i="6"/>
  <c r="U30" i="6"/>
  <c r="U32" i="6"/>
  <c r="U34" i="6"/>
  <c r="Q4" i="6"/>
  <c r="R4" i="6" s="1"/>
  <c r="Q7" i="6"/>
  <c r="R7" i="6" s="1"/>
  <c r="Q9" i="6"/>
  <c r="R9" i="6" s="1"/>
  <c r="Q11" i="6"/>
  <c r="R11" i="6" s="1"/>
  <c r="Q13" i="6"/>
  <c r="R13" i="6" s="1"/>
  <c r="Q15" i="6"/>
  <c r="R15" i="6" s="1"/>
  <c r="Q17" i="6"/>
  <c r="R17" i="6" s="1"/>
  <c r="Q19" i="6"/>
  <c r="R19" i="6" s="1"/>
  <c r="Q21" i="6"/>
  <c r="R21" i="6" s="1"/>
  <c r="Q23" i="6"/>
  <c r="R23" i="6" s="1"/>
  <c r="Q25" i="6"/>
  <c r="R25" i="6" s="1"/>
  <c r="Q27" i="6"/>
  <c r="R27" i="6" s="1"/>
  <c r="Q29" i="6"/>
  <c r="R29" i="6" s="1"/>
  <c r="Q31" i="6"/>
  <c r="R31" i="6" s="1"/>
  <c r="Q33" i="6"/>
  <c r="R33" i="6" s="1"/>
  <c r="Q35" i="6"/>
  <c r="R35" i="6" s="1"/>
  <c r="AN35" i="6" s="1"/>
  <c r="U4" i="6"/>
  <c r="Q5" i="6"/>
  <c r="R5" i="6" s="1"/>
  <c r="U7" i="6"/>
  <c r="U9" i="6"/>
  <c r="U11" i="6"/>
  <c r="U13" i="6"/>
  <c r="U15" i="6"/>
  <c r="U17" i="6"/>
  <c r="U19" i="6"/>
  <c r="U21" i="6"/>
  <c r="U23" i="6"/>
  <c r="U25" i="6"/>
  <c r="U27" i="6"/>
  <c r="U29" i="6"/>
  <c r="U31" i="6"/>
  <c r="U33" i="6"/>
  <c r="U35" i="6"/>
  <c r="U3" i="6"/>
  <c r="Q3" i="6"/>
  <c r="S3" i="6" s="1"/>
  <c r="AH190" i="4" l="1"/>
  <c r="AL190" i="4" s="1"/>
  <c r="AP190" i="4" s="1"/>
  <c r="AT190" i="4" s="1"/>
  <c r="AX190" i="4" s="1"/>
  <c r="BB190" i="4" s="1"/>
  <c r="BF190" i="4" s="1"/>
  <c r="BJ190" i="4" s="1"/>
  <c r="S15" i="6"/>
  <c r="V15" i="6" s="1"/>
  <c r="AN15" i="6"/>
  <c r="AO15" i="6"/>
  <c r="S30" i="6"/>
  <c r="V30" i="6" s="1"/>
  <c r="AO30" i="6"/>
  <c r="AN30" i="6"/>
  <c r="S14" i="6"/>
  <c r="V14" i="6" s="1"/>
  <c r="AO14" i="6"/>
  <c r="AN14" i="6"/>
  <c r="S23" i="6"/>
  <c r="V23" i="6" s="1"/>
  <c r="AN23" i="6"/>
  <c r="AO23" i="6"/>
  <c r="S22" i="6"/>
  <c r="V22" i="6" s="1"/>
  <c r="AO22" i="6"/>
  <c r="AN22" i="6"/>
  <c r="S21" i="6"/>
  <c r="V21" i="6" s="1"/>
  <c r="AO21" i="6"/>
  <c r="AN21" i="6"/>
  <c r="S4" i="6"/>
  <c r="V4" i="6" s="1"/>
  <c r="AO4" i="6"/>
  <c r="AN4" i="6"/>
  <c r="S20" i="6"/>
  <c r="V20" i="6" s="1"/>
  <c r="AO20" i="6"/>
  <c r="AN20" i="6"/>
  <c r="S27" i="6"/>
  <c r="V27" i="6" s="1"/>
  <c r="AN27" i="6"/>
  <c r="AO27" i="6"/>
  <c r="S19" i="6"/>
  <c r="V19" i="6" s="1"/>
  <c r="AN19" i="6"/>
  <c r="AO19" i="6"/>
  <c r="S11" i="6"/>
  <c r="V11" i="6" s="1"/>
  <c r="AN11" i="6"/>
  <c r="AO11" i="6"/>
  <c r="S26" i="6"/>
  <c r="V26" i="6" s="1"/>
  <c r="AN26" i="6"/>
  <c r="AO26" i="6"/>
  <c r="S18" i="6"/>
  <c r="V18" i="6" s="1"/>
  <c r="AN18" i="6"/>
  <c r="AO18" i="6"/>
  <c r="S10" i="6"/>
  <c r="V10" i="6" s="1"/>
  <c r="AO10" i="6"/>
  <c r="AN10" i="6"/>
  <c r="S5" i="6"/>
  <c r="V5" i="6" s="1"/>
  <c r="AN5" i="6"/>
  <c r="AO5" i="6"/>
  <c r="S31" i="6"/>
  <c r="V31" i="6" s="1"/>
  <c r="AN31" i="6"/>
  <c r="AO31" i="6"/>
  <c r="S7" i="6"/>
  <c r="V7" i="6" s="1"/>
  <c r="AN7" i="6"/>
  <c r="AO7" i="6"/>
  <c r="S29" i="6"/>
  <c r="V29" i="6" s="1"/>
  <c r="AO29" i="6"/>
  <c r="AN29" i="6"/>
  <c r="S13" i="6"/>
  <c r="V13" i="6" s="1"/>
  <c r="AO13" i="6"/>
  <c r="AN13" i="6"/>
  <c r="S28" i="6"/>
  <c r="V28" i="6" s="1"/>
  <c r="AO28" i="6"/>
  <c r="AN28" i="6"/>
  <c r="S12" i="6"/>
  <c r="V12" i="6" s="1"/>
  <c r="AO12" i="6"/>
  <c r="AN12" i="6"/>
  <c r="S33" i="6"/>
  <c r="V33" i="6" s="1"/>
  <c r="AO33" i="6"/>
  <c r="AN33" i="6"/>
  <c r="S25" i="6"/>
  <c r="V25" i="6" s="1"/>
  <c r="AO25" i="6"/>
  <c r="AN25" i="6"/>
  <c r="S17" i="6"/>
  <c r="V17" i="6" s="1"/>
  <c r="AO17" i="6"/>
  <c r="AN17" i="6"/>
  <c r="S9" i="6"/>
  <c r="V9" i="6" s="1"/>
  <c r="AN9" i="6"/>
  <c r="AO9" i="6"/>
  <c r="S32" i="6"/>
  <c r="V32" i="6" s="1"/>
  <c r="AO32" i="6"/>
  <c r="AN32" i="6"/>
  <c r="S24" i="6"/>
  <c r="V24" i="6" s="1"/>
  <c r="AO24" i="6"/>
  <c r="AN24" i="6"/>
  <c r="S16" i="6"/>
  <c r="V16" i="6" s="1"/>
  <c r="AO16" i="6"/>
  <c r="AN16" i="6"/>
  <c r="S8" i="6"/>
  <c r="V8" i="6" s="1"/>
  <c r="AO8" i="6"/>
  <c r="AN8" i="6"/>
  <c r="S35" i="6"/>
  <c r="V35" i="6" s="1"/>
  <c r="AK35" i="6"/>
  <c r="S34" i="6"/>
  <c r="V34" i="6" s="1"/>
  <c r="AK34" i="6"/>
  <c r="R6" i="6"/>
  <c r="AR36" i="6" s="1"/>
  <c r="V3" i="6"/>
  <c r="AP4" i="6" l="1"/>
  <c r="AQ4" i="6" s="1"/>
  <c r="AP7" i="6"/>
  <c r="AQ7" i="6" s="1"/>
  <c r="AP5" i="6"/>
  <c r="W14" i="6"/>
  <c r="Z14" i="6" s="1"/>
  <c r="AA14" i="6" s="1"/>
  <c r="AD14" i="6" s="1"/>
  <c r="AE14" i="6" s="1"/>
  <c r="AH14" i="6" s="1"/>
  <c r="AI14" i="6" s="1"/>
  <c r="AL14" i="6" s="1"/>
  <c r="AM14" i="6" s="1"/>
  <c r="AP14" i="6" s="1"/>
  <c r="AQ14" i="6" s="1"/>
  <c r="AS14" i="6"/>
  <c r="AR14" i="6"/>
  <c r="W4" i="6"/>
  <c r="Z4" i="6" s="1"/>
  <c r="AA4" i="6" s="1"/>
  <c r="AD4" i="6" s="1"/>
  <c r="AE4" i="6" s="1"/>
  <c r="AH4" i="6" s="1"/>
  <c r="AI4" i="6" s="1"/>
  <c r="AL4" i="6" s="1"/>
  <c r="AS4" i="6"/>
  <c r="AR4" i="6"/>
  <c r="W9" i="6"/>
  <c r="Z9" i="6" s="1"/>
  <c r="AA9" i="6" s="1"/>
  <c r="AD9" i="6" s="1"/>
  <c r="AE9" i="6" s="1"/>
  <c r="AH9" i="6" s="1"/>
  <c r="AI9" i="6" s="1"/>
  <c r="AL9" i="6" s="1"/>
  <c r="AM9" i="6" s="1"/>
  <c r="AP9" i="6" s="1"/>
  <c r="AQ9" i="6" s="1"/>
  <c r="AS9" i="6"/>
  <c r="AR9" i="6"/>
  <c r="W12" i="6"/>
  <c r="Z12" i="6" s="1"/>
  <c r="AA12" i="6" s="1"/>
  <c r="AD12" i="6" s="1"/>
  <c r="AE12" i="6" s="1"/>
  <c r="AH12" i="6" s="1"/>
  <c r="AI12" i="6" s="1"/>
  <c r="AL12" i="6" s="1"/>
  <c r="AM12" i="6" s="1"/>
  <c r="AR12" i="6"/>
  <c r="AS12" i="6"/>
  <c r="W7" i="6"/>
  <c r="Z7" i="6" s="1"/>
  <c r="AA7" i="6" s="1"/>
  <c r="AD7" i="6" s="1"/>
  <c r="AE7" i="6" s="1"/>
  <c r="AH7" i="6" s="1"/>
  <c r="AI7" i="6" s="1"/>
  <c r="AL7" i="6" s="1"/>
  <c r="AS7" i="6"/>
  <c r="AR7" i="6"/>
  <c r="W18" i="6"/>
  <c r="Z18" i="6" s="1"/>
  <c r="AA18" i="6" s="1"/>
  <c r="AD18" i="6" s="1"/>
  <c r="AE18" i="6" s="1"/>
  <c r="AH18" i="6" s="1"/>
  <c r="AI18" i="6" s="1"/>
  <c r="AL18" i="6" s="1"/>
  <c r="AM18" i="6" s="1"/>
  <c r="AP18" i="6" s="1"/>
  <c r="AQ18" i="6" s="1"/>
  <c r="AS18" i="6"/>
  <c r="AR18" i="6"/>
  <c r="W27" i="6"/>
  <c r="Z27" i="6" s="1"/>
  <c r="AA27" i="6" s="1"/>
  <c r="AD27" i="6" s="1"/>
  <c r="AE27" i="6" s="1"/>
  <c r="AH27" i="6" s="1"/>
  <c r="AI27" i="6" s="1"/>
  <c r="AL27" i="6" s="1"/>
  <c r="AM27" i="6" s="1"/>
  <c r="AP27" i="6" s="1"/>
  <c r="AQ27" i="6" s="1"/>
  <c r="AS27" i="6"/>
  <c r="AR27" i="6"/>
  <c r="W22" i="6"/>
  <c r="Z22" i="6" s="1"/>
  <c r="AA22" i="6" s="1"/>
  <c r="AD22" i="6" s="1"/>
  <c r="AE22" i="6" s="1"/>
  <c r="AH22" i="6" s="1"/>
  <c r="AI22" i="6" s="1"/>
  <c r="AL22" i="6" s="1"/>
  <c r="AM22" i="6" s="1"/>
  <c r="AP22" i="6" s="1"/>
  <c r="AQ22" i="6" s="1"/>
  <c r="AS22" i="6"/>
  <c r="AR22" i="6"/>
  <c r="W8" i="6"/>
  <c r="Z8" i="6" s="1"/>
  <c r="AA8" i="6" s="1"/>
  <c r="AD8" i="6" s="1"/>
  <c r="AE8" i="6" s="1"/>
  <c r="AH8" i="6" s="1"/>
  <c r="AI8" i="6" s="1"/>
  <c r="AL8" i="6" s="1"/>
  <c r="AM8" i="6" s="1"/>
  <c r="AR8" i="6"/>
  <c r="AS8" i="6"/>
  <c r="W3" i="6"/>
  <c r="Z3" i="6" s="1"/>
  <c r="AA3" i="6" s="1"/>
  <c r="AD3" i="6" s="1"/>
  <c r="AE3" i="6" s="1"/>
  <c r="AH3" i="6" s="1"/>
  <c r="AI3" i="6" s="1"/>
  <c r="AL3" i="6" s="1"/>
  <c r="AS3" i="6"/>
  <c r="AR3" i="6"/>
  <c r="W10" i="6"/>
  <c r="Z10" i="6" s="1"/>
  <c r="AA10" i="6" s="1"/>
  <c r="AD10" i="6" s="1"/>
  <c r="AE10" i="6" s="1"/>
  <c r="AH10" i="6" s="1"/>
  <c r="AI10" i="6" s="1"/>
  <c r="AL10" i="6" s="1"/>
  <c r="AM10" i="6" s="1"/>
  <c r="AP10" i="6" s="1"/>
  <c r="AQ10" i="6" s="1"/>
  <c r="AS10" i="6"/>
  <c r="AR10" i="6"/>
  <c r="W16" i="6"/>
  <c r="Z16" i="6" s="1"/>
  <c r="AA16" i="6" s="1"/>
  <c r="AD16" i="6" s="1"/>
  <c r="AE16" i="6" s="1"/>
  <c r="AH16" i="6" s="1"/>
  <c r="AI16" i="6" s="1"/>
  <c r="AL16" i="6" s="1"/>
  <c r="AM16" i="6" s="1"/>
  <c r="AP16" i="6" s="1"/>
  <c r="AQ16" i="6" s="1"/>
  <c r="AR16" i="6"/>
  <c r="AS16" i="6"/>
  <c r="W13" i="6"/>
  <c r="Z13" i="6" s="1"/>
  <c r="AA13" i="6" s="1"/>
  <c r="AD13" i="6" s="1"/>
  <c r="AE13" i="6" s="1"/>
  <c r="AH13" i="6" s="1"/>
  <c r="AI13" i="6" s="1"/>
  <c r="AL13" i="6" s="1"/>
  <c r="AM13" i="6" s="1"/>
  <c r="AP13" i="6" s="1"/>
  <c r="AQ13" i="6" s="1"/>
  <c r="AS13" i="6"/>
  <c r="AR13" i="6"/>
  <c r="W32" i="6"/>
  <c r="Z32" i="6" s="1"/>
  <c r="AA32" i="6" s="1"/>
  <c r="AD32" i="6" s="1"/>
  <c r="AE32" i="6" s="1"/>
  <c r="AH32" i="6" s="1"/>
  <c r="AI32" i="6" s="1"/>
  <c r="AL32" i="6" s="1"/>
  <c r="AM32" i="6" s="1"/>
  <c r="AP32" i="6" s="1"/>
  <c r="AQ32" i="6" s="1"/>
  <c r="AR32" i="6"/>
  <c r="AS32" i="6"/>
  <c r="W21" i="6"/>
  <c r="Z21" i="6" s="1"/>
  <c r="AA21" i="6" s="1"/>
  <c r="AD21" i="6" s="1"/>
  <c r="AE21" i="6" s="1"/>
  <c r="AH21" i="6" s="1"/>
  <c r="AI21" i="6" s="1"/>
  <c r="AL21" i="6" s="1"/>
  <c r="AM21" i="6" s="1"/>
  <c r="AP21" i="6" s="1"/>
  <c r="AQ21" i="6" s="1"/>
  <c r="AS21" i="6"/>
  <c r="AR21" i="6"/>
  <c r="W23" i="6"/>
  <c r="Z23" i="6" s="1"/>
  <c r="AA23" i="6" s="1"/>
  <c r="AD23" i="6" s="1"/>
  <c r="AE23" i="6" s="1"/>
  <c r="AH23" i="6" s="1"/>
  <c r="AI23" i="6" s="1"/>
  <c r="AL23" i="6" s="1"/>
  <c r="AM23" i="6" s="1"/>
  <c r="AP23" i="6" s="1"/>
  <c r="AQ23" i="6" s="1"/>
  <c r="AS23" i="6"/>
  <c r="AR23" i="6"/>
  <c r="W11" i="6"/>
  <c r="Z11" i="6" s="1"/>
  <c r="AA11" i="6" s="1"/>
  <c r="AD11" i="6" s="1"/>
  <c r="AE11" i="6" s="1"/>
  <c r="AH11" i="6" s="1"/>
  <c r="AI11" i="6" s="1"/>
  <c r="AL11" i="6" s="1"/>
  <c r="AM11" i="6" s="1"/>
  <c r="AP11" i="6" s="1"/>
  <c r="AQ11" i="6" s="1"/>
  <c r="AS11" i="6"/>
  <c r="AR11" i="6"/>
  <c r="S6" i="6"/>
  <c r="V6" i="6" s="1"/>
  <c r="AO6" i="6"/>
  <c r="AN6" i="6"/>
  <c r="W20" i="6"/>
  <c r="Z20" i="6" s="1"/>
  <c r="AA20" i="6" s="1"/>
  <c r="AD20" i="6" s="1"/>
  <c r="AE20" i="6" s="1"/>
  <c r="AH20" i="6" s="1"/>
  <c r="AI20" i="6" s="1"/>
  <c r="AL20" i="6" s="1"/>
  <c r="AM20" i="6" s="1"/>
  <c r="AP20" i="6" s="1"/>
  <c r="AQ20" i="6" s="1"/>
  <c r="AR20" i="6"/>
  <c r="AS20" i="6"/>
  <c r="W25" i="6"/>
  <c r="Z25" i="6" s="1"/>
  <c r="AA25" i="6" s="1"/>
  <c r="AD25" i="6" s="1"/>
  <c r="AE25" i="6" s="1"/>
  <c r="AH25" i="6" s="1"/>
  <c r="AI25" i="6" s="1"/>
  <c r="AL25" i="6" s="1"/>
  <c r="AM25" i="6" s="1"/>
  <c r="AP25" i="6" s="1"/>
  <c r="AQ25" i="6" s="1"/>
  <c r="AS25" i="6"/>
  <c r="AR25" i="6"/>
  <c r="W19" i="6"/>
  <c r="Z19" i="6" s="1"/>
  <c r="AA19" i="6" s="1"/>
  <c r="AD19" i="6" s="1"/>
  <c r="AE19" i="6" s="1"/>
  <c r="AH19" i="6" s="1"/>
  <c r="AI19" i="6" s="1"/>
  <c r="AL19" i="6" s="1"/>
  <c r="AM19" i="6" s="1"/>
  <c r="AP19" i="6" s="1"/>
  <c r="AQ19" i="6" s="1"/>
  <c r="AS19" i="6"/>
  <c r="AR19" i="6"/>
  <c r="W28" i="6"/>
  <c r="Z28" i="6" s="1"/>
  <c r="AA28" i="6" s="1"/>
  <c r="AD28" i="6" s="1"/>
  <c r="AE28" i="6" s="1"/>
  <c r="AH28" i="6" s="1"/>
  <c r="AI28" i="6" s="1"/>
  <c r="AL28" i="6" s="1"/>
  <c r="AM28" i="6" s="1"/>
  <c r="AP28" i="6" s="1"/>
  <c r="AQ28" i="6" s="1"/>
  <c r="AR28" i="6"/>
  <c r="AS28" i="6"/>
  <c r="W15" i="6"/>
  <c r="Z15" i="6" s="1"/>
  <c r="AA15" i="6" s="1"/>
  <c r="AD15" i="6" s="1"/>
  <c r="AE15" i="6" s="1"/>
  <c r="AH15" i="6" s="1"/>
  <c r="AI15" i="6" s="1"/>
  <c r="AL15" i="6" s="1"/>
  <c r="AM15" i="6" s="1"/>
  <c r="AP15" i="6" s="1"/>
  <c r="AQ15" i="6" s="1"/>
  <c r="AS15" i="6"/>
  <c r="AR15" i="6"/>
  <c r="W30" i="6"/>
  <c r="Z30" i="6" s="1"/>
  <c r="AA30" i="6" s="1"/>
  <c r="AD30" i="6" s="1"/>
  <c r="AE30" i="6" s="1"/>
  <c r="AH30" i="6" s="1"/>
  <c r="AI30" i="6" s="1"/>
  <c r="AL30" i="6" s="1"/>
  <c r="AM30" i="6" s="1"/>
  <c r="AP30" i="6" s="1"/>
  <c r="AQ30" i="6" s="1"/>
  <c r="AS30" i="6"/>
  <c r="AR30" i="6"/>
  <c r="AP8" i="6"/>
  <c r="AQ8" i="6" s="1"/>
  <c r="AP12" i="6"/>
  <c r="AQ12" i="6" s="1"/>
  <c r="W35" i="6"/>
  <c r="Z35" i="6" s="1"/>
  <c r="AR35" i="6"/>
  <c r="AO35" i="6"/>
  <c r="AR37" i="6"/>
  <c r="W24" i="6"/>
  <c r="Z24" i="6" s="1"/>
  <c r="AA24" i="6" s="1"/>
  <c r="AD24" i="6" s="1"/>
  <c r="AE24" i="6" s="1"/>
  <c r="AH24" i="6" s="1"/>
  <c r="AI24" i="6" s="1"/>
  <c r="AL24" i="6" s="1"/>
  <c r="AM24" i="6" s="1"/>
  <c r="AP24" i="6" s="1"/>
  <c r="AQ24" i="6" s="1"/>
  <c r="AR24" i="6"/>
  <c r="AS24" i="6"/>
  <c r="W31" i="6"/>
  <c r="Z31" i="6" s="1"/>
  <c r="AA31" i="6" s="1"/>
  <c r="AD31" i="6" s="1"/>
  <c r="AE31" i="6" s="1"/>
  <c r="AH31" i="6" s="1"/>
  <c r="AI31" i="6" s="1"/>
  <c r="AL31" i="6" s="1"/>
  <c r="AM31" i="6" s="1"/>
  <c r="AP31" i="6" s="1"/>
  <c r="AQ31" i="6" s="1"/>
  <c r="AS31" i="6"/>
  <c r="AR31" i="6"/>
  <c r="W26" i="6"/>
  <c r="Z26" i="6" s="1"/>
  <c r="AA26" i="6" s="1"/>
  <c r="AD26" i="6" s="1"/>
  <c r="AE26" i="6" s="1"/>
  <c r="AH26" i="6" s="1"/>
  <c r="AI26" i="6" s="1"/>
  <c r="AL26" i="6" s="1"/>
  <c r="AM26" i="6" s="1"/>
  <c r="AP26" i="6" s="1"/>
  <c r="AQ26" i="6" s="1"/>
  <c r="AS26" i="6"/>
  <c r="AR26" i="6"/>
  <c r="W17" i="6"/>
  <c r="Z17" i="6" s="1"/>
  <c r="AA17" i="6" s="1"/>
  <c r="AD17" i="6" s="1"/>
  <c r="AE17" i="6" s="1"/>
  <c r="AH17" i="6" s="1"/>
  <c r="AI17" i="6" s="1"/>
  <c r="AL17" i="6" s="1"/>
  <c r="AM17" i="6" s="1"/>
  <c r="AP17" i="6" s="1"/>
  <c r="AQ17" i="6" s="1"/>
  <c r="AS17" i="6"/>
  <c r="AR17" i="6"/>
  <c r="W29" i="6"/>
  <c r="Z29" i="6" s="1"/>
  <c r="AA29" i="6" s="1"/>
  <c r="AD29" i="6" s="1"/>
  <c r="AE29" i="6" s="1"/>
  <c r="AH29" i="6" s="1"/>
  <c r="AI29" i="6" s="1"/>
  <c r="AL29" i="6" s="1"/>
  <c r="AM29" i="6" s="1"/>
  <c r="AP29" i="6" s="1"/>
  <c r="AQ29" i="6" s="1"/>
  <c r="AS29" i="6"/>
  <c r="AR29" i="6"/>
  <c r="W33" i="6"/>
  <c r="Z33" i="6" s="1"/>
  <c r="AA33" i="6" s="1"/>
  <c r="AD33" i="6" s="1"/>
  <c r="AE33" i="6" s="1"/>
  <c r="AH33" i="6" s="1"/>
  <c r="AI33" i="6" s="1"/>
  <c r="AL33" i="6" s="1"/>
  <c r="AM33" i="6" s="1"/>
  <c r="AP33" i="6" s="1"/>
  <c r="AQ33" i="6" s="1"/>
  <c r="AS33" i="6"/>
  <c r="AR33" i="6"/>
  <c r="W5" i="6"/>
  <c r="Z5" i="6" s="1"/>
  <c r="AA5" i="6" s="1"/>
  <c r="AD5" i="6" s="1"/>
  <c r="AE5" i="6" s="1"/>
  <c r="AR5" i="6"/>
  <c r="AS5" i="6"/>
  <c r="W34" i="6"/>
  <c r="Z34" i="6" s="1"/>
  <c r="AO34" i="6"/>
  <c r="AR34" i="6"/>
  <c r="AT4" i="6" l="1"/>
  <c r="AT23" i="6"/>
  <c r="AT29" i="6"/>
  <c r="AT18" i="6"/>
  <c r="AT15" i="6"/>
  <c r="AP6" i="6"/>
  <c r="AQ6" i="6" s="1"/>
  <c r="AT20" i="6"/>
  <c r="AT14" i="6"/>
  <c r="AT28" i="6"/>
  <c r="AT8" i="6"/>
  <c r="AT19" i="6"/>
  <c r="AT11" i="6"/>
  <c r="AT30" i="6"/>
  <c r="AT10" i="6"/>
  <c r="AT5" i="6"/>
  <c r="AT33" i="6"/>
  <c r="AT31" i="6"/>
  <c r="AT21" i="6"/>
  <c r="AT27" i="6"/>
  <c r="AT7" i="6"/>
  <c r="AT9" i="6"/>
  <c r="AT3" i="6"/>
  <c r="AT24" i="6"/>
  <c r="AT16" i="6"/>
  <c r="AT25" i="6"/>
  <c r="AA35" i="6"/>
  <c r="AD35" i="6" s="1"/>
  <c r="AE35" i="6" s="1"/>
  <c r="AH35" i="6" s="1"/>
  <c r="AI35" i="6" s="1"/>
  <c r="AL35" i="6" s="1"/>
  <c r="AM35" i="6" s="1"/>
  <c r="AP35" i="6" s="1"/>
  <c r="AQ35" i="6" s="1"/>
  <c r="AS35" i="6"/>
  <c r="AT12" i="6"/>
  <c r="AT32" i="6"/>
  <c r="AT17" i="6"/>
  <c r="W6" i="6"/>
  <c r="Z6" i="6" s="1"/>
  <c r="AA6" i="6" s="1"/>
  <c r="AD6" i="6" s="1"/>
  <c r="AE6" i="6" s="1"/>
  <c r="AH6" i="6" s="1"/>
  <c r="AI6" i="6" s="1"/>
  <c r="AL6" i="6" s="1"/>
  <c r="AS6" i="6"/>
  <c r="AR6" i="6"/>
  <c r="AT26" i="6"/>
  <c r="AA34" i="6"/>
  <c r="AD34" i="6" s="1"/>
  <c r="AE34" i="6" s="1"/>
  <c r="AH34" i="6" s="1"/>
  <c r="AI34" i="6" s="1"/>
  <c r="AL34" i="6" s="1"/>
  <c r="AM34" i="6" s="1"/>
  <c r="AP34" i="6" s="1"/>
  <c r="AQ34" i="6" s="1"/>
  <c r="AS34" i="6"/>
  <c r="AT22" i="6"/>
  <c r="AT13" i="6"/>
  <c r="AT6" i="6" l="1"/>
  <c r="AT34" i="6"/>
  <c r="AT35" i="6"/>
  <c r="E7" i="4"/>
  <c r="H569" i="1"/>
  <c r="AA142" i="4"/>
  <c r="AD142" i="4" s="1"/>
  <c r="AH142" i="4" s="1"/>
  <c r="AL142" i="4" s="1"/>
  <c r="AP142" i="4" s="1"/>
  <c r="AT142" i="4" s="1"/>
  <c r="AX142" i="4" s="1"/>
  <c r="BB142" i="4" s="1"/>
  <c r="BF142" i="4" s="1"/>
  <c r="BJ142" i="4" s="1"/>
  <c r="AA114" i="4"/>
  <c r="AD114" i="4" s="1"/>
  <c r="AH114" i="4" s="1"/>
  <c r="AL114" i="4" s="1"/>
  <c r="AP114" i="4" s="1"/>
  <c r="AT114" i="4" s="1"/>
  <c r="AX114" i="4" s="1"/>
  <c r="BB114" i="4" s="1"/>
  <c r="BF114" i="4" s="1"/>
  <c r="BJ114" i="4" s="1"/>
  <c r="G569" i="1"/>
  <c r="AI120" i="4" s="1"/>
  <c r="AA95" i="4" l="1"/>
  <c r="AD95" i="4" s="1"/>
  <c r="AH95" i="4" s="1"/>
  <c r="AL95" i="4" s="1"/>
  <c r="AP95" i="4" s="1"/>
  <c r="AT95" i="4" s="1"/>
  <c r="AX95" i="4" s="1"/>
  <c r="BB95" i="4" s="1"/>
  <c r="BF95" i="4" s="1"/>
  <c r="BJ95" i="4" s="1"/>
  <c r="AA89" i="4"/>
  <c r="AD89" i="4" s="1"/>
  <c r="AH89" i="4" s="1"/>
  <c r="AL89" i="4" s="1"/>
  <c r="AP89" i="4" s="1"/>
  <c r="AT89" i="4" s="1"/>
  <c r="AX89" i="4" s="1"/>
  <c r="BB89" i="4" s="1"/>
  <c r="BF89" i="4" s="1"/>
  <c r="BJ89" i="4" s="1"/>
  <c r="AA58" i="4"/>
  <c r="AD58" i="4" s="1"/>
  <c r="AH58" i="4" s="1"/>
  <c r="AL58" i="4" s="1"/>
  <c r="AP58" i="4" s="1"/>
  <c r="AT58" i="4" s="1"/>
  <c r="AX58" i="4" s="1"/>
  <c r="BB58" i="4" s="1"/>
  <c r="BF58" i="4" s="1"/>
  <c r="BJ58" i="4" s="1"/>
  <c r="AA20" i="4"/>
  <c r="AD20" i="4" s="1"/>
  <c r="AH20" i="4" s="1"/>
  <c r="AL20" i="4" s="1"/>
  <c r="AP20" i="4" s="1"/>
  <c r="AT20" i="4" s="1"/>
  <c r="AX20" i="4" s="1"/>
  <c r="BB20" i="4" s="1"/>
  <c r="BF20" i="4" s="1"/>
  <c r="BJ20" i="4" s="1"/>
  <c r="AA49" i="4"/>
  <c r="AD49" i="4" s="1"/>
  <c r="AH49" i="4" s="1"/>
  <c r="AL49" i="4" s="1"/>
  <c r="AP49" i="4" s="1"/>
  <c r="AT49" i="4" s="1"/>
  <c r="AX49" i="4" s="1"/>
  <c r="BB49" i="4" s="1"/>
  <c r="BF49" i="4" s="1"/>
  <c r="BJ49" i="4" s="1"/>
  <c r="AA87" i="4"/>
  <c r="AD87" i="4" s="1"/>
  <c r="AH87" i="4" s="1"/>
  <c r="AL87" i="4" s="1"/>
  <c r="AP87" i="4" s="1"/>
  <c r="AT87" i="4" s="1"/>
  <c r="AX87" i="4" s="1"/>
  <c r="BB87" i="4" s="1"/>
  <c r="BF87" i="4" s="1"/>
  <c r="BJ87" i="4" s="1"/>
  <c r="AA140" i="4"/>
  <c r="AD140" i="4" s="1"/>
  <c r="AH140" i="4" s="1"/>
  <c r="AL140" i="4" s="1"/>
  <c r="AP140" i="4" s="1"/>
  <c r="AT140" i="4" s="1"/>
  <c r="AX140" i="4" s="1"/>
  <c r="BB140" i="4" s="1"/>
  <c r="BF140" i="4" s="1"/>
  <c r="BJ140" i="4" s="1"/>
  <c r="AA188" i="4"/>
  <c r="AD188" i="4" s="1"/>
  <c r="AH188" i="4" s="1"/>
  <c r="AL188" i="4" s="1"/>
  <c r="AP188" i="4" s="1"/>
  <c r="AT188" i="4" s="1"/>
  <c r="AX188" i="4" s="1"/>
  <c r="BB188" i="4" s="1"/>
  <c r="BF188" i="4" s="1"/>
  <c r="BJ188" i="4" s="1"/>
  <c r="O117" i="4"/>
  <c r="R117" i="4" s="1"/>
  <c r="O31" i="4"/>
  <c r="R31" i="4" s="1"/>
  <c r="AA52" i="4"/>
  <c r="AD52" i="4" s="1"/>
  <c r="AH52" i="4" s="1"/>
  <c r="AL52" i="4" s="1"/>
  <c r="AP52" i="4" s="1"/>
  <c r="AT52" i="4" s="1"/>
  <c r="AX52" i="4" s="1"/>
  <c r="BB52" i="4" s="1"/>
  <c r="BF52" i="4" s="1"/>
  <c r="BJ52" i="4" s="1"/>
  <c r="AA187" i="4"/>
  <c r="AD187" i="4" s="1"/>
  <c r="AH187" i="4" s="1"/>
  <c r="AL187" i="4" s="1"/>
  <c r="AP187" i="4" s="1"/>
  <c r="AT187" i="4" s="1"/>
  <c r="AX187" i="4" s="1"/>
  <c r="BB187" i="4" s="1"/>
  <c r="BF187" i="4" s="1"/>
  <c r="BJ187" i="4" s="1"/>
  <c r="AA72" i="4"/>
  <c r="AD72" i="4" s="1"/>
  <c r="AH72" i="4" s="1"/>
  <c r="AL72" i="4" s="1"/>
  <c r="AP72" i="4" s="1"/>
  <c r="AT72" i="4" s="1"/>
  <c r="AX72" i="4" s="1"/>
  <c r="BB72" i="4" s="1"/>
  <c r="BF72" i="4" s="1"/>
  <c r="BJ72" i="4" s="1"/>
  <c r="AA83" i="4"/>
  <c r="AD83" i="4" s="1"/>
  <c r="AH83" i="4" s="1"/>
  <c r="AL83" i="4" s="1"/>
  <c r="AP83" i="4" s="1"/>
  <c r="AT83" i="4" s="1"/>
  <c r="AX83" i="4" s="1"/>
  <c r="BB83" i="4" s="1"/>
  <c r="BF83" i="4" s="1"/>
  <c r="BJ83" i="4" s="1"/>
  <c r="AA113" i="4"/>
  <c r="AD113" i="4" s="1"/>
  <c r="AH113" i="4" s="1"/>
  <c r="AL113" i="4" s="1"/>
  <c r="AP113" i="4" s="1"/>
  <c r="AT113" i="4" s="1"/>
  <c r="AX113" i="4" s="1"/>
  <c r="BB113" i="4" s="1"/>
  <c r="BF113" i="4" s="1"/>
  <c r="BJ113" i="4" s="1"/>
  <c r="AA61" i="4"/>
  <c r="AD61" i="4" s="1"/>
  <c r="AH61" i="4" s="1"/>
  <c r="AL61" i="4" s="1"/>
  <c r="AP61" i="4" s="1"/>
  <c r="AT61" i="4" s="1"/>
  <c r="AX61" i="4" s="1"/>
  <c r="BB61" i="4" s="1"/>
  <c r="BF61" i="4" s="1"/>
  <c r="BJ61" i="4" s="1"/>
  <c r="AA163" i="4"/>
  <c r="AD163" i="4" s="1"/>
  <c r="AH163" i="4" s="1"/>
  <c r="AL163" i="4" s="1"/>
  <c r="AP163" i="4" s="1"/>
  <c r="AT163" i="4" s="1"/>
  <c r="AX163" i="4" s="1"/>
  <c r="BB163" i="4" s="1"/>
  <c r="BF163" i="4" s="1"/>
  <c r="BJ163" i="4" s="1"/>
  <c r="AA5" i="4"/>
  <c r="AD5" i="4" s="1"/>
  <c r="AH5" i="4" s="1"/>
  <c r="AL5" i="4" s="1"/>
  <c r="AP5" i="4" s="1"/>
  <c r="AT5" i="4" s="1"/>
  <c r="AX5" i="4" s="1"/>
  <c r="BB5" i="4" s="1"/>
  <c r="BF5" i="4" s="1"/>
  <c r="BJ5" i="4" s="1"/>
  <c r="AA82" i="4"/>
  <c r="AD82" i="4" s="1"/>
  <c r="AH82" i="4" s="1"/>
  <c r="AL82" i="4" s="1"/>
  <c r="AP82" i="4" s="1"/>
  <c r="AT82" i="4" s="1"/>
  <c r="AX82" i="4" s="1"/>
  <c r="BB82" i="4" s="1"/>
  <c r="BF82" i="4" s="1"/>
  <c r="BJ82" i="4" s="1"/>
  <c r="AA144" i="4"/>
  <c r="AD144" i="4" s="1"/>
  <c r="AH144" i="4" s="1"/>
  <c r="AL144" i="4" s="1"/>
  <c r="AP144" i="4" s="1"/>
  <c r="AT144" i="4" s="1"/>
  <c r="AX144" i="4" s="1"/>
  <c r="BB144" i="4" s="1"/>
  <c r="BF144" i="4" s="1"/>
  <c r="BJ144" i="4" s="1"/>
  <c r="AA101" i="4"/>
  <c r="AD101" i="4" s="1"/>
  <c r="AH101" i="4" s="1"/>
  <c r="AL101" i="4" s="1"/>
  <c r="AP101" i="4" s="1"/>
  <c r="AT101" i="4" s="1"/>
  <c r="AX101" i="4" s="1"/>
  <c r="BB101" i="4" s="1"/>
  <c r="BF101" i="4" s="1"/>
  <c r="BJ101" i="4" s="1"/>
  <c r="AA46" i="4"/>
  <c r="AD46" i="4" s="1"/>
  <c r="AH46" i="4" s="1"/>
  <c r="AL46" i="4" s="1"/>
  <c r="AP46" i="4" s="1"/>
  <c r="AT46" i="4" s="1"/>
  <c r="AX46" i="4" s="1"/>
  <c r="BB46" i="4" s="1"/>
  <c r="BF46" i="4" s="1"/>
  <c r="BJ46" i="4" s="1"/>
  <c r="W72" i="4"/>
  <c r="Z72" i="4" s="1"/>
  <c r="S7" i="4"/>
  <c r="V7" i="4" s="1"/>
  <c r="AA111" i="4"/>
  <c r="AD111" i="4" s="1"/>
  <c r="AH111" i="4" s="1"/>
  <c r="AL111" i="4" s="1"/>
  <c r="AP111" i="4" s="1"/>
  <c r="AT111" i="4" s="1"/>
  <c r="AX111" i="4" s="1"/>
  <c r="BB111" i="4" s="1"/>
  <c r="BF111" i="4" s="1"/>
  <c r="BJ111" i="4" s="1"/>
  <c r="W182" i="4"/>
  <c r="Z182" i="4" s="1"/>
  <c r="AA141" i="4"/>
  <c r="AD141" i="4" s="1"/>
  <c r="AH141" i="4" s="1"/>
  <c r="AL141" i="4" s="1"/>
  <c r="AP141" i="4" s="1"/>
  <c r="AT141" i="4" s="1"/>
  <c r="AX141" i="4" s="1"/>
  <c r="BB141" i="4" s="1"/>
  <c r="BF141" i="4" s="1"/>
  <c r="BJ141" i="4" s="1"/>
  <c r="AA53" i="4"/>
  <c r="AD53" i="4" s="1"/>
  <c r="AH53" i="4" s="1"/>
  <c r="AL53" i="4" s="1"/>
  <c r="AP53" i="4" s="1"/>
  <c r="AT53" i="4" s="1"/>
  <c r="AX53" i="4" s="1"/>
  <c r="BB53" i="4" s="1"/>
  <c r="BF53" i="4" s="1"/>
  <c r="BJ53" i="4" s="1"/>
  <c r="AA85" i="4"/>
  <c r="AD85" i="4" s="1"/>
  <c r="AH85" i="4" s="1"/>
  <c r="AL85" i="4" s="1"/>
  <c r="AP85" i="4" s="1"/>
  <c r="AT85" i="4" s="1"/>
  <c r="AX85" i="4" s="1"/>
  <c r="BB85" i="4" s="1"/>
  <c r="BF85" i="4" s="1"/>
  <c r="BJ85" i="4" s="1"/>
  <c r="AA175" i="4"/>
  <c r="AD175" i="4" s="1"/>
  <c r="AH175" i="4" s="1"/>
  <c r="AL175" i="4" s="1"/>
  <c r="AP175" i="4" s="1"/>
  <c r="AT175" i="4" s="1"/>
  <c r="AX175" i="4" s="1"/>
  <c r="BB175" i="4" s="1"/>
  <c r="BF175" i="4" s="1"/>
  <c r="BJ175" i="4" s="1"/>
  <c r="O51" i="4"/>
  <c r="R51" i="4" s="1"/>
  <c r="AA99" i="4"/>
  <c r="AD99" i="4" s="1"/>
  <c r="AH99" i="4" s="1"/>
  <c r="AL99" i="4" s="1"/>
  <c r="AP99" i="4" s="1"/>
  <c r="AT99" i="4" s="1"/>
  <c r="AX99" i="4" s="1"/>
  <c r="BB99" i="4" s="1"/>
  <c r="BF99" i="4" s="1"/>
  <c r="BJ99" i="4" s="1"/>
  <c r="W46" i="4"/>
  <c r="Z46" i="4" s="1"/>
  <c r="AA14" i="4"/>
  <c r="AD14" i="4" s="1"/>
  <c r="AH14" i="4" s="1"/>
  <c r="AL14" i="4" s="1"/>
  <c r="AP14" i="4" s="1"/>
  <c r="AT14" i="4" s="1"/>
  <c r="AX14" i="4" s="1"/>
  <c r="BB14" i="4" s="1"/>
  <c r="BF14" i="4" s="1"/>
  <c r="BJ14" i="4" s="1"/>
  <c r="O90" i="4"/>
  <c r="R90" i="4" s="1"/>
  <c r="W17" i="4"/>
  <c r="Z17" i="4" s="1"/>
  <c r="AA54" i="4"/>
  <c r="AD54" i="4" s="1"/>
  <c r="AH54" i="4" s="1"/>
  <c r="AL54" i="4" s="1"/>
  <c r="AP54" i="4" s="1"/>
  <c r="AT54" i="4" s="1"/>
  <c r="AX54" i="4" s="1"/>
  <c r="BB54" i="4" s="1"/>
  <c r="BF54" i="4" s="1"/>
  <c r="BJ54" i="4" s="1"/>
  <c r="AA32" i="4"/>
  <c r="AD32" i="4" s="1"/>
  <c r="AH32" i="4" s="1"/>
  <c r="AL32" i="4" s="1"/>
  <c r="AP32" i="4" s="1"/>
  <c r="AT32" i="4" s="1"/>
  <c r="AX32" i="4" s="1"/>
  <c r="BB32" i="4" s="1"/>
  <c r="BF32" i="4" s="1"/>
  <c r="BJ32" i="4" s="1"/>
  <c r="AA90" i="4"/>
  <c r="AD90" i="4" s="1"/>
  <c r="AH90" i="4" s="1"/>
  <c r="AL90" i="4" s="1"/>
  <c r="AP90" i="4" s="1"/>
  <c r="AT90" i="4" s="1"/>
  <c r="AX90" i="4" s="1"/>
  <c r="BB90" i="4" s="1"/>
  <c r="BF90" i="4" s="1"/>
  <c r="BJ90" i="4" s="1"/>
  <c r="AA17" i="4"/>
  <c r="AD17" i="4" s="1"/>
  <c r="AH17" i="4" s="1"/>
  <c r="AL17" i="4" s="1"/>
  <c r="AP17" i="4" s="1"/>
  <c r="AT17" i="4" s="1"/>
  <c r="AX17" i="4" s="1"/>
  <c r="BB17" i="4" s="1"/>
  <c r="BF17" i="4" s="1"/>
  <c r="BJ17" i="4" s="1"/>
  <c r="AA2" i="4"/>
  <c r="AD2" i="4" s="1"/>
  <c r="AH2" i="4" s="1"/>
  <c r="AL2" i="4" s="1"/>
  <c r="AP2" i="4" s="1"/>
  <c r="AT2" i="4" s="1"/>
  <c r="AX2" i="4" s="1"/>
  <c r="BB2" i="4" s="1"/>
  <c r="BF2" i="4" s="1"/>
  <c r="BJ2" i="4" s="1"/>
  <c r="AA42" i="4"/>
  <c r="AD42" i="4" s="1"/>
  <c r="AH42" i="4" s="1"/>
  <c r="AL42" i="4" s="1"/>
  <c r="AP42" i="4" s="1"/>
  <c r="AT42" i="4" s="1"/>
  <c r="AX42" i="4" s="1"/>
  <c r="BB42" i="4" s="1"/>
  <c r="BF42" i="4" s="1"/>
  <c r="BJ42" i="4" s="1"/>
  <c r="AA76" i="4"/>
  <c r="AD76" i="4" s="1"/>
  <c r="AH76" i="4" s="1"/>
  <c r="AL76" i="4" s="1"/>
  <c r="AP76" i="4" s="1"/>
  <c r="AT76" i="4" s="1"/>
  <c r="AX76" i="4" s="1"/>
  <c r="BB76" i="4" s="1"/>
  <c r="BF76" i="4" s="1"/>
  <c r="BJ76" i="4" s="1"/>
  <c r="W178" i="4"/>
  <c r="Z178" i="4" s="1"/>
  <c r="AA80" i="4"/>
  <c r="AD80" i="4" s="1"/>
  <c r="AH80" i="4" s="1"/>
  <c r="AL80" i="4" s="1"/>
  <c r="AP80" i="4" s="1"/>
  <c r="AT80" i="4" s="1"/>
  <c r="AX80" i="4" s="1"/>
  <c r="BB80" i="4" s="1"/>
  <c r="BF80" i="4" s="1"/>
  <c r="BJ80" i="4" s="1"/>
  <c r="AA159" i="4"/>
  <c r="AD159" i="4" s="1"/>
  <c r="AH159" i="4" s="1"/>
  <c r="AL159" i="4" s="1"/>
  <c r="AP159" i="4" s="1"/>
  <c r="AT159" i="4" s="1"/>
  <c r="AX159" i="4" s="1"/>
  <c r="BB159" i="4" s="1"/>
  <c r="BF159" i="4" s="1"/>
  <c r="BJ159" i="4" s="1"/>
  <c r="AA109" i="4"/>
  <c r="AD109" i="4" s="1"/>
  <c r="AH109" i="4" s="1"/>
  <c r="AL109" i="4" s="1"/>
  <c r="AP109" i="4" s="1"/>
  <c r="AT109" i="4" s="1"/>
  <c r="AX109" i="4" s="1"/>
  <c r="BB109" i="4" s="1"/>
  <c r="BF109" i="4" s="1"/>
  <c r="BJ109" i="4" s="1"/>
  <c r="W23" i="4"/>
  <c r="Z23" i="4" s="1"/>
  <c r="W150" i="4"/>
  <c r="Z150" i="4" s="1"/>
  <c r="AA178" i="4"/>
  <c r="AD178" i="4" s="1"/>
  <c r="AH178" i="4" s="1"/>
  <c r="AL178" i="4" s="1"/>
  <c r="AP178" i="4" s="1"/>
  <c r="AT178" i="4" s="1"/>
  <c r="AX178" i="4" s="1"/>
  <c r="BB178" i="4" s="1"/>
  <c r="BF178" i="4" s="1"/>
  <c r="BJ178" i="4" s="1"/>
  <c r="AA7" i="4"/>
  <c r="AD7" i="4" s="1"/>
  <c r="AH7" i="4" s="1"/>
  <c r="AL7" i="4" s="1"/>
  <c r="AP7" i="4" s="1"/>
  <c r="AT7" i="4" s="1"/>
  <c r="AX7" i="4" s="1"/>
  <c r="BB7" i="4" s="1"/>
  <c r="BF7" i="4" s="1"/>
  <c r="BJ7" i="4" s="1"/>
  <c r="W25" i="4"/>
  <c r="Z25" i="4" s="1"/>
  <c r="AA134" i="4"/>
  <c r="AD134" i="4" s="1"/>
  <c r="AH134" i="4" s="1"/>
  <c r="AL134" i="4" s="1"/>
  <c r="AP134" i="4" s="1"/>
  <c r="AT134" i="4" s="1"/>
  <c r="AX134" i="4" s="1"/>
  <c r="BB134" i="4" s="1"/>
  <c r="BF134" i="4" s="1"/>
  <c r="BJ134" i="4" s="1"/>
  <c r="AA71" i="4"/>
  <c r="AD71" i="4" s="1"/>
  <c r="AH71" i="4" s="1"/>
  <c r="AL71" i="4" s="1"/>
  <c r="AP71" i="4" s="1"/>
  <c r="AT71" i="4" s="1"/>
  <c r="AX71" i="4" s="1"/>
  <c r="BB71" i="4" s="1"/>
  <c r="BF71" i="4" s="1"/>
  <c r="BJ71" i="4" s="1"/>
  <c r="AA64" i="4"/>
  <c r="AD64" i="4" s="1"/>
  <c r="AH64" i="4" s="1"/>
  <c r="AL64" i="4" s="1"/>
  <c r="AP64" i="4" s="1"/>
  <c r="AT64" i="4" s="1"/>
  <c r="AX64" i="4" s="1"/>
  <c r="BB64" i="4" s="1"/>
  <c r="BF64" i="4" s="1"/>
  <c r="BJ64" i="4" s="1"/>
  <c r="W159" i="4"/>
  <c r="Z159" i="4" s="1"/>
  <c r="O10" i="4"/>
  <c r="R10" i="4" s="1"/>
  <c r="S89" i="4"/>
  <c r="V89" i="4" s="1"/>
  <c r="W61" i="4"/>
  <c r="Z61" i="4" s="1"/>
  <c r="S124" i="4"/>
  <c r="V124" i="4" s="1"/>
  <c r="W117" i="4"/>
  <c r="Z117" i="4" s="1"/>
  <c r="S85" i="4"/>
  <c r="V85" i="4" s="1"/>
  <c r="O175" i="4"/>
  <c r="R175" i="4" s="1"/>
  <c r="AI61" i="4"/>
  <c r="AA96" i="4"/>
  <c r="AD96" i="4" s="1"/>
  <c r="AH96" i="4" s="1"/>
  <c r="AL96" i="4" s="1"/>
  <c r="AP96" i="4" s="1"/>
  <c r="AT96" i="4" s="1"/>
  <c r="AX96" i="4" s="1"/>
  <c r="BB96" i="4" s="1"/>
  <c r="BF96" i="4" s="1"/>
  <c r="BJ96" i="4" s="1"/>
  <c r="S139" i="4"/>
  <c r="V139" i="4" s="1"/>
  <c r="AA131" i="4"/>
  <c r="AD131" i="4" s="1"/>
  <c r="AH131" i="4" s="1"/>
  <c r="AL131" i="4" s="1"/>
  <c r="AP131" i="4" s="1"/>
  <c r="AT131" i="4" s="1"/>
  <c r="AX131" i="4" s="1"/>
  <c r="BB131" i="4" s="1"/>
  <c r="BF131" i="4" s="1"/>
  <c r="BJ131" i="4" s="1"/>
  <c r="AA67" i="4"/>
  <c r="AD67" i="4" s="1"/>
  <c r="AH67" i="4" s="1"/>
  <c r="AL67" i="4" s="1"/>
  <c r="AP67" i="4" s="1"/>
  <c r="AT67" i="4" s="1"/>
  <c r="AX67" i="4" s="1"/>
  <c r="BB67" i="4" s="1"/>
  <c r="BF67" i="4" s="1"/>
  <c r="BJ67" i="4" s="1"/>
  <c r="AA181" i="4"/>
  <c r="AD181" i="4" s="1"/>
  <c r="AH181" i="4" s="1"/>
  <c r="AL181" i="4" s="1"/>
  <c r="AP181" i="4" s="1"/>
  <c r="AT181" i="4" s="1"/>
  <c r="AX181" i="4" s="1"/>
  <c r="BB181" i="4" s="1"/>
  <c r="BF181" i="4" s="1"/>
  <c r="BJ181" i="4" s="1"/>
  <c r="AA151" i="4"/>
  <c r="AD151" i="4" s="1"/>
  <c r="AH151" i="4" s="1"/>
  <c r="AL151" i="4" s="1"/>
  <c r="AP151" i="4" s="1"/>
  <c r="AT151" i="4" s="1"/>
  <c r="AX151" i="4" s="1"/>
  <c r="BB151" i="4" s="1"/>
  <c r="BF151" i="4" s="1"/>
  <c r="BJ151" i="4" s="1"/>
  <c r="AA136" i="4"/>
  <c r="AD136" i="4" s="1"/>
  <c r="AH136" i="4" s="1"/>
  <c r="AL136" i="4" s="1"/>
  <c r="AP136" i="4" s="1"/>
  <c r="AT136" i="4" s="1"/>
  <c r="AX136" i="4" s="1"/>
  <c r="BB136" i="4" s="1"/>
  <c r="BF136" i="4" s="1"/>
  <c r="BJ136" i="4" s="1"/>
  <c r="AA34" i="4"/>
  <c r="AD34" i="4" s="1"/>
  <c r="AH34" i="4" s="1"/>
  <c r="AL34" i="4" s="1"/>
  <c r="AP34" i="4" s="1"/>
  <c r="AT34" i="4" s="1"/>
  <c r="AX34" i="4" s="1"/>
  <c r="BB34" i="4" s="1"/>
  <c r="BF34" i="4" s="1"/>
  <c r="BJ34" i="4" s="1"/>
  <c r="AA29" i="4"/>
  <c r="AD29" i="4" s="1"/>
  <c r="AH29" i="4" s="1"/>
  <c r="AL29" i="4" s="1"/>
  <c r="AP29" i="4" s="1"/>
  <c r="AT29" i="4" s="1"/>
  <c r="AX29" i="4" s="1"/>
  <c r="BB29" i="4" s="1"/>
  <c r="BF29" i="4" s="1"/>
  <c r="BJ29" i="4" s="1"/>
  <c r="O104" i="4"/>
  <c r="R104" i="4" s="1"/>
  <c r="O67" i="4"/>
  <c r="R67" i="4" s="1"/>
  <c r="W75" i="4"/>
  <c r="Z75" i="4" s="1"/>
  <c r="W33" i="4"/>
  <c r="Z33" i="4" s="1"/>
  <c r="O178" i="4"/>
  <c r="R178" i="4" s="1"/>
  <c r="AE173" i="4"/>
  <c r="AE58" i="4"/>
  <c r="AE99" i="4"/>
  <c r="BK149" i="4"/>
  <c r="BG158" i="4"/>
  <c r="BC17" i="4"/>
  <c r="AE120" i="4"/>
  <c r="BG67" i="4"/>
  <c r="AE179" i="4"/>
  <c r="BG24" i="4"/>
  <c r="AU98" i="4"/>
  <c r="BK58" i="4"/>
  <c r="AY23" i="4"/>
  <c r="BC7" i="4"/>
  <c r="BC152" i="4"/>
  <c r="BG17" i="4"/>
  <c r="BG120" i="4"/>
  <c r="BC137" i="4"/>
  <c r="BK92" i="4"/>
  <c r="AY69" i="4"/>
  <c r="AE22" i="4"/>
  <c r="AY190" i="4"/>
  <c r="AE76" i="4"/>
  <c r="AE185" i="4"/>
  <c r="BC37" i="4"/>
  <c r="AE112" i="4"/>
  <c r="BK164" i="4"/>
  <c r="AY164" i="4"/>
  <c r="BG156" i="4"/>
  <c r="BC98" i="4"/>
  <c r="BG148" i="4"/>
  <c r="AE134" i="4"/>
  <c r="BC74" i="4"/>
  <c r="AE78" i="4"/>
  <c r="BK171" i="4"/>
  <c r="AE108" i="4"/>
  <c r="S190" i="4"/>
  <c r="BG123" i="4"/>
  <c r="AQ179" i="4"/>
  <c r="BC84" i="4"/>
  <c r="BG51" i="4"/>
  <c r="AY180" i="4"/>
  <c r="AE92" i="4"/>
  <c r="AE53" i="4"/>
  <c r="AE165" i="4"/>
  <c r="BG117" i="4"/>
  <c r="AE189" i="4"/>
  <c r="AY3" i="4"/>
  <c r="AU137" i="4"/>
  <c r="AQ87" i="4"/>
  <c r="AQ163" i="4"/>
  <c r="BC134" i="4"/>
  <c r="AQ46" i="4"/>
  <c r="AE143" i="4"/>
  <c r="AU94" i="4"/>
  <c r="AE67" i="4"/>
  <c r="BK81" i="4"/>
  <c r="AQ113" i="4"/>
  <c r="AE98" i="4"/>
  <c r="BG161" i="4"/>
  <c r="AE29" i="4"/>
  <c r="AE71" i="4"/>
  <c r="BG28" i="4"/>
  <c r="AE65" i="4"/>
  <c r="BG165" i="4"/>
  <c r="BK7" i="4"/>
  <c r="AE144" i="4"/>
  <c r="AU103" i="4"/>
  <c r="BC51" i="4"/>
  <c r="AU186" i="4"/>
  <c r="AY75" i="4"/>
  <c r="AE122" i="4"/>
  <c r="AI29" i="4"/>
  <c r="BG146" i="4"/>
  <c r="AE3" i="4"/>
  <c r="BG180" i="4"/>
  <c r="BC75" i="4"/>
  <c r="AE89" i="4"/>
  <c r="BK104" i="4"/>
  <c r="BC35" i="4"/>
  <c r="AE43" i="4"/>
  <c r="AU172" i="4"/>
  <c r="AI189" i="4"/>
  <c r="BG33" i="4"/>
  <c r="BK38" i="4"/>
  <c r="AE113" i="4"/>
  <c r="BC135" i="4"/>
  <c r="BG73" i="4"/>
  <c r="AE149" i="4"/>
  <c r="AU135" i="4"/>
  <c r="BG5" i="4"/>
  <c r="AU154" i="4"/>
  <c r="AU90" i="4"/>
  <c r="AE12" i="4"/>
  <c r="AU149" i="4"/>
  <c r="AE16" i="4"/>
  <c r="BC139" i="4"/>
  <c r="AE178" i="4"/>
  <c r="BK91" i="4"/>
  <c r="BK8" i="4"/>
  <c r="AE60" i="4"/>
  <c r="BG82" i="4"/>
  <c r="AU18" i="4"/>
  <c r="AE136" i="4"/>
  <c r="BG114" i="4"/>
  <c r="AU129" i="4"/>
  <c r="BG63" i="4"/>
  <c r="BC178" i="4"/>
  <c r="BG167" i="4"/>
  <c r="AQ112" i="4"/>
  <c r="BK13" i="4"/>
  <c r="AE88" i="4"/>
  <c r="BG75" i="4"/>
  <c r="AE61" i="4"/>
  <c r="AY169" i="4"/>
  <c r="AU13" i="4"/>
  <c r="AI107" i="4"/>
  <c r="BC87" i="4"/>
  <c r="BC103" i="4"/>
  <c r="BG175" i="4"/>
  <c r="AE57" i="4"/>
  <c r="BC64" i="4"/>
  <c r="AY189" i="4"/>
  <c r="AY117" i="4"/>
  <c r="AQ103" i="4"/>
  <c r="AE169" i="4"/>
  <c r="AU15" i="4"/>
  <c r="BG44" i="4"/>
  <c r="AY165" i="4"/>
  <c r="AU188" i="4"/>
  <c r="AQ28" i="4"/>
  <c r="BK5" i="4"/>
  <c r="BG163" i="4"/>
  <c r="AQ157" i="4"/>
  <c r="AY127" i="4"/>
  <c r="AQ31" i="4"/>
  <c r="BC67" i="4"/>
  <c r="BG30" i="4"/>
  <c r="AE148" i="4"/>
  <c r="BC91" i="4"/>
  <c r="AU190" i="4"/>
  <c r="AE152" i="4"/>
  <c r="AY42" i="4"/>
  <c r="BC149" i="4"/>
  <c r="BC25" i="4"/>
  <c r="BG124" i="4"/>
  <c r="AU23" i="4"/>
  <c r="AY142" i="4"/>
  <c r="AI109" i="4"/>
  <c r="AQ93" i="4"/>
  <c r="BK24" i="4"/>
  <c r="AE85" i="4"/>
  <c r="BK9" i="4"/>
  <c r="AU110" i="4"/>
  <c r="BG183" i="4"/>
  <c r="AY73" i="4"/>
  <c r="AY33" i="4"/>
  <c r="BC83" i="4"/>
  <c r="AY67" i="4"/>
  <c r="BG155" i="4"/>
  <c r="AE159" i="4"/>
  <c r="BC130" i="4"/>
  <c r="BC185" i="4"/>
  <c r="AY93" i="4"/>
  <c r="AE2" i="4"/>
  <c r="BC47" i="4"/>
  <c r="BK69" i="4"/>
  <c r="AE17" i="4"/>
  <c r="BG103" i="4"/>
  <c r="AE8" i="4"/>
  <c r="AE49" i="4"/>
  <c r="AQ125" i="4"/>
  <c r="BG12" i="4"/>
  <c r="AE123" i="4"/>
  <c r="BK143" i="4"/>
  <c r="BC106" i="4"/>
  <c r="BK39" i="4"/>
  <c r="AY61" i="4"/>
  <c r="AY150" i="4"/>
  <c r="AE174" i="4"/>
  <c r="BG133" i="4"/>
  <c r="AU30" i="4"/>
  <c r="AE119" i="4"/>
  <c r="BK27" i="4"/>
  <c r="AU17" i="4"/>
  <c r="BC176" i="4"/>
  <c r="AQ48" i="4"/>
  <c r="AU174" i="4"/>
  <c r="BG138" i="4"/>
  <c r="AE190" i="4"/>
  <c r="AQ55" i="4"/>
  <c r="AE182" i="4"/>
  <c r="BK52" i="4"/>
  <c r="AI13" i="4"/>
  <c r="AY134" i="4"/>
  <c r="BG53" i="4"/>
  <c r="BG70" i="4"/>
  <c r="BG98" i="4"/>
  <c r="AE44" i="4"/>
  <c r="BG125" i="4"/>
  <c r="AY8" i="4"/>
  <c r="AE93" i="4"/>
  <c r="AU46" i="4"/>
  <c r="BC56" i="4"/>
  <c r="BG80" i="4"/>
  <c r="AY166" i="4"/>
  <c r="BG69" i="4"/>
  <c r="AY141" i="4"/>
  <c r="AE13" i="4"/>
  <c r="BG104" i="4"/>
  <c r="AU72" i="4"/>
  <c r="BC141" i="4"/>
  <c r="AU101" i="4"/>
  <c r="BK174" i="4"/>
  <c r="AE80" i="4"/>
  <c r="BG177" i="4"/>
  <c r="BC60" i="4"/>
  <c r="BC50" i="4"/>
  <c r="AQ41" i="4"/>
  <c r="BC102" i="4"/>
  <c r="AI130" i="4"/>
  <c r="AE177" i="4"/>
  <c r="AE86" i="4"/>
  <c r="AY6" i="4"/>
  <c r="AU91" i="4"/>
  <c r="BC140" i="4"/>
  <c r="BK142" i="4"/>
  <c r="AQ131" i="4"/>
  <c r="BC38" i="4"/>
  <c r="BG62" i="4"/>
  <c r="BK50" i="4"/>
  <c r="AY123" i="4"/>
  <c r="AU54" i="4"/>
  <c r="AQ143" i="4"/>
  <c r="BK185" i="4"/>
  <c r="AI94" i="4"/>
  <c r="AE20" i="4"/>
  <c r="BG21" i="4"/>
  <c r="BG54" i="4"/>
  <c r="AU143" i="4"/>
  <c r="AY101" i="4"/>
  <c r="AY58" i="4"/>
  <c r="AE141" i="4"/>
  <c r="BG57" i="4"/>
  <c r="BC41" i="4"/>
  <c r="AE101" i="4"/>
  <c r="BC39" i="4"/>
  <c r="BG173" i="4"/>
  <c r="BC8" i="4"/>
  <c r="AE95" i="4"/>
  <c r="BK34" i="4"/>
  <c r="BK112" i="4"/>
  <c r="AU162" i="4"/>
  <c r="BK85" i="4"/>
  <c r="BK128" i="4"/>
  <c r="AE116" i="4"/>
  <c r="AE45" i="4"/>
  <c r="BK134" i="4"/>
  <c r="BC16" i="4"/>
  <c r="BC177" i="4"/>
  <c r="BC113" i="4"/>
  <c r="AE127" i="4"/>
  <c r="AU42" i="4"/>
  <c r="BG4" i="4"/>
  <c r="AE171" i="4"/>
  <c r="AU151" i="4"/>
  <c r="BK159" i="4"/>
  <c r="AI16" i="4"/>
  <c r="AY116" i="4"/>
  <c r="AQ134" i="4"/>
  <c r="BK178" i="4"/>
  <c r="BG10" i="4"/>
  <c r="BG34" i="4"/>
  <c r="BK122" i="4"/>
  <c r="AU79" i="4"/>
  <c r="AQ129" i="4"/>
  <c r="AE55" i="4"/>
  <c r="AE34" i="4"/>
  <c r="AE38" i="4"/>
  <c r="BG61" i="4"/>
  <c r="BG166" i="4"/>
  <c r="BC160" i="4"/>
  <c r="AE87" i="4"/>
  <c r="AY25" i="4"/>
  <c r="BK146" i="4"/>
  <c r="BC66" i="4"/>
  <c r="BC27" i="4"/>
  <c r="AE6" i="4"/>
  <c r="BG178" i="4"/>
  <c r="AE186" i="4"/>
  <c r="BC117" i="4"/>
  <c r="BG90" i="4"/>
  <c r="AE18" i="4"/>
  <c r="BG137" i="4"/>
  <c r="AU9" i="4"/>
  <c r="AQ7" i="4"/>
  <c r="AQ110" i="4"/>
  <c r="AE137" i="4"/>
  <c r="BC129" i="4"/>
  <c r="AY119" i="4"/>
  <c r="BK175" i="4"/>
  <c r="AE118" i="4"/>
  <c r="BG29" i="4"/>
  <c r="AQ82" i="4"/>
  <c r="AU157" i="4"/>
  <c r="AE33" i="4"/>
  <c r="AU80" i="4"/>
  <c r="BK152" i="4"/>
  <c r="AE102" i="4"/>
  <c r="AI27" i="4"/>
  <c r="AU118" i="4"/>
  <c r="BC131" i="4"/>
  <c r="AY26" i="4"/>
  <c r="BG56" i="4"/>
  <c r="AY110" i="4"/>
  <c r="AQ35" i="4"/>
  <c r="BK172" i="4"/>
  <c r="BC55" i="4"/>
  <c r="BC154" i="4"/>
  <c r="AU63" i="4"/>
  <c r="BC179" i="4"/>
  <c r="BK59" i="4"/>
  <c r="AE167" i="4"/>
  <c r="BK103" i="4"/>
  <c r="AU158" i="4"/>
  <c r="BK48" i="4"/>
  <c r="AE97" i="4"/>
  <c r="BC121" i="4"/>
  <c r="AY29" i="4"/>
  <c r="AE114" i="4"/>
  <c r="AI59" i="4"/>
  <c r="AE96" i="4"/>
  <c r="AY136" i="4"/>
  <c r="AY171" i="4"/>
  <c r="AE151" i="4"/>
  <c r="AU76" i="4"/>
  <c r="BG6" i="4"/>
  <c r="AE184" i="4"/>
  <c r="AQ9" i="4"/>
  <c r="AQ109" i="4"/>
  <c r="AY111" i="4"/>
  <c r="AY125" i="4"/>
  <c r="AQ40" i="4"/>
  <c r="BG72" i="4"/>
  <c r="AE170" i="4"/>
  <c r="BG2" i="4"/>
  <c r="AY102" i="4"/>
  <c r="AE153" i="4"/>
  <c r="BG187" i="4"/>
  <c r="AU83" i="4"/>
  <c r="BK79" i="4"/>
  <c r="AE31" i="4"/>
  <c r="AU49" i="4"/>
  <c r="BC164" i="4"/>
  <c r="AE142" i="4"/>
  <c r="AE104" i="4"/>
  <c r="BC105" i="4"/>
  <c r="BK23" i="4"/>
  <c r="AE139" i="4"/>
  <c r="AE124" i="4"/>
  <c r="AY177" i="4"/>
  <c r="AU78" i="4"/>
  <c r="BK135" i="4"/>
  <c r="BK133" i="4"/>
  <c r="BG42" i="4"/>
  <c r="AY183" i="4"/>
  <c r="AQ180" i="4"/>
  <c r="AU69" i="4"/>
  <c r="AY53" i="4"/>
  <c r="AQ152" i="4"/>
  <c r="AU51" i="4"/>
  <c r="AE4" i="4"/>
  <c r="AU33" i="4"/>
  <c r="BG76" i="4"/>
  <c r="AQ68" i="4"/>
  <c r="BG126" i="4"/>
  <c r="AI8" i="4"/>
  <c r="AQ122" i="4"/>
  <c r="AY129" i="4"/>
  <c r="BC81" i="4"/>
  <c r="AI104" i="4"/>
  <c r="BC79" i="4"/>
  <c r="BC125" i="4"/>
  <c r="AE155" i="4"/>
  <c r="AY133" i="4"/>
  <c r="AQ190" i="4"/>
  <c r="BG108" i="4"/>
  <c r="BC13" i="4"/>
  <c r="BG101" i="4"/>
  <c r="BK68" i="4"/>
  <c r="BK98" i="4"/>
  <c r="AE40" i="4"/>
  <c r="BC76" i="4"/>
  <c r="BG164" i="4"/>
  <c r="BG20" i="4"/>
  <c r="BC142" i="4"/>
  <c r="AE68" i="4"/>
  <c r="AI44" i="4"/>
  <c r="AU84" i="4"/>
  <c r="AY16" i="4"/>
  <c r="BG15" i="4"/>
  <c r="BK76" i="4"/>
  <c r="AE156" i="4"/>
  <c r="AE42" i="4"/>
  <c r="AU169" i="4"/>
  <c r="AI127" i="4"/>
  <c r="AQ95" i="4"/>
  <c r="AY94" i="4"/>
  <c r="AE51" i="4"/>
  <c r="BG26" i="4"/>
  <c r="AY46" i="4"/>
  <c r="BG38" i="4"/>
  <c r="BG19" i="4"/>
  <c r="AI66" i="4"/>
  <c r="AY87" i="4"/>
  <c r="AE115" i="4"/>
  <c r="AE14" i="4"/>
  <c r="AI180" i="4"/>
  <c r="AI39" i="4"/>
  <c r="BK96" i="4"/>
  <c r="BK99" i="4"/>
  <c r="AI15" i="4"/>
  <c r="AU139" i="4"/>
  <c r="BC72" i="4"/>
  <c r="BC53" i="4"/>
  <c r="BG127" i="4"/>
  <c r="AU127" i="4"/>
  <c r="BG68" i="4"/>
  <c r="AE117" i="4"/>
  <c r="BG172" i="4"/>
  <c r="AY114" i="4"/>
  <c r="AI93" i="4"/>
  <c r="BG3" i="4"/>
  <c r="BK32" i="4"/>
  <c r="AI158" i="4"/>
  <c r="BK101" i="4"/>
  <c r="AU20" i="4"/>
  <c r="AY89" i="4"/>
  <c r="AQ187" i="4"/>
  <c r="BK148" i="4"/>
  <c r="AE24" i="4"/>
  <c r="AE181" i="4"/>
  <c r="BC80" i="4"/>
  <c r="BG189" i="4"/>
  <c r="BC153" i="4"/>
  <c r="BC186" i="4"/>
  <c r="AI85" i="4"/>
  <c r="BK30" i="4"/>
  <c r="AE183" i="4"/>
  <c r="BG9" i="4"/>
  <c r="AQ141" i="4"/>
  <c r="BK46" i="4"/>
  <c r="BC181" i="4"/>
  <c r="BK137" i="4"/>
  <c r="AI47" i="4"/>
  <c r="BG136" i="4"/>
  <c r="AQ142" i="4"/>
  <c r="AY120" i="4"/>
  <c r="BC30" i="4"/>
  <c r="AQ45" i="4"/>
  <c r="BK3" i="4"/>
  <c r="AY154" i="4"/>
  <c r="AY68" i="4"/>
  <c r="BC190" i="4"/>
  <c r="BG151" i="4"/>
  <c r="AE145" i="4"/>
  <c r="BG152" i="4"/>
  <c r="AU117" i="4"/>
  <c r="BC184" i="4"/>
  <c r="AI68" i="4"/>
  <c r="AI182" i="4"/>
  <c r="AY5" i="4"/>
  <c r="AQ18" i="4"/>
  <c r="BC65" i="4"/>
  <c r="BK80" i="4"/>
  <c r="AY105" i="4"/>
  <c r="AE135" i="4"/>
  <c r="AU88" i="4"/>
  <c r="BK176" i="4"/>
  <c r="AU145" i="4"/>
  <c r="AI3" i="4"/>
  <c r="BC28" i="4"/>
  <c r="BK167" i="4"/>
  <c r="AQ52" i="4"/>
  <c r="BG131" i="4"/>
  <c r="AE91" i="4"/>
  <c r="BK70" i="4"/>
  <c r="AE41" i="4"/>
  <c r="AE50" i="4"/>
  <c r="BK17" i="4"/>
  <c r="AU161" i="4"/>
  <c r="AQ54" i="4"/>
  <c r="AQ11" i="4"/>
  <c r="AQ102" i="4"/>
  <c r="BG159" i="4"/>
  <c r="AY44" i="4"/>
  <c r="BK35" i="4"/>
  <c r="BK25" i="4"/>
  <c r="BK22" i="4"/>
  <c r="BG93" i="4"/>
  <c r="AY38" i="4"/>
  <c r="AE147" i="4"/>
  <c r="AU59" i="4"/>
  <c r="AE188" i="4"/>
  <c r="AY157" i="4"/>
  <c r="AI163" i="4"/>
  <c r="AU122" i="4"/>
  <c r="AY99" i="4"/>
  <c r="AE150" i="4"/>
  <c r="AE36" i="4"/>
  <c r="BK75" i="4"/>
  <c r="BK153" i="4"/>
  <c r="AI21" i="4"/>
  <c r="BC46" i="4"/>
  <c r="AY113" i="4"/>
  <c r="AY18" i="4"/>
  <c r="AY155" i="4"/>
  <c r="AI96" i="4"/>
  <c r="AE77" i="4"/>
  <c r="BK168" i="4"/>
  <c r="AY43" i="4"/>
  <c r="BK124" i="4"/>
  <c r="AY107" i="4"/>
  <c r="BG145" i="4"/>
  <c r="AE90" i="4"/>
  <c r="AQ78" i="4"/>
  <c r="BC109" i="4"/>
  <c r="BK138" i="4"/>
  <c r="BK145" i="4"/>
  <c r="BK2" i="4"/>
  <c r="AI157" i="4"/>
  <c r="BK31" i="4"/>
  <c r="AU179" i="4"/>
  <c r="AI89" i="4"/>
  <c r="BG130" i="4"/>
  <c r="AE121" i="4"/>
  <c r="BK77" i="4"/>
  <c r="AQ101" i="4"/>
  <c r="BK84" i="4"/>
  <c r="AY186" i="4"/>
  <c r="BG58" i="4"/>
  <c r="AY115" i="4"/>
  <c r="AU61" i="4"/>
  <c r="BG22" i="4"/>
  <c r="AU71" i="4"/>
  <c r="AI190" i="4"/>
  <c r="AI144" i="4"/>
  <c r="BK109" i="4"/>
  <c r="BK119" i="4"/>
  <c r="AE81" i="4"/>
  <c r="AE160" i="4"/>
  <c r="BC73" i="4"/>
  <c r="BC24" i="4"/>
  <c r="AU166" i="4"/>
  <c r="AY22" i="4"/>
  <c r="AI103" i="4"/>
  <c r="AQ26" i="4"/>
  <c r="BG179" i="4"/>
  <c r="AE125" i="4"/>
  <c r="BC96" i="4"/>
  <c r="BK18" i="4"/>
  <c r="AU126" i="4"/>
  <c r="AE48" i="4"/>
  <c r="AE10" i="4"/>
  <c r="AQ145" i="4"/>
  <c r="BK129" i="4"/>
  <c r="BK67" i="4"/>
  <c r="BC15" i="4"/>
  <c r="BK40" i="4"/>
  <c r="BG139" i="4"/>
  <c r="AQ90" i="4"/>
  <c r="AQ89" i="4"/>
  <c r="AQ58" i="4"/>
  <c r="AE172" i="4"/>
  <c r="BG18" i="4"/>
  <c r="BG60" i="4"/>
  <c r="AY160" i="4"/>
  <c r="BC22" i="4"/>
  <c r="AI131" i="4"/>
  <c r="AE180" i="4"/>
  <c r="BC31" i="4"/>
  <c r="AE157" i="4"/>
  <c r="AU121" i="4"/>
  <c r="BC48" i="4"/>
  <c r="AY47" i="4"/>
  <c r="BK155" i="4"/>
  <c r="BK132" i="4"/>
  <c r="AI112" i="4"/>
  <c r="BG40" i="4"/>
  <c r="AE54" i="4"/>
  <c r="AY168" i="4"/>
  <c r="AQ156" i="4"/>
  <c r="AI78" i="4"/>
  <c r="AI77" i="4"/>
  <c r="AI140" i="4"/>
  <c r="AE105" i="4"/>
  <c r="AQ174" i="4"/>
  <c r="AI177" i="4"/>
  <c r="AY158" i="4"/>
  <c r="AQ100" i="4"/>
  <c r="AQ181" i="4"/>
  <c r="AQ135" i="4"/>
  <c r="BK125" i="4"/>
  <c r="BK10" i="4"/>
  <c r="AY138" i="4"/>
  <c r="AE11" i="4"/>
  <c r="BC10" i="4"/>
  <c r="AQ65" i="4"/>
  <c r="BC94" i="4"/>
  <c r="BG99" i="4"/>
  <c r="AU111" i="4"/>
  <c r="AI79" i="4"/>
  <c r="AE56" i="4"/>
  <c r="AY49" i="4"/>
  <c r="AI32" i="4"/>
  <c r="BK72" i="4"/>
  <c r="AE84" i="4"/>
  <c r="AY74" i="4"/>
  <c r="AQ71" i="4"/>
  <c r="BK53" i="4"/>
  <c r="AU27" i="4"/>
  <c r="AI119" i="4"/>
  <c r="BG27" i="4"/>
  <c r="BC110" i="4"/>
  <c r="BG149" i="4"/>
  <c r="AE74" i="4"/>
  <c r="BG107" i="4"/>
  <c r="AQ147" i="4"/>
  <c r="BK158" i="4"/>
  <c r="AE37" i="4"/>
  <c r="BK88" i="4"/>
  <c r="BC52" i="4"/>
  <c r="AE59" i="4"/>
  <c r="AQ144" i="4"/>
  <c r="AI188" i="4"/>
  <c r="AQ3" i="4"/>
  <c r="AI160" i="4"/>
  <c r="AY78" i="4"/>
  <c r="AE154" i="4"/>
  <c r="AY151" i="4"/>
  <c r="BC104" i="4"/>
  <c r="BC44" i="4"/>
  <c r="BC59" i="4"/>
  <c r="BK162" i="4"/>
  <c r="BK86" i="4"/>
  <c r="AI55" i="4"/>
  <c r="BG95" i="4"/>
  <c r="AY92" i="4"/>
  <c r="AE72" i="4"/>
  <c r="AU32" i="4"/>
  <c r="AU140" i="4"/>
  <c r="BK141" i="4"/>
  <c r="AY122" i="4"/>
  <c r="BC3" i="4"/>
  <c r="AY162" i="4"/>
  <c r="AQ42" i="4"/>
  <c r="BC5" i="4"/>
  <c r="BK60" i="4"/>
  <c r="BK127" i="4"/>
  <c r="BG186" i="4"/>
  <c r="AY37" i="4"/>
  <c r="AY108" i="4"/>
  <c r="AI139" i="4"/>
  <c r="AQ43" i="4"/>
  <c r="AU168" i="4"/>
  <c r="AQ47" i="4"/>
  <c r="BC49" i="4"/>
  <c r="AY174" i="4"/>
  <c r="AU66" i="4"/>
  <c r="AE168" i="4"/>
  <c r="AU31" i="4"/>
  <c r="AQ81" i="4"/>
  <c r="AI97" i="4"/>
  <c r="BC157" i="4"/>
  <c r="BG32" i="4"/>
  <c r="AQ17" i="4"/>
  <c r="AE129" i="4"/>
  <c r="AU92" i="4"/>
  <c r="BG121" i="4"/>
  <c r="BG16" i="4"/>
  <c r="AQ21" i="4"/>
  <c r="BC126" i="4"/>
  <c r="BG174" i="4"/>
  <c r="AI169" i="4"/>
  <c r="AI62" i="4"/>
  <c r="AY112" i="4"/>
  <c r="AU178" i="4"/>
  <c r="AQ23" i="4"/>
  <c r="BK114" i="4"/>
  <c r="BC156" i="4"/>
  <c r="BC71" i="4"/>
  <c r="AI76" i="4"/>
  <c r="AQ161" i="4"/>
  <c r="AY96" i="4"/>
  <c r="AY54" i="4"/>
  <c r="AQ94" i="4"/>
  <c r="AE82" i="4"/>
  <c r="AY59" i="4"/>
  <c r="BC92" i="4"/>
  <c r="AE27" i="4"/>
  <c r="AU167" i="4"/>
  <c r="AY104" i="4"/>
  <c r="AU165" i="4"/>
  <c r="AI87" i="4"/>
  <c r="AE161" i="4"/>
  <c r="AY130" i="4"/>
  <c r="BC166" i="4"/>
  <c r="AQ186" i="4"/>
  <c r="AI20" i="4"/>
  <c r="BC88" i="4"/>
  <c r="AQ4" i="4"/>
  <c r="AE109" i="4"/>
  <c r="AE130" i="4"/>
  <c r="AI80" i="4"/>
  <c r="AU136" i="4"/>
  <c r="AU29" i="4"/>
  <c r="AI42" i="4"/>
  <c r="AI153" i="4"/>
  <c r="BK160" i="4"/>
  <c r="BK163" i="4"/>
  <c r="BK63" i="4"/>
  <c r="AI83" i="4"/>
  <c r="AQ150" i="4"/>
  <c r="AQ189" i="4"/>
  <c r="AE47" i="4"/>
  <c r="BK37" i="4"/>
  <c r="AI69" i="4"/>
  <c r="AY128" i="4"/>
  <c r="AQ19" i="4"/>
  <c r="AE52" i="4"/>
  <c r="BK41" i="4"/>
  <c r="BK87" i="4"/>
  <c r="AU28" i="4"/>
  <c r="AY7" i="4"/>
  <c r="BK49" i="4"/>
  <c r="AY140" i="4"/>
  <c r="AU95" i="4"/>
  <c r="AQ73" i="4"/>
  <c r="AY152" i="4"/>
  <c r="AQ166" i="4"/>
  <c r="AI106" i="4"/>
  <c r="AQ56" i="4"/>
  <c r="AE176" i="4"/>
  <c r="BC174" i="4"/>
  <c r="BC163" i="4"/>
  <c r="BC115" i="4"/>
  <c r="AQ39" i="4"/>
  <c r="AQ114" i="4"/>
  <c r="AU187" i="4"/>
  <c r="AU125" i="4"/>
  <c r="BK65" i="4"/>
  <c r="AU109" i="4"/>
  <c r="AE126" i="4"/>
  <c r="BC132" i="4"/>
  <c r="BK71" i="4"/>
  <c r="BG154" i="4"/>
  <c r="AQ53" i="4"/>
  <c r="AI72" i="4"/>
  <c r="AE163" i="4"/>
  <c r="AE94" i="4"/>
  <c r="AE138" i="4"/>
  <c r="AQ77" i="4"/>
  <c r="BK36" i="4"/>
  <c r="BC175" i="4"/>
  <c r="AE25" i="4"/>
  <c r="AE140" i="4"/>
  <c r="AE103" i="4"/>
  <c r="AE175" i="4"/>
  <c r="BC162" i="4"/>
  <c r="AQ105" i="4"/>
  <c r="AU182" i="4"/>
  <c r="AE107" i="4"/>
  <c r="AI48" i="4"/>
  <c r="AQ91" i="4"/>
  <c r="AU87" i="4"/>
  <c r="AQ121" i="4"/>
  <c r="AE79" i="4"/>
  <c r="AI38" i="4"/>
  <c r="AQ167" i="4"/>
  <c r="AI156" i="4"/>
  <c r="AY85" i="4"/>
  <c r="AQ25" i="4"/>
  <c r="BG111" i="4"/>
  <c r="AY118" i="4"/>
  <c r="BG31" i="4"/>
  <c r="BK73" i="4"/>
  <c r="BG129" i="4"/>
  <c r="BG84" i="4"/>
  <c r="AI14" i="4"/>
  <c r="BK105" i="4"/>
  <c r="BC70" i="4"/>
  <c r="BG59" i="4"/>
  <c r="AE19" i="4"/>
  <c r="AU4" i="4"/>
  <c r="AU115" i="4"/>
  <c r="BK187" i="4"/>
  <c r="AQ6" i="4"/>
  <c r="BK19" i="4"/>
  <c r="AY135" i="4"/>
  <c r="AU152" i="4"/>
  <c r="BG185" i="4"/>
  <c r="BC114" i="4"/>
  <c r="AI95" i="4"/>
  <c r="BK157" i="4"/>
  <c r="BG65" i="4"/>
  <c r="AY12" i="4"/>
  <c r="AE9" i="4"/>
  <c r="AI111" i="4"/>
  <c r="BC127" i="4"/>
  <c r="AI54" i="4"/>
  <c r="AI108" i="4"/>
  <c r="BG135" i="4"/>
  <c r="AU133" i="4"/>
  <c r="BC187" i="4"/>
  <c r="AE46" i="4"/>
  <c r="AU38" i="4"/>
  <c r="AQ44" i="4"/>
  <c r="BG81" i="4"/>
  <c r="BK126" i="4"/>
  <c r="AY139" i="4"/>
  <c r="AY187" i="4"/>
  <c r="AU26" i="4"/>
  <c r="AI132" i="4"/>
  <c r="BK173" i="4"/>
  <c r="BC78" i="4"/>
  <c r="BK169" i="4"/>
  <c r="AY91" i="4"/>
  <c r="BK20" i="4"/>
  <c r="AI148" i="4"/>
  <c r="BK93" i="4"/>
  <c r="AY184" i="4"/>
  <c r="AQ165" i="4"/>
  <c r="AI101" i="4"/>
  <c r="AU77" i="4"/>
  <c r="AI63" i="4"/>
  <c r="BG190" i="4"/>
  <c r="AI135" i="4"/>
  <c r="AI4" i="4"/>
  <c r="AY173" i="4"/>
  <c r="AE35" i="4"/>
  <c r="AI181" i="4"/>
  <c r="BK102" i="4"/>
  <c r="AQ59" i="4"/>
  <c r="BC133" i="4"/>
  <c r="AY163" i="4"/>
  <c r="BK95" i="4"/>
  <c r="AQ184" i="4"/>
  <c r="BK188" i="4"/>
  <c r="BG188" i="4"/>
  <c r="AY76" i="4"/>
  <c r="AU177" i="4"/>
  <c r="AU114" i="4"/>
  <c r="AE62" i="4"/>
  <c r="AU40" i="4"/>
  <c r="AU146" i="4"/>
  <c r="BK56" i="4"/>
  <c r="AI172" i="4"/>
  <c r="AU35" i="4"/>
  <c r="AI10" i="4"/>
  <c r="AI133" i="4"/>
  <c r="AU5" i="4"/>
  <c r="BG49" i="4"/>
  <c r="BG105" i="4"/>
  <c r="BG64" i="4"/>
  <c r="BC14" i="4"/>
  <c r="BC33" i="4"/>
  <c r="AY98" i="4"/>
  <c r="AI174" i="4"/>
  <c r="AY179" i="4"/>
  <c r="AU130" i="4"/>
  <c r="AQ127" i="4"/>
  <c r="BC21" i="4"/>
  <c r="AU41" i="4"/>
  <c r="BG184" i="4"/>
  <c r="BK107" i="4"/>
  <c r="BG147" i="4"/>
  <c r="AU53" i="4"/>
  <c r="AE39" i="4"/>
  <c r="AQ76" i="4"/>
  <c r="BG14" i="4"/>
  <c r="AQ133" i="4"/>
  <c r="AY182" i="4"/>
  <c r="AE146" i="4"/>
  <c r="AU153" i="4"/>
  <c r="BG37" i="4"/>
  <c r="BG50" i="4"/>
  <c r="BC99" i="4"/>
  <c r="BG85" i="4"/>
  <c r="AQ38" i="4"/>
  <c r="AY185" i="4"/>
  <c r="AQ168" i="4"/>
  <c r="BC6" i="4"/>
  <c r="AQ50" i="4"/>
  <c r="AQ69" i="4"/>
  <c r="AI52" i="4"/>
  <c r="AU81" i="4"/>
  <c r="AQ173" i="4"/>
  <c r="AI155" i="4"/>
  <c r="BG96" i="4"/>
  <c r="AI147" i="4"/>
  <c r="AE131" i="4"/>
  <c r="AE70" i="4"/>
  <c r="BK29" i="4"/>
  <c r="AU36" i="4"/>
  <c r="AQ13" i="4"/>
  <c r="AY14" i="4"/>
  <c r="AY188" i="4"/>
  <c r="AU2" i="4"/>
  <c r="AE100" i="4"/>
  <c r="AQ61" i="4"/>
  <c r="BC119" i="4"/>
  <c r="BK44" i="4"/>
  <c r="AY51" i="4"/>
  <c r="AU22" i="4"/>
  <c r="AQ126" i="4"/>
  <c r="AQ138" i="4"/>
  <c r="BK115" i="4"/>
  <c r="AI6" i="4"/>
  <c r="AI159" i="4"/>
  <c r="AU181" i="4"/>
  <c r="AU107" i="4"/>
  <c r="BK14" i="4"/>
  <c r="AU89" i="4"/>
  <c r="AI9" i="4"/>
  <c r="AE128" i="4"/>
  <c r="BG112" i="4"/>
  <c r="BK4" i="4"/>
  <c r="AU75" i="4"/>
  <c r="BK47" i="4"/>
  <c r="BK90" i="4"/>
  <c r="AI167" i="4"/>
  <c r="AQ99" i="4"/>
  <c r="AE187" i="4"/>
  <c r="BG52" i="4"/>
  <c r="AU25" i="4"/>
  <c r="AU73" i="4"/>
  <c r="AY126" i="4"/>
  <c r="BG169" i="4"/>
  <c r="AU171" i="4"/>
  <c r="AI74" i="4"/>
  <c r="AY70" i="4"/>
  <c r="AU141" i="4"/>
  <c r="BG150" i="4"/>
  <c r="BG87" i="4"/>
  <c r="AQ51" i="4"/>
  <c r="AQ185" i="4"/>
  <c r="BG109" i="4"/>
  <c r="BC147" i="4"/>
  <c r="BK154" i="4"/>
  <c r="AI142" i="4"/>
  <c r="AY45" i="4"/>
  <c r="AI19" i="4"/>
  <c r="BK51" i="4"/>
  <c r="BC138" i="4"/>
  <c r="BG97" i="4"/>
  <c r="BC128" i="4"/>
  <c r="BK82" i="4"/>
  <c r="BK16" i="4"/>
  <c r="BC100" i="4"/>
  <c r="AI161" i="4"/>
  <c r="BC172" i="4"/>
  <c r="AQ155" i="4"/>
  <c r="AU175" i="4"/>
  <c r="BG141" i="4"/>
  <c r="BC150" i="4"/>
  <c r="AY106" i="4"/>
  <c r="BC108" i="4"/>
  <c r="AE164" i="4"/>
  <c r="AU185" i="4"/>
  <c r="AI2" i="4"/>
  <c r="AI46" i="4"/>
  <c r="AI56" i="4"/>
  <c r="AU68" i="4"/>
  <c r="AQ74" i="4"/>
  <c r="AQ169" i="4"/>
  <c r="BK130" i="4"/>
  <c r="AQ140" i="4"/>
  <c r="AY172" i="4"/>
  <c r="AY83" i="4"/>
  <c r="BK116" i="4"/>
  <c r="BG35" i="4"/>
  <c r="AY147" i="4"/>
  <c r="BC29" i="4"/>
  <c r="AI31" i="4"/>
  <c r="BG86" i="4"/>
  <c r="AY82" i="4"/>
  <c r="AI149" i="4"/>
  <c r="AY40" i="4"/>
  <c r="AU65" i="4"/>
  <c r="AE158" i="4"/>
  <c r="AQ27" i="4"/>
  <c r="BC68" i="4"/>
  <c r="AY60" i="4"/>
  <c r="AU173" i="4"/>
  <c r="AI141" i="4"/>
  <c r="BK64" i="4"/>
  <c r="BG100" i="4"/>
  <c r="AQ111" i="4"/>
  <c r="AQ15" i="4"/>
  <c r="AE15" i="4"/>
  <c r="AY41" i="4"/>
  <c r="AI126" i="4"/>
  <c r="AQ182" i="4"/>
  <c r="BG160" i="4"/>
  <c r="BG45" i="4"/>
  <c r="BK165" i="4"/>
  <c r="BK183" i="4"/>
  <c r="AU147" i="4"/>
  <c r="AU124" i="4"/>
  <c r="BK182" i="4"/>
  <c r="AY72" i="4"/>
  <c r="AU119" i="4"/>
  <c r="AQ176" i="4"/>
  <c r="BC182" i="4"/>
  <c r="BK97" i="4"/>
  <c r="AQ117" i="4"/>
  <c r="AY2" i="4"/>
  <c r="AI123" i="4"/>
  <c r="AQ2" i="4"/>
  <c r="AY63" i="4"/>
  <c r="AU100" i="4"/>
  <c r="BC122" i="4"/>
  <c r="BC120" i="4"/>
  <c r="BG140" i="4"/>
  <c r="AQ64" i="4"/>
  <c r="AI28" i="4"/>
  <c r="AU24" i="4"/>
  <c r="BG176" i="4"/>
  <c r="AI70" i="4"/>
  <c r="BK78" i="4"/>
  <c r="AE106" i="4"/>
  <c r="AY32" i="4"/>
  <c r="AY88" i="4"/>
  <c r="AY175" i="4"/>
  <c r="BC4" i="4"/>
  <c r="AY35" i="4"/>
  <c r="AU7" i="4"/>
  <c r="AY144" i="4"/>
  <c r="AE7" i="4"/>
  <c r="AQ107" i="4"/>
  <c r="AQ34" i="4"/>
  <c r="AI102" i="4"/>
  <c r="AU8" i="4"/>
  <c r="AQ5" i="4"/>
  <c r="BK21" i="4"/>
  <c r="BK186" i="4"/>
  <c r="AQ10" i="4"/>
  <c r="AE63" i="4"/>
  <c r="BK94" i="4"/>
  <c r="BG66" i="4"/>
  <c r="AU123" i="4"/>
  <c r="BC169" i="4"/>
  <c r="BK180" i="4"/>
  <c r="AI17" i="4"/>
  <c r="AI110" i="4"/>
  <c r="AY9" i="4"/>
  <c r="AU52" i="4"/>
  <c r="AE166" i="4"/>
  <c r="AE64" i="4"/>
  <c r="BK100" i="4"/>
  <c r="AQ159" i="4"/>
  <c r="AI179" i="4"/>
  <c r="AY11" i="4"/>
  <c r="BC90" i="4"/>
  <c r="AQ60" i="4"/>
  <c r="AU180" i="4"/>
  <c r="AU16" i="4"/>
  <c r="AQ146" i="4"/>
  <c r="AU105" i="4"/>
  <c r="AQ154" i="4"/>
  <c r="BC2" i="4"/>
  <c r="AY159" i="4"/>
  <c r="AI91" i="4"/>
  <c r="BG110" i="4"/>
  <c r="AE83" i="4"/>
  <c r="BK15" i="4"/>
  <c r="BG88" i="4"/>
  <c r="AU142" i="4"/>
  <c r="AQ29" i="4"/>
  <c r="BK123" i="4"/>
  <c r="BK26" i="4"/>
  <c r="AU62" i="4"/>
  <c r="AQ79" i="4"/>
  <c r="AI128" i="4"/>
  <c r="AY10" i="4"/>
  <c r="AE26" i="4"/>
  <c r="AQ104" i="4"/>
  <c r="AI36" i="4"/>
  <c r="BK108" i="4"/>
  <c r="AI84" i="4"/>
  <c r="AE75" i="4"/>
  <c r="AY36" i="4"/>
  <c r="AI45" i="4"/>
  <c r="BG144" i="4"/>
  <c r="AI124" i="4"/>
  <c r="BG134" i="4"/>
  <c r="AI22" i="4"/>
  <c r="AE32" i="4"/>
  <c r="AQ97" i="4"/>
  <c r="BK120" i="4"/>
  <c r="AU55" i="4"/>
  <c r="AU160" i="4"/>
  <c r="BK83" i="4"/>
  <c r="BG39" i="4"/>
  <c r="AI105" i="4"/>
  <c r="BG113" i="4"/>
  <c r="AQ137" i="4"/>
  <c r="AI138" i="4"/>
  <c r="AI178" i="4"/>
  <c r="AE73" i="4"/>
  <c r="AI92" i="4"/>
  <c r="BK150" i="4"/>
  <c r="BC36" i="4"/>
  <c r="AI57" i="4"/>
  <c r="BG143" i="4"/>
  <c r="BK66" i="4"/>
  <c r="AY132" i="4"/>
  <c r="AI121" i="4"/>
  <c r="BG168" i="4"/>
  <c r="AI65" i="4"/>
  <c r="AU113" i="4"/>
  <c r="BG41" i="4"/>
  <c r="AU21" i="4"/>
  <c r="AU148" i="4"/>
  <c r="BK131" i="4"/>
  <c r="AI137" i="4"/>
  <c r="AQ106" i="4"/>
  <c r="AU60" i="4"/>
  <c r="BG118" i="4"/>
  <c r="AE133" i="4"/>
  <c r="AU128" i="4"/>
  <c r="BC77" i="4"/>
  <c r="AI67" i="4"/>
  <c r="BG142" i="4"/>
  <c r="BK6" i="4"/>
  <c r="BG89" i="4"/>
  <c r="AI166" i="4"/>
  <c r="AQ132" i="4"/>
  <c r="BC34" i="4"/>
  <c r="BC136" i="4"/>
  <c r="AI118" i="4"/>
  <c r="AY48" i="4"/>
  <c r="BC23" i="4"/>
  <c r="AY109" i="4"/>
  <c r="BK42" i="4"/>
  <c r="BC180" i="4"/>
  <c r="BC42" i="4"/>
  <c r="AY149" i="4"/>
  <c r="AI187" i="4"/>
  <c r="AI176" i="4"/>
  <c r="AU14" i="4"/>
  <c r="AY30" i="4"/>
  <c r="AU131" i="4"/>
  <c r="AU19" i="4"/>
  <c r="AQ32" i="4"/>
  <c r="BG23" i="4"/>
  <c r="BC62" i="4"/>
  <c r="AQ130" i="4"/>
  <c r="BC183" i="4"/>
  <c r="AQ85" i="4"/>
  <c r="AY34" i="4"/>
  <c r="BG79" i="4"/>
  <c r="BC170" i="4"/>
  <c r="AQ175" i="4"/>
  <c r="AU138" i="4"/>
  <c r="AQ96" i="4"/>
  <c r="AU86" i="4"/>
  <c r="BK166" i="4"/>
  <c r="AQ84" i="4"/>
  <c r="AU104" i="4"/>
  <c r="BC118" i="4"/>
  <c r="AY97" i="4"/>
  <c r="AY143" i="4"/>
  <c r="BK184" i="4"/>
  <c r="AU156" i="4"/>
  <c r="AI49" i="4"/>
  <c r="AQ171" i="4"/>
  <c r="AU56" i="4"/>
  <c r="AE21" i="4"/>
  <c r="AU120" i="4"/>
  <c r="BK55" i="4"/>
  <c r="BG71" i="4"/>
  <c r="BC168" i="4"/>
  <c r="AY15" i="4"/>
  <c r="BC167" i="4"/>
  <c r="BG102" i="4"/>
  <c r="BK118" i="4"/>
  <c r="BC116" i="4"/>
  <c r="AQ158" i="4"/>
  <c r="AY146" i="4"/>
  <c r="AQ188" i="4"/>
  <c r="BG13" i="4"/>
  <c r="BC54" i="4"/>
  <c r="AU82" i="4"/>
  <c r="AY153" i="4"/>
  <c r="AQ149" i="4"/>
  <c r="BG162" i="4"/>
  <c r="BC97" i="4"/>
  <c r="BC146" i="4"/>
  <c r="AI73" i="4"/>
  <c r="BG48" i="4"/>
  <c r="AU57" i="4"/>
  <c r="BC144" i="4"/>
  <c r="AQ170" i="4"/>
  <c r="AI81" i="4"/>
  <c r="AI18" i="4"/>
  <c r="AY181" i="4"/>
  <c r="AI58" i="4"/>
  <c r="AQ72" i="4"/>
  <c r="AU150" i="4"/>
  <c r="AI100" i="4"/>
  <c r="BK121" i="4"/>
  <c r="AI151" i="4"/>
  <c r="AU74" i="4"/>
  <c r="BC43" i="4"/>
  <c r="BC89" i="4"/>
  <c r="AU99" i="4"/>
  <c r="BC86" i="4"/>
  <c r="AY20" i="4"/>
  <c r="AI145" i="4"/>
  <c r="AI98" i="4"/>
  <c r="BC158" i="4"/>
  <c r="AU108" i="4"/>
  <c r="AY84" i="4"/>
  <c r="BC45" i="4"/>
  <c r="AI117" i="4"/>
  <c r="BC155" i="4"/>
  <c r="BG83" i="4"/>
  <c r="AI170" i="4"/>
  <c r="AU155" i="4"/>
  <c r="BC82" i="4"/>
  <c r="AQ151" i="4"/>
  <c r="BK136" i="4"/>
  <c r="AY56" i="4"/>
  <c r="AI53" i="4"/>
  <c r="AU134" i="4"/>
  <c r="AU34" i="4"/>
  <c r="AQ49" i="4"/>
  <c r="BK113" i="4"/>
  <c r="AU45" i="4"/>
  <c r="AI113" i="4"/>
  <c r="AY52" i="4"/>
  <c r="BK177" i="4"/>
  <c r="AU144" i="4"/>
  <c r="AQ160" i="4"/>
  <c r="AQ80" i="4"/>
  <c r="AU50" i="4"/>
  <c r="AI30" i="4"/>
  <c r="BK170" i="4"/>
  <c r="AQ70" i="4"/>
  <c r="BG43" i="4"/>
  <c r="AU6" i="4"/>
  <c r="AQ63" i="4"/>
  <c r="BC123" i="4"/>
  <c r="AY50" i="4"/>
  <c r="AI88" i="4"/>
  <c r="AQ92" i="4"/>
  <c r="AE111" i="4"/>
  <c r="AQ57" i="4"/>
  <c r="O151" i="4"/>
  <c r="R151" i="4" s="1"/>
  <c r="W104" i="4"/>
  <c r="Z104" i="4" s="1"/>
  <c r="O147" i="4"/>
  <c r="R147" i="4" s="1"/>
  <c r="W174" i="4"/>
  <c r="Z174" i="4" s="1"/>
  <c r="S15" i="4"/>
  <c r="V15" i="4" s="1"/>
  <c r="O116" i="4"/>
  <c r="R116" i="4" s="1"/>
  <c r="S12" i="4"/>
  <c r="V12" i="4" s="1"/>
  <c r="W171" i="4"/>
  <c r="Z171" i="4" s="1"/>
  <c r="W176" i="4"/>
  <c r="Z176" i="4" s="1"/>
  <c r="O167" i="4"/>
  <c r="R167" i="4" s="1"/>
  <c r="S122" i="4"/>
  <c r="V122" i="4" s="1"/>
  <c r="O161" i="4"/>
  <c r="R161" i="4" s="1"/>
  <c r="O181" i="4"/>
  <c r="R181" i="4" s="1"/>
  <c r="S156" i="4"/>
  <c r="V156" i="4" s="1"/>
  <c r="S103" i="4"/>
  <c r="V103" i="4" s="1"/>
  <c r="O5" i="4"/>
  <c r="R5" i="4" s="1"/>
  <c r="S34" i="4"/>
  <c r="V34" i="4" s="1"/>
  <c r="S81" i="4"/>
  <c r="V81" i="4" s="1"/>
  <c r="S170" i="4"/>
  <c r="V170" i="4" s="1"/>
  <c r="S68" i="4"/>
  <c r="V68" i="4" s="1"/>
  <c r="O97" i="4"/>
  <c r="R97" i="4" s="1"/>
  <c r="W63" i="4"/>
  <c r="Z63" i="4" s="1"/>
  <c r="O74" i="4"/>
  <c r="R74" i="4" s="1"/>
  <c r="S64" i="4"/>
  <c r="V64" i="4" s="1"/>
  <c r="O20" i="4"/>
  <c r="R20" i="4" s="1"/>
  <c r="S18" i="4"/>
  <c r="V18" i="4" s="1"/>
  <c r="S147" i="4"/>
  <c r="V147" i="4" s="1"/>
  <c r="W99" i="4"/>
  <c r="Z99" i="4" s="1"/>
  <c r="S75" i="4"/>
  <c r="V75" i="4" s="1"/>
  <c r="O41" i="4"/>
  <c r="R41" i="4" s="1"/>
  <c r="S74" i="4"/>
  <c r="V74" i="4" s="1"/>
  <c r="O72" i="4"/>
  <c r="R72" i="4" s="1"/>
  <c r="O29" i="4"/>
  <c r="R29" i="4" s="1"/>
  <c r="O113" i="4"/>
  <c r="R113" i="4" s="1"/>
  <c r="W126" i="4"/>
  <c r="Z126" i="4" s="1"/>
  <c r="W121" i="4"/>
  <c r="Z121" i="4" s="1"/>
  <c r="BC18" i="4"/>
  <c r="BG170" i="4"/>
  <c r="AY66" i="4"/>
  <c r="BK45" i="4"/>
  <c r="AY28" i="4"/>
  <c r="BC101" i="4"/>
  <c r="BK74" i="4"/>
  <c r="BG116" i="4"/>
  <c r="BG74" i="4"/>
  <c r="AI34" i="4"/>
  <c r="BC112" i="4"/>
  <c r="BG119" i="4"/>
  <c r="AQ75" i="4"/>
  <c r="AY124" i="4"/>
  <c r="AE66" i="4"/>
  <c r="AQ162" i="4"/>
  <c r="BC171" i="4"/>
  <c r="BC161" i="4"/>
  <c r="AY81" i="4"/>
  <c r="AU58" i="4"/>
  <c r="AI122" i="4"/>
  <c r="BC93" i="4"/>
  <c r="AI114" i="4"/>
  <c r="AI173" i="4"/>
  <c r="AU12" i="4"/>
  <c r="BC159" i="4"/>
  <c r="AU102" i="4"/>
  <c r="AQ153" i="4"/>
  <c r="BC57" i="4"/>
  <c r="BK33" i="4"/>
  <c r="AQ83" i="4"/>
  <c r="AI171" i="4"/>
  <c r="BC145" i="4"/>
  <c r="AY65" i="4"/>
  <c r="AI82" i="4"/>
  <c r="AI150" i="4"/>
  <c r="AI37" i="4"/>
  <c r="AU3" i="4"/>
  <c r="BG36" i="4"/>
  <c r="AI23" i="4"/>
  <c r="AQ36" i="4"/>
  <c r="BC32" i="4"/>
  <c r="BK111" i="4"/>
  <c r="AU10" i="4"/>
  <c r="AU47" i="4"/>
  <c r="AQ172" i="4"/>
  <c r="AY4" i="4"/>
  <c r="AU106" i="4"/>
  <c r="BK106" i="4"/>
  <c r="BG122" i="4"/>
  <c r="AU163" i="4"/>
  <c r="AY79" i="4"/>
  <c r="AU112" i="4"/>
  <c r="AI5" i="4"/>
  <c r="AI152" i="4"/>
  <c r="BC20" i="4"/>
  <c r="BC173" i="4"/>
  <c r="AY62" i="4"/>
  <c r="AI43" i="4"/>
  <c r="AI99" i="4"/>
  <c r="BK156" i="4"/>
  <c r="AY57" i="4"/>
  <c r="AQ183" i="4"/>
  <c r="AQ24" i="4"/>
  <c r="AI164" i="4"/>
  <c r="AQ20" i="4"/>
  <c r="BK11" i="4"/>
  <c r="BC63" i="4"/>
  <c r="BG94" i="4"/>
  <c r="BK57" i="4"/>
  <c r="AU183" i="4"/>
  <c r="AY64" i="4"/>
  <c r="AQ124" i="4"/>
  <c r="AY167" i="4"/>
  <c r="AI165" i="4"/>
  <c r="AQ88" i="4"/>
  <c r="AQ62" i="4"/>
  <c r="AY156" i="4"/>
  <c r="AQ148" i="4"/>
  <c r="AU37" i="4"/>
  <c r="BG46" i="4"/>
  <c r="AI129" i="4"/>
  <c r="AI71" i="4"/>
  <c r="AY77" i="4"/>
  <c r="BG7" i="4"/>
  <c r="BC148" i="4"/>
  <c r="AY31" i="4"/>
  <c r="S28" i="4"/>
  <c r="V28" i="4" s="1"/>
  <c r="S84" i="4"/>
  <c r="V84" i="4" s="1"/>
  <c r="S188" i="4"/>
  <c r="V188" i="4" s="1"/>
  <c r="S112" i="4"/>
  <c r="V112" i="4" s="1"/>
  <c r="W53" i="4"/>
  <c r="Z53" i="4" s="1"/>
  <c r="S159" i="4"/>
  <c r="V159" i="4" s="1"/>
  <c r="W142" i="4"/>
  <c r="Z142" i="4" s="1"/>
  <c r="W18" i="4"/>
  <c r="Z18" i="4" s="1"/>
  <c r="S186" i="4"/>
  <c r="V186" i="4" s="1"/>
  <c r="S137" i="4"/>
  <c r="V137" i="4" s="1"/>
  <c r="W127" i="4"/>
  <c r="Z127" i="4" s="1"/>
  <c r="O11" i="4"/>
  <c r="R11" i="4" s="1"/>
  <c r="S51" i="4"/>
  <c r="V51" i="4" s="1"/>
  <c r="O119" i="4"/>
  <c r="R119" i="4" s="1"/>
  <c r="O53" i="4"/>
  <c r="R53" i="4" s="1"/>
  <c r="S151" i="4"/>
  <c r="V151" i="4" s="1"/>
  <c r="O142" i="4"/>
  <c r="R142" i="4" s="1"/>
  <c r="W30" i="4"/>
  <c r="Z30" i="4" s="1"/>
  <c r="W172" i="4"/>
  <c r="Z172" i="4" s="1"/>
  <c r="W24" i="4"/>
  <c r="Z24" i="4" s="1"/>
  <c r="W170" i="4"/>
  <c r="Z170" i="4" s="1"/>
  <c r="W186" i="4"/>
  <c r="Z186" i="4" s="1"/>
  <c r="W129" i="4"/>
  <c r="Z129" i="4" s="1"/>
  <c r="W66" i="4"/>
  <c r="Z66" i="4" s="1"/>
  <c r="W103" i="4"/>
  <c r="Z103" i="4" s="1"/>
  <c r="W96" i="4"/>
  <c r="Z96" i="4" s="1"/>
  <c r="W7" i="4"/>
  <c r="Z7" i="4" s="1"/>
  <c r="O23" i="4"/>
  <c r="R23" i="4" s="1"/>
  <c r="W6" i="4"/>
  <c r="Z6" i="4" s="1"/>
  <c r="O158" i="4"/>
  <c r="R158" i="4" s="1"/>
  <c r="O45" i="4"/>
  <c r="R45" i="4" s="1"/>
  <c r="W125" i="4"/>
  <c r="Z125" i="4" s="1"/>
  <c r="S150" i="4"/>
  <c r="V150" i="4" s="1"/>
  <c r="S80" i="4"/>
  <c r="V80" i="4" s="1"/>
  <c r="O127" i="4"/>
  <c r="R127" i="4" s="1"/>
  <c r="O140" i="4"/>
  <c r="R140" i="4" s="1"/>
  <c r="S128" i="4"/>
  <c r="V128" i="4" s="1"/>
  <c r="O34" i="4"/>
  <c r="R34" i="4" s="1"/>
  <c r="S41" i="4"/>
  <c r="V41" i="4" s="1"/>
  <c r="S134" i="4"/>
  <c r="V134" i="4" s="1"/>
  <c r="W147" i="4"/>
  <c r="Z147" i="4" s="1"/>
  <c r="W41" i="4"/>
  <c r="Z41" i="4" s="1"/>
  <c r="S90" i="4"/>
  <c r="V90" i="4" s="1"/>
  <c r="AU97" i="4"/>
  <c r="BK12" i="4"/>
  <c r="AE69" i="4"/>
  <c r="AY21" i="4"/>
  <c r="AU159" i="4"/>
  <c r="BK139" i="4"/>
  <c r="AQ115" i="4"/>
  <c r="BK62" i="4"/>
  <c r="AE132" i="4"/>
  <c r="AI143" i="4"/>
  <c r="AI115" i="4"/>
  <c r="AU48" i="4"/>
  <c r="AY100" i="4"/>
  <c r="AQ120" i="4"/>
  <c r="AQ86" i="4"/>
  <c r="AQ98" i="4"/>
  <c r="AI186" i="4"/>
  <c r="AQ67" i="4"/>
  <c r="AI64" i="4"/>
  <c r="AY103" i="4"/>
  <c r="BG171" i="4"/>
  <c r="BC58" i="4"/>
  <c r="AU170" i="4"/>
  <c r="AY137" i="4"/>
  <c r="AU96" i="4"/>
  <c r="AI125" i="4"/>
  <c r="AI41" i="4"/>
  <c r="BG182" i="4"/>
  <c r="AI154" i="4"/>
  <c r="AI12" i="4"/>
  <c r="AI116" i="4"/>
  <c r="AI146" i="4"/>
  <c r="AY145" i="4"/>
  <c r="AQ178" i="4"/>
  <c r="AI184" i="4"/>
  <c r="AQ30" i="4"/>
  <c r="BG128" i="4"/>
  <c r="BC189" i="4"/>
  <c r="AY176" i="4"/>
  <c r="BG115" i="4"/>
  <c r="AI25" i="4"/>
  <c r="AI50" i="4"/>
  <c r="O69" i="4"/>
  <c r="R69" i="4" s="1"/>
  <c r="W22" i="4"/>
  <c r="Z22" i="4" s="1"/>
  <c r="O100" i="4"/>
  <c r="R100" i="4" s="1"/>
  <c r="W156" i="4"/>
  <c r="Z156" i="4" s="1"/>
  <c r="W19" i="4"/>
  <c r="Z19" i="4" s="1"/>
  <c r="O83" i="4"/>
  <c r="R83" i="4" s="1"/>
  <c r="O62" i="4"/>
  <c r="R62" i="4" s="1"/>
  <c r="O65" i="4"/>
  <c r="R65" i="4" s="1"/>
  <c r="S138" i="4"/>
  <c r="V138" i="4" s="1"/>
  <c r="W28" i="4"/>
  <c r="Z28" i="4" s="1"/>
  <c r="O159" i="4"/>
  <c r="R159" i="4" s="1"/>
  <c r="O130" i="4"/>
  <c r="R130" i="4" s="1"/>
  <c r="O138" i="4"/>
  <c r="R138" i="4" s="1"/>
  <c r="W58" i="4"/>
  <c r="Z58" i="4" s="1"/>
  <c r="O39" i="4"/>
  <c r="R39" i="4" s="1"/>
  <c r="O2" i="4"/>
  <c r="R2" i="4" s="1"/>
  <c r="O176" i="4"/>
  <c r="R176" i="4" s="1"/>
  <c r="W31" i="4"/>
  <c r="Z31" i="4" s="1"/>
  <c r="O22" i="4"/>
  <c r="R22" i="4" s="1"/>
  <c r="W89" i="4"/>
  <c r="Z89" i="4" s="1"/>
  <c r="S93" i="4"/>
  <c r="V93" i="4" s="1"/>
  <c r="W65" i="4"/>
  <c r="Z65" i="4" s="1"/>
  <c r="O66" i="4"/>
  <c r="R66" i="4" s="1"/>
  <c r="O107" i="4"/>
  <c r="R107" i="4" s="1"/>
  <c r="S148" i="4"/>
  <c r="V148" i="4" s="1"/>
  <c r="O139" i="4"/>
  <c r="R139" i="4" s="1"/>
  <c r="W101" i="4"/>
  <c r="Z101" i="4" s="1"/>
  <c r="O4" i="4"/>
  <c r="R4" i="4" s="1"/>
  <c r="O35" i="4"/>
  <c r="R35" i="4" s="1"/>
  <c r="O76" i="4"/>
  <c r="R76" i="4" s="1"/>
  <c r="O165" i="4"/>
  <c r="R165" i="4" s="1"/>
  <c r="W155" i="4"/>
  <c r="Z155" i="4" s="1"/>
  <c r="O44" i="4"/>
  <c r="R44" i="4" s="1"/>
  <c r="S43" i="4"/>
  <c r="V43" i="4" s="1"/>
  <c r="W98" i="4"/>
  <c r="Z98" i="4" s="1"/>
  <c r="O9" i="4"/>
  <c r="R9" i="4" s="1"/>
  <c r="S187" i="4"/>
  <c r="V187" i="4" s="1"/>
  <c r="S47" i="4"/>
  <c r="V47" i="4" s="1"/>
  <c r="W166" i="4"/>
  <c r="Z166" i="4" s="1"/>
  <c r="W51" i="4"/>
  <c r="Z51" i="4" s="1"/>
  <c r="S91" i="4"/>
  <c r="V91" i="4" s="1"/>
  <c r="O42" i="4"/>
  <c r="R42" i="4" s="1"/>
  <c r="S56" i="4"/>
  <c r="V56" i="4" s="1"/>
  <c r="W105" i="4"/>
  <c r="Z105" i="4" s="1"/>
  <c r="O84" i="4"/>
  <c r="R84" i="4" s="1"/>
  <c r="O8" i="4"/>
  <c r="R8" i="4" s="1"/>
  <c r="O110" i="4"/>
  <c r="R110" i="4" s="1"/>
  <c r="O32" i="4"/>
  <c r="R32" i="4" s="1"/>
  <c r="W161" i="4"/>
  <c r="Z161" i="4" s="1"/>
  <c r="W79" i="4"/>
  <c r="Z79" i="4" s="1"/>
  <c r="S62" i="4"/>
  <c r="V62" i="4" s="1"/>
  <c r="W151" i="4"/>
  <c r="Z151" i="4" s="1"/>
  <c r="S144" i="4"/>
  <c r="V144" i="4" s="1"/>
  <c r="BG92" i="4"/>
  <c r="AY86" i="4"/>
  <c r="AY170" i="4"/>
  <c r="BK54" i="4"/>
  <c r="BG157" i="4"/>
  <c r="AE28" i="4"/>
  <c r="BK28" i="4"/>
  <c r="AY55" i="4"/>
  <c r="AU67" i="4"/>
  <c r="AY161" i="4"/>
  <c r="AU164" i="4"/>
  <c r="AE5" i="4"/>
  <c r="BK189" i="4"/>
  <c r="BK61" i="4"/>
  <c r="BC26" i="4"/>
  <c r="AQ177" i="4"/>
  <c r="AU11" i="4"/>
  <c r="AI33" i="4"/>
  <c r="BK179" i="4"/>
  <c r="AU43" i="4"/>
  <c r="AQ12" i="4"/>
  <c r="AI11" i="4"/>
  <c r="AY80" i="4"/>
  <c r="AI90" i="4"/>
  <c r="AI175" i="4"/>
  <c r="BG106" i="4"/>
  <c r="BG91" i="4"/>
  <c r="AI40" i="4"/>
  <c r="AY121" i="4"/>
  <c r="AQ119" i="4"/>
  <c r="AU176" i="4"/>
  <c r="AQ136" i="4"/>
  <c r="BC40" i="4"/>
  <c r="AI168" i="4"/>
  <c r="BC107" i="4"/>
  <c r="AY131" i="4"/>
  <c r="BC151" i="4"/>
  <c r="BK147" i="4"/>
  <c r="AY95" i="4"/>
  <c r="BG11" i="4"/>
  <c r="AQ139" i="4"/>
  <c r="AU116" i="4"/>
  <c r="AQ33" i="4"/>
  <c r="AU189" i="4"/>
  <c r="S163" i="4"/>
  <c r="V163" i="4" s="1"/>
  <c r="S57" i="4"/>
  <c r="V57" i="4" s="1"/>
  <c r="W32" i="4"/>
  <c r="Z32" i="4" s="1"/>
  <c r="O13" i="4"/>
  <c r="R13" i="4" s="1"/>
  <c r="O52" i="4"/>
  <c r="R52" i="4" s="1"/>
  <c r="O111" i="4"/>
  <c r="R111" i="4" s="1"/>
  <c r="O135" i="4"/>
  <c r="R135" i="4" s="1"/>
  <c r="S101" i="4"/>
  <c r="V101" i="4" s="1"/>
  <c r="W10" i="4"/>
  <c r="Z10" i="4" s="1"/>
  <c r="S132" i="4"/>
  <c r="V132" i="4" s="1"/>
  <c r="O180" i="4"/>
  <c r="R180" i="4" s="1"/>
  <c r="S55" i="4"/>
  <c r="V55" i="4" s="1"/>
  <c r="S133" i="4"/>
  <c r="V133" i="4" s="1"/>
  <c r="W111" i="4"/>
  <c r="Z111" i="4" s="1"/>
  <c r="S160" i="4"/>
  <c r="V160" i="4" s="1"/>
  <c r="S104" i="4"/>
  <c r="V104" i="4" s="1"/>
  <c r="S50" i="4"/>
  <c r="V50" i="4" s="1"/>
  <c r="W97" i="4"/>
  <c r="Z97" i="4" s="1"/>
  <c r="O189" i="4"/>
  <c r="R189" i="4" s="1"/>
  <c r="O26" i="4"/>
  <c r="R26" i="4" s="1"/>
  <c r="S27" i="4"/>
  <c r="V27" i="4" s="1"/>
  <c r="S117" i="4"/>
  <c r="V117" i="4" s="1"/>
  <c r="W136" i="4"/>
  <c r="Z136" i="4" s="1"/>
  <c r="W188" i="4"/>
  <c r="Z188" i="4" s="1"/>
  <c r="O177" i="4"/>
  <c r="R177" i="4" s="1"/>
  <c r="W69" i="4"/>
  <c r="Z69" i="4" s="1"/>
  <c r="W74" i="4"/>
  <c r="Z74" i="4" s="1"/>
  <c r="S94" i="4"/>
  <c r="V94" i="4" s="1"/>
  <c r="O46" i="4"/>
  <c r="R46" i="4" s="1"/>
  <c r="O150" i="4"/>
  <c r="R150" i="4" s="1"/>
  <c r="W34" i="4"/>
  <c r="Z34" i="4" s="1"/>
  <c r="S184" i="4"/>
  <c r="V184" i="4" s="1"/>
  <c r="O68" i="4"/>
  <c r="R68" i="4" s="1"/>
  <c r="S10" i="4"/>
  <c r="V10" i="4" s="1"/>
  <c r="W100" i="4"/>
  <c r="Z100" i="4" s="1"/>
  <c r="S23" i="4"/>
  <c r="V23" i="4" s="1"/>
  <c r="W137" i="4"/>
  <c r="Z137" i="4" s="1"/>
  <c r="W2" i="4"/>
  <c r="Z2" i="4" s="1"/>
  <c r="W39" i="4"/>
  <c r="Z39" i="4" s="1"/>
  <c r="O144" i="4"/>
  <c r="R144" i="4" s="1"/>
  <c r="O73" i="4"/>
  <c r="R73" i="4" s="1"/>
  <c r="O122" i="4"/>
  <c r="R122" i="4" s="1"/>
  <c r="O14" i="4"/>
  <c r="R14" i="4" s="1"/>
  <c r="O6" i="4"/>
  <c r="R6" i="4" s="1"/>
  <c r="O21" i="4"/>
  <c r="R21" i="4" s="1"/>
  <c r="S143" i="4"/>
  <c r="V143" i="4" s="1"/>
  <c r="W92" i="4"/>
  <c r="Z92" i="4" s="1"/>
  <c r="W162" i="4"/>
  <c r="Z162" i="4" s="1"/>
  <c r="W29" i="4"/>
  <c r="Z29" i="4" s="1"/>
  <c r="O102" i="4"/>
  <c r="R102" i="4" s="1"/>
  <c r="AE30" i="4"/>
  <c r="AE23" i="4"/>
  <c r="BG8" i="4"/>
  <c r="BG78" i="4"/>
  <c r="AI185" i="4"/>
  <c r="AQ14" i="4"/>
  <c r="AI183" i="4"/>
  <c r="AE110" i="4"/>
  <c r="BK117" i="4"/>
  <c r="BK89" i="4"/>
  <c r="AQ123" i="4"/>
  <c r="BG55" i="4"/>
  <c r="BC165" i="4"/>
  <c r="AU184" i="4"/>
  <c r="AI134" i="4"/>
  <c r="BC111" i="4"/>
  <c r="AU44" i="4"/>
  <c r="AY178" i="4"/>
  <c r="BK43" i="4"/>
  <c r="BK151" i="4"/>
  <c r="AQ116" i="4"/>
  <c r="BK181" i="4"/>
  <c r="BG47" i="4"/>
  <c r="AQ16" i="4"/>
  <c r="AY71" i="4"/>
  <c r="AU39" i="4"/>
  <c r="AI35" i="4"/>
  <c r="BC9" i="4"/>
  <c r="AY148" i="4"/>
  <c r="BC95" i="4"/>
  <c r="AI51" i="4"/>
  <c r="BG181" i="4"/>
  <c r="AY90" i="4"/>
  <c r="BC61" i="4"/>
  <c r="AY17" i="4"/>
  <c r="AI26" i="4"/>
  <c r="AY24" i="4"/>
  <c r="BG132" i="4"/>
  <c r="AY13" i="4"/>
  <c r="AI162" i="4"/>
  <c r="S108" i="4"/>
  <c r="V108" i="4" s="1"/>
  <c r="S149" i="4"/>
  <c r="V149" i="4" s="1"/>
  <c r="W52" i="4"/>
  <c r="Z52" i="4" s="1"/>
  <c r="O172" i="4"/>
  <c r="R172" i="4" s="1"/>
  <c r="S77" i="4"/>
  <c r="V77" i="4" s="1"/>
  <c r="W73" i="4"/>
  <c r="Z73" i="4" s="1"/>
  <c r="O24" i="4"/>
  <c r="R24" i="4" s="1"/>
  <c r="O79" i="4"/>
  <c r="R79" i="4" s="1"/>
  <c r="S48" i="4"/>
  <c r="V48" i="4" s="1"/>
  <c r="O137" i="4"/>
  <c r="R137" i="4" s="1"/>
  <c r="S177" i="4"/>
  <c r="V177" i="4" s="1"/>
  <c r="S26" i="4"/>
  <c r="V26" i="4" s="1"/>
  <c r="S79" i="4"/>
  <c r="V79" i="4" s="1"/>
  <c r="O164" i="4"/>
  <c r="R164" i="4" s="1"/>
  <c r="W45" i="4"/>
  <c r="Z45" i="4" s="1"/>
  <c r="O43" i="4"/>
  <c r="R43" i="4" s="1"/>
  <c r="O48" i="4"/>
  <c r="R48" i="4" s="1"/>
  <c r="O56" i="4"/>
  <c r="R56" i="4" s="1"/>
  <c r="W3" i="4"/>
  <c r="Z3" i="4" s="1"/>
  <c r="W82" i="4"/>
  <c r="Z82" i="4" s="1"/>
  <c r="S168" i="4"/>
  <c r="V168" i="4" s="1"/>
  <c r="O101" i="4"/>
  <c r="R101" i="4" s="1"/>
  <c r="O88" i="4"/>
  <c r="R88" i="4" s="1"/>
  <c r="O126" i="4"/>
  <c r="R126" i="4" s="1"/>
  <c r="S100" i="4"/>
  <c r="V100" i="4" s="1"/>
  <c r="S123" i="4"/>
  <c r="V123" i="4" s="1"/>
  <c r="O173" i="4"/>
  <c r="R173" i="4" s="1"/>
  <c r="S113" i="4"/>
  <c r="V113" i="4" s="1"/>
  <c r="W146" i="4"/>
  <c r="Z146" i="4" s="1"/>
  <c r="W16" i="4"/>
  <c r="Z16" i="4" s="1"/>
  <c r="W5" i="4"/>
  <c r="Z5" i="4" s="1"/>
  <c r="O91" i="4"/>
  <c r="R91" i="4" s="1"/>
  <c r="O87" i="4"/>
  <c r="R87" i="4" s="1"/>
  <c r="S45" i="4"/>
  <c r="V45" i="4" s="1"/>
  <c r="S39" i="4"/>
  <c r="V39" i="4" s="1"/>
  <c r="O141" i="4"/>
  <c r="R141" i="4" s="1"/>
  <c r="O108" i="4"/>
  <c r="R108" i="4" s="1"/>
  <c r="O18" i="4"/>
  <c r="R18" i="4" s="1"/>
  <c r="W85" i="4"/>
  <c r="Z85" i="4" s="1"/>
  <c r="S44" i="4"/>
  <c r="V44" i="4" s="1"/>
  <c r="W26" i="4"/>
  <c r="Z26" i="4" s="1"/>
  <c r="O77" i="4"/>
  <c r="R77" i="4" s="1"/>
  <c r="W168" i="4"/>
  <c r="Z168" i="4" s="1"/>
  <c r="S145" i="4"/>
  <c r="V145" i="4" s="1"/>
  <c r="S24" i="4"/>
  <c r="V24" i="4" s="1"/>
  <c r="W15" i="4"/>
  <c r="Z15" i="4" s="1"/>
  <c r="W38" i="4"/>
  <c r="Z38" i="4" s="1"/>
  <c r="O106" i="4"/>
  <c r="R106" i="4" s="1"/>
  <c r="W57" i="4"/>
  <c r="Z57" i="4" s="1"/>
  <c r="S97" i="4"/>
  <c r="V97" i="4" s="1"/>
  <c r="W9" i="4"/>
  <c r="Z9" i="4" s="1"/>
  <c r="W122" i="4"/>
  <c r="Z122" i="4" s="1"/>
  <c r="W112" i="4"/>
  <c r="Z112" i="4" s="1"/>
  <c r="S30" i="4"/>
  <c r="V30" i="4" s="1"/>
  <c r="W43" i="4"/>
  <c r="Z43" i="4" s="1"/>
  <c r="W40" i="4"/>
  <c r="Z40" i="4" s="1"/>
  <c r="W35" i="4"/>
  <c r="Z35" i="4" s="1"/>
  <c r="O186" i="4"/>
  <c r="R186" i="4" s="1"/>
  <c r="W84" i="4"/>
  <c r="Z84" i="4" s="1"/>
  <c r="O36" i="4"/>
  <c r="R36" i="4" s="1"/>
  <c r="S42" i="4"/>
  <c r="V42" i="4" s="1"/>
  <c r="S82" i="4"/>
  <c r="V82" i="4" s="1"/>
  <c r="S4" i="4"/>
  <c r="V4" i="4" s="1"/>
  <c r="O146" i="4"/>
  <c r="R146" i="4" s="1"/>
  <c r="W83" i="4"/>
  <c r="Z83" i="4" s="1"/>
  <c r="S37" i="4"/>
  <c r="V37" i="4" s="1"/>
  <c r="W114" i="4"/>
  <c r="Z114" i="4" s="1"/>
  <c r="S111" i="4"/>
  <c r="V111" i="4" s="1"/>
  <c r="S116" i="4"/>
  <c r="V116" i="4" s="1"/>
  <c r="O129" i="4"/>
  <c r="R129" i="4" s="1"/>
  <c r="O145" i="4"/>
  <c r="R145" i="4" s="1"/>
  <c r="S83" i="4"/>
  <c r="V83" i="4" s="1"/>
  <c r="W21" i="4"/>
  <c r="Z21" i="4" s="1"/>
  <c r="W108" i="4"/>
  <c r="Z108" i="4" s="1"/>
  <c r="O121" i="4"/>
  <c r="R121" i="4" s="1"/>
  <c r="W4" i="4"/>
  <c r="Z4" i="4" s="1"/>
  <c r="O85" i="4"/>
  <c r="R85" i="4" s="1"/>
  <c r="O86" i="4"/>
  <c r="R86" i="4" s="1"/>
  <c r="O163" i="4"/>
  <c r="R163" i="4" s="1"/>
  <c r="O19" i="4"/>
  <c r="R19" i="4" s="1"/>
  <c r="S107" i="4"/>
  <c r="V107" i="4" s="1"/>
  <c r="S67" i="4"/>
  <c r="V67" i="4" s="1"/>
  <c r="S106" i="4"/>
  <c r="V106" i="4" s="1"/>
  <c r="S189" i="4"/>
  <c r="V189" i="4" s="1"/>
  <c r="S71" i="4"/>
  <c r="V71" i="4" s="1"/>
  <c r="W88" i="4"/>
  <c r="Z88" i="4" s="1"/>
  <c r="W42" i="4"/>
  <c r="Z42" i="4" s="1"/>
  <c r="AI75" i="4"/>
  <c r="AI86" i="4"/>
  <c r="AU70" i="4"/>
  <c r="BG25" i="4"/>
  <c r="BG153" i="4"/>
  <c r="AU85" i="4"/>
  <c r="AY27" i="4"/>
  <c r="AI24" i="4"/>
  <c r="BC124" i="4"/>
  <c r="BC85" i="4"/>
  <c r="W160" i="4"/>
  <c r="Z160" i="4" s="1"/>
  <c r="W154" i="4"/>
  <c r="Z154" i="4" s="1"/>
  <c r="O118" i="4"/>
  <c r="R118" i="4" s="1"/>
  <c r="S36" i="4"/>
  <c r="V36" i="4" s="1"/>
  <c r="S59" i="4"/>
  <c r="V59" i="4" s="1"/>
  <c r="S11" i="4"/>
  <c r="V11" i="4" s="1"/>
  <c r="S22" i="4"/>
  <c r="V22" i="4" s="1"/>
  <c r="O109" i="4"/>
  <c r="R109" i="4" s="1"/>
  <c r="S88" i="4"/>
  <c r="V88" i="4" s="1"/>
  <c r="W116" i="4"/>
  <c r="Z116" i="4" s="1"/>
  <c r="S136" i="4"/>
  <c r="V136" i="4" s="1"/>
  <c r="W184" i="4"/>
  <c r="Z184" i="4" s="1"/>
  <c r="W87" i="4"/>
  <c r="Z87" i="4" s="1"/>
  <c r="S53" i="4"/>
  <c r="V53" i="4" s="1"/>
  <c r="W37" i="4"/>
  <c r="Z37" i="4" s="1"/>
  <c r="O132" i="4"/>
  <c r="R132" i="4" s="1"/>
  <c r="W71" i="4"/>
  <c r="Z71" i="4" s="1"/>
  <c r="W180" i="4"/>
  <c r="Z180" i="4" s="1"/>
  <c r="S169" i="4"/>
  <c r="V169" i="4" s="1"/>
  <c r="S46" i="4"/>
  <c r="V46" i="4" s="1"/>
  <c r="S155" i="4"/>
  <c r="V155" i="4" s="1"/>
  <c r="S109" i="4"/>
  <c r="V109" i="4" s="1"/>
  <c r="S78" i="4"/>
  <c r="V78" i="4" s="1"/>
  <c r="S142" i="4"/>
  <c r="V142" i="4" s="1"/>
  <c r="O114" i="4"/>
  <c r="R114" i="4" s="1"/>
  <c r="S152" i="4"/>
  <c r="V152" i="4" s="1"/>
  <c r="O49" i="4"/>
  <c r="R49" i="4" s="1"/>
  <c r="S183" i="4"/>
  <c r="V183" i="4" s="1"/>
  <c r="W93" i="4"/>
  <c r="Z93" i="4" s="1"/>
  <c r="O25" i="4"/>
  <c r="R25" i="4" s="1"/>
  <c r="W183" i="4"/>
  <c r="Z183" i="4" s="1"/>
  <c r="W143" i="4"/>
  <c r="Z143" i="4" s="1"/>
  <c r="W181" i="4"/>
  <c r="Z181" i="4" s="1"/>
  <c r="W158" i="4"/>
  <c r="Z158" i="4" s="1"/>
  <c r="W106" i="4"/>
  <c r="Z106" i="4" s="1"/>
  <c r="S181" i="4"/>
  <c r="V181" i="4" s="1"/>
  <c r="S141" i="4"/>
  <c r="V141" i="4" s="1"/>
  <c r="W139" i="4"/>
  <c r="Z139" i="4" s="1"/>
  <c r="O15" i="4"/>
  <c r="R15" i="4" s="1"/>
  <c r="O12" i="4"/>
  <c r="R12" i="4" s="1"/>
  <c r="S121" i="4"/>
  <c r="V121" i="4" s="1"/>
  <c r="O58" i="4"/>
  <c r="R58" i="4" s="1"/>
  <c r="S185" i="4"/>
  <c r="V185" i="4" s="1"/>
  <c r="S161" i="4"/>
  <c r="V161" i="4" s="1"/>
  <c r="S135" i="4"/>
  <c r="V135" i="4" s="1"/>
  <c r="O33" i="4"/>
  <c r="R33" i="4" s="1"/>
  <c r="S172" i="4"/>
  <c r="V172" i="4" s="1"/>
  <c r="O94" i="4"/>
  <c r="R94" i="4" s="1"/>
  <c r="O128" i="4"/>
  <c r="R128" i="4" s="1"/>
  <c r="O82" i="4"/>
  <c r="R82" i="4" s="1"/>
  <c r="O50" i="4"/>
  <c r="R50" i="4" s="1"/>
  <c r="S164" i="4"/>
  <c r="V164" i="4" s="1"/>
  <c r="S38" i="4"/>
  <c r="V38" i="4" s="1"/>
  <c r="O98" i="4"/>
  <c r="R98" i="4" s="1"/>
  <c r="S158" i="4"/>
  <c r="V158" i="4" s="1"/>
  <c r="W164" i="4"/>
  <c r="Z164" i="4" s="1"/>
  <c r="S21" i="4"/>
  <c r="V21" i="4" s="1"/>
  <c r="W138" i="4"/>
  <c r="Z138" i="4" s="1"/>
  <c r="O38" i="4"/>
  <c r="R38" i="4" s="1"/>
  <c r="W94" i="4"/>
  <c r="Z94" i="4" s="1"/>
  <c r="W62" i="4"/>
  <c r="Z62" i="4" s="1"/>
  <c r="W81" i="4"/>
  <c r="Z81" i="4" s="1"/>
  <c r="W95" i="4"/>
  <c r="Z95" i="4" s="1"/>
  <c r="S73" i="4"/>
  <c r="V73" i="4" s="1"/>
  <c r="O112" i="4"/>
  <c r="R112" i="4" s="1"/>
  <c r="O155" i="4"/>
  <c r="R155" i="4" s="1"/>
  <c r="O54" i="4"/>
  <c r="R54" i="4" s="1"/>
  <c r="S92" i="4"/>
  <c r="V92" i="4" s="1"/>
  <c r="S115" i="4"/>
  <c r="V115" i="4" s="1"/>
  <c r="S2" i="4"/>
  <c r="V2" i="4" s="1"/>
  <c r="S179" i="4"/>
  <c r="V179" i="4" s="1"/>
  <c r="S3" i="4"/>
  <c r="V3" i="4" s="1"/>
  <c r="O154" i="4"/>
  <c r="R154" i="4" s="1"/>
  <c r="W110" i="4"/>
  <c r="Z110" i="4" s="1"/>
  <c r="AA185" i="4"/>
  <c r="AD185" i="4" s="1"/>
  <c r="AH185" i="4" s="1"/>
  <c r="AL185" i="4" s="1"/>
  <c r="AP185" i="4" s="1"/>
  <c r="AT185" i="4" s="1"/>
  <c r="AX185" i="4" s="1"/>
  <c r="BB185" i="4" s="1"/>
  <c r="BF185" i="4" s="1"/>
  <c r="BJ185" i="4" s="1"/>
  <c r="AA180" i="4"/>
  <c r="AD180" i="4" s="1"/>
  <c r="AH180" i="4" s="1"/>
  <c r="AL180" i="4" s="1"/>
  <c r="AP180" i="4" s="1"/>
  <c r="AT180" i="4" s="1"/>
  <c r="AX180" i="4" s="1"/>
  <c r="BB180" i="4" s="1"/>
  <c r="BF180" i="4" s="1"/>
  <c r="BJ180" i="4" s="1"/>
  <c r="AA139" i="4"/>
  <c r="AD139" i="4" s="1"/>
  <c r="AH139" i="4" s="1"/>
  <c r="AL139" i="4" s="1"/>
  <c r="AP139" i="4" s="1"/>
  <c r="AT139" i="4" s="1"/>
  <c r="AX139" i="4" s="1"/>
  <c r="BB139" i="4" s="1"/>
  <c r="BF139" i="4" s="1"/>
  <c r="BJ139" i="4" s="1"/>
  <c r="AA117" i="4"/>
  <c r="AD117" i="4" s="1"/>
  <c r="AH117" i="4" s="1"/>
  <c r="AL117" i="4" s="1"/>
  <c r="AP117" i="4" s="1"/>
  <c r="AT117" i="4" s="1"/>
  <c r="AX117" i="4" s="1"/>
  <c r="BB117" i="4" s="1"/>
  <c r="BF117" i="4" s="1"/>
  <c r="BJ117" i="4" s="1"/>
  <c r="AA116" i="4"/>
  <c r="AD116" i="4" s="1"/>
  <c r="AH116" i="4" s="1"/>
  <c r="AL116" i="4" s="1"/>
  <c r="AP116" i="4" s="1"/>
  <c r="AT116" i="4" s="1"/>
  <c r="AX116" i="4" s="1"/>
  <c r="BB116" i="4" s="1"/>
  <c r="BF116" i="4" s="1"/>
  <c r="BJ116" i="4" s="1"/>
  <c r="AA190" i="4"/>
  <c r="AE162" i="4"/>
  <c r="AQ118" i="4"/>
  <c r="BC11" i="4"/>
  <c r="AQ108" i="4"/>
  <c r="AQ8" i="4"/>
  <c r="AI60" i="4"/>
  <c r="AY39" i="4"/>
  <c r="AQ164" i="4"/>
  <c r="AQ22" i="4"/>
  <c r="BK140" i="4"/>
  <c r="AI136" i="4"/>
  <c r="O27" i="4"/>
  <c r="R27" i="4" s="1"/>
  <c r="O55" i="4"/>
  <c r="R55" i="4" s="1"/>
  <c r="S8" i="4"/>
  <c r="V8" i="4" s="1"/>
  <c r="W135" i="4"/>
  <c r="Z135" i="4" s="1"/>
  <c r="W118" i="4"/>
  <c r="Z118" i="4" s="1"/>
  <c r="O174" i="4"/>
  <c r="R174" i="4" s="1"/>
  <c r="S9" i="4"/>
  <c r="V9" i="4" s="1"/>
  <c r="O182" i="4"/>
  <c r="R182" i="4" s="1"/>
  <c r="W167" i="4"/>
  <c r="Z167" i="4" s="1"/>
  <c r="W8" i="4"/>
  <c r="Z8" i="4" s="1"/>
  <c r="W169" i="4"/>
  <c r="Z169" i="4" s="1"/>
  <c r="S69" i="4"/>
  <c r="V69" i="4" s="1"/>
  <c r="W20" i="4"/>
  <c r="Z20" i="4" s="1"/>
  <c r="O89" i="4"/>
  <c r="R89" i="4" s="1"/>
  <c r="W107" i="4"/>
  <c r="Z107" i="4" s="1"/>
  <c r="S70" i="4"/>
  <c r="V70" i="4" s="1"/>
  <c r="W157" i="4"/>
  <c r="Z157" i="4" s="1"/>
  <c r="O80" i="4"/>
  <c r="R80" i="4" s="1"/>
  <c r="W141" i="4"/>
  <c r="Z141" i="4" s="1"/>
  <c r="S125" i="4"/>
  <c r="V125" i="4" s="1"/>
  <c r="S180" i="4"/>
  <c r="V180" i="4" s="1"/>
  <c r="O188" i="4"/>
  <c r="R188" i="4" s="1"/>
  <c r="W140" i="4"/>
  <c r="Z140" i="4" s="1"/>
  <c r="W44" i="4"/>
  <c r="Z44" i="4" s="1"/>
  <c r="S126" i="4"/>
  <c r="V126" i="4" s="1"/>
  <c r="O152" i="4"/>
  <c r="R152" i="4" s="1"/>
  <c r="O124" i="4"/>
  <c r="R124" i="4" s="1"/>
  <c r="S95" i="4"/>
  <c r="V95" i="4" s="1"/>
  <c r="O61" i="4"/>
  <c r="R61" i="4" s="1"/>
  <c r="S119" i="4"/>
  <c r="V119" i="4" s="1"/>
  <c r="O169" i="4"/>
  <c r="R169" i="4" s="1"/>
  <c r="W54" i="4"/>
  <c r="Z54" i="4" s="1"/>
  <c r="S102" i="4"/>
  <c r="V102" i="4" s="1"/>
  <c r="S166" i="4"/>
  <c r="V166" i="4" s="1"/>
  <c r="S171" i="4"/>
  <c r="V171" i="4" s="1"/>
  <c r="O153" i="4"/>
  <c r="R153" i="4" s="1"/>
  <c r="W76" i="4"/>
  <c r="Z76" i="4" s="1"/>
  <c r="S176" i="4"/>
  <c r="V176" i="4" s="1"/>
  <c r="W48" i="4"/>
  <c r="Z48" i="4" s="1"/>
  <c r="O156" i="4"/>
  <c r="R156" i="4" s="1"/>
  <c r="O170" i="4"/>
  <c r="R170" i="4" s="1"/>
  <c r="O171" i="4"/>
  <c r="R171" i="4" s="1"/>
  <c r="S6" i="4"/>
  <c r="V6" i="4" s="1"/>
  <c r="O3" i="4"/>
  <c r="R3" i="4" s="1"/>
  <c r="O115" i="4"/>
  <c r="R115" i="4" s="1"/>
  <c r="BK144" i="4"/>
  <c r="BC19" i="4"/>
  <c r="BC188" i="4"/>
  <c r="AQ128" i="4"/>
  <c r="BG77" i="4"/>
  <c r="BC12" i="4"/>
  <c r="AY19" i="4"/>
  <c r="AI7" i="4"/>
  <c r="BC69" i="4"/>
  <c r="BC143" i="4"/>
  <c r="O125" i="4"/>
  <c r="R125" i="4" s="1"/>
  <c r="O93" i="4"/>
  <c r="R93" i="4" s="1"/>
  <c r="W119" i="4"/>
  <c r="Z119" i="4" s="1"/>
  <c r="S14" i="4"/>
  <c r="V14" i="4" s="1"/>
  <c r="W11" i="4"/>
  <c r="Z11" i="4" s="1"/>
  <c r="S58" i="4"/>
  <c r="V58" i="4" s="1"/>
  <c r="O166" i="4"/>
  <c r="R166" i="4" s="1"/>
  <c r="O131" i="4"/>
  <c r="R131" i="4" s="1"/>
  <c r="O30" i="4"/>
  <c r="R30" i="4" s="1"/>
  <c r="O103" i="4"/>
  <c r="R103" i="4" s="1"/>
  <c r="W128" i="4"/>
  <c r="Z128" i="4" s="1"/>
  <c r="O71" i="4"/>
  <c r="R71" i="4" s="1"/>
  <c r="S76" i="4"/>
  <c r="V76" i="4" s="1"/>
  <c r="W153" i="4"/>
  <c r="Z153" i="4" s="1"/>
  <c r="W131" i="4"/>
  <c r="Z131" i="4" s="1"/>
  <c r="S60" i="4"/>
  <c r="V60" i="4" s="1"/>
  <c r="W123" i="4"/>
  <c r="Z123" i="4" s="1"/>
  <c r="S98" i="4"/>
  <c r="V98" i="4" s="1"/>
  <c r="W49" i="4"/>
  <c r="Z49" i="4" s="1"/>
  <c r="W86" i="4"/>
  <c r="Z86" i="4" s="1"/>
  <c r="S129" i="4"/>
  <c r="V129" i="4" s="1"/>
  <c r="W177" i="4"/>
  <c r="Z177" i="4" s="1"/>
  <c r="W80" i="4"/>
  <c r="Z80" i="4" s="1"/>
  <c r="S61" i="4"/>
  <c r="V61" i="4" s="1"/>
  <c r="S173" i="4"/>
  <c r="V173" i="4" s="1"/>
  <c r="W133" i="4"/>
  <c r="Z133" i="4" s="1"/>
  <c r="O64" i="4"/>
  <c r="R64" i="4" s="1"/>
  <c r="O95" i="4"/>
  <c r="R95" i="4" s="1"/>
  <c r="O148" i="4"/>
  <c r="R148" i="4" s="1"/>
  <c r="O37" i="4"/>
  <c r="R37" i="4" s="1"/>
  <c r="S32" i="4"/>
  <c r="V32" i="4" s="1"/>
  <c r="W68" i="4"/>
  <c r="Z68" i="4" s="1"/>
  <c r="O16" i="4"/>
  <c r="R16" i="4" s="1"/>
  <c r="S105" i="4"/>
  <c r="V105" i="4" s="1"/>
  <c r="S118" i="4"/>
  <c r="V118" i="4" s="1"/>
  <c r="S165" i="4"/>
  <c r="V165" i="4" s="1"/>
  <c r="S86" i="4"/>
  <c r="V86" i="4" s="1"/>
  <c r="W145" i="4"/>
  <c r="Z145" i="4" s="1"/>
  <c r="W50" i="4"/>
  <c r="Z50" i="4" s="1"/>
  <c r="W165" i="4"/>
  <c r="Z165" i="4" s="1"/>
  <c r="O187" i="4"/>
  <c r="R187" i="4" s="1"/>
  <c r="S96" i="4"/>
  <c r="V96" i="4" s="1"/>
  <c r="W90" i="4"/>
  <c r="Z90" i="4" s="1"/>
  <c r="S19" i="4"/>
  <c r="V19" i="4" s="1"/>
  <c r="O57" i="4"/>
  <c r="R57" i="4" s="1"/>
  <c r="W113" i="4"/>
  <c r="Z113" i="4" s="1"/>
  <c r="AQ66" i="4"/>
  <c r="AU64" i="4"/>
  <c r="S130" i="4"/>
  <c r="V130" i="4" s="1"/>
  <c r="O136" i="4"/>
  <c r="R136" i="4" s="1"/>
  <c r="W77" i="4"/>
  <c r="Z77" i="4" s="1"/>
  <c r="O28" i="4"/>
  <c r="R28" i="4" s="1"/>
  <c r="O81" i="4"/>
  <c r="R81" i="4" s="1"/>
  <c r="O47" i="4"/>
  <c r="R47" i="4" s="1"/>
  <c r="W187" i="4"/>
  <c r="Z187" i="4" s="1"/>
  <c r="O59" i="4"/>
  <c r="R59" i="4" s="1"/>
  <c r="S154" i="4"/>
  <c r="V154" i="4" s="1"/>
  <c r="O157" i="4"/>
  <c r="R157" i="4" s="1"/>
  <c r="O179" i="4"/>
  <c r="R179" i="4" s="1"/>
  <c r="W120" i="4"/>
  <c r="Z120" i="4" s="1"/>
  <c r="S66" i="4"/>
  <c r="V66" i="4" s="1"/>
  <c r="O70" i="4"/>
  <c r="R70" i="4" s="1"/>
  <c r="S33" i="4"/>
  <c r="V33" i="4" s="1"/>
  <c r="O17" i="4"/>
  <c r="R17" i="4" s="1"/>
  <c r="W60" i="4"/>
  <c r="Z60" i="4" s="1"/>
  <c r="O133" i="4"/>
  <c r="R133" i="4" s="1"/>
  <c r="W152" i="4"/>
  <c r="Z152" i="4" s="1"/>
  <c r="S16" i="4"/>
  <c r="V16" i="4" s="1"/>
  <c r="W179" i="4"/>
  <c r="Z179" i="4" s="1"/>
  <c r="W175" i="4"/>
  <c r="Z175" i="4" s="1"/>
  <c r="AA59" i="4"/>
  <c r="AD59" i="4" s="1"/>
  <c r="AH59" i="4" s="1"/>
  <c r="AL59" i="4" s="1"/>
  <c r="AP59" i="4" s="1"/>
  <c r="AT59" i="4" s="1"/>
  <c r="AX59" i="4" s="1"/>
  <c r="BB59" i="4" s="1"/>
  <c r="BF59" i="4" s="1"/>
  <c r="BJ59" i="4" s="1"/>
  <c r="S174" i="4"/>
  <c r="V174" i="4" s="1"/>
  <c r="AA165" i="4"/>
  <c r="AD165" i="4" s="1"/>
  <c r="AH165" i="4" s="1"/>
  <c r="AL165" i="4" s="1"/>
  <c r="AP165" i="4" s="1"/>
  <c r="AT165" i="4" s="1"/>
  <c r="AX165" i="4" s="1"/>
  <c r="BB165" i="4" s="1"/>
  <c r="BF165" i="4" s="1"/>
  <c r="BJ165" i="4" s="1"/>
  <c r="AA92" i="4"/>
  <c r="AD92" i="4" s="1"/>
  <c r="AH92" i="4" s="1"/>
  <c r="AL92" i="4" s="1"/>
  <c r="AP92" i="4" s="1"/>
  <c r="AT92" i="4" s="1"/>
  <c r="AX92" i="4" s="1"/>
  <c r="BB92" i="4" s="1"/>
  <c r="BF92" i="4" s="1"/>
  <c r="BJ92" i="4" s="1"/>
  <c r="AA21" i="4"/>
  <c r="AD21" i="4" s="1"/>
  <c r="AH21" i="4" s="1"/>
  <c r="AL21" i="4" s="1"/>
  <c r="AP21" i="4" s="1"/>
  <c r="AT21" i="4" s="1"/>
  <c r="AX21" i="4" s="1"/>
  <c r="BB21" i="4" s="1"/>
  <c r="BF21" i="4" s="1"/>
  <c r="BJ21" i="4" s="1"/>
  <c r="AA44" i="4"/>
  <c r="AD44" i="4" s="1"/>
  <c r="AH44" i="4" s="1"/>
  <c r="AL44" i="4" s="1"/>
  <c r="AP44" i="4" s="1"/>
  <c r="AT44" i="4" s="1"/>
  <c r="AX44" i="4" s="1"/>
  <c r="BB44" i="4" s="1"/>
  <c r="BF44" i="4" s="1"/>
  <c r="BJ44" i="4" s="1"/>
  <c r="S52" i="4"/>
  <c r="V52" i="4" s="1"/>
  <c r="AA115" i="4"/>
  <c r="AD115" i="4" s="1"/>
  <c r="AH115" i="4" s="1"/>
  <c r="AL115" i="4" s="1"/>
  <c r="AP115" i="4" s="1"/>
  <c r="AT115" i="4" s="1"/>
  <c r="AX115" i="4" s="1"/>
  <c r="BB115" i="4" s="1"/>
  <c r="BF115" i="4" s="1"/>
  <c r="BJ115" i="4" s="1"/>
  <c r="AA62" i="4"/>
  <c r="AD62" i="4" s="1"/>
  <c r="AH62" i="4" s="1"/>
  <c r="AL62" i="4" s="1"/>
  <c r="AP62" i="4" s="1"/>
  <c r="AT62" i="4" s="1"/>
  <c r="AX62" i="4" s="1"/>
  <c r="BB62" i="4" s="1"/>
  <c r="BF62" i="4" s="1"/>
  <c r="BJ62" i="4" s="1"/>
  <c r="AA78" i="4"/>
  <c r="AD78" i="4" s="1"/>
  <c r="AH78" i="4" s="1"/>
  <c r="AL78" i="4" s="1"/>
  <c r="AP78" i="4" s="1"/>
  <c r="AT78" i="4" s="1"/>
  <c r="AX78" i="4" s="1"/>
  <c r="BB78" i="4" s="1"/>
  <c r="BF78" i="4" s="1"/>
  <c r="BJ78" i="4" s="1"/>
  <c r="AA19" i="4"/>
  <c r="AD19" i="4" s="1"/>
  <c r="AH19" i="4" s="1"/>
  <c r="AL19" i="4" s="1"/>
  <c r="AP19" i="4" s="1"/>
  <c r="AT19" i="4" s="1"/>
  <c r="AX19" i="4" s="1"/>
  <c r="BB19" i="4" s="1"/>
  <c r="BF19" i="4" s="1"/>
  <c r="BJ19" i="4" s="1"/>
  <c r="AA6" i="4"/>
  <c r="AD6" i="4" s="1"/>
  <c r="AH6" i="4" s="1"/>
  <c r="AL6" i="4" s="1"/>
  <c r="AP6" i="4" s="1"/>
  <c r="AT6" i="4" s="1"/>
  <c r="AX6" i="4" s="1"/>
  <c r="BB6" i="4" s="1"/>
  <c r="BF6" i="4" s="1"/>
  <c r="BJ6" i="4" s="1"/>
  <c r="AA162" i="4"/>
  <c r="AD162" i="4" s="1"/>
  <c r="AH162" i="4" s="1"/>
  <c r="AL162" i="4" s="1"/>
  <c r="AP162" i="4" s="1"/>
  <c r="AT162" i="4" s="1"/>
  <c r="AX162" i="4" s="1"/>
  <c r="BB162" i="4" s="1"/>
  <c r="BF162" i="4" s="1"/>
  <c r="BJ162" i="4" s="1"/>
  <c r="AA147" i="4"/>
  <c r="AD147" i="4" s="1"/>
  <c r="AH147" i="4" s="1"/>
  <c r="AL147" i="4" s="1"/>
  <c r="AP147" i="4" s="1"/>
  <c r="AT147" i="4" s="1"/>
  <c r="AX147" i="4" s="1"/>
  <c r="BB147" i="4" s="1"/>
  <c r="BF147" i="4" s="1"/>
  <c r="BJ147" i="4" s="1"/>
  <c r="AA148" i="4"/>
  <c r="AD148" i="4" s="1"/>
  <c r="AH148" i="4" s="1"/>
  <c r="AL148" i="4" s="1"/>
  <c r="AP148" i="4" s="1"/>
  <c r="AT148" i="4" s="1"/>
  <c r="AX148" i="4" s="1"/>
  <c r="BB148" i="4" s="1"/>
  <c r="BF148" i="4" s="1"/>
  <c r="BJ148" i="4" s="1"/>
  <c r="AA183" i="4"/>
  <c r="AD183" i="4" s="1"/>
  <c r="AH183" i="4" s="1"/>
  <c r="AL183" i="4" s="1"/>
  <c r="AP183" i="4" s="1"/>
  <c r="AT183" i="4" s="1"/>
  <c r="AX183" i="4" s="1"/>
  <c r="BB183" i="4" s="1"/>
  <c r="BF183" i="4" s="1"/>
  <c r="BJ183" i="4" s="1"/>
  <c r="AA94" i="4"/>
  <c r="AD94" i="4" s="1"/>
  <c r="AH94" i="4" s="1"/>
  <c r="AL94" i="4" s="1"/>
  <c r="AP94" i="4" s="1"/>
  <c r="AT94" i="4" s="1"/>
  <c r="AX94" i="4" s="1"/>
  <c r="BB94" i="4" s="1"/>
  <c r="BF94" i="4" s="1"/>
  <c r="BJ94" i="4" s="1"/>
  <c r="AA137" i="4"/>
  <c r="AD137" i="4" s="1"/>
  <c r="AH137" i="4" s="1"/>
  <c r="AL137" i="4" s="1"/>
  <c r="AP137" i="4" s="1"/>
  <c r="AT137" i="4" s="1"/>
  <c r="AX137" i="4" s="1"/>
  <c r="BB137" i="4" s="1"/>
  <c r="BF137" i="4" s="1"/>
  <c r="BJ137" i="4" s="1"/>
  <c r="AA143" i="4"/>
  <c r="AD143" i="4" s="1"/>
  <c r="AH143" i="4" s="1"/>
  <c r="AL143" i="4" s="1"/>
  <c r="AP143" i="4" s="1"/>
  <c r="AT143" i="4" s="1"/>
  <c r="AX143" i="4" s="1"/>
  <c r="BB143" i="4" s="1"/>
  <c r="BF143" i="4" s="1"/>
  <c r="BJ143" i="4" s="1"/>
  <c r="O96" i="4"/>
  <c r="R96" i="4" s="1"/>
  <c r="W78" i="4"/>
  <c r="Z78" i="4" s="1"/>
  <c r="AA126" i="4"/>
  <c r="AD126" i="4" s="1"/>
  <c r="AH126" i="4" s="1"/>
  <c r="AL126" i="4" s="1"/>
  <c r="AP126" i="4" s="1"/>
  <c r="AT126" i="4" s="1"/>
  <c r="AX126" i="4" s="1"/>
  <c r="BB126" i="4" s="1"/>
  <c r="BF126" i="4" s="1"/>
  <c r="BJ126" i="4" s="1"/>
  <c r="AA157" i="4"/>
  <c r="AD157" i="4" s="1"/>
  <c r="AH157" i="4" s="1"/>
  <c r="AL157" i="4" s="1"/>
  <c r="AP157" i="4" s="1"/>
  <c r="AT157" i="4" s="1"/>
  <c r="AX157" i="4" s="1"/>
  <c r="BB157" i="4" s="1"/>
  <c r="BF157" i="4" s="1"/>
  <c r="BJ157" i="4" s="1"/>
  <c r="AA38" i="4"/>
  <c r="AD38" i="4" s="1"/>
  <c r="AH38" i="4" s="1"/>
  <c r="AL38" i="4" s="1"/>
  <c r="AP38" i="4" s="1"/>
  <c r="AT38" i="4" s="1"/>
  <c r="AX38" i="4" s="1"/>
  <c r="BB38" i="4" s="1"/>
  <c r="BF38" i="4" s="1"/>
  <c r="BJ38" i="4" s="1"/>
  <c r="AA102" i="4"/>
  <c r="AD102" i="4" s="1"/>
  <c r="AH102" i="4" s="1"/>
  <c r="AL102" i="4" s="1"/>
  <c r="AP102" i="4" s="1"/>
  <c r="AT102" i="4" s="1"/>
  <c r="AX102" i="4" s="1"/>
  <c r="BB102" i="4" s="1"/>
  <c r="BF102" i="4" s="1"/>
  <c r="BJ102" i="4" s="1"/>
  <c r="AA86" i="4"/>
  <c r="AD86" i="4" s="1"/>
  <c r="AH86" i="4" s="1"/>
  <c r="AL86" i="4" s="1"/>
  <c r="AP86" i="4" s="1"/>
  <c r="AT86" i="4" s="1"/>
  <c r="AX86" i="4" s="1"/>
  <c r="BB86" i="4" s="1"/>
  <c r="BF86" i="4" s="1"/>
  <c r="BJ86" i="4" s="1"/>
  <c r="AA11" i="4"/>
  <c r="AD11" i="4" s="1"/>
  <c r="AH11" i="4" s="1"/>
  <c r="AL11" i="4" s="1"/>
  <c r="AP11" i="4" s="1"/>
  <c r="AT11" i="4" s="1"/>
  <c r="AX11" i="4" s="1"/>
  <c r="BB11" i="4" s="1"/>
  <c r="BF11" i="4" s="1"/>
  <c r="BJ11" i="4" s="1"/>
  <c r="AA37" i="4"/>
  <c r="AD37" i="4" s="1"/>
  <c r="AH37" i="4" s="1"/>
  <c r="AL37" i="4" s="1"/>
  <c r="AP37" i="4" s="1"/>
  <c r="AT37" i="4" s="1"/>
  <c r="AX37" i="4" s="1"/>
  <c r="BB37" i="4" s="1"/>
  <c r="BF37" i="4" s="1"/>
  <c r="BJ37" i="4" s="1"/>
  <c r="AA70" i="4"/>
  <c r="AD70" i="4" s="1"/>
  <c r="AH70" i="4" s="1"/>
  <c r="AL70" i="4" s="1"/>
  <c r="AP70" i="4" s="1"/>
  <c r="AT70" i="4" s="1"/>
  <c r="AX70" i="4" s="1"/>
  <c r="BB70" i="4" s="1"/>
  <c r="BF70" i="4" s="1"/>
  <c r="BJ70" i="4" s="1"/>
  <c r="AA13" i="4"/>
  <c r="AD13" i="4" s="1"/>
  <c r="AH13" i="4" s="1"/>
  <c r="AL13" i="4" s="1"/>
  <c r="AP13" i="4" s="1"/>
  <c r="AT13" i="4" s="1"/>
  <c r="AX13" i="4" s="1"/>
  <c r="BB13" i="4" s="1"/>
  <c r="BF13" i="4" s="1"/>
  <c r="BJ13" i="4" s="1"/>
  <c r="AA55" i="4"/>
  <c r="AD55" i="4" s="1"/>
  <c r="AH55" i="4" s="1"/>
  <c r="AL55" i="4" s="1"/>
  <c r="AP55" i="4" s="1"/>
  <c r="AT55" i="4" s="1"/>
  <c r="AX55" i="4" s="1"/>
  <c r="BB55" i="4" s="1"/>
  <c r="BF55" i="4" s="1"/>
  <c r="BJ55" i="4" s="1"/>
  <c r="AA8" i="4"/>
  <c r="AD8" i="4" s="1"/>
  <c r="AA24" i="4"/>
  <c r="AD24" i="4" s="1"/>
  <c r="AH24" i="4" s="1"/>
  <c r="AL24" i="4" s="1"/>
  <c r="AP24" i="4" s="1"/>
  <c r="AT24" i="4" s="1"/>
  <c r="AX24" i="4" s="1"/>
  <c r="BB24" i="4" s="1"/>
  <c r="BF24" i="4" s="1"/>
  <c r="BJ24" i="4" s="1"/>
  <c r="W102" i="4"/>
  <c r="Z102" i="4" s="1"/>
  <c r="AA168" i="4"/>
  <c r="AD168" i="4" s="1"/>
  <c r="AH168" i="4" s="1"/>
  <c r="AL168" i="4" s="1"/>
  <c r="AP168" i="4" s="1"/>
  <c r="AT168" i="4" s="1"/>
  <c r="AX168" i="4" s="1"/>
  <c r="BB168" i="4" s="1"/>
  <c r="BF168" i="4" s="1"/>
  <c r="BJ168" i="4" s="1"/>
  <c r="AA164" i="4"/>
  <c r="AD164" i="4" s="1"/>
  <c r="AH164" i="4" s="1"/>
  <c r="AL164" i="4" s="1"/>
  <c r="AP164" i="4" s="1"/>
  <c r="AT164" i="4" s="1"/>
  <c r="AX164" i="4" s="1"/>
  <c r="BB164" i="4" s="1"/>
  <c r="BF164" i="4" s="1"/>
  <c r="BJ164" i="4" s="1"/>
  <c r="AA91" i="4"/>
  <c r="AD91" i="4" s="1"/>
  <c r="AH91" i="4" s="1"/>
  <c r="AL91" i="4" s="1"/>
  <c r="AP91" i="4" s="1"/>
  <c r="AT91" i="4" s="1"/>
  <c r="AX91" i="4" s="1"/>
  <c r="BB91" i="4" s="1"/>
  <c r="BF91" i="4" s="1"/>
  <c r="BJ91" i="4" s="1"/>
  <c r="AA120" i="4"/>
  <c r="AD120" i="4" s="1"/>
  <c r="AH120" i="4" s="1"/>
  <c r="AL120" i="4" s="1"/>
  <c r="AP120" i="4" s="1"/>
  <c r="AT120" i="4" s="1"/>
  <c r="AX120" i="4" s="1"/>
  <c r="BB120" i="4" s="1"/>
  <c r="BF120" i="4" s="1"/>
  <c r="BJ120" i="4" s="1"/>
  <c r="AA189" i="4"/>
  <c r="AD189" i="4" s="1"/>
  <c r="AH189" i="4" s="1"/>
  <c r="AL189" i="4" s="1"/>
  <c r="AP189" i="4" s="1"/>
  <c r="AT189" i="4" s="1"/>
  <c r="AX189" i="4" s="1"/>
  <c r="BB189" i="4" s="1"/>
  <c r="BF189" i="4" s="1"/>
  <c r="BJ189" i="4" s="1"/>
  <c r="AA132" i="4"/>
  <c r="AD132" i="4" s="1"/>
  <c r="AH132" i="4" s="1"/>
  <c r="AL132" i="4" s="1"/>
  <c r="AP132" i="4" s="1"/>
  <c r="AT132" i="4" s="1"/>
  <c r="AX132" i="4" s="1"/>
  <c r="BB132" i="4" s="1"/>
  <c r="BF132" i="4" s="1"/>
  <c r="BJ132" i="4" s="1"/>
  <c r="AA66" i="4"/>
  <c r="AD66" i="4" s="1"/>
  <c r="AH66" i="4" s="1"/>
  <c r="AL66" i="4" s="1"/>
  <c r="AP66" i="4" s="1"/>
  <c r="AT66" i="4" s="1"/>
  <c r="AX66" i="4" s="1"/>
  <c r="BB66" i="4" s="1"/>
  <c r="BF66" i="4" s="1"/>
  <c r="BJ66" i="4" s="1"/>
  <c r="AA68" i="4"/>
  <c r="AD68" i="4" s="1"/>
  <c r="AH68" i="4" s="1"/>
  <c r="AL68" i="4" s="1"/>
  <c r="AP68" i="4" s="1"/>
  <c r="AT68" i="4" s="1"/>
  <c r="AX68" i="4" s="1"/>
  <c r="BB68" i="4" s="1"/>
  <c r="BF68" i="4" s="1"/>
  <c r="BJ68" i="4" s="1"/>
  <c r="AA107" i="4"/>
  <c r="AD107" i="4" s="1"/>
  <c r="AH107" i="4" s="1"/>
  <c r="AL107" i="4" s="1"/>
  <c r="AP107" i="4" s="1"/>
  <c r="AT107" i="4" s="1"/>
  <c r="AX107" i="4" s="1"/>
  <c r="BB107" i="4" s="1"/>
  <c r="BF107" i="4" s="1"/>
  <c r="BJ107" i="4" s="1"/>
  <c r="AA171" i="4"/>
  <c r="AD171" i="4" s="1"/>
  <c r="AH171" i="4" s="1"/>
  <c r="AL171" i="4" s="1"/>
  <c r="AP171" i="4" s="1"/>
  <c r="AT171" i="4" s="1"/>
  <c r="AX171" i="4" s="1"/>
  <c r="BB171" i="4" s="1"/>
  <c r="BF171" i="4" s="1"/>
  <c r="BJ171" i="4" s="1"/>
  <c r="AA125" i="4"/>
  <c r="AD125" i="4" s="1"/>
  <c r="AH125" i="4" s="1"/>
  <c r="AL125" i="4" s="1"/>
  <c r="AP125" i="4" s="1"/>
  <c r="AT125" i="4" s="1"/>
  <c r="AX125" i="4" s="1"/>
  <c r="BB125" i="4" s="1"/>
  <c r="BF125" i="4" s="1"/>
  <c r="BJ125" i="4" s="1"/>
  <c r="AA33" i="4"/>
  <c r="AD33" i="4" s="1"/>
  <c r="AH33" i="4" s="1"/>
  <c r="AL33" i="4" s="1"/>
  <c r="AP33" i="4" s="1"/>
  <c r="AT33" i="4" s="1"/>
  <c r="AX33" i="4" s="1"/>
  <c r="BB33" i="4" s="1"/>
  <c r="BF33" i="4" s="1"/>
  <c r="BJ33" i="4" s="1"/>
  <c r="AA88" i="4"/>
  <c r="AD88" i="4" s="1"/>
  <c r="AH88" i="4" s="1"/>
  <c r="AL88" i="4" s="1"/>
  <c r="AP88" i="4" s="1"/>
  <c r="AT88" i="4" s="1"/>
  <c r="AX88" i="4" s="1"/>
  <c r="BB88" i="4" s="1"/>
  <c r="BF88" i="4" s="1"/>
  <c r="BJ88" i="4" s="1"/>
  <c r="AA108" i="4"/>
  <c r="AD108" i="4" s="1"/>
  <c r="AH108" i="4" s="1"/>
  <c r="AL108" i="4" s="1"/>
  <c r="AP108" i="4" s="1"/>
  <c r="AT108" i="4" s="1"/>
  <c r="AX108" i="4" s="1"/>
  <c r="BB108" i="4" s="1"/>
  <c r="BF108" i="4" s="1"/>
  <c r="BJ108" i="4" s="1"/>
  <c r="AA47" i="4"/>
  <c r="AD47" i="4" s="1"/>
  <c r="AH47" i="4" s="1"/>
  <c r="AL47" i="4" s="1"/>
  <c r="AP47" i="4" s="1"/>
  <c r="AT47" i="4" s="1"/>
  <c r="AX47" i="4" s="1"/>
  <c r="BB47" i="4" s="1"/>
  <c r="BF47" i="4" s="1"/>
  <c r="BJ47" i="4" s="1"/>
  <c r="AA129" i="4"/>
  <c r="AD129" i="4" s="1"/>
  <c r="AH129" i="4" s="1"/>
  <c r="AL129" i="4" s="1"/>
  <c r="AP129" i="4" s="1"/>
  <c r="AT129" i="4" s="1"/>
  <c r="AX129" i="4" s="1"/>
  <c r="BB129" i="4" s="1"/>
  <c r="BF129" i="4" s="1"/>
  <c r="BJ129" i="4" s="1"/>
  <c r="AA167" i="4"/>
  <c r="AD167" i="4" s="1"/>
  <c r="AH167" i="4" s="1"/>
  <c r="AL167" i="4" s="1"/>
  <c r="AP167" i="4" s="1"/>
  <c r="AT167" i="4" s="1"/>
  <c r="AX167" i="4" s="1"/>
  <c r="BB167" i="4" s="1"/>
  <c r="BF167" i="4" s="1"/>
  <c r="BJ167" i="4" s="1"/>
  <c r="AA10" i="4"/>
  <c r="AD10" i="4" s="1"/>
  <c r="AH10" i="4" s="1"/>
  <c r="AL10" i="4" s="1"/>
  <c r="AP10" i="4" s="1"/>
  <c r="AT10" i="4" s="1"/>
  <c r="AX10" i="4" s="1"/>
  <c r="BB10" i="4" s="1"/>
  <c r="BF10" i="4" s="1"/>
  <c r="BJ10" i="4" s="1"/>
  <c r="AA43" i="4"/>
  <c r="AD43" i="4" s="1"/>
  <c r="AH43" i="4" s="1"/>
  <c r="AL43" i="4" s="1"/>
  <c r="AP43" i="4" s="1"/>
  <c r="AT43" i="4" s="1"/>
  <c r="AX43" i="4" s="1"/>
  <c r="BB43" i="4" s="1"/>
  <c r="BF43" i="4" s="1"/>
  <c r="BJ43" i="4" s="1"/>
  <c r="AA154" i="4"/>
  <c r="AD154" i="4" s="1"/>
  <c r="AH154" i="4" s="1"/>
  <c r="AL154" i="4" s="1"/>
  <c r="AP154" i="4" s="1"/>
  <c r="AT154" i="4" s="1"/>
  <c r="AX154" i="4" s="1"/>
  <c r="BB154" i="4" s="1"/>
  <c r="BF154" i="4" s="1"/>
  <c r="BJ154" i="4" s="1"/>
  <c r="AA84" i="4"/>
  <c r="AD84" i="4" s="1"/>
  <c r="AH84" i="4" s="1"/>
  <c r="AL84" i="4" s="1"/>
  <c r="AP84" i="4" s="1"/>
  <c r="AT84" i="4" s="1"/>
  <c r="AX84" i="4" s="1"/>
  <c r="BB84" i="4" s="1"/>
  <c r="BF84" i="4" s="1"/>
  <c r="BJ84" i="4" s="1"/>
  <c r="AA26" i="4"/>
  <c r="AD26" i="4" s="1"/>
  <c r="AH26" i="4" s="1"/>
  <c r="AL26" i="4" s="1"/>
  <c r="AP26" i="4" s="1"/>
  <c r="AT26" i="4" s="1"/>
  <c r="AX26" i="4" s="1"/>
  <c r="BB26" i="4" s="1"/>
  <c r="BF26" i="4" s="1"/>
  <c r="BJ26" i="4" s="1"/>
  <c r="AA57" i="4"/>
  <c r="AD57" i="4" s="1"/>
  <c r="AH57" i="4" s="1"/>
  <c r="AL57" i="4" s="1"/>
  <c r="AP57" i="4" s="1"/>
  <c r="AT57" i="4" s="1"/>
  <c r="AX57" i="4" s="1"/>
  <c r="BB57" i="4" s="1"/>
  <c r="BF57" i="4" s="1"/>
  <c r="BJ57" i="4" s="1"/>
  <c r="AA145" i="4"/>
  <c r="AD145" i="4" s="1"/>
  <c r="AH145" i="4" s="1"/>
  <c r="AL145" i="4" s="1"/>
  <c r="AP145" i="4" s="1"/>
  <c r="AT145" i="4" s="1"/>
  <c r="AX145" i="4" s="1"/>
  <c r="BB145" i="4" s="1"/>
  <c r="BF145" i="4" s="1"/>
  <c r="BJ145" i="4" s="1"/>
  <c r="AA97" i="4"/>
  <c r="AD97" i="4" s="1"/>
  <c r="AH97" i="4" s="1"/>
  <c r="AL97" i="4" s="1"/>
  <c r="AP97" i="4" s="1"/>
  <c r="AT97" i="4" s="1"/>
  <c r="AX97" i="4" s="1"/>
  <c r="BB97" i="4" s="1"/>
  <c r="BF97" i="4" s="1"/>
  <c r="BJ97" i="4" s="1"/>
  <c r="O149" i="4"/>
  <c r="R149" i="4" s="1"/>
  <c r="W91" i="4"/>
  <c r="Z91" i="4" s="1"/>
  <c r="AA77" i="4"/>
  <c r="AD77" i="4" s="1"/>
  <c r="AH77" i="4" s="1"/>
  <c r="AL77" i="4" s="1"/>
  <c r="AP77" i="4" s="1"/>
  <c r="AT77" i="4" s="1"/>
  <c r="AX77" i="4" s="1"/>
  <c r="BB77" i="4" s="1"/>
  <c r="BF77" i="4" s="1"/>
  <c r="BJ77" i="4" s="1"/>
  <c r="AA179" i="4"/>
  <c r="AD179" i="4" s="1"/>
  <c r="AH179" i="4" s="1"/>
  <c r="AL179" i="4" s="1"/>
  <c r="AP179" i="4" s="1"/>
  <c r="AT179" i="4" s="1"/>
  <c r="AX179" i="4" s="1"/>
  <c r="BB179" i="4" s="1"/>
  <c r="BF179" i="4" s="1"/>
  <c r="BJ179" i="4" s="1"/>
  <c r="S120" i="4"/>
  <c r="V120" i="4" s="1"/>
  <c r="AA81" i="4"/>
  <c r="AD81" i="4" s="1"/>
  <c r="AH81" i="4" s="1"/>
  <c r="AL81" i="4" s="1"/>
  <c r="AP81" i="4" s="1"/>
  <c r="AT81" i="4" s="1"/>
  <c r="AX81" i="4" s="1"/>
  <c r="BB81" i="4" s="1"/>
  <c r="BF81" i="4" s="1"/>
  <c r="BJ81" i="4" s="1"/>
  <c r="AA35" i="4"/>
  <c r="AD35" i="4" s="1"/>
  <c r="AH35" i="4" s="1"/>
  <c r="AL35" i="4" s="1"/>
  <c r="AP35" i="4" s="1"/>
  <c r="AT35" i="4" s="1"/>
  <c r="AX35" i="4" s="1"/>
  <c r="BB35" i="4" s="1"/>
  <c r="BF35" i="4" s="1"/>
  <c r="BJ35" i="4" s="1"/>
  <c r="AA27" i="4"/>
  <c r="AD27" i="4" s="1"/>
  <c r="AH27" i="4" s="1"/>
  <c r="AL27" i="4" s="1"/>
  <c r="AP27" i="4" s="1"/>
  <c r="AT27" i="4" s="1"/>
  <c r="AX27" i="4" s="1"/>
  <c r="BB27" i="4" s="1"/>
  <c r="BF27" i="4" s="1"/>
  <c r="BJ27" i="4" s="1"/>
  <c r="AA169" i="4"/>
  <c r="AD169" i="4" s="1"/>
  <c r="AH169" i="4" s="1"/>
  <c r="AL169" i="4" s="1"/>
  <c r="AP169" i="4" s="1"/>
  <c r="AT169" i="4" s="1"/>
  <c r="AX169" i="4" s="1"/>
  <c r="BB169" i="4" s="1"/>
  <c r="BF169" i="4" s="1"/>
  <c r="BJ169" i="4" s="1"/>
  <c r="AA124" i="4"/>
  <c r="AD124" i="4" s="1"/>
  <c r="AH124" i="4" s="1"/>
  <c r="AL124" i="4" s="1"/>
  <c r="AP124" i="4" s="1"/>
  <c r="AT124" i="4" s="1"/>
  <c r="AX124" i="4" s="1"/>
  <c r="BB124" i="4" s="1"/>
  <c r="BF124" i="4" s="1"/>
  <c r="BJ124" i="4" s="1"/>
  <c r="AA106" i="4"/>
  <c r="AD106" i="4" s="1"/>
  <c r="AH106" i="4" s="1"/>
  <c r="AL106" i="4" s="1"/>
  <c r="AP106" i="4" s="1"/>
  <c r="AT106" i="4" s="1"/>
  <c r="AX106" i="4" s="1"/>
  <c r="BB106" i="4" s="1"/>
  <c r="BF106" i="4" s="1"/>
  <c r="BJ106" i="4" s="1"/>
  <c r="AA98" i="4"/>
  <c r="AD98" i="4" s="1"/>
  <c r="AH98" i="4" s="1"/>
  <c r="AL98" i="4" s="1"/>
  <c r="AP98" i="4" s="1"/>
  <c r="AT98" i="4" s="1"/>
  <c r="AX98" i="4" s="1"/>
  <c r="BB98" i="4" s="1"/>
  <c r="BF98" i="4" s="1"/>
  <c r="BJ98" i="4" s="1"/>
  <c r="AA119" i="4"/>
  <c r="AD119" i="4" s="1"/>
  <c r="AH119" i="4" s="1"/>
  <c r="AL119" i="4" s="1"/>
  <c r="AP119" i="4" s="1"/>
  <c r="AT119" i="4" s="1"/>
  <c r="AX119" i="4" s="1"/>
  <c r="BB119" i="4" s="1"/>
  <c r="BF119" i="4" s="1"/>
  <c r="BJ119" i="4" s="1"/>
  <c r="AA121" i="4"/>
  <c r="AD121" i="4" s="1"/>
  <c r="AH121" i="4" s="1"/>
  <c r="AL121" i="4" s="1"/>
  <c r="AP121" i="4" s="1"/>
  <c r="AT121" i="4" s="1"/>
  <c r="AX121" i="4" s="1"/>
  <c r="BB121" i="4" s="1"/>
  <c r="BF121" i="4" s="1"/>
  <c r="BJ121" i="4" s="1"/>
  <c r="AA160" i="4"/>
  <c r="AD160" i="4" s="1"/>
  <c r="AH160" i="4" s="1"/>
  <c r="AL160" i="4" s="1"/>
  <c r="AP160" i="4" s="1"/>
  <c r="AT160" i="4" s="1"/>
  <c r="AX160" i="4" s="1"/>
  <c r="BB160" i="4" s="1"/>
  <c r="BF160" i="4" s="1"/>
  <c r="BJ160" i="4" s="1"/>
  <c r="AA122" i="4"/>
  <c r="AD122" i="4" s="1"/>
  <c r="AH122" i="4" s="1"/>
  <c r="AL122" i="4" s="1"/>
  <c r="AP122" i="4" s="1"/>
  <c r="AT122" i="4" s="1"/>
  <c r="AX122" i="4" s="1"/>
  <c r="BB122" i="4" s="1"/>
  <c r="BF122" i="4" s="1"/>
  <c r="BJ122" i="4" s="1"/>
  <c r="AA176" i="4"/>
  <c r="AD176" i="4" s="1"/>
  <c r="AH176" i="4" s="1"/>
  <c r="AL176" i="4" s="1"/>
  <c r="AP176" i="4" s="1"/>
  <c r="AT176" i="4" s="1"/>
  <c r="AX176" i="4" s="1"/>
  <c r="BB176" i="4" s="1"/>
  <c r="BF176" i="4" s="1"/>
  <c r="BJ176" i="4" s="1"/>
  <c r="AA166" i="4"/>
  <c r="AD166" i="4" s="1"/>
  <c r="AH166" i="4" s="1"/>
  <c r="AL166" i="4" s="1"/>
  <c r="AP166" i="4" s="1"/>
  <c r="AT166" i="4" s="1"/>
  <c r="AX166" i="4" s="1"/>
  <c r="BB166" i="4" s="1"/>
  <c r="BF166" i="4" s="1"/>
  <c r="BJ166" i="4" s="1"/>
  <c r="AA104" i="4"/>
  <c r="AD104" i="4" s="1"/>
  <c r="AH104" i="4" s="1"/>
  <c r="AL104" i="4" s="1"/>
  <c r="AP104" i="4" s="1"/>
  <c r="AT104" i="4" s="1"/>
  <c r="AX104" i="4" s="1"/>
  <c r="BB104" i="4" s="1"/>
  <c r="BF104" i="4" s="1"/>
  <c r="BJ104" i="4" s="1"/>
  <c r="BK110" i="4"/>
  <c r="AU93" i="4"/>
  <c r="BK161" i="4"/>
  <c r="W190" i="4"/>
  <c r="Z190" i="4" s="1"/>
  <c r="O162" i="4"/>
  <c r="R162" i="4" s="1"/>
  <c r="W148" i="4"/>
  <c r="Z148" i="4" s="1"/>
  <c r="W27" i="4"/>
  <c r="Z27" i="4" s="1"/>
  <c r="S5" i="4"/>
  <c r="V5" i="4" s="1"/>
  <c r="S110" i="4"/>
  <c r="V110" i="4" s="1"/>
  <c r="S178" i="4"/>
  <c r="V178" i="4" s="1"/>
  <c r="S54" i="4"/>
  <c r="V54" i="4" s="1"/>
  <c r="W109" i="4"/>
  <c r="Z109" i="4" s="1"/>
  <c r="W130" i="4"/>
  <c r="Z130" i="4" s="1"/>
  <c r="O105" i="4"/>
  <c r="R105" i="4" s="1"/>
  <c r="W55" i="4"/>
  <c r="Z55" i="4" s="1"/>
  <c r="S162" i="4"/>
  <c r="V162" i="4" s="1"/>
  <c r="S131" i="4"/>
  <c r="V131" i="4" s="1"/>
  <c r="O78" i="4"/>
  <c r="R78" i="4" s="1"/>
  <c r="W189" i="4"/>
  <c r="Z189" i="4" s="1"/>
  <c r="S99" i="4"/>
  <c r="V99" i="4" s="1"/>
  <c r="S49" i="4"/>
  <c r="V49" i="4" s="1"/>
  <c r="S167" i="4"/>
  <c r="V167" i="4" s="1"/>
  <c r="W67" i="4"/>
  <c r="Z67" i="4" s="1"/>
  <c r="W13" i="4"/>
  <c r="Z13" i="4" s="1"/>
  <c r="S17" i="4"/>
  <c r="V17" i="4" s="1"/>
  <c r="S31" i="4"/>
  <c r="V31" i="4" s="1"/>
  <c r="S35" i="4"/>
  <c r="V35" i="4" s="1"/>
  <c r="AA155" i="4"/>
  <c r="AD155" i="4" s="1"/>
  <c r="AH155" i="4" s="1"/>
  <c r="AL155" i="4" s="1"/>
  <c r="AP155" i="4" s="1"/>
  <c r="AT155" i="4" s="1"/>
  <c r="AX155" i="4" s="1"/>
  <c r="BB155" i="4" s="1"/>
  <c r="BF155" i="4" s="1"/>
  <c r="BJ155" i="4" s="1"/>
  <c r="O183" i="4"/>
  <c r="R183" i="4" s="1"/>
  <c r="W47" i="4"/>
  <c r="Z47" i="4" s="1"/>
  <c r="O60" i="4"/>
  <c r="R60" i="4" s="1"/>
  <c r="AA45" i="4"/>
  <c r="AD45" i="4" s="1"/>
  <c r="AH45" i="4" s="1"/>
  <c r="AL45" i="4" s="1"/>
  <c r="AP45" i="4" s="1"/>
  <c r="AT45" i="4" s="1"/>
  <c r="AX45" i="4" s="1"/>
  <c r="BB45" i="4" s="1"/>
  <c r="BF45" i="4" s="1"/>
  <c r="BJ45" i="4" s="1"/>
  <c r="O75" i="4"/>
  <c r="R75" i="4" s="1"/>
  <c r="AA18" i="4"/>
  <c r="AD18" i="4" s="1"/>
  <c r="AH18" i="4" s="1"/>
  <c r="AL18" i="4" s="1"/>
  <c r="AA153" i="4"/>
  <c r="AD153" i="4" s="1"/>
  <c r="AH153" i="4" s="1"/>
  <c r="AL153" i="4" s="1"/>
  <c r="AP153" i="4" s="1"/>
  <c r="AT153" i="4" s="1"/>
  <c r="AX153" i="4" s="1"/>
  <c r="BB153" i="4" s="1"/>
  <c r="BF153" i="4" s="1"/>
  <c r="BJ153" i="4" s="1"/>
  <c r="S25" i="4"/>
  <c r="V25" i="4" s="1"/>
  <c r="S127" i="4"/>
  <c r="V127" i="4" s="1"/>
  <c r="S20" i="4"/>
  <c r="V20" i="4" s="1"/>
  <c r="O143" i="4"/>
  <c r="R143" i="4" s="1"/>
  <c r="AA40" i="4"/>
  <c r="AD40" i="4" s="1"/>
  <c r="AH40" i="4" s="1"/>
  <c r="AL40" i="4" s="1"/>
  <c r="AP40" i="4" s="1"/>
  <c r="AT40" i="4" s="1"/>
  <c r="AX40" i="4" s="1"/>
  <c r="BB40" i="4" s="1"/>
  <c r="BF40" i="4" s="1"/>
  <c r="BJ40" i="4" s="1"/>
  <c r="AA184" i="4"/>
  <c r="AD184" i="4" s="1"/>
  <c r="AH184" i="4" s="1"/>
  <c r="AL184" i="4" s="1"/>
  <c r="AP184" i="4" s="1"/>
  <c r="AT184" i="4" s="1"/>
  <c r="AX184" i="4" s="1"/>
  <c r="BB184" i="4" s="1"/>
  <c r="BF184" i="4" s="1"/>
  <c r="BJ184" i="4" s="1"/>
  <c r="AA51" i="4"/>
  <c r="AD51" i="4" s="1"/>
  <c r="AH51" i="4" s="1"/>
  <c r="AL51" i="4" s="1"/>
  <c r="AP51" i="4" s="1"/>
  <c r="AT51" i="4" s="1"/>
  <c r="AX51" i="4" s="1"/>
  <c r="BB51" i="4" s="1"/>
  <c r="BF51" i="4" s="1"/>
  <c r="BJ51" i="4" s="1"/>
  <c r="AA31" i="4"/>
  <c r="AD31" i="4" s="1"/>
  <c r="AH31" i="4" s="1"/>
  <c r="AL31" i="4" s="1"/>
  <c r="AP31" i="4" s="1"/>
  <c r="AT31" i="4" s="1"/>
  <c r="AX31" i="4" s="1"/>
  <c r="BB31" i="4" s="1"/>
  <c r="BF31" i="4" s="1"/>
  <c r="BJ31" i="4" s="1"/>
  <c r="AA74" i="4"/>
  <c r="AD74" i="4" s="1"/>
  <c r="AH74" i="4" s="1"/>
  <c r="AL74" i="4" s="1"/>
  <c r="AP74" i="4" s="1"/>
  <c r="AT74" i="4" s="1"/>
  <c r="AX74" i="4" s="1"/>
  <c r="BB74" i="4" s="1"/>
  <c r="BF74" i="4" s="1"/>
  <c r="BJ74" i="4" s="1"/>
  <c r="AA79" i="4"/>
  <c r="AD79" i="4" s="1"/>
  <c r="AH79" i="4" s="1"/>
  <c r="AL79" i="4" s="1"/>
  <c r="AP79" i="4" s="1"/>
  <c r="AT79" i="4" s="1"/>
  <c r="AX79" i="4" s="1"/>
  <c r="BB79" i="4" s="1"/>
  <c r="BF79" i="4" s="1"/>
  <c r="BJ79" i="4" s="1"/>
  <c r="AA63" i="4"/>
  <c r="AD63" i="4" s="1"/>
  <c r="AH63" i="4" s="1"/>
  <c r="AL63" i="4" s="1"/>
  <c r="AP63" i="4" s="1"/>
  <c r="AT63" i="4" s="1"/>
  <c r="AX63" i="4" s="1"/>
  <c r="BB63" i="4" s="1"/>
  <c r="BF63" i="4" s="1"/>
  <c r="BJ63" i="4" s="1"/>
  <c r="AA75" i="4"/>
  <c r="AD75" i="4" s="1"/>
  <c r="AH75" i="4" s="1"/>
  <c r="AL75" i="4" s="1"/>
  <c r="AP75" i="4" s="1"/>
  <c r="AT75" i="4" s="1"/>
  <c r="AX75" i="4" s="1"/>
  <c r="BB75" i="4" s="1"/>
  <c r="BF75" i="4" s="1"/>
  <c r="BJ75" i="4" s="1"/>
  <c r="AA172" i="4"/>
  <c r="AD172" i="4" s="1"/>
  <c r="AH172" i="4" s="1"/>
  <c r="AL172" i="4" s="1"/>
  <c r="AP172" i="4" s="1"/>
  <c r="AT172" i="4" s="1"/>
  <c r="AX172" i="4" s="1"/>
  <c r="BB172" i="4" s="1"/>
  <c r="BF172" i="4" s="1"/>
  <c r="BJ172" i="4" s="1"/>
  <c r="AA123" i="4"/>
  <c r="AD123" i="4" s="1"/>
  <c r="AH123" i="4" s="1"/>
  <c r="AL123" i="4" s="1"/>
  <c r="AP123" i="4" s="1"/>
  <c r="AT123" i="4" s="1"/>
  <c r="AX123" i="4" s="1"/>
  <c r="BB123" i="4" s="1"/>
  <c r="BF123" i="4" s="1"/>
  <c r="BJ123" i="4" s="1"/>
  <c r="AA4" i="4"/>
  <c r="AD4" i="4" s="1"/>
  <c r="AH4" i="4" s="1"/>
  <c r="AL4" i="4" s="1"/>
  <c r="AP4" i="4" s="1"/>
  <c r="AT4" i="4" s="1"/>
  <c r="AX4" i="4" s="1"/>
  <c r="BB4" i="4" s="1"/>
  <c r="BF4" i="4" s="1"/>
  <c r="BJ4" i="4" s="1"/>
  <c r="AA16" i="4"/>
  <c r="AD16" i="4" s="1"/>
  <c r="AH16" i="4" s="1"/>
  <c r="AL16" i="4" s="1"/>
  <c r="AP16" i="4" s="1"/>
  <c r="AT16" i="4" s="1"/>
  <c r="AX16" i="4" s="1"/>
  <c r="BB16" i="4" s="1"/>
  <c r="BF16" i="4" s="1"/>
  <c r="BJ16" i="4" s="1"/>
  <c r="O134" i="4"/>
  <c r="R134" i="4" s="1"/>
  <c r="AA133" i="4"/>
  <c r="AD133" i="4" s="1"/>
  <c r="AH133" i="4" s="1"/>
  <c r="AL133" i="4" s="1"/>
  <c r="AP133" i="4" s="1"/>
  <c r="AT133" i="4" s="1"/>
  <c r="AX133" i="4" s="1"/>
  <c r="BB133" i="4" s="1"/>
  <c r="BF133" i="4" s="1"/>
  <c r="BJ133" i="4" s="1"/>
  <c r="AA149" i="4"/>
  <c r="AD149" i="4" s="1"/>
  <c r="AH149" i="4" s="1"/>
  <c r="AL149" i="4" s="1"/>
  <c r="AP149" i="4" s="1"/>
  <c r="AT149" i="4" s="1"/>
  <c r="AX149" i="4" s="1"/>
  <c r="BB149" i="4" s="1"/>
  <c r="BF149" i="4" s="1"/>
  <c r="BJ149" i="4" s="1"/>
  <c r="AA73" i="4"/>
  <c r="AD73" i="4" s="1"/>
  <c r="AH73" i="4" s="1"/>
  <c r="AL73" i="4" s="1"/>
  <c r="AP73" i="4" s="1"/>
  <c r="AT73" i="4" s="1"/>
  <c r="AX73" i="4" s="1"/>
  <c r="BB73" i="4" s="1"/>
  <c r="BF73" i="4" s="1"/>
  <c r="BJ73" i="4" s="1"/>
  <c r="AA135" i="4"/>
  <c r="AD135" i="4" s="1"/>
  <c r="AH135" i="4" s="1"/>
  <c r="AL135" i="4" s="1"/>
  <c r="AP135" i="4" s="1"/>
  <c r="AT135" i="4" s="1"/>
  <c r="AX135" i="4" s="1"/>
  <c r="BB135" i="4" s="1"/>
  <c r="BF135" i="4" s="1"/>
  <c r="BJ135" i="4" s="1"/>
  <c r="W185" i="4"/>
  <c r="Z185" i="4" s="1"/>
  <c r="AA105" i="4"/>
  <c r="AD105" i="4" s="1"/>
  <c r="AH105" i="4" s="1"/>
  <c r="AL105" i="4" s="1"/>
  <c r="AP105" i="4" s="1"/>
  <c r="AT105" i="4" s="1"/>
  <c r="AX105" i="4" s="1"/>
  <c r="BB105" i="4" s="1"/>
  <c r="BF105" i="4" s="1"/>
  <c r="BJ105" i="4" s="1"/>
  <c r="AA103" i="4"/>
  <c r="AD103" i="4" s="1"/>
  <c r="AH103" i="4" s="1"/>
  <c r="AL103" i="4" s="1"/>
  <c r="AP103" i="4" s="1"/>
  <c r="AT103" i="4" s="1"/>
  <c r="AX103" i="4" s="1"/>
  <c r="BB103" i="4" s="1"/>
  <c r="BF103" i="4" s="1"/>
  <c r="BJ103" i="4" s="1"/>
  <c r="AA130" i="4"/>
  <c r="AD130" i="4" s="1"/>
  <c r="AH130" i="4" s="1"/>
  <c r="AL130" i="4" s="1"/>
  <c r="AP130" i="4" s="1"/>
  <c r="AT130" i="4" s="1"/>
  <c r="AX130" i="4" s="1"/>
  <c r="BB130" i="4" s="1"/>
  <c r="BF130" i="4" s="1"/>
  <c r="BJ130" i="4" s="1"/>
  <c r="AA173" i="4"/>
  <c r="AD173" i="4" s="1"/>
  <c r="AH173" i="4" s="1"/>
  <c r="AL173" i="4" s="1"/>
  <c r="AP173" i="4" s="1"/>
  <c r="AT173" i="4" s="1"/>
  <c r="AX173" i="4" s="1"/>
  <c r="BB173" i="4" s="1"/>
  <c r="BF173" i="4" s="1"/>
  <c r="BJ173" i="4" s="1"/>
  <c r="AA127" i="4"/>
  <c r="AD127" i="4" s="1"/>
  <c r="AH127" i="4" s="1"/>
  <c r="AL127" i="4" s="1"/>
  <c r="AP127" i="4" s="1"/>
  <c r="AT127" i="4" s="1"/>
  <c r="AX127" i="4" s="1"/>
  <c r="BB127" i="4" s="1"/>
  <c r="BF127" i="4" s="1"/>
  <c r="BJ127" i="4" s="1"/>
  <c r="AA39" i="4"/>
  <c r="AD39" i="4" s="1"/>
  <c r="AH39" i="4" s="1"/>
  <c r="AL39" i="4" s="1"/>
  <c r="AP39" i="4" s="1"/>
  <c r="AT39" i="4" s="1"/>
  <c r="AX39" i="4" s="1"/>
  <c r="BB39" i="4" s="1"/>
  <c r="BF39" i="4" s="1"/>
  <c r="BJ39" i="4" s="1"/>
  <c r="AA158" i="4"/>
  <c r="AD158" i="4" s="1"/>
  <c r="AH158" i="4" s="1"/>
  <c r="AL158" i="4" s="1"/>
  <c r="AP158" i="4" s="1"/>
  <c r="AT158" i="4" s="1"/>
  <c r="AX158" i="4" s="1"/>
  <c r="BB158" i="4" s="1"/>
  <c r="BF158" i="4" s="1"/>
  <c r="BJ158" i="4" s="1"/>
  <c r="AA170" i="4"/>
  <c r="AD170" i="4" s="1"/>
  <c r="AH170" i="4" s="1"/>
  <c r="AL170" i="4" s="1"/>
  <c r="AP170" i="4" s="1"/>
  <c r="AT170" i="4" s="1"/>
  <c r="AX170" i="4" s="1"/>
  <c r="BB170" i="4" s="1"/>
  <c r="BF170" i="4" s="1"/>
  <c r="BJ170" i="4" s="1"/>
  <c r="AU132" i="4"/>
  <c r="AQ37" i="4"/>
  <c r="O40" i="4"/>
  <c r="R40" i="4" s="1"/>
  <c r="W64" i="4"/>
  <c r="Z64" i="4" s="1"/>
  <c r="W36" i="4"/>
  <c r="Z36" i="4" s="1"/>
  <c r="W12" i="4"/>
  <c r="Z12" i="4" s="1"/>
  <c r="S65" i="4"/>
  <c r="V65" i="4" s="1"/>
  <c r="W70" i="4"/>
  <c r="Z70" i="4" s="1"/>
  <c r="W56" i="4"/>
  <c r="Z56" i="4" s="1"/>
  <c r="O160" i="4"/>
  <c r="R160" i="4" s="1"/>
  <c r="O63" i="4"/>
  <c r="R63" i="4" s="1"/>
  <c r="O123" i="4"/>
  <c r="R123" i="4" s="1"/>
  <c r="W59" i="4"/>
  <c r="Z59" i="4" s="1"/>
  <c r="W163" i="4"/>
  <c r="Z163" i="4" s="1"/>
  <c r="S40" i="4"/>
  <c r="V40" i="4" s="1"/>
  <c r="O7" i="4"/>
  <c r="R7" i="4" s="1"/>
  <c r="S63" i="4"/>
  <c r="V63" i="4" s="1"/>
  <c r="S140" i="4"/>
  <c r="V140" i="4" s="1"/>
  <c r="O168" i="4"/>
  <c r="R168" i="4" s="1"/>
  <c r="W132" i="4"/>
  <c r="Z132" i="4" s="1"/>
  <c r="S114" i="4"/>
  <c r="V114" i="4" s="1"/>
  <c r="S153" i="4"/>
  <c r="V153" i="4" s="1"/>
  <c r="O120" i="4"/>
  <c r="R120" i="4" s="1"/>
  <c r="O99" i="4"/>
  <c r="R99" i="4" s="1"/>
  <c r="S72" i="4"/>
  <c r="V72" i="4" s="1"/>
  <c r="W173" i="4"/>
  <c r="Z173" i="4" s="1"/>
  <c r="W134" i="4"/>
  <c r="Z134" i="4" s="1"/>
  <c r="AA146" i="4"/>
  <c r="AD146" i="4" s="1"/>
  <c r="AH146" i="4" s="1"/>
  <c r="AL146" i="4" s="1"/>
  <c r="AP146" i="4" s="1"/>
  <c r="AT146" i="4" s="1"/>
  <c r="AX146" i="4" s="1"/>
  <c r="BB146" i="4" s="1"/>
  <c r="BF146" i="4" s="1"/>
  <c r="BJ146" i="4" s="1"/>
  <c r="W124" i="4"/>
  <c r="Z124" i="4" s="1"/>
  <c r="AA41" i="4"/>
  <c r="AD41" i="4" s="1"/>
  <c r="AH41" i="4" s="1"/>
  <c r="AL41" i="4" s="1"/>
  <c r="AP41" i="4" s="1"/>
  <c r="AT41" i="4" s="1"/>
  <c r="AX41" i="4" s="1"/>
  <c r="BB41" i="4" s="1"/>
  <c r="BF41" i="4" s="1"/>
  <c r="BJ41" i="4" s="1"/>
  <c r="AA65" i="4"/>
  <c r="AD65" i="4" s="1"/>
  <c r="AH65" i="4" s="1"/>
  <c r="AL65" i="4" s="1"/>
  <c r="AP65" i="4" s="1"/>
  <c r="AT65" i="4" s="1"/>
  <c r="AX65" i="4" s="1"/>
  <c r="BB65" i="4" s="1"/>
  <c r="BF65" i="4" s="1"/>
  <c r="BJ65" i="4" s="1"/>
  <c r="AA9" i="4"/>
  <c r="AD9" i="4" s="1"/>
  <c r="AH9" i="4" s="1"/>
  <c r="AL9" i="4" s="1"/>
  <c r="AP9" i="4" s="1"/>
  <c r="AT9" i="4" s="1"/>
  <c r="AX9" i="4" s="1"/>
  <c r="BB9" i="4" s="1"/>
  <c r="BF9" i="4" s="1"/>
  <c r="BJ9" i="4" s="1"/>
  <c r="AA110" i="4"/>
  <c r="AD110" i="4" s="1"/>
  <c r="AH110" i="4" s="1"/>
  <c r="AL110" i="4" s="1"/>
  <c r="AP110" i="4" s="1"/>
  <c r="AT110" i="4" s="1"/>
  <c r="AX110" i="4" s="1"/>
  <c r="BB110" i="4" s="1"/>
  <c r="BF110" i="4" s="1"/>
  <c r="BJ110" i="4" s="1"/>
  <c r="AA23" i="4"/>
  <c r="AD23" i="4" s="1"/>
  <c r="AH23" i="4" s="1"/>
  <c r="AL23" i="4" s="1"/>
  <c r="AP23" i="4" s="1"/>
  <c r="AT23" i="4" s="1"/>
  <c r="AX23" i="4" s="1"/>
  <c r="BB23" i="4" s="1"/>
  <c r="BF23" i="4" s="1"/>
  <c r="BJ23" i="4" s="1"/>
  <c r="S13" i="4"/>
  <c r="V13" i="4" s="1"/>
  <c r="W14" i="4"/>
  <c r="Z14" i="4" s="1"/>
  <c r="AA30" i="4"/>
  <c r="AD30" i="4" s="1"/>
  <c r="AH30" i="4" s="1"/>
  <c r="AL30" i="4" s="1"/>
  <c r="AP30" i="4" s="1"/>
  <c r="AT30" i="4" s="1"/>
  <c r="AX30" i="4" s="1"/>
  <c r="BB30" i="4" s="1"/>
  <c r="BF30" i="4" s="1"/>
  <c r="BJ30" i="4" s="1"/>
  <c r="AA60" i="4"/>
  <c r="AD60" i="4" s="1"/>
  <c r="AH60" i="4" s="1"/>
  <c r="AL60" i="4" s="1"/>
  <c r="AP60" i="4" s="1"/>
  <c r="AT60" i="4" s="1"/>
  <c r="AX60" i="4" s="1"/>
  <c r="BB60" i="4" s="1"/>
  <c r="BF60" i="4" s="1"/>
  <c r="BJ60" i="4" s="1"/>
  <c r="S182" i="4"/>
  <c r="V182" i="4" s="1"/>
  <c r="AA156" i="4"/>
  <c r="AD156" i="4" s="1"/>
  <c r="AH156" i="4" s="1"/>
  <c r="AL156" i="4" s="1"/>
  <c r="AP156" i="4" s="1"/>
  <c r="AT156" i="4" s="1"/>
  <c r="AX156" i="4" s="1"/>
  <c r="BB156" i="4" s="1"/>
  <c r="BF156" i="4" s="1"/>
  <c r="BJ156" i="4" s="1"/>
  <c r="AA177" i="4"/>
  <c r="AD177" i="4" s="1"/>
  <c r="AH177" i="4" s="1"/>
  <c r="AL177" i="4" s="1"/>
  <c r="AP177" i="4" s="1"/>
  <c r="AT177" i="4" s="1"/>
  <c r="AX177" i="4" s="1"/>
  <c r="BB177" i="4" s="1"/>
  <c r="BF177" i="4" s="1"/>
  <c r="BJ177" i="4" s="1"/>
  <c r="AA128" i="4"/>
  <c r="AD128" i="4" s="1"/>
  <c r="AH128" i="4" s="1"/>
  <c r="AL128" i="4" s="1"/>
  <c r="AP128" i="4" s="1"/>
  <c r="AT128" i="4" s="1"/>
  <c r="AX128" i="4" s="1"/>
  <c r="BB128" i="4" s="1"/>
  <c r="BF128" i="4" s="1"/>
  <c r="BJ128" i="4" s="1"/>
  <c r="AA69" i="4"/>
  <c r="AD69" i="4" s="1"/>
  <c r="AH69" i="4" s="1"/>
  <c r="AL69" i="4" s="1"/>
  <c r="AP69" i="4" s="1"/>
  <c r="AT69" i="4" s="1"/>
  <c r="AX69" i="4" s="1"/>
  <c r="BB69" i="4" s="1"/>
  <c r="BF69" i="4" s="1"/>
  <c r="BJ69" i="4" s="1"/>
  <c r="AA150" i="4"/>
  <c r="AD150" i="4" s="1"/>
  <c r="AH150" i="4" s="1"/>
  <c r="AL150" i="4" s="1"/>
  <c r="AP150" i="4" s="1"/>
  <c r="AT150" i="4" s="1"/>
  <c r="AX150" i="4" s="1"/>
  <c r="BB150" i="4" s="1"/>
  <c r="BF150" i="4" s="1"/>
  <c r="BJ150" i="4" s="1"/>
  <c r="AA36" i="4"/>
  <c r="AD36" i="4" s="1"/>
  <c r="AH36" i="4" s="1"/>
  <c r="AL36" i="4" s="1"/>
  <c r="AP36" i="4" s="1"/>
  <c r="AT36" i="4" s="1"/>
  <c r="AX36" i="4" s="1"/>
  <c r="BB36" i="4" s="1"/>
  <c r="BF36" i="4" s="1"/>
  <c r="BJ36" i="4" s="1"/>
  <c r="AA15" i="4"/>
  <c r="AD15" i="4" s="1"/>
  <c r="AH15" i="4" s="1"/>
  <c r="AL15" i="4" s="1"/>
  <c r="AP15" i="4" s="1"/>
  <c r="AT15" i="4" s="1"/>
  <c r="AX15" i="4" s="1"/>
  <c r="BB15" i="4" s="1"/>
  <c r="BF15" i="4" s="1"/>
  <c r="BJ15" i="4" s="1"/>
  <c r="AA12" i="4"/>
  <c r="AD12" i="4" s="1"/>
  <c r="AH12" i="4" s="1"/>
  <c r="AL12" i="4" s="1"/>
  <c r="AP12" i="4" s="1"/>
  <c r="AT12" i="4" s="1"/>
  <c r="AX12" i="4" s="1"/>
  <c r="BB12" i="4" s="1"/>
  <c r="BF12" i="4" s="1"/>
  <c r="BJ12" i="4" s="1"/>
  <c r="S29" i="4"/>
  <c r="V29" i="4" s="1"/>
  <c r="S146" i="4"/>
  <c r="V146" i="4" s="1"/>
  <c r="AA182" i="4"/>
  <c r="AD182" i="4" s="1"/>
  <c r="AH182" i="4" s="1"/>
  <c r="AL182" i="4" s="1"/>
  <c r="AP182" i="4" s="1"/>
  <c r="AT182" i="4" s="1"/>
  <c r="AX182" i="4" s="1"/>
  <c r="BB182" i="4" s="1"/>
  <c r="BF182" i="4" s="1"/>
  <c r="BJ182" i="4" s="1"/>
  <c r="AA118" i="4"/>
  <c r="AD118" i="4" s="1"/>
  <c r="AH118" i="4" s="1"/>
  <c r="AL118" i="4" s="1"/>
  <c r="AP118" i="4" s="1"/>
  <c r="AT118" i="4" s="1"/>
  <c r="AX118" i="4" s="1"/>
  <c r="BB118" i="4" s="1"/>
  <c r="BF118" i="4" s="1"/>
  <c r="BJ118" i="4" s="1"/>
  <c r="AA100" i="4"/>
  <c r="AD100" i="4" s="1"/>
  <c r="AH100" i="4" s="1"/>
  <c r="AL100" i="4" s="1"/>
  <c r="AP100" i="4" s="1"/>
  <c r="AT100" i="4" s="1"/>
  <c r="AX100" i="4" s="1"/>
  <c r="BB100" i="4" s="1"/>
  <c r="BF100" i="4" s="1"/>
  <c r="BJ100" i="4" s="1"/>
  <c r="AA48" i="4"/>
  <c r="AD48" i="4" s="1"/>
  <c r="AH48" i="4" s="1"/>
  <c r="AL48" i="4" s="1"/>
  <c r="AP48" i="4" s="1"/>
  <c r="AT48" i="4" s="1"/>
  <c r="AX48" i="4" s="1"/>
  <c r="BB48" i="4" s="1"/>
  <c r="BF48" i="4" s="1"/>
  <c r="BJ48" i="4" s="1"/>
  <c r="AA50" i="4"/>
  <c r="AD50" i="4" s="1"/>
  <c r="AH50" i="4" s="1"/>
  <c r="AL50" i="4" s="1"/>
  <c r="AP50" i="4" s="1"/>
  <c r="AT50" i="4" s="1"/>
  <c r="AX50" i="4" s="1"/>
  <c r="BB50" i="4" s="1"/>
  <c r="BF50" i="4" s="1"/>
  <c r="BJ50" i="4" s="1"/>
  <c r="AA161" i="4"/>
  <c r="AD161" i="4" s="1"/>
  <c r="AH161" i="4" s="1"/>
  <c r="AL161" i="4" s="1"/>
  <c r="AP161" i="4" s="1"/>
  <c r="AT161" i="4" s="1"/>
  <c r="AX161" i="4" s="1"/>
  <c r="BB161" i="4" s="1"/>
  <c r="BF161" i="4" s="1"/>
  <c r="BJ161" i="4" s="1"/>
  <c r="AA25" i="4"/>
  <c r="AD25" i="4" s="1"/>
  <c r="AH25" i="4" s="1"/>
  <c r="AL25" i="4" s="1"/>
  <c r="AP25" i="4" s="1"/>
  <c r="AT25" i="4" s="1"/>
  <c r="AX25" i="4" s="1"/>
  <c r="BB25" i="4" s="1"/>
  <c r="BF25" i="4" s="1"/>
  <c r="BJ25" i="4" s="1"/>
  <c r="AA112" i="4"/>
  <c r="AD112" i="4" s="1"/>
  <c r="AH112" i="4" s="1"/>
  <c r="AL112" i="4" s="1"/>
  <c r="AP112" i="4" s="1"/>
  <c r="AT112" i="4" s="1"/>
  <c r="AX112" i="4" s="1"/>
  <c r="BB112" i="4" s="1"/>
  <c r="BF112" i="4" s="1"/>
  <c r="BJ112" i="4" s="1"/>
  <c r="AA22" i="4"/>
  <c r="AD22" i="4" s="1"/>
  <c r="AH22" i="4" s="1"/>
  <c r="AL22" i="4" s="1"/>
  <c r="AP22" i="4" s="1"/>
  <c r="AT22" i="4" s="1"/>
  <c r="AX22" i="4" s="1"/>
  <c r="BB22" i="4" s="1"/>
  <c r="BF22" i="4" s="1"/>
  <c r="BJ22" i="4" s="1"/>
  <c r="AA186" i="4"/>
  <c r="AD186" i="4" s="1"/>
  <c r="AH186" i="4" s="1"/>
  <c r="AL186" i="4" s="1"/>
  <c r="AP186" i="4" s="1"/>
  <c r="AT186" i="4" s="1"/>
  <c r="AX186" i="4" s="1"/>
  <c r="BB186" i="4" s="1"/>
  <c r="BF186" i="4" s="1"/>
  <c r="BJ186" i="4" s="1"/>
  <c r="S175" i="4"/>
  <c r="V175" i="4" s="1"/>
  <c r="AA28" i="4"/>
  <c r="AD28" i="4" s="1"/>
  <c r="AH28" i="4" s="1"/>
  <c r="AL28" i="4" s="1"/>
  <c r="AP28" i="4" s="1"/>
  <c r="AT28" i="4" s="1"/>
  <c r="AX28" i="4" s="1"/>
  <c r="BB28" i="4" s="1"/>
  <c r="BF28" i="4" s="1"/>
  <c r="BJ28" i="4" s="1"/>
  <c r="AA56" i="4"/>
  <c r="AD56" i="4" s="1"/>
  <c r="AH56" i="4" s="1"/>
  <c r="AL56" i="4" s="1"/>
  <c r="AP56" i="4" s="1"/>
  <c r="AT56" i="4" s="1"/>
  <c r="AX56" i="4" s="1"/>
  <c r="BB56" i="4" s="1"/>
  <c r="BF56" i="4" s="1"/>
  <c r="BJ56" i="4" s="1"/>
  <c r="AA174" i="4"/>
  <c r="AD174" i="4" s="1"/>
  <c r="AH174" i="4" s="1"/>
  <c r="AL174" i="4" s="1"/>
  <c r="AP174" i="4" s="1"/>
  <c r="AT174" i="4" s="1"/>
  <c r="AX174" i="4" s="1"/>
  <c r="BB174" i="4" s="1"/>
  <c r="BF174" i="4" s="1"/>
  <c r="BJ174" i="4" s="1"/>
  <c r="AA152" i="4"/>
  <c r="AD152" i="4" s="1"/>
  <c r="AH152" i="4" s="1"/>
  <c r="AL152" i="4" s="1"/>
  <c r="AP152" i="4" s="1"/>
  <c r="AT152" i="4" s="1"/>
  <c r="AX152" i="4" s="1"/>
  <c r="BB152" i="4" s="1"/>
  <c r="BF152" i="4" s="1"/>
  <c r="BJ152" i="4" s="1"/>
  <c r="AA93" i="4"/>
  <c r="AD93" i="4" s="1"/>
  <c r="AH93" i="4" s="1"/>
  <c r="AL93" i="4" s="1"/>
  <c r="AP93" i="4" s="1"/>
  <c r="AT93" i="4" s="1"/>
  <c r="AX93" i="4" s="1"/>
  <c r="BB93" i="4" s="1"/>
  <c r="BF93" i="4" s="1"/>
  <c r="BJ93" i="4" s="1"/>
  <c r="AA138" i="4"/>
  <c r="AD138" i="4" s="1"/>
  <c r="AH138" i="4" s="1"/>
  <c r="AL138" i="4" s="1"/>
  <c r="AP138" i="4" s="1"/>
  <c r="AT138" i="4" s="1"/>
  <c r="AX138" i="4" s="1"/>
  <c r="BB138" i="4" s="1"/>
  <c r="BF138" i="4" s="1"/>
  <c r="BJ138" i="4" s="1"/>
  <c r="AA3" i="4"/>
  <c r="AD3" i="4" s="1"/>
  <c r="AH3" i="4" s="1"/>
  <c r="AL3" i="4" s="1"/>
  <c r="AP3" i="4" s="1"/>
  <c r="AT3" i="4" s="1"/>
  <c r="AX3" i="4" s="1"/>
  <c r="BB3" i="4" s="1"/>
  <c r="BF3" i="4" s="1"/>
  <c r="BJ3" i="4" s="1"/>
  <c r="S157" i="4"/>
  <c r="V157" i="4" s="1"/>
  <c r="S87" i="4"/>
  <c r="V87" i="4" s="1"/>
  <c r="O185" i="4"/>
  <c r="R185" i="4" s="1"/>
  <c r="W115" i="4"/>
  <c r="Z115" i="4" s="1"/>
  <c r="W144" i="4"/>
  <c r="Z144" i="4" s="1"/>
  <c r="W149" i="4"/>
  <c r="Z149" i="4" s="1"/>
  <c r="O92" i="4"/>
  <c r="R92" i="4" s="1"/>
  <c r="O184" i="4"/>
  <c r="R184" i="4" s="1"/>
  <c r="AH8" i="4" l="1"/>
  <c r="AL8" i="4" s="1"/>
  <c r="AP8" i="4" s="1"/>
  <c r="AT8" i="4" s="1"/>
  <c r="AX8" i="4" s="1"/>
  <c r="BB8" i="4" s="1"/>
  <c r="BF8" i="4" s="1"/>
  <c r="BJ8" i="4" s="1"/>
  <c r="AP18" i="4"/>
  <c r="AT18" i="4" s="1"/>
  <c r="AX18" i="4" s="1"/>
  <c r="BB18" i="4" s="1"/>
  <c r="BF18" i="4" s="1"/>
  <c r="BJ18" i="4" s="1"/>
</calcChain>
</file>

<file path=xl/sharedStrings.xml><?xml version="1.0" encoding="utf-8"?>
<sst xmlns="http://schemas.openxmlformats.org/spreadsheetml/2006/main" count="8490" uniqueCount="607">
  <si>
    <t>No</t>
  </si>
  <si>
    <t>Date</t>
  </si>
  <si>
    <t>Time</t>
  </si>
  <si>
    <t>Type</t>
  </si>
  <si>
    <t>VN type</t>
  </si>
  <si>
    <t>Number</t>
  </si>
  <si>
    <t>Month</t>
  </si>
  <si>
    <t>Year</t>
  </si>
  <si>
    <t>Item Code</t>
  </si>
  <si>
    <t>Item Description</t>
  </si>
  <si>
    <t>Qty</t>
  </si>
  <si>
    <t>Unit Qty</t>
  </si>
  <si>
    <t>Supplier</t>
  </si>
  <si>
    <t>Supplier Code</t>
  </si>
  <si>
    <t>Special Note</t>
  </si>
  <si>
    <t>Code</t>
  </si>
  <si>
    <t>Maker</t>
  </si>
  <si>
    <t>Vendor</t>
  </si>
  <si>
    <t>Product Vendor code</t>
  </si>
  <si>
    <t>Packing</t>
  </si>
  <si>
    <t>Storage location</t>
  </si>
  <si>
    <t>Note</t>
  </si>
  <si>
    <t>MS-0001</t>
  </si>
  <si>
    <t>MS-0002</t>
  </si>
  <si>
    <t>Pack</t>
  </si>
  <si>
    <t>MS-0003</t>
  </si>
  <si>
    <t>MS-0006</t>
  </si>
  <si>
    <t>MS-0007</t>
  </si>
  <si>
    <t>MS-0008</t>
  </si>
  <si>
    <t>MS-0009</t>
  </si>
  <si>
    <t>MS-0010</t>
  </si>
  <si>
    <t>MS-0011</t>
  </si>
  <si>
    <t>MS-0012</t>
  </si>
  <si>
    <t>MS-0013</t>
  </si>
  <si>
    <t>MS-0014</t>
  </si>
  <si>
    <t>MS-0015</t>
  </si>
  <si>
    <t>MS-0016</t>
  </si>
  <si>
    <t>MS-0017</t>
  </si>
  <si>
    <t>MS-0018</t>
  </si>
  <si>
    <t>MS-0019</t>
  </si>
  <si>
    <t>MS-0020</t>
  </si>
  <si>
    <t>MS-0021</t>
  </si>
  <si>
    <t>MS-0022</t>
  </si>
  <si>
    <t>MS-0023</t>
  </si>
  <si>
    <t>MS-0024</t>
  </si>
  <si>
    <t>MS-0025</t>
  </si>
  <si>
    <t>MS-0026</t>
  </si>
  <si>
    <t>MS-0027</t>
  </si>
  <si>
    <t>MS-0028</t>
  </si>
  <si>
    <t>MS-0029</t>
  </si>
  <si>
    <t>MS-0030</t>
  </si>
  <si>
    <t>MS-0031</t>
  </si>
  <si>
    <t>MS-0032</t>
  </si>
  <si>
    <t>MS-0033</t>
  </si>
  <si>
    <t>MS-0034</t>
  </si>
  <si>
    <t>MS-0035</t>
  </si>
  <si>
    <t>MS-0036</t>
  </si>
  <si>
    <t>MS-0037</t>
  </si>
  <si>
    <t>MS-0038</t>
  </si>
  <si>
    <t>Reel</t>
  </si>
  <si>
    <t>Khẩu trang</t>
  </si>
  <si>
    <t>Box</t>
  </si>
  <si>
    <t>Bao ngón</t>
  </si>
  <si>
    <t>Băng dính vàng 10 cm</t>
  </si>
  <si>
    <t>Băng dính 2 mặt 3M</t>
  </si>
  <si>
    <t>Băng dính trong suốt</t>
  </si>
  <si>
    <t>Băng dính 2 mặt loại to</t>
  </si>
  <si>
    <t>Tem in barcode Zebra</t>
  </si>
  <si>
    <t>Tem MSL</t>
  </si>
  <si>
    <t>Dây buộc vỏ liệu</t>
  </si>
  <si>
    <t>Inventory</t>
  </si>
  <si>
    <t>Receive</t>
  </si>
  <si>
    <t>PO No.</t>
  </si>
  <si>
    <t>Băng dính dán LCR</t>
  </si>
  <si>
    <t>Delivery</t>
  </si>
  <si>
    <t>MS-0039</t>
  </si>
  <si>
    <t>MS-0040</t>
  </si>
  <si>
    <t>MS-0041</t>
  </si>
  <si>
    <t>MS-0042</t>
  </si>
  <si>
    <t>MS-0043</t>
  </si>
  <si>
    <t>MS-0044</t>
  </si>
  <si>
    <t>MS-0045</t>
  </si>
  <si>
    <t>MS-0046</t>
  </si>
  <si>
    <t>MS-0047</t>
  </si>
  <si>
    <t>MS-0048</t>
  </si>
  <si>
    <t>MS-0049</t>
  </si>
  <si>
    <t>MS-0050</t>
  </si>
  <si>
    <t>MS-0051</t>
  </si>
  <si>
    <t>MS-0052</t>
  </si>
  <si>
    <t>MS-0053</t>
  </si>
  <si>
    <t>MS-0054</t>
  </si>
  <si>
    <t>MS-0055</t>
  </si>
  <si>
    <t>MS-0056</t>
  </si>
  <si>
    <t>MS-0057</t>
  </si>
  <si>
    <t>MS-0058</t>
  </si>
  <si>
    <t>MS-0059</t>
  </si>
  <si>
    <t>MS-0060</t>
  </si>
  <si>
    <t>MS-0061</t>
  </si>
  <si>
    <t>MS-0062</t>
  </si>
  <si>
    <t>MS-0063</t>
  </si>
  <si>
    <t>MS-0064</t>
  </si>
  <si>
    <t>MS-0065</t>
  </si>
  <si>
    <t>MS-0066</t>
  </si>
  <si>
    <t>MS-0067</t>
  </si>
  <si>
    <t>MS-0068</t>
  </si>
  <si>
    <t>MS-0069</t>
  </si>
  <si>
    <t>MS-0070</t>
  </si>
  <si>
    <t>MS-0071</t>
  </si>
  <si>
    <t>MS-0072</t>
  </si>
  <si>
    <t>MS-0073</t>
  </si>
  <si>
    <t>MS-0074</t>
  </si>
  <si>
    <t>MS-0075</t>
  </si>
  <si>
    <t>MS-0076</t>
  </si>
  <si>
    <t>MS-0077</t>
  </si>
  <si>
    <t>MS-0078</t>
  </si>
  <si>
    <t>MS-0079</t>
  </si>
  <si>
    <t>MS-0080</t>
  </si>
  <si>
    <t>MS-0081</t>
  </si>
  <si>
    <t>MS-0082</t>
  </si>
  <si>
    <t>MS-0083</t>
  </si>
  <si>
    <t>MS-0084</t>
  </si>
  <si>
    <t>MS-0085</t>
  </si>
  <si>
    <t>MS-0086</t>
  </si>
  <si>
    <t>MS-0087</t>
  </si>
  <si>
    <t>MS-0088</t>
  </si>
  <si>
    <t>MS-0089</t>
  </si>
  <si>
    <t>MS-0090</t>
  </si>
  <si>
    <t>MS-0091</t>
  </si>
  <si>
    <t>MS-0092</t>
  </si>
  <si>
    <t>MS-0093</t>
  </si>
  <si>
    <t>MS-0094</t>
  </si>
  <si>
    <t>MS-0095</t>
  </si>
  <si>
    <t>MS-0096</t>
  </si>
  <si>
    <t>MS-0097</t>
  </si>
  <si>
    <t>MS-0098</t>
  </si>
  <si>
    <t>MS-0099</t>
  </si>
  <si>
    <t>MS-0100</t>
  </si>
  <si>
    <t>Min Stock</t>
  </si>
  <si>
    <t>ASM</t>
  </si>
  <si>
    <t>DP Driver CP20A</t>
  </si>
  <si>
    <t>DP Driver CP20M</t>
  </si>
  <si>
    <t>DP Driver CP20M2</t>
  </si>
  <si>
    <t>EA</t>
  </si>
  <si>
    <t>Nozzle 4107</t>
  </si>
  <si>
    <t>Nozzle 1003</t>
  </si>
  <si>
    <t>Nozzle 1004</t>
  </si>
  <si>
    <t>Nozzle 1006</t>
  </si>
  <si>
    <t>Nozzle 1007</t>
  </si>
  <si>
    <t>Nozzle 1008</t>
  </si>
  <si>
    <t>Nozzle 1009</t>
  </si>
  <si>
    <t>Nozzle 1075</t>
  </si>
  <si>
    <t>Nozzle 4110</t>
  </si>
  <si>
    <t>Nozzle 4103</t>
  </si>
  <si>
    <t>Nozzle 4004</t>
  </si>
  <si>
    <t>Nozzle 4106</t>
  </si>
  <si>
    <t>Nozzle 4108</t>
  </si>
  <si>
    <t>Nozzle 4109</t>
  </si>
  <si>
    <t>Nozzle 4102</t>
  </si>
  <si>
    <t>Nozzle base 4075/4077</t>
  </si>
  <si>
    <t>Nozzle 1001</t>
  </si>
  <si>
    <t>Tăm bông vệ sinh head ASM</t>
  </si>
  <si>
    <t>Dây khí âm cho segment</t>
  </si>
  <si>
    <t>Vision boarb cho máy ASM X4is, SX2</t>
  </si>
  <si>
    <t>03067289S02</t>
  </si>
  <si>
    <t>Feeder guide (ASM)</t>
  </si>
  <si>
    <t>03039368-03</t>
  </si>
  <si>
    <t>Entering guide feeder (ASM)</t>
  </si>
  <si>
    <t>03002898-02</t>
  </si>
  <si>
    <t xml:space="preserve">Flux tank </t>
  </si>
  <si>
    <t>03060794S01</t>
  </si>
  <si>
    <t>Flux tank Standard</t>
  </si>
  <si>
    <t>Flux dipping table 40um</t>
  </si>
  <si>
    <t>Flux dipping table 50um</t>
  </si>
  <si>
    <t>Flux dipping table 60um</t>
  </si>
  <si>
    <t>Sensor quang AUTONICS</t>
  </si>
  <si>
    <t>PEN10M-TFR1</t>
  </si>
  <si>
    <t>PEN10M-TFR2</t>
  </si>
  <si>
    <t>BID3M-TDT2</t>
  </si>
  <si>
    <t>03149630-03</t>
  </si>
  <si>
    <t>PCB Vacuum tooling X4iS Sensor</t>
  </si>
  <si>
    <t>OMRON Photo Sensor</t>
  </si>
  <si>
    <t>E3T-SL11</t>
  </si>
  <si>
    <t>OMRON</t>
  </si>
  <si>
    <t>AUTONICS</t>
  </si>
  <si>
    <t>SMC</t>
  </si>
  <si>
    <t>D-A93</t>
  </si>
  <si>
    <t>Photo sensor</t>
  </si>
  <si>
    <t>E3S-LS3N</t>
  </si>
  <si>
    <t>BID3M-TDT1</t>
  </si>
  <si>
    <t>Call button</t>
  </si>
  <si>
    <t>HERGA ELECTRIC</t>
  </si>
  <si>
    <t>402259414212</t>
  </si>
  <si>
    <t>Còi báo</t>
  </si>
  <si>
    <t>KOINO</t>
  </si>
  <si>
    <t>KH-4025D</t>
  </si>
  <si>
    <t>Sensor cửa an toàn (conveyor)</t>
  </si>
  <si>
    <t>HANYOUNG NUX</t>
  </si>
  <si>
    <t>UP18S-6NC</t>
  </si>
  <si>
    <t>BPS3M-TDT1</t>
  </si>
  <si>
    <t>D-A73</t>
  </si>
  <si>
    <t>EE-SX672</t>
  </si>
  <si>
    <t xml:space="preserve">Sensor quang </t>
  </si>
  <si>
    <t>RM-Y44P-C3</t>
  </si>
  <si>
    <t>-</t>
  </si>
  <si>
    <t>PCB camera</t>
  </si>
  <si>
    <t>Z cylinder return</t>
  </si>
  <si>
    <t>03007696-02</t>
  </si>
  <si>
    <t>ARJ210-M5BG</t>
  </si>
  <si>
    <t>Van điều áp máy in MPM</t>
  </si>
  <si>
    <t>Ổ cứng máy tính 500G</t>
  </si>
  <si>
    <t>Ổ cứng máy tính 1T</t>
  </si>
  <si>
    <t>TG-3269</t>
  </si>
  <si>
    <t>Card PCI TP LINK</t>
  </si>
  <si>
    <t>03072785-01</t>
  </si>
  <si>
    <t>PRV (CP20A, CP20M) cho máy ASM SX2, X4iS</t>
  </si>
  <si>
    <t>PRV (CP20M2) cho máy ASM TX</t>
  </si>
  <si>
    <t>Relay 24 VDC</t>
  </si>
  <si>
    <t>Honeywell</t>
  </si>
  <si>
    <t>SZR-LY2-N1</t>
  </si>
  <si>
    <t>Bộ điều chỉnh áp suất khí đầu vào máy Cleanner</t>
  </si>
  <si>
    <t>Panasonic</t>
  </si>
  <si>
    <t>DP-102</t>
  </si>
  <si>
    <t>Tụ điện 240VAC</t>
  </si>
  <si>
    <t>WYES</t>
  </si>
  <si>
    <t>SSR</t>
  </si>
  <si>
    <t>WYPM1C03Z4</t>
  </si>
  <si>
    <t>LS</t>
  </si>
  <si>
    <t>Công tắc điện tự động 5A AC100 ~ 260V</t>
  </si>
  <si>
    <t>MetaMEC</t>
  </si>
  <si>
    <t>GMP22-2P</t>
  </si>
  <si>
    <t>Xylanh cho máy Loader</t>
  </si>
  <si>
    <t>CDM2B20-400AZ</t>
  </si>
  <si>
    <t>Giấy than cho máy in Zebra</t>
  </si>
  <si>
    <t>Màng bọc mask</t>
  </si>
  <si>
    <t>Giấy in tem màu vàng</t>
  </si>
  <si>
    <t>Giấy in tem kem hàn, flux loại nhỏ</t>
  </si>
  <si>
    <t>Giấy in tem kem hàn, flux loại to</t>
  </si>
  <si>
    <t>Ổ khóa locker</t>
  </si>
  <si>
    <t>Bóng đèn</t>
  </si>
  <si>
    <t>FUJI</t>
  </si>
  <si>
    <t>MS-0101</t>
  </si>
  <si>
    <t>MS-0102</t>
  </si>
  <si>
    <t>MS-0103</t>
  </si>
  <si>
    <t>MS-0105</t>
  </si>
  <si>
    <t>MS-0106</t>
  </si>
  <si>
    <t>MS-0107</t>
  </si>
  <si>
    <t>MS-0108</t>
  </si>
  <si>
    <t>MS-0109</t>
  </si>
  <si>
    <t>MS-0110</t>
  </si>
  <si>
    <t>MS-0111</t>
  </si>
  <si>
    <t>MS-0112</t>
  </si>
  <si>
    <t>MS-0113</t>
  </si>
  <si>
    <t>MS-0114</t>
  </si>
  <si>
    <t>MS-0116</t>
  </si>
  <si>
    <t>MS-0117</t>
  </si>
  <si>
    <t>MS-0118</t>
  </si>
  <si>
    <t>MS-0119</t>
  </si>
  <si>
    <t>Gá kẹp file tài liệu</t>
  </si>
  <si>
    <t>Túi rác máy hút bụi</t>
  </si>
  <si>
    <t>Thanh chống cửa máy in MPM</t>
  </si>
  <si>
    <t>Fulse (Cầu chì) 6.3A</t>
  </si>
  <si>
    <t>Fulse (Cầu chì) 10A</t>
  </si>
  <si>
    <t>Fulse (Cầu chì) 4A</t>
  </si>
  <si>
    <t>Fulse (Cầu chì) 2A</t>
  </si>
  <si>
    <t>Fulse (Cầu chì) 5A</t>
  </si>
  <si>
    <t>Fulse (Cầu chì) 3.15A</t>
  </si>
  <si>
    <t xml:space="preserve">Flux height sensor </t>
  </si>
  <si>
    <t>214762</t>
  </si>
  <si>
    <t>PEPPERL+FUCHS</t>
  </si>
  <si>
    <t>Bộ chia khí máy mount YAMAHA</t>
  </si>
  <si>
    <t>YAMAHA</t>
  </si>
  <si>
    <t>KHY-M7151-032</t>
  </si>
  <si>
    <t xml:space="preserve">Súng bắn barcode </t>
  </si>
  <si>
    <t>COGNEX</t>
  </si>
  <si>
    <t>1A1631PP175199</t>
  </si>
  <si>
    <t>MS-0120</t>
  </si>
  <si>
    <t>MS-0121</t>
  </si>
  <si>
    <t>MS-0122</t>
  </si>
  <si>
    <t>MS-0124</t>
  </si>
  <si>
    <t>MS-0125</t>
  </si>
  <si>
    <t>MS-0126</t>
  </si>
  <si>
    <t>MS-0127</t>
  </si>
  <si>
    <t>MS-0128</t>
  </si>
  <si>
    <t>MS-0129</t>
  </si>
  <si>
    <t>MS-0130</t>
  </si>
  <si>
    <t>MS-0131</t>
  </si>
  <si>
    <t>MS-0132</t>
  </si>
  <si>
    <t>Đầu đo LCR</t>
  </si>
  <si>
    <t>SWITCH + HUB</t>
  </si>
  <si>
    <t>Dây belt dẹt conveyor</t>
  </si>
  <si>
    <t>Smema</t>
  </si>
  <si>
    <t>Support pin</t>
  </si>
  <si>
    <t>Spare part KOHYOUNG</t>
  </si>
  <si>
    <t>Spare part 2D AOI</t>
  </si>
  <si>
    <t>Dây cable mạng</t>
  </si>
  <si>
    <t>Cable chuyển đổi</t>
  </si>
  <si>
    <t>Túi lọc máy hút bụi</t>
  </si>
  <si>
    <t xml:space="preserve">   </t>
  </si>
  <si>
    <t>Ổ cứng máy tính 250G</t>
  </si>
  <si>
    <t xml:space="preserve"> </t>
  </si>
  <si>
    <t>Nguồn 48V-5A</t>
  </si>
  <si>
    <t xml:space="preserve"> Vòng Bút cảm ứng  YAMAHA</t>
  </si>
  <si>
    <t>MS-0133</t>
  </si>
  <si>
    <t>Nozzle 4069</t>
  </si>
  <si>
    <t>MS-0134</t>
  </si>
  <si>
    <t>Filter Disk</t>
  </si>
  <si>
    <t>BOX</t>
  </si>
  <si>
    <t>03042001-02</t>
  </si>
  <si>
    <t xml:space="preserve">  </t>
  </si>
  <si>
    <t xml:space="preserve">     </t>
  </si>
  <si>
    <t>MS-0135</t>
  </si>
  <si>
    <t>MS-0136</t>
  </si>
  <si>
    <t>MS-0137</t>
  </si>
  <si>
    <t>MS-0138</t>
  </si>
  <si>
    <t>Anti-Glare shield</t>
  </si>
  <si>
    <t>ea</t>
  </si>
  <si>
    <t>MS-0139</t>
  </si>
  <si>
    <t>Vacuum pipe</t>
  </si>
  <si>
    <t>box</t>
  </si>
  <si>
    <t>03013018S01</t>
  </si>
  <si>
    <t>MS-0140</t>
  </si>
  <si>
    <t>Nguồn 24V-5A</t>
  </si>
  <si>
    <t>MS-0141</t>
  </si>
  <si>
    <t>Dây điện loại nhỏ</t>
  </si>
  <si>
    <t>MS-0142</t>
  </si>
  <si>
    <t>MS-0143</t>
  </si>
  <si>
    <t>MS-0144</t>
  </si>
  <si>
    <t>Quấn tape Feeder</t>
  </si>
  <si>
    <t>0.041017S03</t>
  </si>
  <si>
    <t xml:space="preserve">                                                                     </t>
  </si>
  <si>
    <t>MS-0145</t>
  </si>
  <si>
    <t>Lưỡi dao máy printer</t>
  </si>
  <si>
    <t>MS-0146</t>
  </si>
  <si>
    <t xml:space="preserve">Nozzle 4028 </t>
  </si>
  <si>
    <t>MS-0147</t>
  </si>
  <si>
    <t>Nozzle 4105</t>
  </si>
  <si>
    <t>MS-0148</t>
  </si>
  <si>
    <t>pcs</t>
  </si>
  <si>
    <t>Stock - Jan</t>
  </si>
  <si>
    <t>Receive - Jan</t>
  </si>
  <si>
    <t>Q'ty</t>
  </si>
  <si>
    <t>Order</t>
  </si>
  <si>
    <t>MS-0149</t>
  </si>
  <si>
    <t>Holding circuit</t>
  </si>
  <si>
    <t>03046348-01</t>
  </si>
  <si>
    <t>03013091S02</t>
  </si>
  <si>
    <t>MS-0150</t>
  </si>
  <si>
    <t>Delivery - Jan</t>
  </si>
  <si>
    <t>MS-0151</t>
  </si>
  <si>
    <t>Noozle 1005</t>
  </si>
  <si>
    <t>MS-0152</t>
  </si>
  <si>
    <t xml:space="preserve">Conveyor Motor </t>
  </si>
  <si>
    <t>Inventory - Jan</t>
  </si>
  <si>
    <t>Stock - Feb</t>
  </si>
  <si>
    <t>Receive - Feb</t>
  </si>
  <si>
    <t>Inventory - Feb</t>
  </si>
  <si>
    <t>Receive - Mar</t>
  </si>
  <si>
    <t>Stock - Mar</t>
  </si>
  <si>
    <t>Nozzle 1xxx</t>
  </si>
  <si>
    <t>Nozzle 4xxx</t>
  </si>
  <si>
    <t>Qty.</t>
  </si>
  <si>
    <t>NG đang đổi</t>
  </si>
  <si>
    <t>tháng 3</t>
  </si>
  <si>
    <t>Receive - Apr</t>
  </si>
  <si>
    <t>Stock - Apr</t>
  </si>
  <si>
    <t>MS-0153</t>
  </si>
  <si>
    <t>MS-0154</t>
  </si>
  <si>
    <t>Order- Mar</t>
  </si>
  <si>
    <t>MS-0155</t>
  </si>
  <si>
    <t>Stock - May</t>
  </si>
  <si>
    <t>Inventory - mar</t>
  </si>
  <si>
    <t>Inventory - Apr</t>
  </si>
  <si>
    <t>Receive - May</t>
  </si>
  <si>
    <t>Inventory - may</t>
  </si>
  <si>
    <t>Stock - june</t>
  </si>
  <si>
    <t>Receive - june</t>
  </si>
  <si>
    <t>SVC-MRO-ROL ROLL PAPER</t>
  </si>
  <si>
    <t>Nozzle 4204</t>
  </si>
  <si>
    <t>Nozzle 4046</t>
  </si>
  <si>
    <t>Nozzle 4208</t>
  </si>
  <si>
    <t>MS-0156</t>
  </si>
  <si>
    <t>LUBCON Thermoplex ALN 1001/00, 50ml</t>
  </si>
  <si>
    <t>Magnetic spacer 8mm Xi</t>
  </si>
  <si>
    <t>PAC</t>
  </si>
  <si>
    <t>Roll</t>
  </si>
  <si>
    <t>MS-0157</t>
  </si>
  <si>
    <t>MS-0158</t>
  </si>
  <si>
    <t>MS-0159</t>
  </si>
  <si>
    <t>Inventory - jun</t>
  </si>
  <si>
    <t>Receive - july</t>
  </si>
  <si>
    <t>Stock - july</t>
  </si>
  <si>
    <t>Receive - Aug</t>
  </si>
  <si>
    <t>Inventory - Jul</t>
  </si>
  <si>
    <t>MS-0160</t>
  </si>
  <si>
    <t>MS-0161</t>
  </si>
  <si>
    <t>MS-0162</t>
  </si>
  <si>
    <t>MS-0163</t>
  </si>
  <si>
    <t>Thảm chống tĩnh điện</t>
  </si>
  <si>
    <t>Thảm dính bụi</t>
  </si>
  <si>
    <t>MS-0164</t>
  </si>
  <si>
    <t>MS-0165</t>
  </si>
  <si>
    <t>MS-0166</t>
  </si>
  <si>
    <t>MS-0167</t>
  </si>
  <si>
    <t>MS-0168</t>
  </si>
  <si>
    <t>MS-0169</t>
  </si>
  <si>
    <t>Băng dính đỏ 5cm</t>
  </si>
  <si>
    <t>Giấy mài phân tích 85-150-500</t>
  </si>
  <si>
    <t>Giấy mài phân tích 90-150-705</t>
  </si>
  <si>
    <t>Giấy mài phân tích 180-100-50</t>
  </si>
  <si>
    <t>Giấy nhám tròn lưng dính P240</t>
  </si>
  <si>
    <t>Giấy nhám tròn lưng dính P400</t>
  </si>
  <si>
    <t>Giấy nhám tròn lưng dính P800</t>
  </si>
  <si>
    <t>Giấy nhám tròn lưng dính P1200</t>
  </si>
  <si>
    <t>MS-0170</t>
  </si>
  <si>
    <t>MS-0171</t>
  </si>
  <si>
    <t>MS-0172</t>
  </si>
  <si>
    <t>MS-0173</t>
  </si>
  <si>
    <t>MS-0174</t>
  </si>
  <si>
    <t>Tấm lót chuột</t>
  </si>
  <si>
    <t>trả CSP</t>
  </si>
  <si>
    <t>Băng dính bạc</t>
  </si>
  <si>
    <t>Inventory - 2020</t>
  </si>
  <si>
    <t>Toàn Thịnh</t>
  </si>
  <si>
    <t>Loriot</t>
  </si>
  <si>
    <t>MS-0004</t>
  </si>
  <si>
    <t>Banico</t>
  </si>
  <si>
    <t>MS-0005</t>
  </si>
  <si>
    <t>Intrading</t>
  </si>
  <si>
    <t>Lít</t>
  </si>
  <si>
    <t>Băng dính vàng 1cm</t>
  </si>
  <si>
    <t>Băng dính vàng 5cm</t>
  </si>
  <si>
    <t>Băng dính xanh dương 5cm</t>
  </si>
  <si>
    <t xml:space="preserve">Băng dính xanh lá cây 5cm </t>
  </si>
  <si>
    <t>Băng dính xanh lá cây 10 cm</t>
  </si>
  <si>
    <t>Băng dính đỏ 1cm</t>
  </si>
  <si>
    <t>Băng dính đỏ 10cm</t>
  </si>
  <si>
    <t>Băng dính đen 1cm</t>
  </si>
  <si>
    <t>Băng dính sọc trắng hồng</t>
  </si>
  <si>
    <t>Băng dính 3M vệ sinh Nozzle</t>
  </si>
  <si>
    <t>Tape in nhãn máy in cầm tay 12mm</t>
  </si>
  <si>
    <t>Tape in nhãn máy in cầm tay 18mm</t>
  </si>
  <si>
    <t>Tape in nhãn máy in cầm tay 24mm</t>
  </si>
  <si>
    <t>Ea</t>
  </si>
  <si>
    <t>Lọ đựng cồn IPA</t>
  </si>
  <si>
    <t>Dây thít 4 x 200mm</t>
  </si>
  <si>
    <t>Dây thít 5 x 300mm</t>
  </si>
  <si>
    <t>Dây thít 6 x 400mm</t>
  </si>
  <si>
    <t>Nozzle1003</t>
  </si>
  <si>
    <t>Nozzle 4028</t>
  </si>
  <si>
    <t>Nozzle 4075 / 4077</t>
  </si>
  <si>
    <t>Nozzle 4113</t>
  </si>
  <si>
    <t>Nozzle 1005</t>
  </si>
  <si>
    <t>Pac</t>
  </si>
  <si>
    <t>Chíp ACT máy ASM</t>
  </si>
  <si>
    <t>Tape dán jig ACT máy  ASM loại nhỏ</t>
  </si>
  <si>
    <t>Tape dán jig ACT máy ASM loại to</t>
  </si>
  <si>
    <t>Bộ lọc khí đầu cho máy TX</t>
  </si>
  <si>
    <t xml:space="preserve">Bút tô bad mark </t>
  </si>
  <si>
    <t>MS-0104</t>
  </si>
  <si>
    <t>MS-0115</t>
  </si>
  <si>
    <t>MS-0123</t>
  </si>
  <si>
    <t>Dây nguồn</t>
  </si>
  <si>
    <t>Dây cáp</t>
  </si>
  <si>
    <t>Phích cắm, ổ cắm</t>
  </si>
  <si>
    <t>Dây tiếp địa</t>
  </si>
  <si>
    <t>Dây điện loại to</t>
  </si>
  <si>
    <t>Bàn phím</t>
  </si>
  <si>
    <t>Chuột</t>
  </si>
  <si>
    <t>Sensor quang AUTONICS TFR1</t>
  </si>
  <si>
    <t>Sensor quang AUTONICS TFR2</t>
  </si>
  <si>
    <t xml:space="preserve"> Photo Sensor AUTONICS TDT2</t>
  </si>
  <si>
    <t xml:space="preserve"> Photo Sensor AUTONICS MFR</t>
  </si>
  <si>
    <t>Cảm biến hành trình xylanh D-A93</t>
  </si>
  <si>
    <t>Cảm biến hành trình xylanh D-A73</t>
  </si>
  <si>
    <t>TP link 8 cổng</t>
  </si>
  <si>
    <t>Băng dính dán scale</t>
  </si>
  <si>
    <t>Nozzle 4095</t>
  </si>
  <si>
    <t>Nút dừng khẩn cấp</t>
  </si>
  <si>
    <t>Đệm chống va đập cửa máy ASM</t>
  </si>
  <si>
    <t xml:space="preserve">Đồng hồ hiển thị áp suất khí </t>
  </si>
  <si>
    <t>Card đồ họa</t>
  </si>
  <si>
    <t>Máy quét mã vạch cầm tay DM8600</t>
  </si>
  <si>
    <t>Relay DMF</t>
  </si>
  <si>
    <t>Relay 12V</t>
  </si>
  <si>
    <t>Tuner</t>
  </si>
  <si>
    <t xml:space="preserve">Cảm biến EE - SX672 </t>
  </si>
  <si>
    <t>Cảm biến RMX44PC3</t>
  </si>
  <si>
    <t>Ụ chia khí cho head X4/SX có vacum pumb</t>
  </si>
  <si>
    <t>Ụ chia khí cho head X4/SX không có vacum pumb</t>
  </si>
  <si>
    <t>MS-0175</t>
  </si>
  <si>
    <t>MS-0176</t>
  </si>
  <si>
    <t>MS-0177</t>
  </si>
  <si>
    <t>MS-0178</t>
  </si>
  <si>
    <t>MS-0179</t>
  </si>
  <si>
    <t>MS-0180</t>
  </si>
  <si>
    <t>MS-0181</t>
  </si>
  <si>
    <t>MS-0182</t>
  </si>
  <si>
    <t>MS-0183</t>
  </si>
  <si>
    <t>MS-0184</t>
  </si>
  <si>
    <t>MS-0185</t>
  </si>
  <si>
    <t>MS-0186</t>
  </si>
  <si>
    <t>MS-0187</t>
  </si>
  <si>
    <t>Pair</t>
  </si>
  <si>
    <t>03013307-03</t>
  </si>
  <si>
    <t>03015869-03</t>
  </si>
  <si>
    <t>03015840-03</t>
  </si>
  <si>
    <t>03056499-03</t>
  </si>
  <si>
    <t>03015854-03</t>
  </si>
  <si>
    <t>03054812-03</t>
  </si>
  <si>
    <t>03099720-01</t>
  </si>
  <si>
    <t>03102963-01</t>
  </si>
  <si>
    <t>03107579-01</t>
  </si>
  <si>
    <t>Nozzle 1075 / 1010</t>
  </si>
  <si>
    <t>03121197-01</t>
  </si>
  <si>
    <t>03115821-01</t>
  </si>
  <si>
    <t>03105714-01</t>
  </si>
  <si>
    <t>03106244-01</t>
  </si>
  <si>
    <t>03133662-01</t>
  </si>
  <si>
    <t>03101981-01</t>
  </si>
  <si>
    <t>03102457-01</t>
  </si>
  <si>
    <t>03102459-01</t>
  </si>
  <si>
    <t>03102344-01</t>
  </si>
  <si>
    <t>03103544-01</t>
  </si>
  <si>
    <t>03103553-01</t>
  </si>
  <si>
    <t>03115853-01</t>
  </si>
  <si>
    <t>03215882-01</t>
  </si>
  <si>
    <t>03149000-01</t>
  </si>
  <si>
    <t>00359505-02</t>
  </si>
  <si>
    <t>03058627S06</t>
  </si>
  <si>
    <t>03149490S02</t>
  </si>
  <si>
    <t>03153682S04</t>
  </si>
  <si>
    <t>00388764-03</t>
  </si>
  <si>
    <t>Dây tín hiệu</t>
  </si>
  <si>
    <t>Delivery - Feb</t>
  </si>
  <si>
    <t>Vòng đeo tay chống tĩnh điện</t>
  </si>
  <si>
    <t>MS-0188</t>
  </si>
  <si>
    <t>Nozzle 4235</t>
  </si>
  <si>
    <t>Delivery - Mar</t>
  </si>
  <si>
    <t>Inventory - Mar</t>
  </si>
  <si>
    <t>Delivery - Apr</t>
  </si>
  <si>
    <t>Đơn giá
(VNĐ)</t>
  </si>
  <si>
    <t>Đơn giá
(USD)</t>
  </si>
  <si>
    <t>Unit</t>
  </si>
  <si>
    <t>Phân loại</t>
  </si>
  <si>
    <t>Chi tiết</t>
  </si>
  <si>
    <t>Mã quản lý</t>
  </si>
  <si>
    <t>Số lượng trong một pack</t>
  </si>
  <si>
    <t>Vị trí hiện tại</t>
  </si>
  <si>
    <t>REHL</t>
  </si>
  <si>
    <t>FBS</t>
  </si>
  <si>
    <t>Cosmo</t>
  </si>
  <si>
    <t>Phương Anh</t>
  </si>
  <si>
    <t>Youngjin AST</t>
  </si>
  <si>
    <t>Khánh An</t>
  </si>
  <si>
    <t>S-VINA</t>
  </si>
  <si>
    <t>Consumable part</t>
  </si>
  <si>
    <t>Spare part</t>
  </si>
  <si>
    <t>Zig cắt liệu ( Handy Splicer )</t>
  </si>
  <si>
    <t xml:space="preserve"> 03157505S01</t>
  </si>
  <si>
    <t>03071883-01</t>
  </si>
  <si>
    <t>03101402-01</t>
  </si>
  <si>
    <t>03106620-02</t>
  </si>
  <si>
    <t>00355386-01</t>
  </si>
  <si>
    <t>Delivery - May</t>
  </si>
  <si>
    <t>Receive - July</t>
  </si>
  <si>
    <t>Receive - June</t>
  </si>
  <si>
    <t>Delivery - June</t>
  </si>
  <si>
    <t>Stock - June</t>
  </si>
  <si>
    <t>Delivery - July</t>
  </si>
  <si>
    <t>Stock - July</t>
  </si>
  <si>
    <t>Receive - August</t>
  </si>
  <si>
    <t>Delivery - August</t>
  </si>
  <si>
    <t>Stock - August</t>
  </si>
  <si>
    <t>Receive - Sep</t>
  </si>
  <si>
    <t>Delivery - Sep</t>
  </si>
  <si>
    <t>Stock - Sep</t>
  </si>
  <si>
    <t>Receive - Oct</t>
  </si>
  <si>
    <t>Delivery - Oct</t>
  </si>
  <si>
    <t>Stock - Oct</t>
  </si>
  <si>
    <t>Receive - Novem</t>
  </si>
  <si>
    <t>Delivery - Novem</t>
  </si>
  <si>
    <t>Stock - Novem</t>
  </si>
  <si>
    <t>Receive - Decem</t>
  </si>
  <si>
    <t>Delivery - Decem</t>
  </si>
  <si>
    <t>Stock - Decem</t>
  </si>
  <si>
    <t>Inventory - May</t>
  </si>
  <si>
    <t>Inventory - June</t>
  </si>
  <si>
    <t>Inventory - July</t>
  </si>
  <si>
    <t>Inventory - August</t>
  </si>
  <si>
    <t>Inventory - Sep</t>
  </si>
  <si>
    <t>Inventory - Oct</t>
  </si>
  <si>
    <t>Inventory - Novem</t>
  </si>
  <si>
    <t>Inventory - Decem</t>
  </si>
  <si>
    <t xml:space="preserve">USD / VND </t>
  </si>
  <si>
    <t xml:space="preserve">JYP / VND </t>
  </si>
  <si>
    <t>KRW/ VND</t>
  </si>
  <si>
    <t>USD/KRW</t>
  </si>
  <si>
    <t>MS-0189</t>
  </si>
  <si>
    <t>Băng tan</t>
  </si>
  <si>
    <t>Nitrile gloves size M</t>
  </si>
  <si>
    <t>PL Splice Tape 8mm for ASM  FUJI DETECTI</t>
  </si>
  <si>
    <t>Cồn IPA</t>
  </si>
  <si>
    <t>Băng dính chịu nhiệt PET( Màu đồng ) 10mm*33m</t>
  </si>
  <si>
    <t>MPM Cleaning Roll 380*300*10m</t>
  </si>
  <si>
    <t>Khăn lau phòng sạch (100% polyester)</t>
  </si>
  <si>
    <t>Giấy lau phòng sạch (55% cellulose, 45% polyester)</t>
  </si>
  <si>
    <t>Găng tay tĩnh điện màu trắng ( Sz: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</si>
</sst>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$-409]h:mm\ AM/PM;@"/>
    <numFmt numFmtId="166" formatCode="[$-409]d\-mmm;@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669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669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1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3" fontId="0" fillId="0" borderId="0" xfId="1" applyFont="1"/>
    <xf numFmtId="167" fontId="0" fillId="0" borderId="0" xfId="1" applyNumberFormat="1" applyFont="1"/>
    <xf numFmtId="49" fontId="0" fillId="1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3" fontId="0" fillId="0" borderId="0" xfId="1" applyNumberFormat="1" applyFont="1"/>
    <xf numFmtId="0" fontId="5" fillId="1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5"/>
  <sheetViews>
    <sheetView showZeros="0" workbookViewId="0">
      <pane ySplit="1" topLeftCell="A1072" activePane="bottomLeft" state="frozen"/>
      <selection activeCell="B1" sqref="B1"/>
      <selection pane="bottomLeft" activeCell="L1102" sqref="L1102"/>
    </sheetView>
  </sheetViews>
  <sheetFormatPr defaultRowHeight="15" x14ac:dyDescent="0.25"/>
  <cols>
    <col min="1" max="3" width="13" style="1" customWidth="1"/>
    <col min="4" max="8" width="12.5703125" style="4" customWidth="1"/>
    <col min="9" max="9" width="13" style="1" customWidth="1"/>
    <col min="10" max="10" width="14.7109375" style="4" customWidth="1"/>
    <col min="11" max="11" width="43.5703125" style="4" bestFit="1" customWidth="1"/>
    <col min="12" max="12" width="13" style="1" customWidth="1"/>
    <col min="13" max="13" width="12.5703125" style="4" customWidth="1"/>
    <col min="14" max="14" width="17.42578125" style="5" customWidth="1"/>
    <col min="15" max="15" width="19" style="4" customWidth="1"/>
    <col min="16" max="16" width="21.28515625" style="4" customWidth="1"/>
    <col min="17" max="17" width="13" style="1" customWidth="1"/>
  </cols>
  <sheetData>
    <row r="1" spans="1:17" ht="34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</v>
      </c>
      <c r="O1" s="2" t="s">
        <v>12</v>
      </c>
      <c r="P1" s="2" t="s">
        <v>13</v>
      </c>
      <c r="Q1" s="2" t="s">
        <v>14</v>
      </c>
    </row>
    <row r="2" spans="1:17" x14ac:dyDescent="0.25">
      <c r="A2" s="1">
        <v>1</v>
      </c>
      <c r="B2" s="6">
        <v>44195</v>
      </c>
      <c r="C2" s="7">
        <v>0.5</v>
      </c>
      <c r="E2" s="4" t="s">
        <v>70</v>
      </c>
      <c r="G2" s="4">
        <v>2020.12</v>
      </c>
      <c r="H2" s="4">
        <f>YEAR(B2)</f>
        <v>2020</v>
      </c>
      <c r="J2" s="1" t="s">
        <v>22</v>
      </c>
      <c r="K2" s="4" t="str">
        <f>IFERROR(VLOOKUP(J2,List!$B:$C,2,0),"")</f>
        <v>Khăn lau phòng sạch (100% polyester)</v>
      </c>
      <c r="L2" s="1">
        <v>157</v>
      </c>
      <c r="M2" s="4" t="str">
        <f>IFERROR(VLOOKUP(J2,Config!$A:$G,7,0),"")</f>
        <v>Pack</v>
      </c>
      <c r="N2" s="5">
        <f>IFERROR(VLOOKUP(J2,Config!$A:$C,3,0),"")</f>
        <v>0</v>
      </c>
      <c r="O2" s="4" t="str">
        <f>IFERROR(VLOOKUP(J2,Config!$A:$D,4,0),"")</f>
        <v>Toàn Thịnh</v>
      </c>
      <c r="P2" s="4">
        <f>IFERROR(VLOOKUP(J2,Config!$A:$F,6,0),"")</f>
        <v>0</v>
      </c>
    </row>
    <row r="3" spans="1:17" x14ac:dyDescent="0.25">
      <c r="A3" s="1">
        <v>2</v>
      </c>
      <c r="B3" s="6">
        <v>44195</v>
      </c>
      <c r="C3" s="7">
        <v>0.5</v>
      </c>
      <c r="E3" s="4" t="s">
        <v>70</v>
      </c>
      <c r="G3" s="4">
        <v>2020.12</v>
      </c>
      <c r="H3" s="4">
        <f t="shared" ref="H3:H65" si="0">YEAR(B3)</f>
        <v>2020</v>
      </c>
      <c r="J3" s="1" t="s">
        <v>23</v>
      </c>
      <c r="K3" s="4" t="str">
        <f>IFERROR(VLOOKUP(J3,List!$B:$C,2,0),"")</f>
        <v>Giấy lau phòng sạch (55% cellulose, 45% polyester)</v>
      </c>
      <c r="L3" s="1">
        <v>110</v>
      </c>
      <c r="M3" s="4" t="str">
        <f>IFERROR(VLOOKUP(J3,Config!$A:$G,7,0),"")</f>
        <v>Pack</v>
      </c>
      <c r="N3" s="5">
        <f>IFERROR(VLOOKUP(J3,Config!$A:$C,3,0),"")</f>
        <v>0</v>
      </c>
      <c r="O3" s="4" t="str">
        <f>IFERROR(VLOOKUP(J3,Config!$A:$D,4,0),"")</f>
        <v>Toàn Thịnh</v>
      </c>
      <c r="P3" s="4">
        <f>IFERROR(VLOOKUP(J3,Config!$A:$F,6,0),"")</f>
        <v>0</v>
      </c>
    </row>
    <row r="4" spans="1:17" x14ac:dyDescent="0.25">
      <c r="A4" s="1">
        <v>3</v>
      </c>
      <c r="B4" s="6">
        <v>44195</v>
      </c>
      <c r="C4" s="7">
        <v>0.5</v>
      </c>
      <c r="E4" s="4" t="s">
        <v>70</v>
      </c>
      <c r="G4" s="4">
        <v>2020.12</v>
      </c>
      <c r="H4" s="4">
        <f t="shared" si="0"/>
        <v>2020</v>
      </c>
      <c r="J4" s="1" t="s">
        <v>25</v>
      </c>
      <c r="K4" s="4" t="str">
        <f>IFERROR(VLOOKUP(J4,List!$B:$C,2,0),"")</f>
        <v>MPM Cleaning Roll 380*300*10m</v>
      </c>
      <c r="L4" s="1">
        <v>564</v>
      </c>
      <c r="M4" s="4" t="str">
        <f>IFERROR(VLOOKUP(J4,Config!$A:$G,7,0),"")</f>
        <v>Reel</v>
      </c>
      <c r="N4" s="5">
        <f>IFERROR(VLOOKUP(J4,Config!$A:$C,3,0),"")</f>
        <v>0</v>
      </c>
      <c r="O4" s="4" t="str">
        <f>IFERROR(VLOOKUP(J4,Config!$A:$D,4,0),"")</f>
        <v>Loriot</v>
      </c>
      <c r="P4" s="4">
        <f>IFERROR(VLOOKUP(J4,Config!$A:$F,6,0),"")</f>
        <v>0</v>
      </c>
    </row>
    <row r="5" spans="1:17" x14ac:dyDescent="0.25">
      <c r="A5" s="1">
        <v>4</v>
      </c>
      <c r="B5" s="6">
        <v>44195</v>
      </c>
      <c r="C5" s="7">
        <v>0.5</v>
      </c>
      <c r="E5" s="4" t="s">
        <v>70</v>
      </c>
      <c r="G5" s="4">
        <v>2020.12</v>
      </c>
      <c r="H5" s="4">
        <f t="shared" si="0"/>
        <v>2020</v>
      </c>
      <c r="J5" s="1" t="s">
        <v>424</v>
      </c>
      <c r="K5" s="4" t="str">
        <f>IFERROR(VLOOKUP(J5,List!$B:$C,2,0),"")</f>
        <v>Găng tay tĩnh điện màu trắng ( Sz: M)</v>
      </c>
      <c r="L5" s="1">
        <v>730</v>
      </c>
      <c r="M5" s="4" t="str">
        <f>IFERROR(VLOOKUP(J5,Config!$A:$G,7,0),"")</f>
        <v>Pair</v>
      </c>
      <c r="N5" s="5">
        <f>IFERROR(VLOOKUP(J5,Config!$A:$C,3,0),"")</f>
        <v>0</v>
      </c>
      <c r="O5" s="4" t="str">
        <f>IFERROR(VLOOKUP(J5,Config!$A:$D,4,0),"")</f>
        <v>Banico</v>
      </c>
      <c r="P5" s="4">
        <f>IFERROR(VLOOKUP(J5,Config!$A:$F,6,0),"")</f>
        <v>0</v>
      </c>
    </row>
    <row r="6" spans="1:17" x14ac:dyDescent="0.25">
      <c r="A6" s="1">
        <v>6</v>
      </c>
      <c r="B6" s="6">
        <v>44195</v>
      </c>
      <c r="C6" s="7">
        <v>0.5</v>
      </c>
      <c r="E6" s="4" t="s">
        <v>70</v>
      </c>
      <c r="G6" s="4">
        <v>2020.12</v>
      </c>
      <c r="H6" s="4">
        <f t="shared" si="0"/>
        <v>2020</v>
      </c>
      <c r="J6" s="1" t="s">
        <v>426</v>
      </c>
      <c r="K6" s="4" t="str">
        <f>IFERROR(VLOOKUP(J6,List!$B:$C,2,0),"")</f>
        <v>PL Splice Tape 8mm for ASM  FUJI DETECTI</v>
      </c>
      <c r="L6" s="1">
        <v>123</v>
      </c>
      <c r="M6" s="4" t="str">
        <f>IFERROR(VLOOKUP(J6,Config!$A:$G,7,0),"")</f>
        <v>Box</v>
      </c>
      <c r="N6" s="5">
        <f>IFERROR(VLOOKUP(J6,Config!$A:$C,3,0),"")</f>
        <v>0</v>
      </c>
      <c r="O6" s="4" t="str">
        <f>IFERROR(VLOOKUP(J6,Config!$A:$D,4,0),"")</f>
        <v>Intrading</v>
      </c>
      <c r="P6" s="4">
        <f>IFERROR(VLOOKUP(J6,Config!$A:$F,6,0),"")</f>
        <v>0</v>
      </c>
    </row>
    <row r="7" spans="1:17" x14ac:dyDescent="0.25">
      <c r="A7" s="1">
        <v>7</v>
      </c>
      <c r="B7" s="6">
        <v>44195</v>
      </c>
      <c r="C7" s="7">
        <v>0.5</v>
      </c>
      <c r="E7" s="4" t="s">
        <v>70</v>
      </c>
      <c r="G7" s="4">
        <v>2020.12</v>
      </c>
      <c r="H7" s="4">
        <f t="shared" si="0"/>
        <v>2020</v>
      </c>
      <c r="J7" s="1" t="s">
        <v>26</v>
      </c>
      <c r="K7" s="4" t="str">
        <f>IFERROR(VLOOKUP(J7,List!$B:$C,2,0),"")</f>
        <v>Bao ngón</v>
      </c>
      <c r="L7" s="1">
        <v>5</v>
      </c>
      <c r="M7" s="4" t="str">
        <f>IFERROR(VLOOKUP(J7,Config!$A:$G,7,0),"")</f>
        <v>Pack</v>
      </c>
      <c r="N7" s="5">
        <f>IFERROR(VLOOKUP(J7,Config!$A:$C,3,0),"")</f>
        <v>0</v>
      </c>
      <c r="O7" s="4">
        <f>IFERROR(VLOOKUP(J7,Config!$A:$D,4,0),"")</f>
        <v>0</v>
      </c>
      <c r="P7" s="4">
        <f>IFERROR(VLOOKUP(J7,Config!$A:$F,6,0),"")</f>
        <v>0</v>
      </c>
    </row>
    <row r="8" spans="1:17" x14ac:dyDescent="0.25">
      <c r="A8" s="1">
        <v>8</v>
      </c>
      <c r="B8" s="6">
        <v>44195</v>
      </c>
      <c r="C8" s="7">
        <v>0.5</v>
      </c>
      <c r="E8" s="4" t="s">
        <v>70</v>
      </c>
      <c r="G8" s="4">
        <v>2020.12</v>
      </c>
      <c r="H8" s="4">
        <f t="shared" si="0"/>
        <v>2020</v>
      </c>
      <c r="J8" s="1" t="s">
        <v>27</v>
      </c>
      <c r="K8" s="4" t="str">
        <f>IFERROR(VLOOKUP(J8,List!$B:$C,2,0),"")</f>
        <v>Nitrile gloves size M</v>
      </c>
      <c r="L8" s="1">
        <v>8</v>
      </c>
      <c r="M8" s="4" t="str">
        <f>IFERROR(VLOOKUP(J8,Config!$A:$G,7,0),"")</f>
        <v>Pack</v>
      </c>
      <c r="N8" s="5">
        <f>IFERROR(VLOOKUP(J8,Config!$A:$C,3,0),"")</f>
        <v>0</v>
      </c>
      <c r="O8" s="4" t="str">
        <f>IFERROR(VLOOKUP(J8,Config!$A:$D,4,0),"")</f>
        <v>Intrading</v>
      </c>
      <c r="P8" s="4">
        <f>IFERROR(VLOOKUP(J8,Config!$A:$F,6,0),"")</f>
        <v>0</v>
      </c>
    </row>
    <row r="9" spans="1:17" x14ac:dyDescent="0.25">
      <c r="A9" s="1">
        <v>9</v>
      </c>
      <c r="B9" s="6">
        <v>44195</v>
      </c>
      <c r="C9" s="7">
        <v>0.5</v>
      </c>
      <c r="E9" s="4" t="s">
        <v>70</v>
      </c>
      <c r="G9" s="4">
        <v>2020.12</v>
      </c>
      <c r="H9" s="4">
        <f t="shared" si="0"/>
        <v>2020</v>
      </c>
      <c r="J9" s="1" t="s">
        <v>28</v>
      </c>
      <c r="K9" s="4" t="str">
        <f>IFERROR(VLOOKUP(J9,List!$B:$C,2,0),"")</f>
        <v>Cồn IPA</v>
      </c>
      <c r="L9" s="1">
        <v>310</v>
      </c>
      <c r="M9" s="4" t="str">
        <f>IFERROR(VLOOKUP(J9,Config!$A:$G,7,0),"")</f>
        <v>Lít</v>
      </c>
      <c r="N9" s="5">
        <f>IFERROR(VLOOKUP(J9,Config!$A:$C,3,0),"")</f>
        <v>0</v>
      </c>
      <c r="O9" s="4" t="str">
        <f>IFERROR(VLOOKUP(J9,Config!$A:$D,4,0),"")</f>
        <v>Toàn Thịnh</v>
      </c>
      <c r="P9" s="4">
        <f>IFERROR(VLOOKUP(J9,Config!$A:$F,6,0),"")</f>
        <v>0</v>
      </c>
    </row>
    <row r="10" spans="1:17" x14ac:dyDescent="0.25">
      <c r="A10" s="1">
        <v>10</v>
      </c>
      <c r="B10" s="6">
        <v>44195</v>
      </c>
      <c r="C10" s="7">
        <v>0.5</v>
      </c>
      <c r="E10" s="4" t="s">
        <v>70</v>
      </c>
      <c r="G10" s="4">
        <v>2020.12</v>
      </c>
      <c r="H10" s="4">
        <f t="shared" si="0"/>
        <v>2020</v>
      </c>
      <c r="J10" s="1" t="s">
        <v>29</v>
      </c>
      <c r="K10" s="4" t="str">
        <f>IFERROR(VLOOKUP(J10,Config!$A:$B,2,0),"")</f>
        <v>Khẩu trang</v>
      </c>
      <c r="L10" s="1">
        <v>43</v>
      </c>
      <c r="M10" s="4" t="str">
        <f>IFERROR(VLOOKUP(J10,Config!$A:$G,7,0),"")</f>
        <v>Pack</v>
      </c>
      <c r="N10" s="5">
        <f>IFERROR(VLOOKUP(J10,Config!$A:$C,3,0),"")</f>
        <v>0</v>
      </c>
      <c r="O10" s="4">
        <f>IFERROR(VLOOKUP(J10,Config!$A:$D,4,0),"")</f>
        <v>0</v>
      </c>
      <c r="P10" s="4">
        <f>IFERROR(VLOOKUP(J10,Config!$A:$F,6,0),"")</f>
        <v>0</v>
      </c>
    </row>
    <row r="11" spans="1:17" x14ac:dyDescent="0.25">
      <c r="A11" s="1">
        <v>11</v>
      </c>
      <c r="B11" s="6">
        <v>44195</v>
      </c>
      <c r="C11" s="7">
        <v>0.5</v>
      </c>
      <c r="E11" s="4" t="s">
        <v>70</v>
      </c>
      <c r="G11" s="4">
        <v>2020.12</v>
      </c>
      <c r="H11" s="4">
        <f t="shared" si="0"/>
        <v>2020</v>
      </c>
      <c r="J11" s="1" t="s">
        <v>30</v>
      </c>
      <c r="K11" s="4" t="str">
        <f>IFERROR(VLOOKUP(J11,Config!$A:$B,2,0),"")</f>
        <v>Băng dính vàng 1cm</v>
      </c>
      <c r="L11" s="1">
        <v>16</v>
      </c>
      <c r="M11" s="4" t="str">
        <f>IFERROR(VLOOKUP(J11,Config!$A:$G,7,0),"")</f>
        <v>Reel</v>
      </c>
      <c r="N11" s="5">
        <f>IFERROR(VLOOKUP(J11,Config!$A:$C,3,0),"")</f>
        <v>0</v>
      </c>
      <c r="O11" s="4">
        <f>IFERROR(VLOOKUP(J11,Config!$A:$D,4,0),"")</f>
        <v>0</v>
      </c>
      <c r="P11" s="4">
        <f>IFERROR(VLOOKUP(J11,Config!$A:$F,6,0),"")</f>
        <v>0</v>
      </c>
    </row>
    <row r="12" spans="1:17" x14ac:dyDescent="0.25">
      <c r="A12" s="1">
        <v>12</v>
      </c>
      <c r="B12" s="6">
        <v>44195</v>
      </c>
      <c r="C12" s="7">
        <v>0.5</v>
      </c>
      <c r="E12" s="4" t="s">
        <v>70</v>
      </c>
      <c r="G12" s="4">
        <v>2020.12</v>
      </c>
      <c r="H12" s="4">
        <f t="shared" si="0"/>
        <v>2020</v>
      </c>
      <c r="J12" s="1" t="s">
        <v>31</v>
      </c>
      <c r="K12" s="4" t="str">
        <f>IFERROR(VLOOKUP(J12,Config!$A:$B,2,0),"")</f>
        <v>Băng dính vàng 5cm</v>
      </c>
      <c r="L12" s="1">
        <v>12</v>
      </c>
      <c r="M12" s="4" t="str">
        <f>IFERROR(VLOOKUP(J12,Config!$A:$G,7,0),"")</f>
        <v>Reel</v>
      </c>
      <c r="N12" s="5">
        <f>IFERROR(VLOOKUP(J12,Config!$A:$C,3,0),"")</f>
        <v>0</v>
      </c>
      <c r="O12" s="4" t="str">
        <f>IFERROR(VLOOKUP(J12,Config!$A:$D,4,0),"")</f>
        <v>Toàn Thịnh</v>
      </c>
      <c r="P12" s="4">
        <f>IFERROR(VLOOKUP(J12,Config!$A:$F,6,0),"")</f>
        <v>0</v>
      </c>
    </row>
    <row r="13" spans="1:17" x14ac:dyDescent="0.25">
      <c r="A13" s="1">
        <v>13</v>
      </c>
      <c r="B13" s="6">
        <v>44195</v>
      </c>
      <c r="C13" s="7">
        <v>0.5</v>
      </c>
      <c r="E13" s="4" t="s">
        <v>70</v>
      </c>
      <c r="G13" s="4">
        <v>2020.12</v>
      </c>
      <c r="H13" s="4">
        <f t="shared" si="0"/>
        <v>2020</v>
      </c>
      <c r="J13" s="1" t="s">
        <v>32</v>
      </c>
      <c r="K13" s="4" t="str">
        <f>IFERROR(VLOOKUP(J13,Config!$A:$B,2,0),"")</f>
        <v>Băng dính vàng 10 cm</v>
      </c>
      <c r="L13" s="1">
        <v>126</v>
      </c>
      <c r="M13" s="4" t="str">
        <f>IFERROR(VLOOKUP(J13,Config!$A:$G,7,0),"")</f>
        <v>Reel</v>
      </c>
      <c r="N13" s="5">
        <f>IFERROR(VLOOKUP(J13,Config!$A:$C,3,0),"")</f>
        <v>0</v>
      </c>
      <c r="O13" s="4" t="str">
        <f>IFERROR(VLOOKUP(J13,Config!$A:$D,4,0),"")</f>
        <v>Toàn Thịnh</v>
      </c>
      <c r="P13" s="4">
        <f>IFERROR(VLOOKUP(J13,Config!$A:$F,6,0),"")</f>
        <v>0</v>
      </c>
    </row>
    <row r="14" spans="1:17" x14ac:dyDescent="0.25">
      <c r="A14" s="1">
        <v>14</v>
      </c>
      <c r="B14" s="6">
        <v>44195</v>
      </c>
      <c r="C14" s="7">
        <v>0.5</v>
      </c>
      <c r="E14" s="4" t="s">
        <v>70</v>
      </c>
      <c r="G14" s="4">
        <v>2020.12</v>
      </c>
      <c r="H14" s="4">
        <f t="shared" si="0"/>
        <v>2020</v>
      </c>
      <c r="J14" s="1" t="s">
        <v>33</v>
      </c>
      <c r="K14" s="4" t="str">
        <f>IFERROR(VLOOKUP(J14,Config!$A:$B,2,0),"")</f>
        <v>Băng dính xanh dương 5cm</v>
      </c>
      <c r="L14" s="1">
        <v>49</v>
      </c>
      <c r="M14" s="4" t="str">
        <f>IFERROR(VLOOKUP(J14,Config!$A:$G,7,0),"")</f>
        <v>Reel</v>
      </c>
      <c r="N14" s="5">
        <f>IFERROR(VLOOKUP(J14,Config!$A:$C,3,0),"")</f>
        <v>0</v>
      </c>
      <c r="O14" s="4" t="str">
        <f>IFERROR(VLOOKUP(J14,Config!$A:$D,4,0),"")</f>
        <v>Toàn Thịnh</v>
      </c>
      <c r="P14" s="4">
        <f>IFERROR(VLOOKUP(J14,Config!$A:$F,6,0),"")</f>
        <v>0</v>
      </c>
    </row>
    <row r="15" spans="1:17" x14ac:dyDescent="0.25">
      <c r="A15" s="1">
        <v>15</v>
      </c>
      <c r="B15" s="6">
        <v>44195</v>
      </c>
      <c r="C15" s="7">
        <v>0.5</v>
      </c>
      <c r="E15" s="4" t="s">
        <v>70</v>
      </c>
      <c r="G15" s="4">
        <v>2020.12</v>
      </c>
      <c r="H15" s="4">
        <f t="shared" si="0"/>
        <v>2020</v>
      </c>
      <c r="J15" s="1" t="s">
        <v>34</v>
      </c>
      <c r="K15" s="4" t="str">
        <f>IFERROR(VLOOKUP(J15,Config!$A:$B,2,0),"")</f>
        <v xml:space="preserve">Băng dính xanh lá cây 5cm </v>
      </c>
      <c r="L15" s="1">
        <v>15</v>
      </c>
      <c r="M15" s="4" t="str">
        <f>IFERROR(VLOOKUP(J15,Config!$A:$G,7,0),"")</f>
        <v>Reel</v>
      </c>
      <c r="N15" s="5">
        <f>IFERROR(VLOOKUP(J15,Config!$A:$C,3,0),"")</f>
        <v>0</v>
      </c>
      <c r="O15" s="4">
        <f>IFERROR(VLOOKUP(J15,Config!$A:$D,4,0),"")</f>
        <v>0</v>
      </c>
      <c r="P15" s="4">
        <f>IFERROR(VLOOKUP(J15,Config!$A:$F,6,0),"")</f>
        <v>0</v>
      </c>
    </row>
    <row r="16" spans="1:17" x14ac:dyDescent="0.25">
      <c r="A16" s="1">
        <v>16</v>
      </c>
      <c r="B16" s="6">
        <v>44195</v>
      </c>
      <c r="C16" s="7">
        <v>0.5</v>
      </c>
      <c r="E16" s="4" t="s">
        <v>70</v>
      </c>
      <c r="G16" s="4">
        <v>2020.12</v>
      </c>
      <c r="H16" s="4">
        <f t="shared" si="0"/>
        <v>2020</v>
      </c>
      <c r="J16" s="1" t="s">
        <v>35</v>
      </c>
      <c r="K16" s="4" t="str">
        <f>IFERROR(VLOOKUP(J16,Config!$A:$B,2,0),"")</f>
        <v>Băng dính xanh lá cây 10 cm</v>
      </c>
      <c r="L16" s="1">
        <v>4</v>
      </c>
      <c r="M16" s="4" t="str">
        <f>IFERROR(VLOOKUP(J16,Config!$A:$G,7,0),"")</f>
        <v>Reel</v>
      </c>
      <c r="N16" s="5">
        <f>IFERROR(VLOOKUP(J16,Config!$A:$C,3,0),"")</f>
        <v>0</v>
      </c>
      <c r="O16" s="4">
        <f>IFERROR(VLOOKUP(J16,Config!$A:$D,4,0),"")</f>
        <v>0</v>
      </c>
      <c r="P16" s="4">
        <f>IFERROR(VLOOKUP(J16,Config!$A:$F,6,0),"")</f>
        <v>0</v>
      </c>
    </row>
    <row r="17" spans="1:16" x14ac:dyDescent="0.25">
      <c r="A17" s="1">
        <v>17</v>
      </c>
      <c r="B17" s="6">
        <v>44195</v>
      </c>
      <c r="C17" s="7">
        <v>0.5</v>
      </c>
      <c r="E17" s="4" t="s">
        <v>70</v>
      </c>
      <c r="G17" s="4">
        <v>2020.12</v>
      </c>
      <c r="H17" s="4">
        <f t="shared" si="0"/>
        <v>2020</v>
      </c>
      <c r="J17" s="1" t="s">
        <v>36</v>
      </c>
      <c r="K17" s="4" t="str">
        <f>IFERROR(VLOOKUP(J17,Config!$A:$B,2,0),"")</f>
        <v>Băng dính đỏ 1cm</v>
      </c>
      <c r="L17" s="1">
        <v>14</v>
      </c>
      <c r="M17" s="4" t="str">
        <f>IFERROR(VLOOKUP(J17,Config!$A:$G,7,0),"")</f>
        <v>Reel</v>
      </c>
      <c r="N17" s="5">
        <f>IFERROR(VLOOKUP(J17,Config!$A:$C,3,0),"")</f>
        <v>0</v>
      </c>
      <c r="O17" s="4">
        <f>IFERROR(VLOOKUP(J17,Config!$A:$D,4,0),"")</f>
        <v>0</v>
      </c>
      <c r="P17" s="4">
        <f>IFERROR(VLOOKUP(J17,Config!$A:$F,6,0),"")</f>
        <v>0</v>
      </c>
    </row>
    <row r="18" spans="1:16" x14ac:dyDescent="0.25">
      <c r="A18" s="1">
        <v>18</v>
      </c>
      <c r="B18" s="6">
        <v>44195</v>
      </c>
      <c r="C18" s="7">
        <v>0.5</v>
      </c>
      <c r="E18" s="4" t="s">
        <v>70</v>
      </c>
      <c r="G18" s="4">
        <v>2020.12</v>
      </c>
      <c r="H18" s="4">
        <f t="shared" si="0"/>
        <v>2020</v>
      </c>
      <c r="J18" s="1" t="s">
        <v>37</v>
      </c>
      <c r="K18" s="4" t="str">
        <f>IFERROR(VLOOKUP(J18,Config!$A:$B,2,0),"")</f>
        <v>Băng dính đỏ 5cm</v>
      </c>
      <c r="L18" s="1">
        <v>17</v>
      </c>
      <c r="M18" s="4" t="str">
        <f>IFERROR(VLOOKUP(J18,Config!$A:$G,7,0),"")</f>
        <v>Reel</v>
      </c>
      <c r="N18" s="5">
        <f>IFERROR(VLOOKUP(J18,Config!$A:$C,3,0),"")</f>
        <v>0</v>
      </c>
      <c r="O18" s="4" t="str">
        <f>IFERROR(VLOOKUP(J18,Config!$A:$D,4,0),"")</f>
        <v>Toàn Thịnh</v>
      </c>
      <c r="P18" s="4">
        <f>IFERROR(VLOOKUP(J18,Config!$A:$F,6,0),"")</f>
        <v>0</v>
      </c>
    </row>
    <row r="19" spans="1:16" x14ac:dyDescent="0.25">
      <c r="A19" s="1">
        <v>19</v>
      </c>
      <c r="B19" s="6">
        <v>44195</v>
      </c>
      <c r="C19" s="7">
        <v>0.5</v>
      </c>
      <c r="E19" s="4" t="s">
        <v>70</v>
      </c>
      <c r="G19" s="4">
        <v>2020.12</v>
      </c>
      <c r="H19" s="4">
        <f t="shared" si="0"/>
        <v>2020</v>
      </c>
      <c r="J19" s="1" t="s">
        <v>38</v>
      </c>
      <c r="K19" s="4" t="str">
        <f>IFERROR(VLOOKUP(J19,Config!$A:$B,2,0),"")</f>
        <v>Băng dính đỏ 10cm</v>
      </c>
      <c r="L19" s="1">
        <v>6</v>
      </c>
      <c r="M19" s="4" t="str">
        <f>IFERROR(VLOOKUP(J19,Config!$A:$G,7,0),"")</f>
        <v>Reel</v>
      </c>
      <c r="N19" s="5">
        <f>IFERROR(VLOOKUP(J19,Config!$A:$C,3,0),"")</f>
        <v>0</v>
      </c>
      <c r="O19" s="4" t="str">
        <f>IFERROR(VLOOKUP(J19,Config!$A:$D,4,0),"")</f>
        <v>Toàn Thịnh</v>
      </c>
      <c r="P19" s="4">
        <f>IFERROR(VLOOKUP(J19,Config!$A:$F,6,0),"")</f>
        <v>0</v>
      </c>
    </row>
    <row r="20" spans="1:16" x14ac:dyDescent="0.25">
      <c r="A20" s="1">
        <v>20</v>
      </c>
      <c r="B20" s="6">
        <v>44195</v>
      </c>
      <c r="C20" s="7">
        <v>0.5</v>
      </c>
      <c r="E20" s="4" t="s">
        <v>70</v>
      </c>
      <c r="G20" s="4">
        <v>2020.12</v>
      </c>
      <c r="H20" s="4">
        <f t="shared" si="0"/>
        <v>2020</v>
      </c>
      <c r="J20" s="1" t="s">
        <v>39</v>
      </c>
      <c r="K20" s="4" t="str">
        <f>IFERROR(VLOOKUP(J20,Config!$A:$B,2,0),"")</f>
        <v>Băng dính đen 1cm</v>
      </c>
      <c r="L20" s="1">
        <v>17</v>
      </c>
      <c r="M20" s="4" t="str">
        <f>IFERROR(VLOOKUP(J20,Config!$A:$G,7,0),"")</f>
        <v>Reel</v>
      </c>
      <c r="N20" s="5">
        <f>IFERROR(VLOOKUP(J20,Config!$A:$C,3,0),"")</f>
        <v>0</v>
      </c>
      <c r="O20" s="4">
        <f>IFERROR(VLOOKUP(J20,Config!$A:$D,4,0),"")</f>
        <v>0</v>
      </c>
      <c r="P20" s="4">
        <f>IFERROR(VLOOKUP(J20,Config!$A:$F,6,0),"")</f>
        <v>0</v>
      </c>
    </row>
    <row r="21" spans="1:16" x14ac:dyDescent="0.25">
      <c r="A21" s="1">
        <v>21</v>
      </c>
      <c r="B21" s="6">
        <v>44195</v>
      </c>
      <c r="C21" s="7">
        <v>0.5</v>
      </c>
      <c r="E21" s="4" t="s">
        <v>70</v>
      </c>
      <c r="G21" s="4">
        <v>2020.12</v>
      </c>
      <c r="H21" s="4">
        <f t="shared" si="0"/>
        <v>2020</v>
      </c>
      <c r="J21" s="1" t="s">
        <v>40</v>
      </c>
      <c r="K21" s="4" t="str">
        <f>IFERROR(VLOOKUP(J21,Config!$A:$B,2,0),"")</f>
        <v>Băng dính sọc trắng hồng</v>
      </c>
      <c r="L21" s="1">
        <v>42</v>
      </c>
      <c r="M21" s="4" t="str">
        <f>IFERROR(VLOOKUP(J21,Config!$A:$G,7,0),"")</f>
        <v>Reel</v>
      </c>
      <c r="N21" s="5">
        <f>IFERROR(VLOOKUP(J21,Config!$A:$C,3,0),"")</f>
        <v>0</v>
      </c>
      <c r="O21" s="4">
        <f>IFERROR(VLOOKUP(J21,Config!$A:$D,4,0),"")</f>
        <v>0</v>
      </c>
      <c r="P21" s="4">
        <f>IFERROR(VLOOKUP(J21,Config!$A:$F,6,0),"")</f>
        <v>0</v>
      </c>
    </row>
    <row r="22" spans="1:16" x14ac:dyDescent="0.25">
      <c r="A22" s="1">
        <v>22</v>
      </c>
      <c r="B22" s="6">
        <v>44195</v>
      </c>
      <c r="C22" s="7">
        <v>0.5</v>
      </c>
      <c r="E22" s="4" t="s">
        <v>70</v>
      </c>
      <c r="G22" s="4">
        <v>2020.12</v>
      </c>
      <c r="H22" s="4">
        <f t="shared" si="0"/>
        <v>2020</v>
      </c>
      <c r="J22" s="1" t="s">
        <v>41</v>
      </c>
      <c r="K22" s="4" t="str">
        <f>IFERROR(VLOOKUP(J22,Config!$A:$B,2,0),"")</f>
        <v>Băng dính trong suốt</v>
      </c>
      <c r="L22" s="1">
        <v>64</v>
      </c>
      <c r="M22" s="4" t="str">
        <f>IFERROR(VLOOKUP(J22,Config!$A:$G,7,0),"")</f>
        <v>Reel</v>
      </c>
      <c r="N22" s="5">
        <f>IFERROR(VLOOKUP(J22,Config!$A:$C,3,0),"")</f>
        <v>0</v>
      </c>
      <c r="O22" s="4">
        <f>IFERROR(VLOOKUP(J22,Config!$A:$D,4,0),"")</f>
        <v>0</v>
      </c>
      <c r="P22" s="4">
        <f>IFERROR(VLOOKUP(J22,Config!$A:$F,6,0),"")</f>
        <v>0</v>
      </c>
    </row>
    <row r="23" spans="1:16" x14ac:dyDescent="0.25">
      <c r="A23" s="1">
        <v>23</v>
      </c>
      <c r="B23" s="6">
        <v>44195</v>
      </c>
      <c r="C23" s="7">
        <v>0.5</v>
      </c>
      <c r="E23" s="4" t="s">
        <v>70</v>
      </c>
      <c r="G23" s="4">
        <v>2020.12</v>
      </c>
      <c r="H23" s="4">
        <f t="shared" si="0"/>
        <v>2020</v>
      </c>
      <c r="J23" s="1" t="s">
        <v>42</v>
      </c>
      <c r="K23" s="4" t="str">
        <f>IFERROR(VLOOKUP(J23,Config!$A:$B,2,0),"")</f>
        <v>Băng dính 2 mặt 3M</v>
      </c>
      <c r="L23" s="1">
        <v>37</v>
      </c>
      <c r="M23" s="4" t="str">
        <f>IFERROR(VLOOKUP(J23,Config!$A:$G,7,0),"")</f>
        <v>Reel</v>
      </c>
      <c r="N23" s="5">
        <f>IFERROR(VLOOKUP(J23,Config!$A:$C,3,0),"")</f>
        <v>0</v>
      </c>
      <c r="O23" s="4">
        <f>IFERROR(VLOOKUP(J23,Config!$A:$D,4,0),"")</f>
        <v>0</v>
      </c>
      <c r="P23" s="4">
        <f>IFERROR(VLOOKUP(J23,Config!$A:$F,6,0),"")</f>
        <v>0</v>
      </c>
    </row>
    <row r="24" spans="1:16" x14ac:dyDescent="0.25">
      <c r="A24" s="1">
        <v>24</v>
      </c>
      <c r="B24" s="6">
        <v>44195</v>
      </c>
      <c r="C24" s="7">
        <v>0.5</v>
      </c>
      <c r="E24" s="4" t="s">
        <v>70</v>
      </c>
      <c r="G24" s="4">
        <v>2020.12</v>
      </c>
      <c r="H24" s="4">
        <f t="shared" si="0"/>
        <v>2020</v>
      </c>
      <c r="J24" s="1" t="s">
        <v>43</v>
      </c>
      <c r="K24" s="4" t="str">
        <f>IFERROR(VLOOKUP(J24,Config!$A:$B,2,0),"")</f>
        <v>Băng dính chịu nhiệt PET( Màu đồng ) 10mm*33m</v>
      </c>
      <c r="L24" s="1">
        <v>357</v>
      </c>
      <c r="M24" s="4" t="str">
        <f>IFERROR(VLOOKUP(J24,Config!$A:$G,7,0),"")</f>
        <v>Reel</v>
      </c>
      <c r="N24" s="5">
        <f>IFERROR(VLOOKUP(J24,Config!$A:$C,3,0),"")</f>
        <v>0</v>
      </c>
      <c r="O24" s="4" t="str">
        <f>IFERROR(VLOOKUP(J24,Config!$A:$D,4,0),"")</f>
        <v>Toàn Thịnh</v>
      </c>
      <c r="P24" s="4">
        <f>IFERROR(VLOOKUP(J24,Config!$A:$F,6,0),"")</f>
        <v>0</v>
      </c>
    </row>
    <row r="25" spans="1:16" x14ac:dyDescent="0.25">
      <c r="A25" s="1">
        <v>25</v>
      </c>
      <c r="B25" s="6">
        <v>44195</v>
      </c>
      <c r="C25" s="7">
        <v>0.5</v>
      </c>
      <c r="E25" s="4" t="s">
        <v>70</v>
      </c>
      <c r="G25" s="4">
        <v>2020.12</v>
      </c>
      <c r="H25" s="4">
        <f t="shared" si="0"/>
        <v>2020</v>
      </c>
      <c r="J25" s="1" t="s">
        <v>44</v>
      </c>
      <c r="K25" s="4" t="str">
        <f>IFERROR(VLOOKUP(J25,Config!$A:$B,2,0),"")</f>
        <v>Băng dính 2 mặt loại to</v>
      </c>
      <c r="L25" s="1">
        <v>10</v>
      </c>
      <c r="M25" s="4" t="str">
        <f>IFERROR(VLOOKUP(J25,Config!$A:$G,7,0),"")</f>
        <v>Reel</v>
      </c>
      <c r="N25" s="5">
        <f>IFERROR(VLOOKUP(J25,Config!$A:$C,3,0),"")</f>
        <v>0</v>
      </c>
      <c r="O25" s="4" t="str">
        <f>IFERROR(VLOOKUP(J25,Config!$A:$D,4,0),"")</f>
        <v>Toàn Thịnh</v>
      </c>
      <c r="P25" s="4">
        <f>IFERROR(VLOOKUP(J25,Config!$A:$F,6,0),"")</f>
        <v>0</v>
      </c>
    </row>
    <row r="26" spans="1:16" x14ac:dyDescent="0.25">
      <c r="A26" s="1">
        <v>26</v>
      </c>
      <c r="B26" s="6">
        <v>44195</v>
      </c>
      <c r="C26" s="7">
        <v>0.5</v>
      </c>
      <c r="E26" s="4" t="s">
        <v>70</v>
      </c>
      <c r="G26" s="4">
        <v>2020.12</v>
      </c>
      <c r="H26" s="4">
        <f t="shared" si="0"/>
        <v>2020</v>
      </c>
      <c r="J26" s="1" t="s">
        <v>45</v>
      </c>
      <c r="K26" s="4" t="str">
        <f>IFERROR(VLOOKUP(J26,Config!$A:$B,2,0),"")</f>
        <v>Băng dính dán LCR</v>
      </c>
      <c r="L26" s="1">
        <v>29</v>
      </c>
      <c r="M26" s="4" t="str">
        <f>IFERROR(VLOOKUP(J26,Config!$A:$G,7,0),"")</f>
        <v>Reel</v>
      </c>
      <c r="N26" s="5">
        <f>IFERROR(VLOOKUP(J26,Config!$A:$C,3,0),"")</f>
        <v>0</v>
      </c>
      <c r="O26" s="4" t="str">
        <f>IFERROR(VLOOKUP(J26,Config!$A:$D,4,0),"")</f>
        <v>Intrading</v>
      </c>
      <c r="P26" s="4">
        <f>IFERROR(VLOOKUP(J26,Config!$A:$F,6,0),"")</f>
        <v>0</v>
      </c>
    </row>
    <row r="27" spans="1:16" x14ac:dyDescent="0.25">
      <c r="A27" s="1">
        <v>27</v>
      </c>
      <c r="B27" s="6">
        <v>44195</v>
      </c>
      <c r="C27" s="7">
        <v>0.5</v>
      </c>
      <c r="E27" s="4" t="s">
        <v>70</v>
      </c>
      <c r="G27" s="4">
        <v>2020.12</v>
      </c>
      <c r="H27" s="4">
        <f t="shared" si="0"/>
        <v>2020</v>
      </c>
      <c r="J27" s="1" t="s">
        <v>46</v>
      </c>
      <c r="K27" s="4" t="str">
        <f>IFERROR(VLOOKUP(J27,Config!$A:$B,2,0),"")</f>
        <v>Băng dính 3M vệ sinh Nozzle</v>
      </c>
      <c r="L27" s="1">
        <v>8</v>
      </c>
      <c r="M27" s="4" t="str">
        <f>IFERROR(VLOOKUP(J27,Config!$A:$G,7,0),"")</f>
        <v>Reel</v>
      </c>
      <c r="N27" s="5">
        <f>IFERROR(VLOOKUP(J27,Config!$A:$C,3,0),"")</f>
        <v>0</v>
      </c>
      <c r="O27" s="4" t="str">
        <f>IFERROR(VLOOKUP(J27,Config!$A:$D,4,0),"")</f>
        <v>REHL</v>
      </c>
      <c r="P27" s="4">
        <f>IFERROR(VLOOKUP(J27,Config!$A:$F,6,0),"")</f>
        <v>0</v>
      </c>
    </row>
    <row r="28" spans="1:16" x14ac:dyDescent="0.25">
      <c r="A28" s="1">
        <v>28</v>
      </c>
      <c r="B28" s="6">
        <v>44195</v>
      </c>
      <c r="C28" s="7">
        <v>0.5</v>
      </c>
      <c r="E28" s="4" t="s">
        <v>70</v>
      </c>
      <c r="G28" s="4">
        <v>2020.12</v>
      </c>
      <c r="H28" s="4">
        <f t="shared" si="0"/>
        <v>2020</v>
      </c>
      <c r="J28" s="1" t="s">
        <v>47</v>
      </c>
      <c r="K28" s="4" t="str">
        <f>IFERROR(VLOOKUP(J28,Config!$A:$B,2,0),"")</f>
        <v>Băng dính dán scale</v>
      </c>
      <c r="L28" s="1">
        <v>1</v>
      </c>
      <c r="M28" s="4" t="str">
        <f>IFERROR(VLOOKUP(J28,Config!$A:$G,7,0),"")</f>
        <v>Reel</v>
      </c>
      <c r="N28" s="5">
        <f>IFERROR(VLOOKUP(J28,Config!$A:$C,3,0),"")</f>
        <v>0</v>
      </c>
      <c r="O28" s="4">
        <f>IFERROR(VLOOKUP(J28,Config!$A:$D,4,0),"")</f>
        <v>0</v>
      </c>
      <c r="P28" s="4">
        <f>IFERROR(VLOOKUP(J28,Config!$A:$F,6,0),"")</f>
        <v>0</v>
      </c>
    </row>
    <row r="29" spans="1:16" x14ac:dyDescent="0.25">
      <c r="A29" s="1">
        <v>29</v>
      </c>
      <c r="B29" s="6">
        <v>44195</v>
      </c>
      <c r="C29" s="7">
        <v>0.5</v>
      </c>
      <c r="E29" s="4" t="s">
        <v>70</v>
      </c>
      <c r="G29" s="4">
        <v>2020.12</v>
      </c>
      <c r="H29" s="4">
        <f t="shared" si="0"/>
        <v>2020</v>
      </c>
      <c r="J29" s="1" t="s">
        <v>48</v>
      </c>
      <c r="K29" s="4" t="str">
        <f>IFERROR(VLOOKUP(J29,Config!$A:$B,2,0),"")</f>
        <v xml:space="preserve">Bút tô bad mark </v>
      </c>
      <c r="L29" s="1">
        <v>8</v>
      </c>
      <c r="M29" s="4" t="str">
        <f>IFERROR(VLOOKUP(J29,Config!$A:$G,7,0),"")</f>
        <v>Box</v>
      </c>
      <c r="N29" s="5">
        <f>IFERROR(VLOOKUP(J29,Config!$A:$C,3,0),"")</f>
        <v>0</v>
      </c>
      <c r="O29" s="4" t="str">
        <f>IFERROR(VLOOKUP(J29,Config!$A:$D,4,0),"")</f>
        <v>Banico</v>
      </c>
      <c r="P29" s="4">
        <f>IFERROR(VLOOKUP(J29,Config!$A:$F,6,0),"")</f>
        <v>0</v>
      </c>
    </row>
    <row r="30" spans="1:16" x14ac:dyDescent="0.25">
      <c r="A30" s="1">
        <v>30</v>
      </c>
      <c r="B30" s="6">
        <v>44195</v>
      </c>
      <c r="C30" s="7">
        <v>0.5</v>
      </c>
      <c r="E30" s="4" t="s">
        <v>70</v>
      </c>
      <c r="G30" s="4">
        <v>2020.12</v>
      </c>
      <c r="H30" s="4">
        <f t="shared" si="0"/>
        <v>2020</v>
      </c>
      <c r="J30" s="1" t="s">
        <v>49</v>
      </c>
      <c r="K30" s="4" t="str">
        <f>IFERROR(VLOOKUP(J30,Config!$A:$B,2,0),"")</f>
        <v>Băng dính bạc</v>
      </c>
      <c r="L30" s="1">
        <v>6</v>
      </c>
      <c r="M30" s="4" t="str">
        <f>IFERROR(VLOOKUP(J30,Config!$A:$G,7,0),"")</f>
        <v>Reel</v>
      </c>
      <c r="N30" s="5">
        <f>IFERROR(VLOOKUP(J30,Config!$A:$C,3,0),"")</f>
        <v>0</v>
      </c>
      <c r="O30" s="4" t="str">
        <f>IFERROR(VLOOKUP(J30,Config!$A:$D,4,0),"")</f>
        <v>Phương Anh</v>
      </c>
      <c r="P30" s="4">
        <f>IFERROR(VLOOKUP(J30,Config!$A:$F,6,0),"")</f>
        <v>0</v>
      </c>
    </row>
    <row r="31" spans="1:16" x14ac:dyDescent="0.25">
      <c r="A31" s="1">
        <v>31</v>
      </c>
      <c r="B31" s="6">
        <v>44195</v>
      </c>
      <c r="C31" s="7">
        <v>0.5</v>
      </c>
      <c r="E31" s="4" t="s">
        <v>70</v>
      </c>
      <c r="G31" s="4">
        <v>2020.12</v>
      </c>
      <c r="H31" s="4">
        <f t="shared" si="0"/>
        <v>2020</v>
      </c>
      <c r="J31" s="1" t="s">
        <v>50</v>
      </c>
      <c r="K31" s="4" t="str">
        <f>IFERROR(VLOOKUP(J31,Config!$A:$B,2,0),"")</f>
        <v>Tem in barcode Zebra</v>
      </c>
      <c r="L31" s="1">
        <v>29</v>
      </c>
      <c r="M31" s="4" t="str">
        <f>IFERROR(VLOOKUP(J31,Config!$A:$G,7,0),"")</f>
        <v>Reel</v>
      </c>
      <c r="N31" s="5">
        <f>IFERROR(VLOOKUP(J31,Config!$A:$C,3,0),"")</f>
        <v>0</v>
      </c>
      <c r="O31" s="4" t="str">
        <f>IFERROR(VLOOKUP(J31,Config!$A:$D,4,0),"")</f>
        <v>Cosmo</v>
      </c>
      <c r="P31" s="4">
        <f>IFERROR(VLOOKUP(J31,Config!$A:$F,6,0),"")</f>
        <v>0</v>
      </c>
    </row>
    <row r="32" spans="1:16" x14ac:dyDescent="0.25">
      <c r="A32" s="1">
        <v>32</v>
      </c>
      <c r="B32" s="6">
        <v>44195</v>
      </c>
      <c r="C32" s="7">
        <v>0.5</v>
      </c>
      <c r="E32" s="4" t="s">
        <v>70</v>
      </c>
      <c r="G32" s="4">
        <v>2020.12</v>
      </c>
      <c r="H32" s="4">
        <f t="shared" si="0"/>
        <v>2020</v>
      </c>
      <c r="J32" s="1" t="s">
        <v>51</v>
      </c>
      <c r="K32" s="4" t="str">
        <f>IFERROR(VLOOKUP(J32,Config!$A:$B,2,0),"")</f>
        <v>Tem MSL</v>
      </c>
      <c r="L32" s="1">
        <v>7</v>
      </c>
      <c r="M32" s="4" t="str">
        <f>IFERROR(VLOOKUP(J32,Config!$A:$G,7,0),"")</f>
        <v>Reel</v>
      </c>
      <c r="N32" s="5">
        <f>IFERROR(VLOOKUP(J32,Config!$A:$C,3,0),"")</f>
        <v>0</v>
      </c>
      <c r="O32" s="4">
        <f>IFERROR(VLOOKUP(J32,Config!$A:$D,4,0),"")</f>
        <v>0</v>
      </c>
      <c r="P32" s="4">
        <f>IFERROR(VLOOKUP(J32,Config!$A:$F,6,0),"")</f>
        <v>0</v>
      </c>
    </row>
    <row r="33" spans="1:16" x14ac:dyDescent="0.25">
      <c r="A33" s="1">
        <v>33</v>
      </c>
      <c r="B33" s="6">
        <v>44195</v>
      </c>
      <c r="C33" s="7">
        <v>0.5</v>
      </c>
      <c r="E33" s="4" t="s">
        <v>70</v>
      </c>
      <c r="G33" s="4">
        <v>2020.12</v>
      </c>
      <c r="H33" s="4">
        <f t="shared" si="0"/>
        <v>2020</v>
      </c>
      <c r="J33" s="1" t="s">
        <v>52</v>
      </c>
      <c r="K33" s="4" t="str">
        <f>IFERROR(VLOOKUP(J33,Config!$A:$B,2,0),"")</f>
        <v>Dây buộc vỏ liệu</v>
      </c>
      <c r="L33" s="1">
        <v>5</v>
      </c>
      <c r="M33" s="4" t="str">
        <f>IFERROR(VLOOKUP(J33,Config!$A:$G,7,0),"")</f>
        <v>Reel</v>
      </c>
      <c r="N33" s="5">
        <f>IFERROR(VLOOKUP(J33,Config!$A:$C,3,0),"")</f>
        <v>0</v>
      </c>
      <c r="O33" s="4">
        <f>IFERROR(VLOOKUP(J33,Config!$A:$D,4,0),"")</f>
        <v>0</v>
      </c>
      <c r="P33" s="4">
        <f>IFERROR(VLOOKUP(J33,Config!$A:$F,6,0),"")</f>
        <v>0</v>
      </c>
    </row>
    <row r="34" spans="1:16" x14ac:dyDescent="0.25">
      <c r="A34" s="1">
        <v>34</v>
      </c>
      <c r="B34" s="6">
        <v>44195</v>
      </c>
      <c r="C34" s="7">
        <v>0.5</v>
      </c>
      <c r="E34" s="4" t="s">
        <v>70</v>
      </c>
      <c r="G34" s="4">
        <v>2020.12</v>
      </c>
      <c r="H34" s="4">
        <f t="shared" si="0"/>
        <v>2020</v>
      </c>
      <c r="J34" s="1" t="s">
        <v>53</v>
      </c>
      <c r="K34" s="4" t="str">
        <f>IFERROR(VLOOKUP(J34,Config!$A:$B,2,0),"")</f>
        <v>Giấy than cho máy in Zebra</v>
      </c>
      <c r="L34" s="1">
        <v>28</v>
      </c>
      <c r="M34" s="4" t="str">
        <f>IFERROR(VLOOKUP(J34,Config!$A:$G,7,0),"")</f>
        <v>Reel</v>
      </c>
      <c r="N34" s="5">
        <f>IFERROR(VLOOKUP(J34,Config!$A:$C,3,0),"")</f>
        <v>0</v>
      </c>
      <c r="O34" s="4">
        <f>IFERROR(VLOOKUP(J34,Config!$A:$D,4,0),"")</f>
        <v>0</v>
      </c>
      <c r="P34" s="4">
        <f>IFERROR(VLOOKUP(J34,Config!$A:$F,6,0),"")</f>
        <v>0</v>
      </c>
    </row>
    <row r="35" spans="1:16" x14ac:dyDescent="0.25">
      <c r="A35" s="1">
        <v>35</v>
      </c>
      <c r="B35" s="6">
        <v>44195</v>
      </c>
      <c r="C35" s="7">
        <v>0.5</v>
      </c>
      <c r="E35" s="4" t="s">
        <v>70</v>
      </c>
      <c r="G35" s="4">
        <v>2020.12</v>
      </c>
      <c r="H35" s="4">
        <f t="shared" si="0"/>
        <v>2020</v>
      </c>
      <c r="J35" s="1" t="s">
        <v>54</v>
      </c>
      <c r="K35" s="4" t="str">
        <f>IFERROR(VLOOKUP(J35,Config!$A:$B,2,0),"")</f>
        <v>Giấy in tem màu vàng</v>
      </c>
      <c r="L35" s="1">
        <v>6</v>
      </c>
      <c r="M35" s="4" t="str">
        <f>IFERROR(VLOOKUP(J35,Config!$A:$G,7,0),"")</f>
        <v>Reel</v>
      </c>
      <c r="N35" s="5">
        <f>IFERROR(VLOOKUP(J35,Config!$A:$C,3,0),"")</f>
        <v>0</v>
      </c>
      <c r="O35" s="4">
        <f>IFERROR(VLOOKUP(J35,Config!$A:$D,4,0),"")</f>
        <v>0</v>
      </c>
      <c r="P35" s="4">
        <f>IFERROR(VLOOKUP(J35,Config!$A:$F,6,0),"")</f>
        <v>0</v>
      </c>
    </row>
    <row r="36" spans="1:16" x14ac:dyDescent="0.25">
      <c r="A36" s="1">
        <v>36</v>
      </c>
      <c r="B36" s="6">
        <v>44195</v>
      </c>
      <c r="C36" s="7">
        <v>0.5</v>
      </c>
      <c r="E36" s="4" t="s">
        <v>70</v>
      </c>
      <c r="G36" s="4">
        <v>2020.12</v>
      </c>
      <c r="H36" s="4">
        <f t="shared" si="0"/>
        <v>2020</v>
      </c>
      <c r="J36" s="1" t="s">
        <v>55</v>
      </c>
      <c r="K36" s="4" t="str">
        <f>IFERROR(VLOOKUP(J36,Config!$A:$B,2,0),"")</f>
        <v>Giấy in tem kem hàn, flux loại nhỏ</v>
      </c>
      <c r="L36" s="1">
        <v>28</v>
      </c>
      <c r="M36" s="4" t="str">
        <f>IFERROR(VLOOKUP(J36,Config!$A:$G,7,0),"")</f>
        <v>Reel</v>
      </c>
      <c r="N36" s="5">
        <f>IFERROR(VLOOKUP(J36,Config!$A:$C,3,0),"")</f>
        <v>0</v>
      </c>
      <c r="O36" s="4">
        <f>IFERROR(VLOOKUP(J36,Config!$A:$D,4,0),"")</f>
        <v>0</v>
      </c>
      <c r="P36" s="4">
        <f>IFERROR(VLOOKUP(J36,Config!$A:$F,6,0),"")</f>
        <v>0</v>
      </c>
    </row>
    <row r="37" spans="1:16" x14ac:dyDescent="0.25">
      <c r="A37" s="1">
        <v>37</v>
      </c>
      <c r="B37" s="6">
        <v>44195</v>
      </c>
      <c r="C37" s="7">
        <v>0.5</v>
      </c>
      <c r="E37" s="4" t="s">
        <v>70</v>
      </c>
      <c r="G37" s="4">
        <v>2020.12</v>
      </c>
      <c r="H37" s="4">
        <f t="shared" si="0"/>
        <v>2020</v>
      </c>
      <c r="J37" s="1" t="s">
        <v>56</v>
      </c>
      <c r="K37" s="4" t="str">
        <f>IFERROR(VLOOKUP(J37,Config!$A:$B,2,0),"")</f>
        <v>Giấy in tem kem hàn, flux loại to</v>
      </c>
      <c r="L37" s="1">
        <v>10</v>
      </c>
      <c r="M37" s="4" t="str">
        <f>IFERROR(VLOOKUP(J37,Config!$A:$G,7,0),"")</f>
        <v>Reel</v>
      </c>
      <c r="N37" s="5">
        <f>IFERROR(VLOOKUP(J37,Config!$A:$C,3,0),"")</f>
        <v>0</v>
      </c>
      <c r="O37" s="4">
        <f>IFERROR(VLOOKUP(J37,Config!$A:$D,4,0),"")</f>
        <v>0</v>
      </c>
      <c r="P37" s="4">
        <f>IFERROR(VLOOKUP(J37,Config!$A:$F,6,0),"")</f>
        <v>0</v>
      </c>
    </row>
    <row r="38" spans="1:16" x14ac:dyDescent="0.25">
      <c r="A38" s="1">
        <v>38</v>
      </c>
      <c r="B38" s="6">
        <v>44195</v>
      </c>
      <c r="C38" s="7">
        <v>0.5</v>
      </c>
      <c r="E38" s="4" t="s">
        <v>70</v>
      </c>
      <c r="G38" s="4">
        <v>2020.12</v>
      </c>
      <c r="H38" s="4">
        <f t="shared" si="0"/>
        <v>2020</v>
      </c>
      <c r="J38" s="1" t="s">
        <v>57</v>
      </c>
      <c r="K38" s="4" t="str">
        <f>IFERROR(VLOOKUP(J38,Config!$A:$B,2,0),"")</f>
        <v>Màng bọc mask</v>
      </c>
      <c r="L38" s="1">
        <v>4</v>
      </c>
      <c r="M38" s="4" t="str">
        <f>IFERROR(VLOOKUP(J38,Config!$A:$G,7,0),"")</f>
        <v>Reel</v>
      </c>
      <c r="N38" s="5">
        <f>IFERROR(VLOOKUP(J38,Config!$A:$C,3,0),"")</f>
        <v>0</v>
      </c>
      <c r="O38" s="4" t="str">
        <f>IFERROR(VLOOKUP(J38,Config!$A:$D,4,0),"")</f>
        <v>Youngjin AST</v>
      </c>
      <c r="P38" s="4">
        <f>IFERROR(VLOOKUP(J38,Config!$A:$F,6,0),"")</f>
        <v>0</v>
      </c>
    </row>
    <row r="39" spans="1:16" x14ac:dyDescent="0.25">
      <c r="A39" s="1">
        <v>39</v>
      </c>
      <c r="B39" s="6">
        <v>44195</v>
      </c>
      <c r="C39" s="7">
        <v>0.5</v>
      </c>
      <c r="E39" s="4" t="s">
        <v>70</v>
      </c>
      <c r="G39" s="4">
        <v>2020.12</v>
      </c>
      <c r="H39" s="4">
        <f t="shared" si="0"/>
        <v>2020</v>
      </c>
      <c r="J39" s="1" t="s">
        <v>58</v>
      </c>
      <c r="K39" s="4" t="str">
        <f>IFERROR(VLOOKUP(J39,Config!$A:$B,2,0),"")</f>
        <v>Ổ khóa locker</v>
      </c>
      <c r="L39" s="1">
        <v>47</v>
      </c>
      <c r="M39" s="4" t="str">
        <f>IFERROR(VLOOKUP(J39,Config!$A:$G,7,0),"")</f>
        <v>Ea</v>
      </c>
      <c r="N39" s="5">
        <f>IFERROR(VLOOKUP(J39,Config!$A:$C,3,0),"")</f>
        <v>0</v>
      </c>
      <c r="O39" s="4" t="str">
        <f>IFERROR(VLOOKUP(J39,Config!$A:$D,4,0),"")</f>
        <v>Toàn Thịnh</v>
      </c>
      <c r="P39" s="4">
        <f>IFERROR(VLOOKUP(J39,Config!$A:$F,6,0),"")</f>
        <v>0</v>
      </c>
    </row>
    <row r="40" spans="1:16" x14ac:dyDescent="0.25">
      <c r="A40" s="1">
        <v>40</v>
      </c>
      <c r="B40" s="6">
        <v>44195</v>
      </c>
      <c r="C40" s="7">
        <v>0.5</v>
      </c>
      <c r="E40" s="4" t="s">
        <v>70</v>
      </c>
      <c r="G40" s="4">
        <v>2020.12</v>
      </c>
      <c r="H40" s="4">
        <f t="shared" si="0"/>
        <v>2020</v>
      </c>
      <c r="J40" s="1" t="s">
        <v>75</v>
      </c>
      <c r="K40" s="4" t="str">
        <f>IFERROR(VLOOKUP(J40,Config!$A:$B,2,0),"")</f>
        <v>Tape in nhãn máy in cầm tay 12mm</v>
      </c>
      <c r="L40" s="41">
        <v>18</v>
      </c>
      <c r="M40" s="4" t="str">
        <f>IFERROR(VLOOKUP(J40,Config!$A:$G,7,0),"")</f>
        <v>Reel</v>
      </c>
      <c r="N40" s="5">
        <f>IFERROR(VLOOKUP(J40,Config!$A:$C,3,0),"")</f>
        <v>0</v>
      </c>
      <c r="O40" s="4" t="str">
        <f>IFERROR(VLOOKUP(J40,Config!$A:$D,4,0),"")</f>
        <v>FBS</v>
      </c>
      <c r="P40" s="4">
        <f>IFERROR(VLOOKUP(J40,Config!$A:$F,6,0),"")</f>
        <v>0</v>
      </c>
    </row>
    <row r="41" spans="1:16" x14ac:dyDescent="0.25">
      <c r="A41" s="1">
        <v>41</v>
      </c>
      <c r="B41" s="6">
        <v>44195</v>
      </c>
      <c r="C41" s="7">
        <v>0.5</v>
      </c>
      <c r="E41" s="4" t="s">
        <v>70</v>
      </c>
      <c r="G41" s="4">
        <v>2020.12</v>
      </c>
      <c r="H41" s="4">
        <f t="shared" si="0"/>
        <v>2020</v>
      </c>
      <c r="J41" s="1" t="s">
        <v>76</v>
      </c>
      <c r="K41" s="4" t="str">
        <f>IFERROR(VLOOKUP(J41,Config!$A:$B,2,0),"")</f>
        <v>Tape in nhãn máy in cầm tay 18mm</v>
      </c>
      <c r="L41" s="1">
        <v>0</v>
      </c>
      <c r="M41" s="4" t="str">
        <f>IFERROR(VLOOKUP(J41,Config!$A:$G,7,0),"")</f>
        <v>Reel</v>
      </c>
      <c r="N41" s="5">
        <f>IFERROR(VLOOKUP(J41,Config!$A:$C,3,0),"")</f>
        <v>0</v>
      </c>
      <c r="O41" s="4" t="str">
        <f>IFERROR(VLOOKUP(J41,Config!$A:$D,4,0),"")</f>
        <v>FBS</v>
      </c>
      <c r="P41" s="4">
        <f>IFERROR(VLOOKUP(J41,Config!$A:$F,6,0),"")</f>
        <v>0</v>
      </c>
    </row>
    <row r="42" spans="1:16" x14ac:dyDescent="0.25">
      <c r="A42" s="1">
        <v>42</v>
      </c>
      <c r="B42" s="6">
        <v>44195</v>
      </c>
      <c r="C42" s="7">
        <v>0.5</v>
      </c>
      <c r="E42" s="4" t="s">
        <v>70</v>
      </c>
      <c r="G42" s="4">
        <v>2020.12</v>
      </c>
      <c r="H42" s="4">
        <f t="shared" si="0"/>
        <v>2020</v>
      </c>
      <c r="J42" s="1" t="s">
        <v>77</v>
      </c>
      <c r="K42" s="4" t="str">
        <f>IFERROR(VLOOKUP(J42,Config!$A:$B,2,0),"")</f>
        <v>Tape in nhãn máy in cầm tay 24mm</v>
      </c>
      <c r="L42" s="1">
        <v>4</v>
      </c>
      <c r="M42" s="4" t="str">
        <f>IFERROR(VLOOKUP(J42,Config!$A:$G,7,0),"")</f>
        <v>Reel</v>
      </c>
      <c r="N42" s="5">
        <f>IFERROR(VLOOKUP(J42,Config!$A:$C,3,0),"")</f>
        <v>0</v>
      </c>
      <c r="O42" s="4" t="str">
        <f>IFERROR(VLOOKUP(J42,Config!$A:$D,4,0),"")</f>
        <v>FBS</v>
      </c>
      <c r="P42" s="4">
        <f>IFERROR(VLOOKUP(J42,Config!$A:$F,6,0),"")</f>
        <v>0</v>
      </c>
    </row>
    <row r="43" spans="1:16" x14ac:dyDescent="0.25">
      <c r="A43" s="1">
        <v>43</v>
      </c>
      <c r="B43" s="6">
        <v>44195</v>
      </c>
      <c r="C43" s="7">
        <v>0.5</v>
      </c>
      <c r="E43" s="4" t="s">
        <v>70</v>
      </c>
      <c r="G43" s="4">
        <v>2020.12</v>
      </c>
      <c r="H43" s="4">
        <f t="shared" si="0"/>
        <v>2020</v>
      </c>
      <c r="J43" s="1" t="s">
        <v>78</v>
      </c>
      <c r="K43" s="4" t="str">
        <f>IFERROR(VLOOKUP(J43,Config!$A:$B,2,0),"")</f>
        <v>Bóng đèn</v>
      </c>
      <c r="L43" s="1">
        <v>16</v>
      </c>
      <c r="M43" s="4" t="str">
        <f>IFERROR(VLOOKUP(J43,Config!$A:$G,7,0),"")</f>
        <v>Ea</v>
      </c>
      <c r="N43" s="5">
        <f>IFERROR(VLOOKUP(J43,Config!$A:$C,3,0),"")</f>
        <v>0</v>
      </c>
      <c r="O43" s="4">
        <f>IFERROR(VLOOKUP(J43,Config!$A:$D,4,0),"")</f>
        <v>0</v>
      </c>
      <c r="P43" s="4">
        <f>IFERROR(VLOOKUP(J43,Config!$A:$F,6,0),"")</f>
        <v>0</v>
      </c>
    </row>
    <row r="44" spans="1:16" x14ac:dyDescent="0.25">
      <c r="A44" s="1">
        <v>44</v>
      </c>
      <c r="B44" s="6">
        <v>44195</v>
      </c>
      <c r="C44" s="7">
        <v>0.5</v>
      </c>
      <c r="E44" s="4" t="s">
        <v>70</v>
      </c>
      <c r="G44" s="4">
        <v>2020.12</v>
      </c>
      <c r="H44" s="4">
        <f t="shared" si="0"/>
        <v>2020</v>
      </c>
      <c r="J44" s="1" t="s">
        <v>79</v>
      </c>
      <c r="K44" s="4" t="str">
        <f>IFERROR(VLOOKUP(J44,Config!$A:$B,2,0),"")</f>
        <v>Lọ đựng cồn IPA</v>
      </c>
      <c r="L44" s="1">
        <v>9</v>
      </c>
      <c r="M44" s="4" t="str">
        <f>IFERROR(VLOOKUP(J44,Config!$A:$G,7,0),"")</f>
        <v>Ea</v>
      </c>
      <c r="N44" s="5">
        <f>IFERROR(VLOOKUP(J44,Config!$A:$C,3,0),"")</f>
        <v>0</v>
      </c>
      <c r="O44" s="4" t="str">
        <f>IFERROR(VLOOKUP(J44,Config!$A:$D,4,0),"")</f>
        <v>Toàn Thịnh</v>
      </c>
      <c r="P44" s="4">
        <f>IFERROR(VLOOKUP(J44,Config!$A:$F,6,0),"")</f>
        <v>0</v>
      </c>
    </row>
    <row r="45" spans="1:16" x14ac:dyDescent="0.25">
      <c r="A45" s="1">
        <v>45</v>
      </c>
      <c r="B45" s="6">
        <v>44195</v>
      </c>
      <c r="C45" s="7">
        <v>0.5</v>
      </c>
      <c r="E45" s="4" t="s">
        <v>70</v>
      </c>
      <c r="G45" s="4">
        <v>2020.12</v>
      </c>
      <c r="H45" s="4">
        <f t="shared" si="0"/>
        <v>2020</v>
      </c>
      <c r="J45" s="1" t="s">
        <v>80</v>
      </c>
      <c r="K45" s="4" t="str">
        <f>IFERROR(VLOOKUP(J45,Config!$A:$B,2,0),"")</f>
        <v>Gá kẹp file tài liệu</v>
      </c>
      <c r="L45" s="1">
        <v>35</v>
      </c>
      <c r="M45" s="4" t="str">
        <f>IFERROR(VLOOKUP(J45,Config!$A:$G,7,0),"")</f>
        <v>Ea</v>
      </c>
      <c r="N45" s="5">
        <f>IFERROR(VLOOKUP(J45,Config!$A:$C,3,0),"")</f>
        <v>0</v>
      </c>
      <c r="O45" s="4">
        <f>IFERROR(VLOOKUP(J45,Config!$A:$D,4,0),"")</f>
        <v>0</v>
      </c>
      <c r="P45" s="4">
        <f>IFERROR(VLOOKUP(J45,Config!$A:$F,6,0),"")</f>
        <v>0</v>
      </c>
    </row>
    <row r="46" spans="1:16" x14ac:dyDescent="0.25">
      <c r="A46" s="1">
        <v>46</v>
      </c>
      <c r="B46" s="6">
        <v>44195</v>
      </c>
      <c r="C46" s="7">
        <v>0.5</v>
      </c>
      <c r="E46" s="4" t="s">
        <v>70</v>
      </c>
      <c r="G46" s="4">
        <v>2020.12</v>
      </c>
      <c r="H46" s="4">
        <f t="shared" si="0"/>
        <v>2020</v>
      </c>
      <c r="J46" s="1" t="s">
        <v>81</v>
      </c>
      <c r="K46" s="4" t="str">
        <f>IFERROR(VLOOKUP(J46,Config!$A:$B,2,0),"")</f>
        <v>Túi lọc máy hút bụi</v>
      </c>
      <c r="L46" s="1">
        <v>41</v>
      </c>
      <c r="M46" s="4" t="str">
        <f>IFERROR(VLOOKUP(J46,Config!$A:$G,7,0),"")</f>
        <v>Ea</v>
      </c>
      <c r="N46" s="5">
        <f>IFERROR(VLOOKUP(J46,Config!$A:$C,3,0),"")</f>
        <v>0</v>
      </c>
      <c r="O46" s="4">
        <f>IFERROR(VLOOKUP(J46,Config!$A:$D,4,0),"")</f>
        <v>0</v>
      </c>
      <c r="P46" s="4">
        <f>IFERROR(VLOOKUP(J46,Config!$A:$F,6,0),"")</f>
        <v>0</v>
      </c>
    </row>
    <row r="47" spans="1:16" x14ac:dyDescent="0.25">
      <c r="A47" s="1">
        <v>47</v>
      </c>
      <c r="B47" s="6">
        <v>44195</v>
      </c>
      <c r="C47" s="7">
        <v>0.5</v>
      </c>
      <c r="E47" s="4" t="s">
        <v>70</v>
      </c>
      <c r="G47" s="4">
        <v>2020.12</v>
      </c>
      <c r="H47" s="4">
        <f t="shared" si="0"/>
        <v>2020</v>
      </c>
      <c r="J47" s="1" t="s">
        <v>82</v>
      </c>
      <c r="K47" s="4" t="str">
        <f>IFERROR(VLOOKUP(J47,Config!$A:$B,2,0),"")</f>
        <v>Túi rác máy hút bụi</v>
      </c>
      <c r="L47" s="1">
        <v>18</v>
      </c>
      <c r="M47" s="4" t="str">
        <f>IFERROR(VLOOKUP(J47,Config!$A:$G,7,0),"")</f>
        <v>Ea</v>
      </c>
      <c r="N47" s="5">
        <f>IFERROR(VLOOKUP(J47,Config!$A:$C,3,0),"")</f>
        <v>0</v>
      </c>
      <c r="O47" s="4" t="str">
        <f>IFERROR(VLOOKUP(J47,Config!$A:$D,4,0),"")</f>
        <v>Khánh An</v>
      </c>
      <c r="P47" s="4">
        <f>IFERROR(VLOOKUP(J47,Config!$A:$F,6,0),"")</f>
        <v>0</v>
      </c>
    </row>
    <row r="48" spans="1:16" x14ac:dyDescent="0.25">
      <c r="A48" s="1">
        <v>48</v>
      </c>
      <c r="B48" s="6">
        <v>44195</v>
      </c>
      <c r="C48" s="7">
        <v>0.5</v>
      </c>
      <c r="E48" s="4" t="s">
        <v>70</v>
      </c>
      <c r="G48" s="4">
        <v>2020.12</v>
      </c>
      <c r="H48" s="4">
        <f t="shared" si="0"/>
        <v>2020</v>
      </c>
      <c r="J48" s="1" t="s">
        <v>83</v>
      </c>
      <c r="K48" s="4" t="str">
        <f>IFERROR(VLOOKUP(J48,Config!$A:$B,2,0),"")</f>
        <v>Tấm lót chuột</v>
      </c>
      <c r="L48" s="1">
        <v>19</v>
      </c>
      <c r="M48" s="4" t="str">
        <f>IFERROR(VLOOKUP(J48,Config!$A:$G,7,0),"")</f>
        <v>Ea</v>
      </c>
      <c r="N48" s="5">
        <f>IFERROR(VLOOKUP(J48,Config!$A:$C,3,0),"")</f>
        <v>0</v>
      </c>
      <c r="O48" s="4" t="str">
        <f>IFERROR(VLOOKUP(J48,Config!$A:$D,4,0),"")</f>
        <v>FBS</v>
      </c>
      <c r="P48" s="4">
        <f>IFERROR(VLOOKUP(J48,Config!$A:$F,6,0),"")</f>
        <v>0</v>
      </c>
    </row>
    <row r="49" spans="1:16" x14ac:dyDescent="0.25">
      <c r="A49" s="1">
        <v>49</v>
      </c>
      <c r="B49" s="6">
        <v>44195</v>
      </c>
      <c r="C49" s="7">
        <v>0.5</v>
      </c>
      <c r="E49" s="4" t="s">
        <v>70</v>
      </c>
      <c r="G49" s="4">
        <v>2020.12</v>
      </c>
      <c r="H49" s="4">
        <f t="shared" si="0"/>
        <v>2020</v>
      </c>
      <c r="J49" s="1" t="s">
        <v>84</v>
      </c>
      <c r="K49" s="4" t="str">
        <f>IFERROR(VLOOKUP(J49,Config!$A:$B,2,0),"")</f>
        <v>Dây thít 4 x 200mm</v>
      </c>
      <c r="L49" s="1">
        <v>12</v>
      </c>
      <c r="M49" s="4" t="str">
        <f>IFERROR(VLOOKUP(J49,Config!$A:$G,7,0),"")</f>
        <v>Pack</v>
      </c>
      <c r="N49" s="5">
        <f>IFERROR(VLOOKUP(J49,Config!$A:$C,3,0),"")</f>
        <v>0</v>
      </c>
      <c r="O49" s="4" t="str">
        <f>IFERROR(VLOOKUP(J49,Config!$A:$D,4,0),"")</f>
        <v>Toàn Thịnh</v>
      </c>
      <c r="P49" s="4">
        <f>IFERROR(VLOOKUP(J49,Config!$A:$F,6,0),"")</f>
        <v>0</v>
      </c>
    </row>
    <row r="50" spans="1:16" x14ac:dyDescent="0.25">
      <c r="A50" s="1">
        <v>50</v>
      </c>
      <c r="B50" s="6">
        <v>44195</v>
      </c>
      <c r="C50" s="7">
        <v>0.5</v>
      </c>
      <c r="E50" s="4" t="s">
        <v>70</v>
      </c>
      <c r="G50" s="4">
        <v>2020.12</v>
      </c>
      <c r="H50" s="4">
        <f t="shared" si="0"/>
        <v>2020</v>
      </c>
      <c r="J50" s="1" t="s">
        <v>85</v>
      </c>
      <c r="K50" s="4" t="str">
        <f>IFERROR(VLOOKUP(J50,Config!$A:$B,2,0),"")</f>
        <v>Dây thít 5 x 300mm</v>
      </c>
      <c r="L50" s="1">
        <v>6</v>
      </c>
      <c r="M50" s="4" t="str">
        <f>IFERROR(VLOOKUP(J50,Config!$A:$G,7,0),"")</f>
        <v>Pack</v>
      </c>
      <c r="N50" s="5">
        <f>IFERROR(VLOOKUP(J50,Config!$A:$C,3,0),"")</f>
        <v>0</v>
      </c>
      <c r="O50" s="4" t="str">
        <f>IFERROR(VLOOKUP(J50,Config!$A:$D,4,0),"")</f>
        <v>Toàn Thịnh</v>
      </c>
      <c r="P50" s="4">
        <f>IFERROR(VLOOKUP(J50,Config!$A:$F,6,0),"")</f>
        <v>0</v>
      </c>
    </row>
    <row r="51" spans="1:16" x14ac:dyDescent="0.25">
      <c r="A51" s="1">
        <v>51</v>
      </c>
      <c r="B51" s="6">
        <v>44195</v>
      </c>
      <c r="C51" s="7">
        <v>0.5</v>
      </c>
      <c r="E51" s="4" t="s">
        <v>70</v>
      </c>
      <c r="G51" s="4">
        <v>2020.12</v>
      </c>
      <c r="H51" s="4">
        <f t="shared" si="0"/>
        <v>2020</v>
      </c>
      <c r="J51" s="1" t="s">
        <v>86</v>
      </c>
      <c r="K51" s="4" t="str">
        <f>IFERROR(VLOOKUP(J51,Config!$A:$B,2,0),"")</f>
        <v>Dây thít 6 x 400mm</v>
      </c>
      <c r="L51" s="1">
        <v>7</v>
      </c>
      <c r="M51" s="4" t="str">
        <f>IFERROR(VLOOKUP(J51,Config!$A:$G,7,0),"")</f>
        <v>Pack</v>
      </c>
      <c r="N51" s="5">
        <f>IFERROR(VLOOKUP(J51,Config!$A:$C,3,0),"")</f>
        <v>0</v>
      </c>
      <c r="O51" s="4" t="str">
        <f>IFERROR(VLOOKUP(J51,Config!$A:$D,4,0),"")</f>
        <v>Toàn Thịnh</v>
      </c>
      <c r="P51" s="4">
        <f>IFERROR(VLOOKUP(J51,Config!$A:$F,6,0),"")</f>
        <v>0</v>
      </c>
    </row>
    <row r="52" spans="1:16" x14ac:dyDescent="0.25">
      <c r="A52" s="1">
        <v>52</v>
      </c>
      <c r="B52" s="6">
        <v>44195</v>
      </c>
      <c r="C52" s="7">
        <v>0.5</v>
      </c>
      <c r="E52" s="4" t="s">
        <v>70</v>
      </c>
      <c r="G52" s="4">
        <v>2020.12</v>
      </c>
      <c r="H52" s="4">
        <f t="shared" si="0"/>
        <v>2020</v>
      </c>
      <c r="J52" s="1" t="s">
        <v>87</v>
      </c>
      <c r="K52" s="4" t="str">
        <f>IFERROR(VLOOKUP(J52,Config!$A:$B,2,0),"")</f>
        <v>Giấy mài phân tích 85-150-500</v>
      </c>
      <c r="L52" s="1">
        <v>10</v>
      </c>
      <c r="M52" s="4" t="str">
        <f>IFERROR(VLOOKUP(J52,Config!$A:$G,7,0),"")</f>
        <v>Ea</v>
      </c>
      <c r="N52" s="5">
        <f>IFERROR(VLOOKUP(J52,Config!$A:$C,3,0),"")</f>
        <v>0</v>
      </c>
      <c r="O52" s="4" t="str">
        <f>IFERROR(VLOOKUP(J52,Config!$A:$D,4,0),"")</f>
        <v>REHL</v>
      </c>
      <c r="P52" s="4">
        <f>IFERROR(VLOOKUP(J52,Config!$A:$F,6,0),"")</f>
        <v>0</v>
      </c>
    </row>
    <row r="53" spans="1:16" x14ac:dyDescent="0.25">
      <c r="A53" s="1">
        <v>53</v>
      </c>
      <c r="B53" s="6">
        <v>44195</v>
      </c>
      <c r="C53" s="7">
        <v>0.5</v>
      </c>
      <c r="E53" s="4" t="s">
        <v>70</v>
      </c>
      <c r="G53" s="4">
        <v>2020.12</v>
      </c>
      <c r="H53" s="4">
        <f t="shared" si="0"/>
        <v>2020</v>
      </c>
      <c r="J53" s="1" t="s">
        <v>88</v>
      </c>
      <c r="K53" s="4" t="str">
        <f>IFERROR(VLOOKUP(J53,Config!$A:$B,2,0),"")</f>
        <v>Giấy mài phân tích 90-150-705</v>
      </c>
      <c r="L53" s="1">
        <v>5</v>
      </c>
      <c r="M53" s="4" t="str">
        <f>IFERROR(VLOOKUP(J53,Config!$A:$G,7,0),"")</f>
        <v>Ea</v>
      </c>
      <c r="N53" s="5">
        <f>IFERROR(VLOOKUP(J53,Config!$A:$C,3,0),"")</f>
        <v>0</v>
      </c>
      <c r="O53" s="4" t="str">
        <f>IFERROR(VLOOKUP(J53,Config!$A:$D,4,0),"")</f>
        <v>REHL</v>
      </c>
      <c r="P53" s="4">
        <f>IFERROR(VLOOKUP(J53,Config!$A:$F,6,0),"")</f>
        <v>0</v>
      </c>
    </row>
    <row r="54" spans="1:16" x14ac:dyDescent="0.25">
      <c r="A54" s="1">
        <v>54</v>
      </c>
      <c r="B54" s="6">
        <v>44195</v>
      </c>
      <c r="C54" s="7">
        <v>0.5</v>
      </c>
      <c r="E54" s="4" t="s">
        <v>70</v>
      </c>
      <c r="G54" s="4">
        <v>2020.12</v>
      </c>
      <c r="H54" s="4">
        <f t="shared" si="0"/>
        <v>2020</v>
      </c>
      <c r="J54" s="1" t="s">
        <v>89</v>
      </c>
      <c r="K54" s="4" t="str">
        <f>IFERROR(VLOOKUP(J54,Config!$A:$B,2,0),"")</f>
        <v>Giấy mài phân tích 180-100-50</v>
      </c>
      <c r="L54" s="1">
        <v>5</v>
      </c>
      <c r="M54" s="4" t="str">
        <f>IFERROR(VLOOKUP(J54,Config!$A:$G,7,0),"")</f>
        <v>Ea</v>
      </c>
      <c r="N54" s="5">
        <f>IFERROR(VLOOKUP(J54,Config!$A:$C,3,0),"")</f>
        <v>0</v>
      </c>
      <c r="O54" s="4" t="str">
        <f>IFERROR(VLOOKUP(J54,Config!$A:$D,4,0),"")</f>
        <v>REHL</v>
      </c>
      <c r="P54" s="4">
        <f>IFERROR(VLOOKUP(J54,Config!$A:$F,6,0),"")</f>
        <v>0</v>
      </c>
    </row>
    <row r="55" spans="1:16" x14ac:dyDescent="0.25">
      <c r="A55" s="1">
        <v>55</v>
      </c>
      <c r="B55" s="6">
        <v>44195</v>
      </c>
      <c r="C55" s="7">
        <v>0.5</v>
      </c>
      <c r="E55" s="4" t="s">
        <v>70</v>
      </c>
      <c r="G55" s="4">
        <v>2020.12</v>
      </c>
      <c r="H55" s="4">
        <f t="shared" si="0"/>
        <v>2020</v>
      </c>
      <c r="J55" s="1" t="s">
        <v>90</v>
      </c>
      <c r="K55" s="4" t="str">
        <f>IFERROR(VLOOKUP(J55,Config!$A:$B,2,0),"")</f>
        <v>Giấy nhám tròn lưng dính P240</v>
      </c>
      <c r="L55" s="1">
        <v>100</v>
      </c>
      <c r="M55" s="4" t="str">
        <f>IFERROR(VLOOKUP(J55,Config!$A:$G,7,0),"")</f>
        <v>Ea</v>
      </c>
      <c r="N55" s="5">
        <f>IFERROR(VLOOKUP(J55,Config!$A:$C,3,0),"")</f>
        <v>0</v>
      </c>
      <c r="O55" s="4" t="str">
        <f>IFERROR(VLOOKUP(J55,Config!$A:$D,4,0),"")</f>
        <v>REHL</v>
      </c>
      <c r="P55" s="4">
        <f>IFERROR(VLOOKUP(J55,Config!$A:$F,6,0),"")</f>
        <v>0</v>
      </c>
    </row>
    <row r="56" spans="1:16" x14ac:dyDescent="0.25">
      <c r="A56" s="1">
        <v>56</v>
      </c>
      <c r="B56" s="6">
        <v>44195</v>
      </c>
      <c r="C56" s="7">
        <v>0.5</v>
      </c>
      <c r="E56" s="4" t="s">
        <v>70</v>
      </c>
      <c r="G56" s="4">
        <v>2020.12</v>
      </c>
      <c r="H56" s="4">
        <f t="shared" si="0"/>
        <v>2020</v>
      </c>
      <c r="J56" s="1" t="s">
        <v>91</v>
      </c>
      <c r="K56" s="4" t="str">
        <f>IFERROR(VLOOKUP(J56,Config!$A:$B,2,0),"")</f>
        <v>Giấy nhám tròn lưng dính P400</v>
      </c>
      <c r="L56" s="1">
        <v>100</v>
      </c>
      <c r="M56" s="4" t="str">
        <f>IFERROR(VLOOKUP(J56,Config!$A:$G,7,0),"")</f>
        <v>Ea</v>
      </c>
      <c r="N56" s="5">
        <f>IFERROR(VLOOKUP(J56,Config!$A:$C,3,0),"")</f>
        <v>0</v>
      </c>
      <c r="O56" s="4" t="str">
        <f>IFERROR(VLOOKUP(J56,Config!$A:$D,4,0),"")</f>
        <v>REHL</v>
      </c>
      <c r="P56" s="4">
        <f>IFERROR(VLOOKUP(J56,Config!$A:$F,6,0),"")</f>
        <v>0</v>
      </c>
    </row>
    <row r="57" spans="1:16" x14ac:dyDescent="0.25">
      <c r="A57" s="1">
        <v>57</v>
      </c>
      <c r="B57" s="6">
        <v>44195</v>
      </c>
      <c r="C57" s="7">
        <v>0.5</v>
      </c>
      <c r="E57" s="4" t="s">
        <v>70</v>
      </c>
      <c r="G57" s="4">
        <v>2020.12</v>
      </c>
      <c r="H57" s="4">
        <f t="shared" si="0"/>
        <v>2020</v>
      </c>
      <c r="J57" s="1" t="s">
        <v>92</v>
      </c>
      <c r="K57" s="4" t="str">
        <f>IFERROR(VLOOKUP(J57,Config!$A:$B,2,0),"")</f>
        <v>Giấy nhám tròn lưng dính P800</v>
      </c>
      <c r="L57" s="1">
        <v>100</v>
      </c>
      <c r="M57" s="4" t="str">
        <f>IFERROR(VLOOKUP(J57,Config!$A:$G,7,0),"")</f>
        <v>Ea</v>
      </c>
      <c r="N57" s="5">
        <f>IFERROR(VLOOKUP(J57,Config!$A:$C,3,0),"")</f>
        <v>0</v>
      </c>
      <c r="O57" s="4" t="str">
        <f>IFERROR(VLOOKUP(J57,Config!$A:$D,4,0),"")</f>
        <v>REHL</v>
      </c>
      <c r="P57" s="4">
        <f>IFERROR(VLOOKUP(J57,Config!$A:$F,6,0),"")</f>
        <v>0</v>
      </c>
    </row>
    <row r="58" spans="1:16" x14ac:dyDescent="0.25">
      <c r="A58" s="1">
        <v>58</v>
      </c>
      <c r="B58" s="6">
        <v>44195</v>
      </c>
      <c r="C58" s="7">
        <v>0.5</v>
      </c>
      <c r="E58" s="4" t="s">
        <v>70</v>
      </c>
      <c r="G58" s="4">
        <v>2020.12</v>
      </c>
      <c r="H58" s="4">
        <f t="shared" si="0"/>
        <v>2020</v>
      </c>
      <c r="J58" s="1" t="s">
        <v>93</v>
      </c>
      <c r="K58" s="4" t="str">
        <f>IFERROR(VLOOKUP(J58,Config!$A:$B,2,0),"")</f>
        <v>Giấy nhám tròn lưng dính P1200</v>
      </c>
      <c r="L58" s="1">
        <v>100</v>
      </c>
      <c r="M58" s="4" t="str">
        <f>IFERROR(VLOOKUP(J58,Config!$A:$G,7,0),"")</f>
        <v>Ea</v>
      </c>
      <c r="N58" s="5">
        <f>IFERROR(VLOOKUP(J58,Config!$A:$C,3,0),"")</f>
        <v>0</v>
      </c>
      <c r="O58" s="4" t="str">
        <f>IFERROR(VLOOKUP(J58,Config!$A:$D,4,0),"")</f>
        <v>REHL</v>
      </c>
      <c r="P58" s="4">
        <f>IFERROR(VLOOKUP(J58,Config!$A:$F,6,0),"")</f>
        <v>0</v>
      </c>
    </row>
    <row r="59" spans="1:16" x14ac:dyDescent="0.25">
      <c r="A59" s="1">
        <v>59</v>
      </c>
      <c r="B59" s="6">
        <v>44195</v>
      </c>
      <c r="C59" s="7">
        <v>0.5</v>
      </c>
      <c r="E59" s="4" t="s">
        <v>70</v>
      </c>
      <c r="G59" s="4">
        <v>2020.12</v>
      </c>
      <c r="H59" s="4">
        <f t="shared" si="0"/>
        <v>2020</v>
      </c>
      <c r="J59" s="1" t="s">
        <v>94</v>
      </c>
      <c r="K59" s="4" t="str">
        <f>IFERROR(VLOOKUP(J59,Config!$A:$B,2,0),"")</f>
        <v>Thảm dính bụi</v>
      </c>
      <c r="L59" s="1">
        <v>80</v>
      </c>
      <c r="M59" s="4" t="str">
        <f>IFERROR(VLOOKUP(J59,Config!$A:$G,7,0),"")</f>
        <v>Ea</v>
      </c>
      <c r="N59" s="5">
        <f>IFERROR(VLOOKUP(J59,Config!$A:$C,3,0),"")</f>
        <v>0</v>
      </c>
      <c r="O59" s="4" t="str">
        <f>IFERROR(VLOOKUP(J59,Config!$A:$D,4,0),"")</f>
        <v>Toàn Thịnh</v>
      </c>
      <c r="P59" s="4">
        <f>IFERROR(VLOOKUP(J59,Config!$A:$F,6,0),"")</f>
        <v>0</v>
      </c>
    </row>
    <row r="60" spans="1:16" x14ac:dyDescent="0.25">
      <c r="A60" s="1">
        <v>60</v>
      </c>
      <c r="B60" s="6">
        <v>44195</v>
      </c>
      <c r="C60" s="7">
        <v>0.5</v>
      </c>
      <c r="E60" s="4" t="s">
        <v>70</v>
      </c>
      <c r="G60" s="4">
        <v>2020.12</v>
      </c>
      <c r="H60" s="4">
        <f t="shared" si="0"/>
        <v>2020</v>
      </c>
      <c r="J60" s="1" t="s">
        <v>95</v>
      </c>
      <c r="K60" s="4" t="str">
        <f>IFERROR(VLOOKUP(J60,Config!$A:$B,2,0),"")</f>
        <v>Thảm chống tĩnh điện</v>
      </c>
      <c r="L60" s="1">
        <v>2</v>
      </c>
      <c r="M60" s="4" t="str">
        <f>IFERROR(VLOOKUP(J60,Config!$A:$G,7,0),"")</f>
        <v>Roll</v>
      </c>
      <c r="N60" s="5">
        <f>IFERROR(VLOOKUP(J60,Config!$A:$C,3,0),"")</f>
        <v>0</v>
      </c>
      <c r="O60" s="4" t="str">
        <f>IFERROR(VLOOKUP(J60,Config!$A:$D,4,0),"")</f>
        <v>Toàn Thịnh</v>
      </c>
      <c r="P60" s="4">
        <f>IFERROR(VLOOKUP(J60,Config!$A:$F,6,0),"")</f>
        <v>0</v>
      </c>
    </row>
    <row r="61" spans="1:16" x14ac:dyDescent="0.25">
      <c r="A61" s="1">
        <v>61</v>
      </c>
      <c r="B61" s="6">
        <v>44195</v>
      </c>
      <c r="C61" s="7">
        <v>0.5</v>
      </c>
      <c r="E61" s="4" t="s">
        <v>70</v>
      </c>
      <c r="G61" s="4">
        <v>2020.12</v>
      </c>
      <c r="H61" s="4">
        <f t="shared" si="0"/>
        <v>2020</v>
      </c>
      <c r="J61" s="1" t="s">
        <v>96</v>
      </c>
      <c r="K61" s="4" t="str">
        <f>IFERROR(VLOOKUP(J61,Config!$A:$B,2,0),"")</f>
        <v>Nozzle 1001</v>
      </c>
      <c r="L61" s="1">
        <v>0</v>
      </c>
      <c r="M61" s="4" t="str">
        <f>IFERROR(VLOOKUP(J61,Config!$A:$G,7,0),"")</f>
        <v>Pac</v>
      </c>
      <c r="N61" s="5">
        <f>IFERROR(VLOOKUP(J61,Config!$A:$C,3,0),"")</f>
        <v>0</v>
      </c>
      <c r="O61" s="4" t="str">
        <f>IFERROR(VLOOKUP(J61,Config!$A:$D,4,0),"")</f>
        <v>ASM</v>
      </c>
      <c r="P61" s="4" t="str">
        <f>IFERROR(VLOOKUP(J61,Config!$A:$F,6,0),"")</f>
        <v>03013307-03</v>
      </c>
    </row>
    <row r="62" spans="1:16" x14ac:dyDescent="0.25">
      <c r="A62" s="1">
        <v>62</v>
      </c>
      <c r="B62" s="6">
        <v>44195</v>
      </c>
      <c r="C62" s="7">
        <v>0.5</v>
      </c>
      <c r="E62" s="4" t="s">
        <v>70</v>
      </c>
      <c r="G62" s="4">
        <v>2020.12</v>
      </c>
      <c r="H62" s="4">
        <f t="shared" si="0"/>
        <v>2020</v>
      </c>
      <c r="J62" s="1" t="s">
        <v>97</v>
      </c>
      <c r="K62" s="4" t="str">
        <f>IFERROR(VLOOKUP(J62,Config!$A:$B,2,0),"")</f>
        <v>Nozzle1003</v>
      </c>
      <c r="L62" s="1">
        <v>23</v>
      </c>
      <c r="M62" s="4" t="str">
        <f>IFERROR(VLOOKUP(J62,Config!$A:$G,7,0),"")</f>
        <v>Pac</v>
      </c>
      <c r="N62" s="5">
        <f>IFERROR(VLOOKUP(J62,Config!$A:$C,3,0),"")</f>
        <v>0</v>
      </c>
      <c r="O62" s="4" t="str">
        <f>IFERROR(VLOOKUP(J62,Config!$A:$D,4,0),"")</f>
        <v>ASM</v>
      </c>
      <c r="P62" s="4" t="str">
        <f>IFERROR(VLOOKUP(J62,Config!$A:$F,6,0),"")</f>
        <v>03015869-03</v>
      </c>
    </row>
    <row r="63" spans="1:16" x14ac:dyDescent="0.25">
      <c r="A63" s="1">
        <v>63</v>
      </c>
      <c r="B63" s="6">
        <v>44195</v>
      </c>
      <c r="C63" s="7">
        <v>0.5</v>
      </c>
      <c r="E63" s="4" t="s">
        <v>70</v>
      </c>
      <c r="G63" s="4">
        <v>2020.12</v>
      </c>
      <c r="H63" s="4">
        <f t="shared" si="0"/>
        <v>2020</v>
      </c>
      <c r="J63" s="1" t="s">
        <v>98</v>
      </c>
      <c r="K63" s="4" t="str">
        <f>IFERROR(VLOOKUP(J63,Config!$A:$B,2,0),"")</f>
        <v>Nozzle 1004</v>
      </c>
      <c r="L63" s="1">
        <v>5</v>
      </c>
      <c r="M63" s="4" t="str">
        <f>IFERROR(VLOOKUP(J63,Config!$A:$G,7,0),"")</f>
        <v>Pac</v>
      </c>
      <c r="N63" s="5">
        <f>IFERROR(VLOOKUP(J63,Config!$A:$C,3,0),"")</f>
        <v>0</v>
      </c>
      <c r="O63" s="4" t="str">
        <f>IFERROR(VLOOKUP(J63,Config!$A:$D,4,0),"")</f>
        <v>ASM</v>
      </c>
      <c r="P63" s="4" t="str">
        <f>IFERROR(VLOOKUP(J63,Config!$A:$F,6,0),"")</f>
        <v>03015840-03</v>
      </c>
    </row>
    <row r="64" spans="1:16" x14ac:dyDescent="0.25">
      <c r="A64" s="1">
        <v>64</v>
      </c>
      <c r="B64" s="6">
        <v>44195</v>
      </c>
      <c r="C64" s="7">
        <v>0.5</v>
      </c>
      <c r="E64" s="4" t="s">
        <v>70</v>
      </c>
      <c r="G64" s="4">
        <v>2020.12</v>
      </c>
      <c r="H64" s="4">
        <f t="shared" si="0"/>
        <v>2020</v>
      </c>
      <c r="J64" s="1" t="s">
        <v>99</v>
      </c>
      <c r="K64" s="4" t="str">
        <f>IFERROR(VLOOKUP(J64,Config!$A:$B,2,0),"")</f>
        <v>Nozzle 1005</v>
      </c>
      <c r="L64" s="1">
        <v>0</v>
      </c>
      <c r="M64" s="4" t="str">
        <f>IFERROR(VLOOKUP(J64,Config!$A:$G,7,0),"")</f>
        <v>Pac</v>
      </c>
      <c r="N64" s="5">
        <f>IFERROR(VLOOKUP(J64,Config!$A:$C,3,0),"")</f>
        <v>0</v>
      </c>
      <c r="O64" s="4" t="str">
        <f>IFERROR(VLOOKUP(J64,Config!$A:$D,4,0),"")</f>
        <v>ASM</v>
      </c>
      <c r="P64" s="4" t="str">
        <f>IFERROR(VLOOKUP(J64,Config!$A:$F,6,0),"")</f>
        <v>03056499-03</v>
      </c>
    </row>
    <row r="65" spans="1:16" x14ac:dyDescent="0.25">
      <c r="A65" s="1">
        <v>65</v>
      </c>
      <c r="B65" s="6">
        <v>44195</v>
      </c>
      <c r="C65" s="7">
        <v>0.5</v>
      </c>
      <c r="E65" s="4" t="s">
        <v>70</v>
      </c>
      <c r="G65" s="4">
        <v>2020.12</v>
      </c>
      <c r="H65" s="4">
        <f t="shared" si="0"/>
        <v>2020</v>
      </c>
      <c r="J65" s="1" t="s">
        <v>100</v>
      </c>
      <c r="K65" s="4" t="str">
        <f>IFERROR(VLOOKUP(J65,Config!$A:$B,2,0),"")</f>
        <v>Nozzle 1006</v>
      </c>
      <c r="L65" s="1">
        <v>14</v>
      </c>
      <c r="M65" s="4" t="str">
        <f>IFERROR(VLOOKUP(J65,Config!$A:$G,7,0),"")</f>
        <v>Pac</v>
      </c>
      <c r="N65" s="5">
        <f>IFERROR(VLOOKUP(J65,Config!$A:$C,3,0),"")</f>
        <v>0</v>
      </c>
      <c r="O65" s="4" t="str">
        <f>IFERROR(VLOOKUP(J65,Config!$A:$D,4,0),"")</f>
        <v>ASM</v>
      </c>
      <c r="P65" s="4" t="str">
        <f>IFERROR(VLOOKUP(J65,Config!$A:$F,6,0),"")</f>
        <v>03015854-03</v>
      </c>
    </row>
    <row r="66" spans="1:16" x14ac:dyDescent="0.25">
      <c r="A66" s="1">
        <v>66</v>
      </c>
      <c r="B66" s="6">
        <v>44195</v>
      </c>
      <c r="C66" s="7">
        <v>0.5</v>
      </c>
      <c r="E66" s="4" t="s">
        <v>70</v>
      </c>
      <c r="G66" s="4">
        <v>2020.12</v>
      </c>
      <c r="H66" s="4">
        <f t="shared" ref="H66:H129" si="1">YEAR(B66)</f>
        <v>2020</v>
      </c>
      <c r="J66" s="1" t="s">
        <v>101</v>
      </c>
      <c r="K66" s="4" t="str">
        <f>IFERROR(VLOOKUP(J66,Config!$A:$B,2,0),"")</f>
        <v>Nozzle 1007</v>
      </c>
      <c r="L66" s="1">
        <v>8</v>
      </c>
      <c r="M66" s="4" t="str">
        <f>IFERROR(VLOOKUP(J66,Config!$A:$G,7,0),"")</f>
        <v>Pac</v>
      </c>
      <c r="N66" s="5">
        <f>IFERROR(VLOOKUP(J66,Config!$A:$C,3,0),"")</f>
        <v>0</v>
      </c>
      <c r="O66" s="4" t="str">
        <f>IFERROR(VLOOKUP(J66,Config!$A:$D,4,0),"")</f>
        <v>ASM</v>
      </c>
      <c r="P66" s="4" t="str">
        <f>IFERROR(VLOOKUP(J66,Config!$A:$F,6,0),"")</f>
        <v>03054812-03</v>
      </c>
    </row>
    <row r="67" spans="1:16" x14ac:dyDescent="0.25">
      <c r="A67" s="1">
        <v>67</v>
      </c>
      <c r="B67" s="6">
        <v>44195</v>
      </c>
      <c r="C67" s="7">
        <v>0.5</v>
      </c>
      <c r="E67" s="4" t="s">
        <v>70</v>
      </c>
      <c r="G67" s="4">
        <v>2020.12</v>
      </c>
      <c r="H67" s="4">
        <f t="shared" si="1"/>
        <v>2020</v>
      </c>
      <c r="J67" s="1" t="s">
        <v>102</v>
      </c>
      <c r="K67" s="4" t="str">
        <f>IFERROR(VLOOKUP(J67,Config!$A:$B,2,0),"")</f>
        <v>Nozzle 1008</v>
      </c>
      <c r="L67" s="1">
        <v>33</v>
      </c>
      <c r="M67" s="4" t="str">
        <f>IFERROR(VLOOKUP(J67,Config!$A:$G,7,0),"")</f>
        <v>Pac</v>
      </c>
      <c r="N67" s="5">
        <f>IFERROR(VLOOKUP(J67,Config!$A:$C,3,0),"")</f>
        <v>0</v>
      </c>
      <c r="O67" s="4" t="str">
        <f>IFERROR(VLOOKUP(J67,Config!$A:$D,4,0),"")</f>
        <v>ASM</v>
      </c>
      <c r="P67" s="4" t="str">
        <f>IFERROR(VLOOKUP(J67,Config!$A:$F,6,0),"")</f>
        <v>03099720-01</v>
      </c>
    </row>
    <row r="68" spans="1:16" x14ac:dyDescent="0.25">
      <c r="A68" s="1">
        <v>68</v>
      </c>
      <c r="B68" s="6">
        <v>44195</v>
      </c>
      <c r="C68" s="7">
        <v>0.5</v>
      </c>
      <c r="E68" s="4" t="s">
        <v>70</v>
      </c>
      <c r="G68" s="4">
        <v>2020.12</v>
      </c>
      <c r="H68" s="4">
        <f t="shared" si="1"/>
        <v>2020</v>
      </c>
      <c r="J68" s="1" t="s">
        <v>103</v>
      </c>
      <c r="K68" s="4" t="str">
        <f>IFERROR(VLOOKUP(J68,Config!$A:$B,2,0),"")</f>
        <v>Nozzle 1009</v>
      </c>
      <c r="L68" s="1">
        <v>20</v>
      </c>
      <c r="M68" s="4" t="str">
        <f>IFERROR(VLOOKUP(J68,Config!$A:$G,7,0),"")</f>
        <v>Pac</v>
      </c>
      <c r="N68" s="5">
        <f>IFERROR(VLOOKUP(J68,Config!$A:$C,3,0),"")</f>
        <v>0</v>
      </c>
      <c r="O68" s="4" t="str">
        <f>IFERROR(VLOOKUP(J68,Config!$A:$D,4,0),"")</f>
        <v>ASM</v>
      </c>
      <c r="P68" s="4" t="str">
        <f>IFERROR(VLOOKUP(J68,Config!$A:$F,6,0),"")</f>
        <v>03102963-01</v>
      </c>
    </row>
    <row r="69" spans="1:16" x14ac:dyDescent="0.25">
      <c r="A69" s="1">
        <v>69</v>
      </c>
      <c r="B69" s="6">
        <v>44195</v>
      </c>
      <c r="C69" s="7">
        <v>0.5</v>
      </c>
      <c r="E69" s="4" t="s">
        <v>70</v>
      </c>
      <c r="G69" s="4">
        <v>2020.12</v>
      </c>
      <c r="H69" s="4">
        <f t="shared" si="1"/>
        <v>2020</v>
      </c>
      <c r="J69" s="1" t="s">
        <v>104</v>
      </c>
      <c r="K69" s="4" t="str">
        <f>IFERROR(VLOOKUP(J69,Config!$A:$B,2,0),"")</f>
        <v>Nozzle 1075 / 1010</v>
      </c>
      <c r="L69" s="1">
        <v>5</v>
      </c>
      <c r="M69" s="4" t="str">
        <f>IFERROR(VLOOKUP(J69,Config!$A:$G,7,0),"")</f>
        <v>Pac</v>
      </c>
      <c r="N69" s="5">
        <f>IFERROR(VLOOKUP(J69,Config!$A:$C,3,0),"")</f>
        <v>0</v>
      </c>
      <c r="O69" s="4" t="str">
        <f>IFERROR(VLOOKUP(J69,Config!$A:$D,4,0),"")</f>
        <v>ASM</v>
      </c>
      <c r="P69" s="4" t="str">
        <f>IFERROR(VLOOKUP(J69,Config!$A:$F,6,0),"")</f>
        <v>03107579-01</v>
      </c>
    </row>
    <row r="70" spans="1:16" x14ac:dyDescent="0.25">
      <c r="A70" s="1">
        <v>70</v>
      </c>
      <c r="B70" s="6">
        <v>44195</v>
      </c>
      <c r="C70" s="7">
        <v>0.5</v>
      </c>
      <c r="E70" s="4" t="s">
        <v>70</v>
      </c>
      <c r="G70" s="4">
        <v>2020.12</v>
      </c>
      <c r="H70" s="4">
        <f t="shared" si="1"/>
        <v>2020</v>
      </c>
      <c r="J70" s="1" t="s">
        <v>105</v>
      </c>
      <c r="K70" s="4" t="str">
        <f>IFERROR(VLOOKUP(J70,Config!$A:$B,2,0),"")</f>
        <v>Nozzle 4004</v>
      </c>
      <c r="L70" s="1">
        <v>0</v>
      </c>
      <c r="M70" s="4" t="str">
        <f>IFERROR(VLOOKUP(J70,Config!$A:$G,7,0),"")</f>
        <v>Pac</v>
      </c>
      <c r="N70" s="5">
        <f>IFERROR(VLOOKUP(J70,Config!$A:$C,3,0),"")</f>
        <v>0</v>
      </c>
      <c r="O70" s="4" t="str">
        <f>IFERROR(VLOOKUP(J70,Config!$A:$D,4,0),"")</f>
        <v>ASM</v>
      </c>
      <c r="P70" s="4" t="str">
        <f>IFERROR(VLOOKUP(J70,Config!$A:$F,6,0),"")</f>
        <v>03121197-01</v>
      </c>
    </row>
    <row r="71" spans="1:16" x14ac:dyDescent="0.25">
      <c r="A71" s="1">
        <v>71</v>
      </c>
      <c r="B71" s="6">
        <v>44195</v>
      </c>
      <c r="C71" s="7">
        <v>0.5</v>
      </c>
      <c r="E71" s="4" t="s">
        <v>70</v>
      </c>
      <c r="G71" s="4">
        <v>2020.12</v>
      </c>
      <c r="H71" s="4">
        <f t="shared" si="1"/>
        <v>2020</v>
      </c>
      <c r="J71" s="1" t="s">
        <v>106</v>
      </c>
      <c r="K71" s="4" t="str">
        <f>IFERROR(VLOOKUP(J71,Config!$A:$B,2,0),"")</f>
        <v>Nozzle 4028</v>
      </c>
      <c r="L71" s="1">
        <v>25</v>
      </c>
      <c r="M71" s="4" t="str">
        <f>IFERROR(VLOOKUP(J71,Config!$A:$G,7,0),"")</f>
        <v>Pac</v>
      </c>
      <c r="N71" s="5">
        <f>IFERROR(VLOOKUP(J71,Config!$A:$C,3,0),"")</f>
        <v>0</v>
      </c>
      <c r="O71" s="4" t="str">
        <f>IFERROR(VLOOKUP(J71,Config!$A:$D,4,0),"")</f>
        <v>ASM</v>
      </c>
      <c r="P71" s="4" t="str">
        <f>IFERROR(VLOOKUP(J71,Config!$A:$F,6,0),"")</f>
        <v>03115821-01</v>
      </c>
    </row>
    <row r="72" spans="1:16" x14ac:dyDescent="0.25">
      <c r="A72" s="1">
        <v>72</v>
      </c>
      <c r="B72" s="6">
        <v>44195</v>
      </c>
      <c r="C72" s="7">
        <v>0.5</v>
      </c>
      <c r="E72" s="4" t="s">
        <v>70</v>
      </c>
      <c r="G72" s="4">
        <v>2020.12</v>
      </c>
      <c r="H72" s="4">
        <f t="shared" si="1"/>
        <v>2020</v>
      </c>
      <c r="J72" s="1" t="s">
        <v>107</v>
      </c>
      <c r="K72" s="4" t="str">
        <f>IFERROR(VLOOKUP(J72,Config!$A:$B,2,0),"")</f>
        <v>Nozzle 4046</v>
      </c>
      <c r="L72" s="1">
        <v>8</v>
      </c>
      <c r="M72" s="4" t="str">
        <f>IFERROR(VLOOKUP(J72,Config!$A:$G,7,0),"")</f>
        <v>Pac</v>
      </c>
      <c r="N72" s="5">
        <f>IFERROR(VLOOKUP(J72,Config!$A:$C,3,0),"")</f>
        <v>0</v>
      </c>
      <c r="O72" s="4" t="str">
        <f>IFERROR(VLOOKUP(J72,Config!$A:$D,4,0),"")</f>
        <v>ASM</v>
      </c>
      <c r="P72" s="4" t="str">
        <f>IFERROR(VLOOKUP(J72,Config!$A:$F,6,0),"")</f>
        <v>03105714-01</v>
      </c>
    </row>
    <row r="73" spans="1:16" x14ac:dyDescent="0.25">
      <c r="A73" s="1">
        <v>73</v>
      </c>
      <c r="B73" s="6">
        <v>44195</v>
      </c>
      <c r="C73" s="7">
        <v>0.5</v>
      </c>
      <c r="E73" s="4" t="s">
        <v>70</v>
      </c>
      <c r="G73" s="4">
        <v>2020.12</v>
      </c>
      <c r="H73" s="4">
        <f t="shared" si="1"/>
        <v>2020</v>
      </c>
      <c r="J73" s="1" t="s">
        <v>108</v>
      </c>
      <c r="K73" s="4" t="str">
        <f>IFERROR(VLOOKUP(J73,Config!$A:$B,2,0),"")</f>
        <v>Nozzle 4069</v>
      </c>
      <c r="L73" s="1">
        <v>0</v>
      </c>
      <c r="M73" s="4" t="str">
        <f>IFERROR(VLOOKUP(J73,Config!$A:$G,7,0),"")</f>
        <v>Pac</v>
      </c>
      <c r="N73" s="5">
        <f>IFERROR(VLOOKUP(J73,Config!$A:$C,3,0),"")</f>
        <v>0</v>
      </c>
      <c r="O73" s="4" t="str">
        <f>IFERROR(VLOOKUP(J73,Config!$A:$D,4,0),"")</f>
        <v>ASM</v>
      </c>
      <c r="P73" s="4" t="str">
        <f>IFERROR(VLOOKUP(J73,Config!$A:$F,6,0),"")</f>
        <v>03106244-01</v>
      </c>
    </row>
    <row r="74" spans="1:16" x14ac:dyDescent="0.25">
      <c r="A74" s="1">
        <v>74</v>
      </c>
      <c r="B74" s="6">
        <v>44195</v>
      </c>
      <c r="C74" s="7">
        <v>0.5</v>
      </c>
      <c r="E74" s="4" t="s">
        <v>70</v>
      </c>
      <c r="G74" s="4">
        <v>2020.12</v>
      </c>
      <c r="H74" s="4">
        <f t="shared" si="1"/>
        <v>2020</v>
      </c>
      <c r="J74" s="1" t="s">
        <v>109</v>
      </c>
      <c r="K74" s="4" t="str">
        <f>IFERROR(VLOOKUP(J74,Config!$A:$B,2,0),"")</f>
        <v>Nozzle 4075 / 4077</v>
      </c>
      <c r="L74" s="1">
        <v>10</v>
      </c>
      <c r="M74" s="4" t="str">
        <f>IFERROR(VLOOKUP(J74,Config!$A:$G,7,0),"")</f>
        <v>Pac</v>
      </c>
      <c r="N74" s="5">
        <f>IFERROR(VLOOKUP(J74,Config!$A:$C,3,0),"")</f>
        <v>0</v>
      </c>
      <c r="O74" s="4" t="str">
        <f>IFERROR(VLOOKUP(J74,Config!$A:$D,4,0),"")</f>
        <v>ASM</v>
      </c>
      <c r="P74" s="4">
        <f>IFERROR(VLOOKUP(J74,Config!$A:$F,6,0),"")</f>
        <v>0</v>
      </c>
    </row>
    <row r="75" spans="1:16" x14ac:dyDescent="0.25">
      <c r="A75" s="1">
        <v>75</v>
      </c>
      <c r="B75" s="6">
        <v>44195</v>
      </c>
      <c r="C75" s="7">
        <v>0.5</v>
      </c>
      <c r="E75" s="4" t="s">
        <v>70</v>
      </c>
      <c r="G75" s="4">
        <v>2020.12</v>
      </c>
      <c r="H75" s="4">
        <f t="shared" si="1"/>
        <v>2020</v>
      </c>
      <c r="J75" s="1" t="s">
        <v>110</v>
      </c>
      <c r="K75" s="4" t="str">
        <f>IFERROR(VLOOKUP(J75,Config!$A:$B,2,0),"")</f>
        <v>Nozzle 4095</v>
      </c>
      <c r="L75" s="1">
        <v>8</v>
      </c>
      <c r="M75" s="4" t="str">
        <f>IFERROR(VLOOKUP(J75,Config!$A:$G,7,0),"")</f>
        <v>Pac</v>
      </c>
      <c r="N75" s="5">
        <f>IFERROR(VLOOKUP(J75,Config!$A:$C,3,0),"")</f>
        <v>0</v>
      </c>
      <c r="O75" s="4" t="str">
        <f>IFERROR(VLOOKUP(J75,Config!$A:$D,4,0),"")</f>
        <v>ASM</v>
      </c>
      <c r="P75" s="4">
        <f>IFERROR(VLOOKUP(J75,Config!$A:$F,6,0),"")</f>
        <v>0</v>
      </c>
    </row>
    <row r="76" spans="1:16" x14ac:dyDescent="0.25">
      <c r="A76" s="1">
        <v>76</v>
      </c>
      <c r="B76" s="6">
        <v>44195</v>
      </c>
      <c r="C76" s="7">
        <v>0.5</v>
      </c>
      <c r="E76" s="4" t="s">
        <v>70</v>
      </c>
      <c r="G76" s="4">
        <v>2020.12</v>
      </c>
      <c r="H76" s="4">
        <f t="shared" si="1"/>
        <v>2020</v>
      </c>
      <c r="J76" s="1" t="s">
        <v>111</v>
      </c>
      <c r="K76" s="4" t="str">
        <f>IFERROR(VLOOKUP(J76,Config!$A:$B,2,0),"")</f>
        <v>Nozzle 4102</v>
      </c>
      <c r="L76" s="1">
        <v>34</v>
      </c>
      <c r="M76" s="4" t="str">
        <f>IFERROR(VLOOKUP(J76,Config!$A:$G,7,0),"")</f>
        <v>Pac</v>
      </c>
      <c r="N76" s="5">
        <f>IFERROR(VLOOKUP(J76,Config!$A:$C,3,0),"")</f>
        <v>0</v>
      </c>
      <c r="O76" s="4" t="str">
        <f>IFERROR(VLOOKUP(J76,Config!$A:$D,4,0),"")</f>
        <v>ASM</v>
      </c>
      <c r="P76" s="4" t="str">
        <f>IFERROR(VLOOKUP(J76,Config!$A:$F,6,0),"")</f>
        <v>03133662-01</v>
      </c>
    </row>
    <row r="77" spans="1:16" x14ac:dyDescent="0.25">
      <c r="A77" s="1">
        <v>77</v>
      </c>
      <c r="B77" s="6">
        <v>44195</v>
      </c>
      <c r="C77" s="7">
        <v>0.5</v>
      </c>
      <c r="E77" s="4" t="s">
        <v>70</v>
      </c>
      <c r="G77" s="4">
        <v>2020.12</v>
      </c>
      <c r="H77" s="4">
        <f t="shared" si="1"/>
        <v>2020</v>
      </c>
      <c r="J77" s="1" t="s">
        <v>112</v>
      </c>
      <c r="K77" s="4" t="str">
        <f>IFERROR(VLOOKUP(J77,Config!$A:$B,2,0),"")</f>
        <v>Nozzle 4103</v>
      </c>
      <c r="L77" s="1">
        <v>92</v>
      </c>
      <c r="M77" s="4" t="str">
        <f>IFERROR(VLOOKUP(J77,Config!$A:$G,7,0),"")</f>
        <v>Pac</v>
      </c>
      <c r="N77" s="5">
        <f>IFERROR(VLOOKUP(J77,Config!$A:$C,3,0),"")</f>
        <v>0</v>
      </c>
      <c r="O77" s="4" t="str">
        <f>IFERROR(VLOOKUP(J77,Config!$A:$D,4,0),"")</f>
        <v>ASM</v>
      </c>
      <c r="P77" s="4" t="str">
        <f>IFERROR(VLOOKUP(J77,Config!$A:$F,6,0),"")</f>
        <v>03101981-01</v>
      </c>
    </row>
    <row r="78" spans="1:16" x14ac:dyDescent="0.25">
      <c r="A78" s="1">
        <v>78</v>
      </c>
      <c r="B78" s="6">
        <v>44195</v>
      </c>
      <c r="C78" s="7">
        <v>0.5</v>
      </c>
      <c r="E78" s="4" t="s">
        <v>70</v>
      </c>
      <c r="G78" s="4">
        <v>2020.12</v>
      </c>
      <c r="H78" s="4">
        <f t="shared" si="1"/>
        <v>2020</v>
      </c>
      <c r="J78" s="1" t="s">
        <v>113</v>
      </c>
      <c r="K78" s="4" t="str">
        <f>IFERROR(VLOOKUP(J78,Config!$A:$B,2,0),"")</f>
        <v>Nozzle 4105</v>
      </c>
      <c r="L78" s="1">
        <v>102</v>
      </c>
      <c r="M78" s="4" t="str">
        <f>IFERROR(VLOOKUP(J78,Config!$A:$G,7,0),"")</f>
        <v>Pac</v>
      </c>
      <c r="N78" s="5">
        <f>IFERROR(VLOOKUP(J78,Config!$A:$C,3,0),"")</f>
        <v>0</v>
      </c>
      <c r="O78" s="4" t="str">
        <f>IFERROR(VLOOKUP(J78,Config!$A:$D,4,0),"")</f>
        <v>ASM</v>
      </c>
      <c r="P78" s="4" t="str">
        <f>IFERROR(VLOOKUP(J78,Config!$A:$F,6,0),"")</f>
        <v>03102457-01</v>
      </c>
    </row>
    <row r="79" spans="1:16" x14ac:dyDescent="0.25">
      <c r="A79" s="1">
        <v>79</v>
      </c>
      <c r="B79" s="6">
        <v>44195</v>
      </c>
      <c r="C79" s="7">
        <v>0.5</v>
      </c>
      <c r="E79" s="4" t="s">
        <v>70</v>
      </c>
      <c r="G79" s="4">
        <v>2020.12</v>
      </c>
      <c r="H79" s="4">
        <f t="shared" si="1"/>
        <v>2020</v>
      </c>
      <c r="J79" s="1" t="s">
        <v>114</v>
      </c>
      <c r="K79" s="4" t="str">
        <f>IFERROR(VLOOKUP(J79,Config!$A:$B,2,0),"")</f>
        <v>Nozzle 4106</v>
      </c>
      <c r="L79" s="1">
        <v>25</v>
      </c>
      <c r="M79" s="4" t="str">
        <f>IFERROR(VLOOKUP(J79,Config!$A:$G,7,0),"")</f>
        <v>Pac</v>
      </c>
      <c r="N79" s="5">
        <f>IFERROR(VLOOKUP(J79,Config!$A:$C,3,0),"")</f>
        <v>0</v>
      </c>
      <c r="O79" s="4" t="str">
        <f>IFERROR(VLOOKUP(J79,Config!$A:$D,4,0),"")</f>
        <v>ASM</v>
      </c>
      <c r="P79" s="4" t="str">
        <f>IFERROR(VLOOKUP(J79,Config!$A:$F,6,0),"")</f>
        <v>03102459-01</v>
      </c>
    </row>
    <row r="80" spans="1:16" x14ac:dyDescent="0.25">
      <c r="A80" s="1">
        <v>80</v>
      </c>
      <c r="B80" s="6">
        <v>44195</v>
      </c>
      <c r="C80" s="7">
        <v>0.5</v>
      </c>
      <c r="E80" s="4" t="s">
        <v>70</v>
      </c>
      <c r="G80" s="4">
        <v>2020.12</v>
      </c>
      <c r="H80" s="4">
        <f t="shared" si="1"/>
        <v>2020</v>
      </c>
      <c r="J80" s="1" t="s">
        <v>115</v>
      </c>
      <c r="K80" s="4" t="str">
        <f>IFERROR(VLOOKUP(J80,Config!$A:$B,2,0),"")</f>
        <v>Nozzle 4107</v>
      </c>
      <c r="L80" s="1">
        <v>176</v>
      </c>
      <c r="M80" s="4" t="str">
        <f>IFERROR(VLOOKUP(J80,Config!$A:$G,7,0),"")</f>
        <v>Pac</v>
      </c>
      <c r="N80" s="5">
        <f>IFERROR(VLOOKUP(J80,Config!$A:$C,3,0),"")</f>
        <v>0</v>
      </c>
      <c r="O80" s="4" t="str">
        <f>IFERROR(VLOOKUP(J80,Config!$A:$D,4,0),"")</f>
        <v>ASM</v>
      </c>
      <c r="P80" s="4" t="str">
        <f>IFERROR(VLOOKUP(J80,Config!$A:$F,6,0),"")</f>
        <v>03102344-01</v>
      </c>
    </row>
    <row r="81" spans="1:16" x14ac:dyDescent="0.25">
      <c r="A81" s="1">
        <v>81</v>
      </c>
      <c r="B81" s="6">
        <v>44195</v>
      </c>
      <c r="C81" s="7">
        <v>0.5</v>
      </c>
      <c r="E81" s="4" t="s">
        <v>70</v>
      </c>
      <c r="G81" s="4">
        <v>2020.12</v>
      </c>
      <c r="H81" s="4">
        <f t="shared" si="1"/>
        <v>2020</v>
      </c>
      <c r="J81" s="1" t="s">
        <v>116</v>
      </c>
      <c r="K81" s="4" t="str">
        <f>IFERROR(VLOOKUP(J81,Config!$A:$B,2,0),"")</f>
        <v>Nozzle 4108</v>
      </c>
      <c r="L81" s="1">
        <v>14</v>
      </c>
      <c r="M81" s="4" t="str">
        <f>IFERROR(VLOOKUP(J81,Config!$A:$G,7,0),"")</f>
        <v>Pac</v>
      </c>
      <c r="N81" s="5">
        <f>IFERROR(VLOOKUP(J81,Config!$A:$C,3,0),"")</f>
        <v>0</v>
      </c>
      <c r="O81" s="4" t="str">
        <f>IFERROR(VLOOKUP(J81,Config!$A:$D,4,0),"")</f>
        <v>ASM</v>
      </c>
      <c r="P81" s="4" t="str">
        <f>IFERROR(VLOOKUP(J81,Config!$A:$F,6,0),"")</f>
        <v>03103544-01</v>
      </c>
    </row>
    <row r="82" spans="1:16" x14ac:dyDescent="0.25">
      <c r="A82" s="1">
        <v>82</v>
      </c>
      <c r="B82" s="6">
        <v>44195</v>
      </c>
      <c r="C82" s="7">
        <v>0.5</v>
      </c>
      <c r="E82" s="4" t="s">
        <v>70</v>
      </c>
      <c r="G82" s="4">
        <v>2020.12</v>
      </c>
      <c r="H82" s="4">
        <f t="shared" si="1"/>
        <v>2020</v>
      </c>
      <c r="J82" s="1" t="s">
        <v>117</v>
      </c>
      <c r="K82" s="4" t="str">
        <f>IFERROR(VLOOKUP(J82,Config!$A:$B,2,0),"")</f>
        <v>Nozzle 4109</v>
      </c>
      <c r="L82" s="1">
        <v>109</v>
      </c>
      <c r="M82" s="4" t="str">
        <f>IFERROR(VLOOKUP(J82,Config!$A:$G,7,0),"")</f>
        <v>Pac</v>
      </c>
      <c r="N82" s="5">
        <f>IFERROR(VLOOKUP(J82,Config!$A:$C,3,0),"")</f>
        <v>0</v>
      </c>
      <c r="O82" s="4" t="str">
        <f>IFERROR(VLOOKUP(J82,Config!$A:$D,4,0),"")</f>
        <v>ASM</v>
      </c>
      <c r="P82" s="4" t="str">
        <f>IFERROR(VLOOKUP(J82,Config!$A:$F,6,0),"")</f>
        <v>03103553-01</v>
      </c>
    </row>
    <row r="83" spans="1:16" x14ac:dyDescent="0.25">
      <c r="A83" s="1">
        <v>83</v>
      </c>
      <c r="B83" s="6">
        <v>44195</v>
      </c>
      <c r="C83" s="7">
        <v>0.5</v>
      </c>
      <c r="E83" s="4" t="s">
        <v>70</v>
      </c>
      <c r="G83" s="4">
        <v>2020.12</v>
      </c>
      <c r="H83" s="4">
        <f t="shared" si="1"/>
        <v>2020</v>
      </c>
      <c r="J83" s="1" t="s">
        <v>118</v>
      </c>
      <c r="K83" s="4" t="str">
        <f>IFERROR(VLOOKUP(J83,Config!$A:$B,2,0),"")</f>
        <v>Nozzle 4110</v>
      </c>
      <c r="L83" s="1">
        <v>23</v>
      </c>
      <c r="M83" s="4" t="str">
        <f>IFERROR(VLOOKUP(J83,Config!$A:$G,7,0),"")</f>
        <v>Pac</v>
      </c>
      <c r="N83" s="5">
        <f>IFERROR(VLOOKUP(J83,Config!$A:$C,3,0),"")</f>
        <v>0</v>
      </c>
      <c r="O83" s="4" t="str">
        <f>IFERROR(VLOOKUP(J83,Config!$A:$D,4,0),"")</f>
        <v>ASM</v>
      </c>
      <c r="P83" s="4" t="str">
        <f>IFERROR(VLOOKUP(J83,Config!$A:$F,6,0),"")</f>
        <v>03115853-01</v>
      </c>
    </row>
    <row r="84" spans="1:16" x14ac:dyDescent="0.25">
      <c r="A84" s="1">
        <v>84</v>
      </c>
      <c r="B84" s="6">
        <v>44195</v>
      </c>
      <c r="C84" s="7">
        <v>0.5</v>
      </c>
      <c r="E84" s="4" t="s">
        <v>70</v>
      </c>
      <c r="G84" s="4">
        <v>2020.12</v>
      </c>
      <c r="H84" s="4">
        <f t="shared" si="1"/>
        <v>2020</v>
      </c>
      <c r="J84" s="1" t="s">
        <v>119</v>
      </c>
      <c r="K84" s="4" t="str">
        <f>IFERROR(VLOOKUP(J84,Config!$A:$B,2,0),"")</f>
        <v>Nozzle 4113</v>
      </c>
      <c r="L84" s="1">
        <v>0</v>
      </c>
      <c r="M84" s="4" t="str">
        <f>IFERROR(VLOOKUP(J84,Config!$A:$G,7,0),"")</f>
        <v>Pac</v>
      </c>
      <c r="N84" s="5">
        <f>IFERROR(VLOOKUP(J84,Config!$A:$C,3,0),"")</f>
        <v>0</v>
      </c>
      <c r="O84" s="4" t="str">
        <f>IFERROR(VLOOKUP(J84,Config!$A:$D,4,0),"")</f>
        <v>ASM</v>
      </c>
      <c r="P84" s="4" t="str">
        <f>IFERROR(VLOOKUP(J84,Config!$A:$F,6,0),"")</f>
        <v>03215882-01</v>
      </c>
    </row>
    <row r="85" spans="1:16" x14ac:dyDescent="0.25">
      <c r="A85" s="1">
        <v>85</v>
      </c>
      <c r="B85" s="6">
        <v>44195</v>
      </c>
      <c r="C85" s="7">
        <v>0.5</v>
      </c>
      <c r="E85" s="4" t="s">
        <v>70</v>
      </c>
      <c r="G85" s="4">
        <v>2020.12</v>
      </c>
      <c r="H85" s="4">
        <f t="shared" si="1"/>
        <v>2020</v>
      </c>
      <c r="J85" s="1" t="s">
        <v>120</v>
      </c>
      <c r="K85" s="4" t="str">
        <f>IFERROR(VLOOKUP(J85,Config!$A:$B,2,0),"")</f>
        <v>Nozzle 4204</v>
      </c>
      <c r="L85" s="1">
        <v>0</v>
      </c>
      <c r="M85" s="4" t="str">
        <f>IFERROR(VLOOKUP(J85,Config!$A:$G,7,0),"")</f>
        <v>Pac</v>
      </c>
      <c r="N85" s="5">
        <f>IFERROR(VLOOKUP(J85,Config!$A:$C,3,0),"")</f>
        <v>0</v>
      </c>
      <c r="O85" s="4" t="str">
        <f>IFERROR(VLOOKUP(J85,Config!$A:$D,4,0),"")</f>
        <v>ASM</v>
      </c>
      <c r="P85" s="4" t="str">
        <f>IFERROR(VLOOKUP(J85,Config!$A:$F,6,0),"")</f>
        <v>03149000-01</v>
      </c>
    </row>
    <row r="86" spans="1:16" x14ac:dyDescent="0.25">
      <c r="A86" s="1">
        <v>86</v>
      </c>
      <c r="B86" s="6">
        <v>44195</v>
      </c>
      <c r="C86" s="7">
        <v>0.5</v>
      </c>
      <c r="E86" s="4" t="s">
        <v>70</v>
      </c>
      <c r="G86" s="4">
        <v>2020.12</v>
      </c>
      <c r="H86" s="4">
        <f t="shared" si="1"/>
        <v>2020</v>
      </c>
      <c r="J86" s="1" t="s">
        <v>121</v>
      </c>
      <c r="K86" s="4" t="str">
        <f>IFERROR(VLOOKUP(J86,Config!$A:$B,2,0),"")</f>
        <v>Nozzle 4208</v>
      </c>
      <c r="L86" s="1">
        <v>0</v>
      </c>
      <c r="M86" s="4" t="str">
        <f>IFERROR(VLOOKUP(J86,Config!$A:$G,7,0),"")</f>
        <v>Pac</v>
      </c>
      <c r="N86" s="5">
        <f>IFERROR(VLOOKUP(J86,Config!$A:$C,3,0),"")</f>
        <v>0</v>
      </c>
      <c r="O86" s="4" t="str">
        <f>IFERROR(VLOOKUP(J86,Config!$A:$D,4,0),"")</f>
        <v>ASM</v>
      </c>
      <c r="P86" s="4">
        <f>IFERROR(VLOOKUP(J86,Config!$A:$F,6,0),"")</f>
        <v>0</v>
      </c>
    </row>
    <row r="87" spans="1:16" x14ac:dyDescent="0.25">
      <c r="A87" s="1">
        <v>87</v>
      </c>
      <c r="B87" s="6">
        <v>44195</v>
      </c>
      <c r="C87" s="7">
        <v>0.5</v>
      </c>
      <c r="E87" s="4" t="s">
        <v>70</v>
      </c>
      <c r="G87" s="4">
        <v>2020.12</v>
      </c>
      <c r="H87" s="4">
        <f t="shared" si="1"/>
        <v>2020</v>
      </c>
      <c r="J87" s="1" t="s">
        <v>122</v>
      </c>
      <c r="K87" s="4" t="str">
        <f>IFERROR(VLOOKUP(J87,Config!$A:$B,2,0),"")</f>
        <v>Chíp ACT máy ASM</v>
      </c>
      <c r="L87" s="1">
        <v>3</v>
      </c>
      <c r="M87" s="4" t="str">
        <f>IFERROR(VLOOKUP(J87,Config!$A:$G,7,0),"")</f>
        <v>Reel</v>
      </c>
      <c r="N87" s="5">
        <f>IFERROR(VLOOKUP(J87,Config!$A:$C,3,0),"")</f>
        <v>0</v>
      </c>
      <c r="O87" s="4" t="str">
        <f>IFERROR(VLOOKUP(J87,Config!$A:$D,4,0),"")</f>
        <v>ASM</v>
      </c>
      <c r="P87" s="4" t="str">
        <f>IFERROR(VLOOKUP(J87,Config!$A:$F,6,0),"")</f>
        <v>00359505-02</v>
      </c>
    </row>
    <row r="88" spans="1:16" x14ac:dyDescent="0.25">
      <c r="A88" s="1">
        <v>88</v>
      </c>
      <c r="B88" s="6">
        <v>44195</v>
      </c>
      <c r="C88" s="7">
        <v>0.5</v>
      </c>
      <c r="E88" s="4" t="s">
        <v>70</v>
      </c>
      <c r="G88" s="4">
        <v>2020.12</v>
      </c>
      <c r="H88" s="4">
        <f t="shared" si="1"/>
        <v>2020</v>
      </c>
      <c r="J88" s="1" t="s">
        <v>123</v>
      </c>
      <c r="K88" s="4" t="str">
        <f>IFERROR(VLOOKUP(J88,Config!$A:$B,2,0),"")</f>
        <v>Nút dừng khẩn cấp</v>
      </c>
      <c r="L88" s="1">
        <v>3</v>
      </c>
      <c r="M88" s="4" t="str">
        <f>IFERROR(VLOOKUP(J88,Config!$A:$G,7,0),"")</f>
        <v>Ea</v>
      </c>
      <c r="N88" s="5">
        <f>IFERROR(VLOOKUP(J88,Config!$A:$C,3,0),"")</f>
        <v>0</v>
      </c>
      <c r="O88" s="4">
        <f>IFERROR(VLOOKUP(J88,Config!$A:$D,4,0),"")</f>
        <v>0</v>
      </c>
      <c r="P88" s="4">
        <f>IFERROR(VLOOKUP(J88,Config!$A:$F,6,0),"")</f>
        <v>0</v>
      </c>
    </row>
    <row r="89" spans="1:16" x14ac:dyDescent="0.25">
      <c r="A89" s="1">
        <v>89</v>
      </c>
      <c r="B89" s="6">
        <v>44195</v>
      </c>
      <c r="C89" s="7">
        <v>0.5</v>
      </c>
      <c r="E89" s="4" t="s">
        <v>70</v>
      </c>
      <c r="G89" s="4">
        <v>2020.12</v>
      </c>
      <c r="H89" s="4">
        <f t="shared" si="1"/>
        <v>2020</v>
      </c>
      <c r="J89" s="1" t="s">
        <v>124</v>
      </c>
      <c r="K89" s="4" t="str">
        <f>IFERROR(VLOOKUP(J89,Config!$A:$B,2,0),"")</f>
        <v>Đệm chống va đập cửa máy ASM</v>
      </c>
      <c r="L89" s="1">
        <v>12</v>
      </c>
      <c r="M89" s="4" t="str">
        <f>IFERROR(VLOOKUP(J89,Config!$A:$G,7,0),"")</f>
        <v>Ea</v>
      </c>
      <c r="N89" s="5">
        <f>IFERROR(VLOOKUP(J89,Config!$A:$C,3,0),"")</f>
        <v>0</v>
      </c>
      <c r="O89" s="4" t="str">
        <f>IFERROR(VLOOKUP(J89,Config!$A:$D,4,0),"")</f>
        <v>ASM</v>
      </c>
      <c r="P89" s="4">
        <f>IFERROR(VLOOKUP(J89,Config!$A:$F,6,0),"")</f>
        <v>0</v>
      </c>
    </row>
    <row r="90" spans="1:16" x14ac:dyDescent="0.25">
      <c r="A90" s="1">
        <v>90</v>
      </c>
      <c r="B90" s="6">
        <v>44195</v>
      </c>
      <c r="C90" s="7">
        <v>0.5</v>
      </c>
      <c r="E90" s="4" t="s">
        <v>70</v>
      </c>
      <c r="G90" s="4">
        <v>2020.12</v>
      </c>
      <c r="H90" s="4">
        <f t="shared" si="1"/>
        <v>2020</v>
      </c>
      <c r="J90" s="1" t="s">
        <v>125</v>
      </c>
      <c r="K90" s="4" t="str">
        <f>IFERROR(VLOOKUP(J90,Config!$A:$B,2,0),"")</f>
        <v xml:space="preserve">Đồng hồ hiển thị áp suất khí </v>
      </c>
      <c r="L90" s="1">
        <v>2</v>
      </c>
      <c r="M90" s="4" t="str">
        <f>IFERROR(VLOOKUP(J90,Config!$A:$G,7,0),"")</f>
        <v>Ea</v>
      </c>
      <c r="N90" s="5">
        <f>IFERROR(VLOOKUP(J90,Config!$A:$C,3,0),"")</f>
        <v>0</v>
      </c>
      <c r="O90" s="4">
        <f>IFERROR(VLOOKUP(J90,Config!$A:$D,4,0),"")</f>
        <v>0</v>
      </c>
      <c r="P90" s="4">
        <f>IFERROR(VLOOKUP(J90,Config!$A:$F,6,0),"")</f>
        <v>0</v>
      </c>
    </row>
    <row r="91" spans="1:16" x14ac:dyDescent="0.25">
      <c r="A91" s="1">
        <v>91</v>
      </c>
      <c r="B91" s="6">
        <v>44195</v>
      </c>
      <c r="C91" s="7">
        <v>0.5</v>
      </c>
      <c r="E91" s="4" t="s">
        <v>70</v>
      </c>
      <c r="G91" s="4">
        <v>2020.12</v>
      </c>
      <c r="H91" s="4">
        <f t="shared" si="1"/>
        <v>2020</v>
      </c>
      <c r="J91" s="1" t="s">
        <v>126</v>
      </c>
      <c r="K91" s="4" t="str">
        <f>IFERROR(VLOOKUP(J91,Config!$A:$B,2,0),"")</f>
        <v>Máy quét mã vạch cầm tay DM8600</v>
      </c>
      <c r="L91" s="1">
        <v>1</v>
      </c>
      <c r="M91" s="4" t="str">
        <f>IFERROR(VLOOKUP(J91,Config!$A:$G,7,0),"")</f>
        <v>Ea</v>
      </c>
      <c r="N91" s="5">
        <f>IFERROR(VLOOKUP(J91,Config!$A:$C,3,0),"")</f>
        <v>0</v>
      </c>
      <c r="O91" s="4">
        <f>IFERROR(VLOOKUP(J91,Config!$A:$D,4,0),"")</f>
        <v>0</v>
      </c>
      <c r="P91" s="4">
        <f>IFERROR(VLOOKUP(J91,Config!$A:$F,6,0),"")</f>
        <v>0</v>
      </c>
    </row>
    <row r="92" spans="1:16" x14ac:dyDescent="0.25">
      <c r="A92" s="1">
        <v>92</v>
      </c>
      <c r="B92" s="6">
        <v>44195</v>
      </c>
      <c r="C92" s="7">
        <v>0.5</v>
      </c>
      <c r="E92" s="4" t="s">
        <v>70</v>
      </c>
      <c r="G92" s="4">
        <v>2020.12</v>
      </c>
      <c r="H92" s="4">
        <f t="shared" si="1"/>
        <v>2020</v>
      </c>
      <c r="J92" s="1" t="s">
        <v>127</v>
      </c>
      <c r="K92" s="4" t="str">
        <f>IFERROR(VLOOKUP(J92,Config!$A:$B,2,0),"")</f>
        <v>Relay DMF</v>
      </c>
      <c r="L92" s="1">
        <v>6</v>
      </c>
      <c r="M92" s="4" t="str">
        <f>IFERROR(VLOOKUP(J92,Config!$A:$G,7,0),"")</f>
        <v>Ea</v>
      </c>
      <c r="N92" s="5">
        <f>IFERROR(VLOOKUP(J92,Config!$A:$C,3,0),"")</f>
        <v>0</v>
      </c>
      <c r="O92" s="4">
        <f>IFERROR(VLOOKUP(J92,Config!$A:$D,4,0),"")</f>
        <v>0</v>
      </c>
      <c r="P92" s="4">
        <f>IFERROR(VLOOKUP(J92,Config!$A:$F,6,0),"")</f>
        <v>0</v>
      </c>
    </row>
    <row r="93" spans="1:16" x14ac:dyDescent="0.25">
      <c r="A93" s="1">
        <v>93</v>
      </c>
      <c r="B93" s="6">
        <v>44195</v>
      </c>
      <c r="C93" s="7">
        <v>0.5</v>
      </c>
      <c r="E93" s="4" t="s">
        <v>70</v>
      </c>
      <c r="G93" s="4">
        <v>2020.12</v>
      </c>
      <c r="H93" s="4">
        <f t="shared" si="1"/>
        <v>2020</v>
      </c>
      <c r="J93" s="1" t="s">
        <v>128</v>
      </c>
      <c r="K93" s="4" t="str">
        <f>IFERROR(VLOOKUP(J93,Config!$A:$B,2,0),"")</f>
        <v>Relay 12V</v>
      </c>
      <c r="L93" s="1">
        <v>3</v>
      </c>
      <c r="M93" s="4" t="str">
        <f>IFERROR(VLOOKUP(J93,Config!$A:$G,7,0),"")</f>
        <v>Ea</v>
      </c>
      <c r="N93" s="5">
        <f>IFERROR(VLOOKUP(J93,Config!$A:$C,3,0),"")</f>
        <v>0</v>
      </c>
      <c r="O93" s="4">
        <f>IFERROR(VLOOKUP(J93,Config!$A:$D,4,0),"")</f>
        <v>0</v>
      </c>
      <c r="P93" s="4">
        <f>IFERROR(VLOOKUP(J93,Config!$A:$F,6,0),"")</f>
        <v>0</v>
      </c>
    </row>
    <row r="94" spans="1:16" x14ac:dyDescent="0.25">
      <c r="A94" s="1">
        <v>94</v>
      </c>
      <c r="B94" s="6">
        <v>44195</v>
      </c>
      <c r="C94" s="7">
        <v>0.5</v>
      </c>
      <c r="E94" s="4" t="s">
        <v>70</v>
      </c>
      <c r="G94" s="4">
        <v>2020.12</v>
      </c>
      <c r="H94" s="4">
        <f t="shared" si="1"/>
        <v>2020</v>
      </c>
      <c r="J94" s="1" t="s">
        <v>129</v>
      </c>
      <c r="K94" s="4" t="str">
        <f>IFERROR(VLOOKUP(J94,Config!$A:$B,2,0),"")</f>
        <v>Tuner</v>
      </c>
      <c r="L94" s="1">
        <v>1</v>
      </c>
      <c r="M94" s="4" t="str">
        <f>IFERROR(VLOOKUP(J94,Config!$A:$G,7,0),"")</f>
        <v>Ea</v>
      </c>
      <c r="N94" s="5">
        <f>IFERROR(VLOOKUP(J94,Config!$A:$C,3,0),"")</f>
        <v>0</v>
      </c>
      <c r="O94" s="4">
        <f>IFERROR(VLOOKUP(J94,Config!$A:$D,4,0),"")</f>
        <v>0</v>
      </c>
      <c r="P94" s="4">
        <f>IFERROR(VLOOKUP(J94,Config!$A:$F,6,0),"")</f>
        <v>0</v>
      </c>
    </row>
    <row r="95" spans="1:16" x14ac:dyDescent="0.25">
      <c r="A95" s="1">
        <v>95</v>
      </c>
      <c r="B95" s="6">
        <v>44195</v>
      </c>
      <c r="C95" s="7">
        <v>0.5</v>
      </c>
      <c r="E95" s="4" t="s">
        <v>70</v>
      </c>
      <c r="G95" s="4">
        <v>2020.12</v>
      </c>
      <c r="H95" s="4">
        <f t="shared" si="1"/>
        <v>2020</v>
      </c>
      <c r="J95" s="1" t="s">
        <v>130</v>
      </c>
      <c r="K95" s="4" t="str">
        <f>IFERROR(VLOOKUP(J95,Config!$A:$B,2,0),"")</f>
        <v xml:space="preserve">Cảm biến EE - SX672 </v>
      </c>
      <c r="L95" s="1">
        <v>1</v>
      </c>
      <c r="M95" s="4" t="str">
        <f>IFERROR(VLOOKUP(J95,Config!$A:$G,7,0),"")</f>
        <v>Ea</v>
      </c>
      <c r="N95" s="5">
        <f>IFERROR(VLOOKUP(J95,Config!$A:$C,3,0),"")</f>
        <v>0</v>
      </c>
      <c r="O95" s="4">
        <f>IFERROR(VLOOKUP(J95,Config!$A:$D,4,0),"")</f>
        <v>0</v>
      </c>
      <c r="P95" s="4">
        <f>IFERROR(VLOOKUP(J95,Config!$A:$F,6,0),"")</f>
        <v>0</v>
      </c>
    </row>
    <row r="96" spans="1:16" x14ac:dyDescent="0.25">
      <c r="A96" s="1">
        <v>96</v>
      </c>
      <c r="B96" s="6">
        <v>44195</v>
      </c>
      <c r="C96" s="7">
        <v>0.5</v>
      </c>
      <c r="E96" s="4" t="s">
        <v>70</v>
      </c>
      <c r="G96" s="4">
        <v>2020.12</v>
      </c>
      <c r="H96" s="4">
        <f t="shared" si="1"/>
        <v>2020</v>
      </c>
      <c r="J96" s="1" t="s">
        <v>131</v>
      </c>
      <c r="K96" s="4" t="str">
        <f>IFERROR(VLOOKUP(J96,Config!$A:$B,2,0),"")</f>
        <v>Cảm biến RMX44PC3</v>
      </c>
      <c r="L96" s="1">
        <v>3</v>
      </c>
      <c r="M96" s="4" t="str">
        <f>IFERROR(VLOOKUP(J96,Config!$A:$G,7,0),"")</f>
        <v>Ea</v>
      </c>
      <c r="N96" s="5">
        <f>IFERROR(VLOOKUP(J96,Config!$A:$C,3,0),"")</f>
        <v>0</v>
      </c>
      <c r="O96" s="4">
        <f>IFERROR(VLOOKUP(J96,Config!$A:$D,4,0),"")</f>
        <v>0</v>
      </c>
      <c r="P96" s="4">
        <f>IFERROR(VLOOKUP(J96,Config!$A:$F,6,0),"")</f>
        <v>0</v>
      </c>
    </row>
    <row r="97" spans="1:16" x14ac:dyDescent="0.25">
      <c r="A97" s="1">
        <v>97</v>
      </c>
      <c r="B97" s="6">
        <v>44195</v>
      </c>
      <c r="C97" s="7">
        <v>0.5</v>
      </c>
      <c r="E97" s="4" t="s">
        <v>70</v>
      </c>
      <c r="G97" s="4">
        <v>2020.12</v>
      </c>
      <c r="H97" s="4">
        <f t="shared" si="1"/>
        <v>2020</v>
      </c>
      <c r="J97" s="1" t="s">
        <v>132</v>
      </c>
      <c r="K97" s="4" t="str">
        <f>IFERROR(VLOOKUP(J97,Config!$A:$B,2,0),"")</f>
        <v>Ụ chia khí cho head X4/SX có vacum pumb</v>
      </c>
      <c r="L97" s="1">
        <v>2</v>
      </c>
      <c r="M97" s="4" t="str">
        <f>IFERROR(VLOOKUP(J97,Config!$A:$G,7,0),"")</f>
        <v>Ea</v>
      </c>
      <c r="N97" s="5">
        <f>IFERROR(VLOOKUP(J97,Config!$A:$C,3,0),"")</f>
        <v>0</v>
      </c>
      <c r="O97" s="4" t="str">
        <f>IFERROR(VLOOKUP(J97,Config!$A:$D,4,0),"")</f>
        <v>ASM</v>
      </c>
      <c r="P97" s="4">
        <f>IFERROR(VLOOKUP(J97,Config!$A:$F,6,0),"")</f>
        <v>0</v>
      </c>
    </row>
    <row r="98" spans="1:16" x14ac:dyDescent="0.25">
      <c r="A98" s="1">
        <v>98</v>
      </c>
      <c r="B98" s="6">
        <v>44195</v>
      </c>
      <c r="C98" s="7">
        <v>0.5</v>
      </c>
      <c r="E98" s="4" t="s">
        <v>70</v>
      </c>
      <c r="G98" s="4">
        <v>2020.12</v>
      </c>
      <c r="H98" s="4">
        <f t="shared" si="1"/>
        <v>2020</v>
      </c>
      <c r="J98" s="1" t="s">
        <v>133</v>
      </c>
      <c r="K98" s="4" t="str">
        <f>IFERROR(VLOOKUP(J98,Config!$A:$B,2,0),"")</f>
        <v>Ụ chia khí cho head X4/SX không có vacum pumb</v>
      </c>
      <c r="L98" s="1">
        <v>1</v>
      </c>
      <c r="M98" s="4" t="str">
        <f>IFERROR(VLOOKUP(J98,Config!$A:$G,7,0),"")</f>
        <v>Ea</v>
      </c>
      <c r="N98" s="5">
        <f>IFERROR(VLOOKUP(J98,Config!$A:$C,3,0),"")</f>
        <v>0</v>
      </c>
      <c r="O98" s="4" t="str">
        <f>IFERROR(VLOOKUP(J98,Config!$A:$D,4,0),"")</f>
        <v>ASM</v>
      </c>
      <c r="P98" s="4">
        <f>IFERROR(VLOOKUP(J98,Config!$A:$F,6,0),"")</f>
        <v>0</v>
      </c>
    </row>
    <row r="99" spans="1:16" x14ac:dyDescent="0.25">
      <c r="A99" s="1">
        <v>99</v>
      </c>
      <c r="B99" s="6">
        <v>44195</v>
      </c>
      <c r="C99" s="7">
        <v>0.5</v>
      </c>
      <c r="E99" s="4" t="s">
        <v>70</v>
      </c>
      <c r="G99" s="4">
        <v>2020.12</v>
      </c>
      <c r="H99" s="4">
        <f t="shared" si="1"/>
        <v>2020</v>
      </c>
      <c r="J99" s="1" t="s">
        <v>134</v>
      </c>
      <c r="K99" s="4" t="str">
        <f>IFERROR(VLOOKUP(J99,Config!$A:$B,2,0),"")</f>
        <v>Card đồ họa</v>
      </c>
      <c r="L99" s="1">
        <v>1</v>
      </c>
      <c r="M99" s="4" t="str">
        <f>IFERROR(VLOOKUP(J99,Config!$A:$G,7,0),"")</f>
        <v>Ea</v>
      </c>
      <c r="N99" s="5">
        <f>IFERROR(VLOOKUP(J99,Config!$A:$C,3,0),"")</f>
        <v>0</v>
      </c>
      <c r="O99" s="4">
        <f>IFERROR(VLOOKUP(J99,Config!$A:$D,4,0),"")</f>
        <v>0</v>
      </c>
      <c r="P99" s="4">
        <f>IFERROR(VLOOKUP(J99,Config!$A:$F,6,0),"")</f>
        <v>0</v>
      </c>
    </row>
    <row r="100" spans="1:16" x14ac:dyDescent="0.25">
      <c r="A100" s="1">
        <v>100</v>
      </c>
      <c r="B100" s="6">
        <v>44195</v>
      </c>
      <c r="C100" s="7">
        <v>0.5</v>
      </c>
      <c r="E100" s="4" t="s">
        <v>70</v>
      </c>
      <c r="G100" s="4">
        <v>2020.12</v>
      </c>
      <c r="H100" s="4">
        <f t="shared" si="1"/>
        <v>2020</v>
      </c>
      <c r="J100" s="1" t="s">
        <v>135</v>
      </c>
      <c r="K100" s="4" t="str">
        <f>IFERROR(VLOOKUP(J100,Config!$A:$B,2,0),"")</f>
        <v>Tape dán jig ACT máy  ASM loại nhỏ</v>
      </c>
      <c r="L100" s="1">
        <v>9</v>
      </c>
      <c r="M100" s="4" t="str">
        <f>IFERROR(VLOOKUP(J100,Config!$A:$G,7,0),"")</f>
        <v>Ea</v>
      </c>
      <c r="N100" s="5">
        <f>IFERROR(VLOOKUP(J100,Config!$A:$C,3,0),"")</f>
        <v>0</v>
      </c>
      <c r="O100" s="4" t="str">
        <f>IFERROR(VLOOKUP(J100,Config!$A:$D,4,0),"")</f>
        <v>ASM</v>
      </c>
      <c r="P100" s="4" t="str">
        <f>IFERROR(VLOOKUP(J100,Config!$A:$F,6,0),"")</f>
        <v xml:space="preserve"> 03157505S01</v>
      </c>
    </row>
    <row r="101" spans="1:16" x14ac:dyDescent="0.25">
      <c r="A101" s="1">
        <v>101</v>
      </c>
      <c r="B101" s="6">
        <v>44195</v>
      </c>
      <c r="C101" s="7">
        <v>0.5</v>
      </c>
      <c r="E101" s="4" t="s">
        <v>70</v>
      </c>
      <c r="G101" s="4">
        <v>2020.12</v>
      </c>
      <c r="H101" s="4">
        <f t="shared" si="1"/>
        <v>2020</v>
      </c>
      <c r="J101" s="1" t="s">
        <v>136</v>
      </c>
      <c r="K101" s="4" t="str">
        <f>IFERROR(VLOOKUP(J101,Config!$A:$B,2,0),"")</f>
        <v>Tape dán jig ACT máy ASM loại to</v>
      </c>
      <c r="L101" s="1">
        <v>33</v>
      </c>
      <c r="M101" s="4" t="str">
        <f>IFERROR(VLOOKUP(J101,Config!$A:$G,7,0),"")</f>
        <v>Ea</v>
      </c>
      <c r="N101" s="5">
        <f>IFERROR(VLOOKUP(J101,Config!$A:$C,3,0),"")</f>
        <v>0</v>
      </c>
      <c r="O101" s="4" t="str">
        <f>IFERROR(VLOOKUP(J101,Config!$A:$D,4,0),"")</f>
        <v>ASM</v>
      </c>
      <c r="P101" s="4" t="str">
        <f>IFERROR(VLOOKUP(J101,Config!$A:$F,6,0),"")</f>
        <v>03071883-01</v>
      </c>
    </row>
    <row r="102" spans="1:16" x14ac:dyDescent="0.25">
      <c r="A102" s="1">
        <v>102</v>
      </c>
      <c r="B102" s="6">
        <v>44195</v>
      </c>
      <c r="C102" s="7">
        <v>0.5</v>
      </c>
      <c r="E102" s="4" t="s">
        <v>70</v>
      </c>
      <c r="G102" s="4">
        <v>2020.12</v>
      </c>
      <c r="H102" s="4">
        <f t="shared" si="1"/>
        <v>2020</v>
      </c>
      <c r="J102" s="1" t="s">
        <v>240</v>
      </c>
      <c r="K102" s="4" t="str">
        <f>IFERROR(VLOOKUP(J102,Config!$A:$B,2,0),"")</f>
        <v>DP Driver CP20A</v>
      </c>
      <c r="L102" s="1">
        <v>15</v>
      </c>
      <c r="M102" s="4" t="str">
        <f>IFERROR(VLOOKUP(J102,Config!$A:$G,7,0),"")</f>
        <v>Ea</v>
      </c>
      <c r="N102" s="5">
        <f>IFERROR(VLOOKUP(J102,Config!$A:$C,3,0),"")</f>
        <v>0</v>
      </c>
      <c r="O102" s="4" t="str">
        <f>IFERROR(VLOOKUP(J102,Config!$A:$D,4,0),"")</f>
        <v>ASM</v>
      </c>
      <c r="P102" s="4" t="str">
        <f>IFERROR(VLOOKUP(J102,Config!$A:$F,6,0),"")</f>
        <v>03058627S06</v>
      </c>
    </row>
    <row r="103" spans="1:16" x14ac:dyDescent="0.25">
      <c r="A103" s="1">
        <v>103</v>
      </c>
      <c r="B103" s="6">
        <v>44195</v>
      </c>
      <c r="C103" s="7">
        <v>0.5</v>
      </c>
      <c r="E103" s="4" t="s">
        <v>70</v>
      </c>
      <c r="G103" s="4">
        <v>2020.12</v>
      </c>
      <c r="H103" s="4">
        <f t="shared" si="1"/>
        <v>2020</v>
      </c>
      <c r="J103" s="1" t="s">
        <v>241</v>
      </c>
      <c r="K103" s="4" t="str">
        <f>IFERROR(VLOOKUP(J103,Config!$A:$B,2,0),"")</f>
        <v>DP Driver CP20M</v>
      </c>
      <c r="L103" s="1">
        <v>20</v>
      </c>
      <c r="M103" s="4" t="str">
        <f>IFERROR(VLOOKUP(J103,Config!$A:$G,7,0),"")</f>
        <v>Ea</v>
      </c>
      <c r="N103" s="5">
        <f>IFERROR(VLOOKUP(J103,Config!$A:$C,3,0),"")</f>
        <v>0</v>
      </c>
      <c r="O103" s="4" t="str">
        <f>IFERROR(VLOOKUP(J103,Config!$A:$D,4,0),"")</f>
        <v>ASM</v>
      </c>
      <c r="P103" s="4" t="str">
        <f>IFERROR(VLOOKUP(J103,Config!$A:$F,6,0),"")</f>
        <v>03149490S02</v>
      </c>
    </row>
    <row r="104" spans="1:16" x14ac:dyDescent="0.25">
      <c r="A104" s="1">
        <v>104</v>
      </c>
      <c r="B104" s="6">
        <v>44195</v>
      </c>
      <c r="C104" s="7">
        <v>0.5</v>
      </c>
      <c r="E104" s="4" t="s">
        <v>70</v>
      </c>
      <c r="G104" s="4">
        <v>2020.12</v>
      </c>
      <c r="H104" s="4">
        <f t="shared" si="1"/>
        <v>2020</v>
      </c>
      <c r="J104" s="1" t="s">
        <v>242</v>
      </c>
      <c r="K104" s="4" t="str">
        <f>IFERROR(VLOOKUP(J104,Config!$A:$B,2,0),"")</f>
        <v>DP Driver CP20M2</v>
      </c>
      <c r="L104" s="1">
        <v>27</v>
      </c>
      <c r="M104" s="4" t="str">
        <f>IFERROR(VLOOKUP(J104,Config!$A:$G,7,0),"")</f>
        <v>Ea</v>
      </c>
      <c r="N104" s="5">
        <f>IFERROR(VLOOKUP(J104,Config!$A:$C,3,0),"")</f>
        <v>0</v>
      </c>
      <c r="O104" s="4" t="str">
        <f>IFERROR(VLOOKUP(J104,Config!$A:$D,4,0),"")</f>
        <v>ASM</v>
      </c>
      <c r="P104" s="4" t="str">
        <f>IFERROR(VLOOKUP(J104,Config!$A:$F,6,0),"")</f>
        <v>03153682S04</v>
      </c>
    </row>
    <row r="105" spans="1:16" x14ac:dyDescent="0.25">
      <c r="A105" s="1">
        <v>105</v>
      </c>
      <c r="B105" s="6">
        <v>44195</v>
      </c>
      <c r="C105" s="7">
        <v>0.5</v>
      </c>
      <c r="E105" s="4" t="s">
        <v>70</v>
      </c>
      <c r="G105" s="4">
        <v>2020.12</v>
      </c>
      <c r="H105" s="4">
        <f t="shared" si="1"/>
        <v>2020</v>
      </c>
      <c r="J105" s="1" t="s">
        <v>458</v>
      </c>
      <c r="K105" s="4" t="str">
        <f>IFERROR(VLOOKUP(J105,Config!$A:$B,2,0),"")</f>
        <v>Tăm bông vệ sinh head ASM</v>
      </c>
      <c r="L105" s="1">
        <v>0</v>
      </c>
      <c r="M105" s="4" t="str">
        <f>IFERROR(VLOOKUP(J105,Config!$A:$G,7,0),"")</f>
        <v>Pack</v>
      </c>
      <c r="N105" s="5">
        <f>IFERROR(VLOOKUP(J105,Config!$A:$C,3,0),"")</f>
        <v>0</v>
      </c>
      <c r="O105" s="4" t="str">
        <f>IFERROR(VLOOKUP(J105,Config!$A:$D,4,0),"")</f>
        <v>ASM</v>
      </c>
      <c r="P105" s="4" t="str">
        <f>IFERROR(VLOOKUP(J105,Config!$A:$F,6,0),"")</f>
        <v>00388764-03</v>
      </c>
    </row>
    <row r="106" spans="1:16" x14ac:dyDescent="0.25">
      <c r="A106" s="1">
        <v>106</v>
      </c>
      <c r="B106" s="6">
        <v>44195</v>
      </c>
      <c r="C106" s="7">
        <v>0.5</v>
      </c>
      <c r="E106" s="4" t="s">
        <v>70</v>
      </c>
      <c r="G106" s="4">
        <v>2020.12</v>
      </c>
      <c r="H106" s="4">
        <f t="shared" si="1"/>
        <v>2020</v>
      </c>
      <c r="J106" s="1" t="s">
        <v>243</v>
      </c>
      <c r="K106" s="4" t="str">
        <f>IFERROR(VLOOKUP(J106,Config!$A:$B,2,0),"")</f>
        <v>Bộ lọc khí đầu cho máy TX</v>
      </c>
      <c r="L106" s="1">
        <v>12</v>
      </c>
      <c r="M106" s="4" t="str">
        <f>IFERROR(VLOOKUP(J106,Config!$A:$G,7,0),"")</f>
        <v>Ea</v>
      </c>
      <c r="N106" s="5">
        <f>IFERROR(VLOOKUP(J106,Config!$A:$C,3,0),"")</f>
        <v>0</v>
      </c>
      <c r="O106" s="4" t="str">
        <f>IFERROR(VLOOKUP(J106,Config!$A:$D,4,0),"")</f>
        <v>ASM</v>
      </c>
      <c r="P106" s="4" t="str">
        <f>IFERROR(VLOOKUP(J106,Config!$A:$F,6,0),"")</f>
        <v>00355386-01</v>
      </c>
    </row>
    <row r="107" spans="1:16" x14ac:dyDescent="0.25">
      <c r="A107" s="1">
        <v>107</v>
      </c>
      <c r="B107" s="6">
        <v>44195</v>
      </c>
      <c r="C107" s="7">
        <v>0.5</v>
      </c>
      <c r="E107" s="4" t="s">
        <v>70</v>
      </c>
      <c r="G107" s="4">
        <v>2020.12</v>
      </c>
      <c r="H107" s="4">
        <f t="shared" si="1"/>
        <v>2020</v>
      </c>
      <c r="J107" s="1" t="s">
        <v>244</v>
      </c>
      <c r="K107" s="4" t="str">
        <f>IFERROR(VLOOKUP(J107,Config!$A:$B,2,0),"")</f>
        <v>Dây khí âm cho segment</v>
      </c>
      <c r="L107" s="1">
        <v>18</v>
      </c>
      <c r="M107" s="4" t="str">
        <f>IFERROR(VLOOKUP(J107,Config!$A:$G,7,0),"")</f>
        <v>Pack</v>
      </c>
      <c r="N107" s="5">
        <f>IFERROR(VLOOKUP(J107,Config!$A:$C,3,0),"")</f>
        <v>0</v>
      </c>
      <c r="O107" s="4" t="str">
        <f>IFERROR(VLOOKUP(J107,Config!$A:$D,4,0),"")</f>
        <v>ASM</v>
      </c>
      <c r="P107" s="4" t="str">
        <f>IFERROR(VLOOKUP(J107,Config!$A:$F,6,0),"")</f>
        <v>03013018S01</v>
      </c>
    </row>
    <row r="108" spans="1:16" x14ac:dyDescent="0.25">
      <c r="A108" s="1">
        <v>108</v>
      </c>
      <c r="B108" s="6">
        <v>44195</v>
      </c>
      <c r="C108" s="7">
        <v>0.5</v>
      </c>
      <c r="E108" s="4" t="s">
        <v>70</v>
      </c>
      <c r="G108" s="4">
        <v>2020.12</v>
      </c>
      <c r="H108" s="4">
        <f t="shared" si="1"/>
        <v>2020</v>
      </c>
      <c r="J108" s="1" t="s">
        <v>245</v>
      </c>
      <c r="K108" s="4" t="str">
        <f>IFERROR(VLOOKUP(J108,Config!$A:$B,2,0),"")</f>
        <v>Lưỡi dao máy printer</v>
      </c>
      <c r="L108" s="1">
        <v>0</v>
      </c>
      <c r="M108" s="4" t="str">
        <f>IFERROR(VLOOKUP(J108,Config!$A:$G,7,0),"")</f>
        <v>Ea</v>
      </c>
      <c r="N108" s="5">
        <f>IFERROR(VLOOKUP(J108,Config!$A:$C,3,0),"")</f>
        <v>0</v>
      </c>
      <c r="O108" s="4" t="str">
        <f>IFERROR(VLOOKUP(J108,Config!$A:$D,4,0),"")</f>
        <v>S-VINA</v>
      </c>
      <c r="P108" s="4">
        <f>IFERROR(VLOOKUP(J108,Config!$A:$F,6,0),"")</f>
        <v>0</v>
      </c>
    </row>
    <row r="109" spans="1:16" x14ac:dyDescent="0.25">
      <c r="A109" s="1">
        <v>109</v>
      </c>
      <c r="B109" s="6">
        <v>44195</v>
      </c>
      <c r="C109" s="7">
        <v>0.5</v>
      </c>
      <c r="E109" s="4" t="s">
        <v>70</v>
      </c>
      <c r="G109" s="4">
        <v>2020.12</v>
      </c>
      <c r="H109" s="4">
        <f t="shared" si="1"/>
        <v>2020</v>
      </c>
      <c r="J109" s="1" t="s">
        <v>246</v>
      </c>
      <c r="K109" s="4" t="str">
        <f>IFERROR(VLOOKUP(J109,Config!$A:$B,2,0),"")</f>
        <v>Vision boarb cho máy ASM X4is, SX2</v>
      </c>
      <c r="L109" s="1">
        <v>0</v>
      </c>
      <c r="M109" s="4" t="str">
        <f>IFERROR(VLOOKUP(J109,Config!$A:$G,7,0),"")</f>
        <v>EA</v>
      </c>
      <c r="N109" s="5">
        <f>IFERROR(VLOOKUP(J109,Config!$A:$C,3,0),"")</f>
        <v>0</v>
      </c>
      <c r="O109" s="4" t="str">
        <f>IFERROR(VLOOKUP(J109,Config!$A:$D,4,0),"")</f>
        <v>ASM</v>
      </c>
      <c r="P109" s="4" t="str">
        <f>IFERROR(VLOOKUP(J109,Config!$A:$F,6,0),"")</f>
        <v>03067289S02</v>
      </c>
    </row>
    <row r="110" spans="1:16" x14ac:dyDescent="0.25">
      <c r="A110" s="1">
        <v>110</v>
      </c>
      <c r="B110" s="6">
        <v>44195</v>
      </c>
      <c r="C110" s="7">
        <v>0.5</v>
      </c>
      <c r="E110" s="4" t="s">
        <v>70</v>
      </c>
      <c r="G110" s="4">
        <v>2020.12</v>
      </c>
      <c r="H110" s="4">
        <f t="shared" si="1"/>
        <v>2020</v>
      </c>
      <c r="J110" s="1" t="s">
        <v>247</v>
      </c>
      <c r="K110" s="4" t="str">
        <f>IFERROR(VLOOKUP(J110,Config!$A:$B,2,0),"")</f>
        <v>PCB camera</v>
      </c>
      <c r="L110" s="1">
        <v>4</v>
      </c>
      <c r="M110" s="4" t="str">
        <f>IFERROR(VLOOKUP(J110,Config!$A:$G,7,0),"")</f>
        <v>EA</v>
      </c>
      <c r="N110" s="5">
        <f>IFERROR(VLOOKUP(J110,Config!$A:$C,3,0),"")</f>
        <v>0</v>
      </c>
      <c r="O110" s="4" t="str">
        <f>IFERROR(VLOOKUP(J110,Config!$A:$D,4,0),"")</f>
        <v>ASM</v>
      </c>
      <c r="P110" s="4" t="str">
        <f>IFERROR(VLOOKUP(J110,Config!$A:$F,6,0),"")</f>
        <v>03101402-01</v>
      </c>
    </row>
    <row r="111" spans="1:16" x14ac:dyDescent="0.25">
      <c r="A111" s="1">
        <v>111</v>
      </c>
      <c r="B111" s="6">
        <v>44195</v>
      </c>
      <c r="C111" s="7">
        <v>0.5</v>
      </c>
      <c r="E111" s="4" t="s">
        <v>70</v>
      </c>
      <c r="G111" s="4">
        <v>2020.12</v>
      </c>
      <c r="H111" s="4">
        <f t="shared" si="1"/>
        <v>2020</v>
      </c>
      <c r="J111" s="1" t="s">
        <v>248</v>
      </c>
      <c r="K111" s="4" t="str">
        <f>IFERROR(VLOOKUP(J111,Config!$A:$B,2,0),"")</f>
        <v>Feeder guide (ASM)</v>
      </c>
      <c r="L111" s="1">
        <v>16</v>
      </c>
      <c r="M111" s="4" t="str">
        <f>IFERROR(VLOOKUP(J111,Config!$A:$G,7,0),"")</f>
        <v>EA</v>
      </c>
      <c r="N111" s="5">
        <f>IFERROR(VLOOKUP(J111,Config!$A:$C,3,0),"")</f>
        <v>0</v>
      </c>
      <c r="O111" s="4" t="str">
        <f>IFERROR(VLOOKUP(J111,Config!$A:$D,4,0),"")</f>
        <v>ASM</v>
      </c>
      <c r="P111" s="4" t="str">
        <f>IFERROR(VLOOKUP(J111,Config!$A:$F,6,0),"")</f>
        <v>03039368-03</v>
      </c>
    </row>
    <row r="112" spans="1:16" x14ac:dyDescent="0.25">
      <c r="A112" s="1">
        <v>112</v>
      </c>
      <c r="B112" s="6">
        <v>44195</v>
      </c>
      <c r="C112" s="7">
        <v>0.5</v>
      </c>
      <c r="E112" s="4" t="s">
        <v>70</v>
      </c>
      <c r="G112" s="4">
        <v>2020.12</v>
      </c>
      <c r="H112" s="4">
        <f t="shared" si="1"/>
        <v>2020</v>
      </c>
      <c r="J112" s="1" t="s">
        <v>249</v>
      </c>
      <c r="K112" s="4" t="str">
        <f>IFERROR(VLOOKUP(J112,Config!$A:$B,2,0),"")</f>
        <v>Entering guide feeder (ASM)</v>
      </c>
      <c r="L112" s="1">
        <v>16</v>
      </c>
      <c r="M112" s="4" t="str">
        <f>IFERROR(VLOOKUP(J112,Config!$A:$G,7,0),"")</f>
        <v>EA</v>
      </c>
      <c r="N112" s="5">
        <f>IFERROR(VLOOKUP(J112,Config!$A:$C,3,0),"")</f>
        <v>0</v>
      </c>
      <c r="O112" s="4" t="str">
        <f>IFERROR(VLOOKUP(J112,Config!$A:$D,4,0),"")</f>
        <v>ASM</v>
      </c>
      <c r="P112" s="4" t="str">
        <f>IFERROR(VLOOKUP(J112,Config!$A:$F,6,0),"")</f>
        <v>03002898-02</v>
      </c>
    </row>
    <row r="113" spans="1:16" x14ac:dyDescent="0.25">
      <c r="A113" s="1">
        <v>113</v>
      </c>
      <c r="B113" s="6">
        <v>44195</v>
      </c>
      <c r="C113" s="7">
        <v>0.5</v>
      </c>
      <c r="E113" s="4" t="s">
        <v>70</v>
      </c>
      <c r="G113" s="4">
        <v>2020.12</v>
      </c>
      <c r="H113" s="4">
        <f t="shared" si="1"/>
        <v>2020</v>
      </c>
      <c r="J113" s="1" t="s">
        <v>250</v>
      </c>
      <c r="K113" s="4" t="str">
        <f>IFERROR(VLOOKUP(J113,Config!$A:$B,2,0),"")</f>
        <v xml:space="preserve">Flux tank </v>
      </c>
      <c r="L113" s="1">
        <v>26</v>
      </c>
      <c r="M113" s="4" t="str">
        <f>IFERROR(VLOOKUP(J113,Config!$A:$G,7,0),"")</f>
        <v>EA</v>
      </c>
      <c r="N113" s="5">
        <f>IFERROR(VLOOKUP(J113,Config!$A:$C,3,0),"")</f>
        <v>0</v>
      </c>
      <c r="O113" s="4" t="str">
        <f>IFERROR(VLOOKUP(J113,Config!$A:$D,4,0),"")</f>
        <v>ASM</v>
      </c>
      <c r="P113" s="4" t="str">
        <f>IFERROR(VLOOKUP(J113,Config!$A:$F,6,0),"")</f>
        <v>03060794S01</v>
      </c>
    </row>
    <row r="114" spans="1:16" x14ac:dyDescent="0.25">
      <c r="A114" s="1">
        <v>114</v>
      </c>
      <c r="B114" s="6">
        <v>44195</v>
      </c>
      <c r="C114" s="7">
        <v>0.5</v>
      </c>
      <c r="E114" s="4" t="s">
        <v>70</v>
      </c>
      <c r="G114" s="4">
        <v>2020.12</v>
      </c>
      <c r="H114" s="4">
        <f t="shared" si="1"/>
        <v>2020</v>
      </c>
      <c r="J114" s="1" t="s">
        <v>251</v>
      </c>
      <c r="K114" s="4" t="str">
        <f>IFERROR(VLOOKUP(J114,Config!$A:$B,2,0),"")</f>
        <v>Flux tank Standard</v>
      </c>
      <c r="L114" s="1">
        <v>6</v>
      </c>
      <c r="M114" s="4" t="str">
        <f>IFERROR(VLOOKUP(J114,Config!$A:$G,7,0),"")</f>
        <v>EA</v>
      </c>
      <c r="N114" s="5">
        <f>IFERROR(VLOOKUP(J114,Config!$A:$C,3,0),"")</f>
        <v>0</v>
      </c>
      <c r="O114" s="4" t="str">
        <f>IFERROR(VLOOKUP(J114,Config!$A:$D,4,0),"")</f>
        <v>ASM</v>
      </c>
      <c r="P114" s="4" t="str">
        <f>IFERROR(VLOOKUP(J114,Config!$A:$F,6,0),"")</f>
        <v>03060794S01</v>
      </c>
    </row>
    <row r="115" spans="1:16" x14ac:dyDescent="0.25">
      <c r="A115" s="1">
        <v>115</v>
      </c>
      <c r="B115" s="6">
        <v>44195</v>
      </c>
      <c r="C115" s="7">
        <v>0.5</v>
      </c>
      <c r="E115" s="4" t="s">
        <v>70</v>
      </c>
      <c r="G115" s="4">
        <v>2020.12</v>
      </c>
      <c r="H115" s="4">
        <f t="shared" si="1"/>
        <v>2020</v>
      </c>
      <c r="J115" s="1" t="s">
        <v>252</v>
      </c>
      <c r="K115" s="4" t="str">
        <f>IFERROR(VLOOKUP(J115,Config!$A:$B,2,0),"")</f>
        <v>Flux dipping table 40um</v>
      </c>
      <c r="L115" s="1">
        <v>11</v>
      </c>
      <c r="M115" s="4" t="str">
        <f>IFERROR(VLOOKUP(J115,Config!$A:$G,7,0),"")</f>
        <v>EA</v>
      </c>
      <c r="N115" s="5">
        <f>IFERROR(VLOOKUP(J115,Config!$A:$C,3,0),"")</f>
        <v>0</v>
      </c>
      <c r="O115" s="4" t="str">
        <f>IFERROR(VLOOKUP(J115,Config!$A:$D,4,0),"")</f>
        <v>ASM</v>
      </c>
      <c r="P115" s="4">
        <f>IFERROR(VLOOKUP(J115,Config!$A:$F,6,0),"")</f>
        <v>0</v>
      </c>
    </row>
    <row r="116" spans="1:16" x14ac:dyDescent="0.25">
      <c r="A116" s="1">
        <v>116</v>
      </c>
      <c r="B116" s="6">
        <v>44195</v>
      </c>
      <c r="C116" s="7">
        <v>0.5</v>
      </c>
      <c r="E116" s="4" t="s">
        <v>70</v>
      </c>
      <c r="G116" s="4">
        <v>2020.12</v>
      </c>
      <c r="H116" s="4">
        <f t="shared" si="1"/>
        <v>2020</v>
      </c>
      <c r="J116" s="1" t="s">
        <v>459</v>
      </c>
      <c r="K116" s="4" t="str">
        <f>IFERROR(VLOOKUP(J116,Config!$A:$B,2,0),"")</f>
        <v>Flux dipping table 50um</v>
      </c>
      <c r="L116" s="1">
        <v>1</v>
      </c>
      <c r="M116" s="4" t="str">
        <f>IFERROR(VLOOKUP(J116,Config!$A:$G,7,0),"")</f>
        <v>EA</v>
      </c>
      <c r="N116" s="5">
        <f>IFERROR(VLOOKUP(J116,Config!$A:$C,3,0),"")</f>
        <v>0</v>
      </c>
      <c r="O116" s="4" t="str">
        <f>IFERROR(VLOOKUP(J116,Config!$A:$D,4,0),"")</f>
        <v>ASM</v>
      </c>
      <c r="P116" s="4">
        <f>IFERROR(VLOOKUP(J116,Config!$A:$F,6,0),"")</f>
        <v>0</v>
      </c>
    </row>
    <row r="117" spans="1:16" x14ac:dyDescent="0.25">
      <c r="A117" s="1">
        <v>117</v>
      </c>
      <c r="B117" s="6">
        <v>44195</v>
      </c>
      <c r="C117" s="7">
        <v>0.5</v>
      </c>
      <c r="E117" s="4" t="s">
        <v>70</v>
      </c>
      <c r="G117" s="4">
        <v>2020.12</v>
      </c>
      <c r="H117" s="4">
        <f t="shared" si="1"/>
        <v>2020</v>
      </c>
      <c r="J117" s="1" t="s">
        <v>253</v>
      </c>
      <c r="K117" s="4" t="str">
        <f>IFERROR(VLOOKUP(J117,Config!$A:$B,2,0),"")</f>
        <v>Flux dipping table 60um</v>
      </c>
      <c r="L117" s="1">
        <v>2</v>
      </c>
      <c r="M117" s="4" t="str">
        <f>IFERROR(VLOOKUP(J117,Config!$A:$G,7,0),"")</f>
        <v>EA</v>
      </c>
      <c r="N117" s="5">
        <f>IFERROR(VLOOKUP(J117,Config!$A:$C,3,0),"")</f>
        <v>0</v>
      </c>
      <c r="O117" s="4" t="str">
        <f>IFERROR(VLOOKUP(J117,Config!$A:$D,4,0),"")</f>
        <v>ASM</v>
      </c>
      <c r="P117" s="4">
        <f>IFERROR(VLOOKUP(J117,Config!$A:$F,6,0),"")</f>
        <v>0</v>
      </c>
    </row>
    <row r="118" spans="1:16" x14ac:dyDescent="0.25">
      <c r="A118" s="1">
        <v>118</v>
      </c>
      <c r="B118" s="6">
        <v>44195</v>
      </c>
      <c r="C118" s="7">
        <v>0.5</v>
      </c>
      <c r="E118" s="4" t="s">
        <v>70</v>
      </c>
      <c r="G118" s="4">
        <v>2020.12</v>
      </c>
      <c r="H118" s="4">
        <f t="shared" si="1"/>
        <v>2020</v>
      </c>
      <c r="J118" s="1" t="s">
        <v>254</v>
      </c>
      <c r="K118" s="4" t="str">
        <f>IFERROR(VLOOKUP(J118,Config!$A:$B,2,0),"")</f>
        <v>Sensor quang AUTONICS TFR1</v>
      </c>
      <c r="L118" s="1">
        <v>4</v>
      </c>
      <c r="M118" s="4" t="str">
        <f>IFERROR(VLOOKUP(J118,Config!$A:$G,7,0),"")</f>
        <v>EA</v>
      </c>
      <c r="N118" s="5">
        <f>IFERROR(VLOOKUP(J118,Config!$A:$C,3,0),"")</f>
        <v>0</v>
      </c>
      <c r="O118" s="4" t="str">
        <f>IFERROR(VLOOKUP(J118,Config!$A:$D,4,0),"")</f>
        <v>AUTONICS</v>
      </c>
      <c r="P118" s="4" t="str">
        <f>IFERROR(VLOOKUP(J118,Config!$A:$F,6,0),"")</f>
        <v>PEN10M-TFR1</v>
      </c>
    </row>
    <row r="119" spans="1:16" x14ac:dyDescent="0.25">
      <c r="A119" s="1">
        <v>119</v>
      </c>
      <c r="B119" s="6">
        <v>44195</v>
      </c>
      <c r="C119" s="7">
        <v>0.5</v>
      </c>
      <c r="E119" s="4" t="s">
        <v>70</v>
      </c>
      <c r="G119" s="4">
        <v>2020.12</v>
      </c>
      <c r="H119" s="4">
        <f t="shared" si="1"/>
        <v>2020</v>
      </c>
      <c r="J119" s="1" t="s">
        <v>255</v>
      </c>
      <c r="K119" s="4" t="str">
        <f>IFERROR(VLOOKUP(J119,Config!$A:$B,2,0),"")</f>
        <v>Sensor quang AUTONICS TFR2</v>
      </c>
      <c r="L119" s="1">
        <v>6</v>
      </c>
      <c r="M119" s="4" t="str">
        <f>IFERROR(VLOOKUP(J119,Config!$A:$G,7,0),"")</f>
        <v>EA</v>
      </c>
      <c r="N119" s="5">
        <f>IFERROR(VLOOKUP(J119,Config!$A:$C,3,0),"")</f>
        <v>0</v>
      </c>
      <c r="O119" s="4" t="str">
        <f>IFERROR(VLOOKUP(J119,Config!$A:$D,4,0),"")</f>
        <v>AUTONICS</v>
      </c>
      <c r="P119" s="4" t="str">
        <f>IFERROR(VLOOKUP(J119,Config!$A:$F,6,0),"")</f>
        <v>PEN10M-TFR2</v>
      </c>
    </row>
    <row r="120" spans="1:16" x14ac:dyDescent="0.25">
      <c r="A120" s="1">
        <v>120</v>
      </c>
      <c r="B120" s="6">
        <v>44195</v>
      </c>
      <c r="C120" s="7">
        <v>0.5</v>
      </c>
      <c r="E120" s="4" t="s">
        <v>70</v>
      </c>
      <c r="G120" s="4">
        <v>2020.12</v>
      </c>
      <c r="H120" s="4">
        <f t="shared" si="1"/>
        <v>2020</v>
      </c>
      <c r="J120" s="1" t="s">
        <v>256</v>
      </c>
      <c r="K120" s="4" t="str">
        <f>IFERROR(VLOOKUP(J120,Config!$A:$B,2,0),"")</f>
        <v xml:space="preserve"> Photo Sensor AUTONICS TDT2</v>
      </c>
      <c r="L120" s="1">
        <v>0</v>
      </c>
      <c r="M120" s="4" t="str">
        <f>IFERROR(VLOOKUP(J120,Config!$A:$G,7,0),"")</f>
        <v>EA</v>
      </c>
      <c r="N120" s="5">
        <f>IFERROR(VLOOKUP(J120,Config!$A:$C,3,0),"")</f>
        <v>0</v>
      </c>
      <c r="O120" s="4" t="str">
        <f>IFERROR(VLOOKUP(J120,Config!$A:$D,4,0),"")</f>
        <v>AUTONICS</v>
      </c>
      <c r="P120" s="4" t="str">
        <f>IFERROR(VLOOKUP(J120,Config!$A:$F,6,0),"")</f>
        <v>BID3M-TDT2</v>
      </c>
    </row>
    <row r="121" spans="1:16" x14ac:dyDescent="0.25">
      <c r="A121" s="1">
        <v>121</v>
      </c>
      <c r="B121" s="6">
        <v>44195</v>
      </c>
      <c r="C121" s="7">
        <v>0.5</v>
      </c>
      <c r="E121" s="4" t="s">
        <v>70</v>
      </c>
      <c r="G121" s="4">
        <v>2020.12</v>
      </c>
      <c r="H121" s="4">
        <f t="shared" si="1"/>
        <v>2020</v>
      </c>
      <c r="J121" s="1" t="s">
        <v>275</v>
      </c>
      <c r="K121" s="4" t="str">
        <f>IFERROR(VLOOKUP(J121,Config!$A:$B,2,0),"")</f>
        <v>PCB Vacuum tooling X4iS Sensor</v>
      </c>
      <c r="L121" s="1">
        <v>6</v>
      </c>
      <c r="M121" s="4" t="str">
        <f>IFERROR(VLOOKUP(J121,Config!$A:$G,7,0),"")</f>
        <v>EA</v>
      </c>
      <c r="N121" s="5">
        <f>IFERROR(VLOOKUP(J121,Config!$A:$C,3,0),"")</f>
        <v>0</v>
      </c>
      <c r="O121" s="4" t="str">
        <f>IFERROR(VLOOKUP(J121,Config!$A:$D,4,0),"")</f>
        <v>ASM</v>
      </c>
      <c r="P121" s="4" t="str">
        <f>IFERROR(VLOOKUP(J121,Config!$A:$F,6,0),"")</f>
        <v>03149630-03</v>
      </c>
    </row>
    <row r="122" spans="1:16" x14ac:dyDescent="0.25">
      <c r="A122" s="1">
        <v>122</v>
      </c>
      <c r="B122" s="6">
        <v>44195</v>
      </c>
      <c r="C122" s="7">
        <v>0.5</v>
      </c>
      <c r="E122" s="4" t="s">
        <v>70</v>
      </c>
      <c r="G122" s="4">
        <v>2020.12</v>
      </c>
      <c r="H122" s="4">
        <f t="shared" si="1"/>
        <v>2020</v>
      </c>
      <c r="J122" s="1" t="s">
        <v>276</v>
      </c>
      <c r="K122" s="4" t="str">
        <f>IFERROR(VLOOKUP(J122,Config!$A:$B,2,0),"")</f>
        <v>OMRON Photo Sensor</v>
      </c>
      <c r="L122" s="1">
        <v>4</v>
      </c>
      <c r="M122" s="4" t="str">
        <f>IFERROR(VLOOKUP(J122,Config!$A:$G,7,0),"")</f>
        <v>EA</v>
      </c>
      <c r="N122" s="5">
        <f>IFERROR(VLOOKUP(J122,Config!$A:$C,3,0),"")</f>
        <v>0</v>
      </c>
      <c r="O122" s="4" t="str">
        <f>IFERROR(VLOOKUP(J122,Config!$A:$D,4,0),"")</f>
        <v>OMRON</v>
      </c>
      <c r="P122" s="4" t="str">
        <f>IFERROR(VLOOKUP(J122,Config!$A:$F,6,0),"")</f>
        <v>E3T-SL11</v>
      </c>
    </row>
    <row r="123" spans="1:16" x14ac:dyDescent="0.25">
      <c r="A123" s="1">
        <v>123</v>
      </c>
      <c r="B123" s="6">
        <v>44195</v>
      </c>
      <c r="C123" s="7">
        <v>0.5</v>
      </c>
      <c r="E123" s="4" t="s">
        <v>70</v>
      </c>
      <c r="G123" s="4">
        <v>2020.12</v>
      </c>
      <c r="H123" s="4">
        <f t="shared" si="1"/>
        <v>2020</v>
      </c>
      <c r="J123" s="1" t="s">
        <v>277</v>
      </c>
      <c r="K123" s="4" t="str">
        <f>IFERROR(VLOOKUP(J123,Config!$A:$B,2,0),"")</f>
        <v>Cảm biến hành trình xylanh D-A93</v>
      </c>
      <c r="L123" s="1">
        <v>6</v>
      </c>
      <c r="M123" s="4" t="str">
        <f>IFERROR(VLOOKUP(J123,Config!$A:$G,7,0),"")</f>
        <v>EA</v>
      </c>
      <c r="N123" s="5">
        <f>IFERROR(VLOOKUP(J123,Config!$A:$C,3,0),"")</f>
        <v>0</v>
      </c>
      <c r="O123" s="4" t="str">
        <f>IFERROR(VLOOKUP(J123,Config!$A:$D,4,0),"")</f>
        <v>SMC</v>
      </c>
      <c r="P123" s="4" t="str">
        <f>IFERROR(VLOOKUP(J123,Config!$A:$F,6,0),"")</f>
        <v>D-A93</v>
      </c>
    </row>
    <row r="124" spans="1:16" x14ac:dyDescent="0.25">
      <c r="A124" s="1">
        <v>124</v>
      </c>
      <c r="B124" s="6">
        <v>44195</v>
      </c>
      <c r="C124" s="7">
        <v>0.5</v>
      </c>
      <c r="E124" s="4" t="s">
        <v>70</v>
      </c>
      <c r="G124" s="4">
        <v>2020.12</v>
      </c>
      <c r="H124" s="4">
        <f t="shared" si="1"/>
        <v>2020</v>
      </c>
      <c r="J124" s="1" t="s">
        <v>460</v>
      </c>
      <c r="K124" s="4" t="str">
        <f>IFERROR(VLOOKUP(J124,Config!$A:$B,2,0),"")</f>
        <v>Photo sensor</v>
      </c>
      <c r="L124" s="1">
        <v>4</v>
      </c>
      <c r="M124" s="4" t="str">
        <f>IFERROR(VLOOKUP(J124,Config!$A:$G,7,0),"")</f>
        <v>EA</v>
      </c>
      <c r="N124" s="5">
        <f>IFERROR(VLOOKUP(J124,Config!$A:$C,3,0),"")</f>
        <v>0</v>
      </c>
      <c r="O124" s="4" t="str">
        <f>IFERROR(VLOOKUP(J124,Config!$A:$D,4,0),"")</f>
        <v>OMRON</v>
      </c>
      <c r="P124" s="4" t="str">
        <f>IFERROR(VLOOKUP(J124,Config!$A:$F,6,0),"")</f>
        <v>E3S-LS3N</v>
      </c>
    </row>
    <row r="125" spans="1:16" x14ac:dyDescent="0.25">
      <c r="A125" s="1">
        <v>125</v>
      </c>
      <c r="B125" s="6">
        <v>44195</v>
      </c>
      <c r="C125" s="7">
        <v>0.5</v>
      </c>
      <c r="E125" s="4" t="s">
        <v>70</v>
      </c>
      <c r="G125" s="4">
        <v>2020.12</v>
      </c>
      <c r="H125" s="4">
        <f t="shared" si="1"/>
        <v>2020</v>
      </c>
      <c r="J125" s="1" t="s">
        <v>278</v>
      </c>
      <c r="K125" s="4" t="str">
        <f>IFERROR(VLOOKUP(J125,Config!$A:$B,2,0),"")</f>
        <v xml:space="preserve"> Photo Sensor AUTONICS MFR</v>
      </c>
      <c r="L125" s="1">
        <v>1</v>
      </c>
      <c r="M125" s="4" t="str">
        <f>IFERROR(VLOOKUP(J125,Config!$A:$G,7,0),"")</f>
        <v>EA</v>
      </c>
      <c r="N125" s="5">
        <f>IFERROR(VLOOKUP(J125,Config!$A:$C,3,0),"")</f>
        <v>0</v>
      </c>
      <c r="O125" s="4" t="str">
        <f>IFERROR(VLOOKUP(J125,Config!$A:$D,4,0),"")</f>
        <v>AUTONICS</v>
      </c>
      <c r="P125" s="4" t="str">
        <f>IFERROR(VLOOKUP(J125,Config!$A:$F,6,0),"")</f>
        <v>BID3M-TDT1</v>
      </c>
    </row>
    <row r="126" spans="1:16" x14ac:dyDescent="0.25">
      <c r="A126" s="1">
        <v>126</v>
      </c>
      <c r="B126" s="6">
        <v>44195</v>
      </c>
      <c r="C126" s="7">
        <v>0.5</v>
      </c>
      <c r="E126" s="4" t="s">
        <v>70</v>
      </c>
      <c r="G126" s="4">
        <v>2020.12</v>
      </c>
      <c r="H126" s="4">
        <f t="shared" si="1"/>
        <v>2020</v>
      </c>
      <c r="J126" s="1" t="s">
        <v>279</v>
      </c>
      <c r="K126" s="4" t="str">
        <f>IFERROR(VLOOKUP(J126,Config!$A:$B,2,0),"")</f>
        <v>Call button</v>
      </c>
      <c r="L126" s="1">
        <v>2</v>
      </c>
      <c r="M126" s="4" t="str">
        <f>IFERROR(VLOOKUP(J126,Config!$A:$G,7,0),"")</f>
        <v>EA</v>
      </c>
      <c r="N126" s="5">
        <f>IFERROR(VLOOKUP(J126,Config!$A:$C,3,0),"")</f>
        <v>0</v>
      </c>
      <c r="O126" s="4" t="str">
        <f>IFERROR(VLOOKUP(J126,Config!$A:$D,4,0),"")</f>
        <v>HERGA ELECTRIC</v>
      </c>
      <c r="P126" s="4" t="str">
        <f>IFERROR(VLOOKUP(J126,Config!$A:$F,6,0),"")</f>
        <v>402259414212</v>
      </c>
    </row>
    <row r="127" spans="1:16" x14ac:dyDescent="0.25">
      <c r="A127" s="1">
        <v>127</v>
      </c>
      <c r="B127" s="6">
        <v>44195</v>
      </c>
      <c r="C127" s="7">
        <v>0.5</v>
      </c>
      <c r="E127" s="4" t="s">
        <v>70</v>
      </c>
      <c r="G127" s="4">
        <v>2020.12</v>
      </c>
      <c r="H127" s="4">
        <f t="shared" si="1"/>
        <v>2020</v>
      </c>
      <c r="J127" s="1" t="s">
        <v>280</v>
      </c>
      <c r="K127" s="4" t="str">
        <f>IFERROR(VLOOKUP(J127,Config!$A:$B,2,0),"")</f>
        <v>Còi báo</v>
      </c>
      <c r="L127" s="1">
        <v>1</v>
      </c>
      <c r="M127" s="4" t="str">
        <f>IFERROR(VLOOKUP(J127,Config!$A:$G,7,0),"")</f>
        <v>EA</v>
      </c>
      <c r="N127" s="5">
        <f>IFERROR(VLOOKUP(J127,Config!$A:$C,3,0),"")</f>
        <v>0</v>
      </c>
      <c r="O127" s="4" t="str">
        <f>IFERROR(VLOOKUP(J127,Config!$A:$D,4,0),"")</f>
        <v>KOINO</v>
      </c>
      <c r="P127" s="4" t="str">
        <f>IFERROR(VLOOKUP(J127,Config!$A:$F,6,0),"")</f>
        <v>KH-4025D</v>
      </c>
    </row>
    <row r="128" spans="1:16" x14ac:dyDescent="0.25">
      <c r="A128" s="1">
        <v>128</v>
      </c>
      <c r="B128" s="6">
        <v>44195</v>
      </c>
      <c r="C128" s="7">
        <v>0.5</v>
      </c>
      <c r="E128" s="4" t="s">
        <v>70</v>
      </c>
      <c r="G128" s="4">
        <v>2020.12</v>
      </c>
      <c r="H128" s="4">
        <f t="shared" si="1"/>
        <v>2020</v>
      </c>
      <c r="J128" s="1" t="s">
        <v>281</v>
      </c>
      <c r="K128" s="4" t="str">
        <f>IFERROR(VLOOKUP(J128,Config!$A:$B,2,0),"")</f>
        <v>Sensor cửa an toàn (conveyor)</v>
      </c>
      <c r="L128" s="1">
        <v>1</v>
      </c>
      <c r="M128" s="4" t="str">
        <f>IFERROR(VLOOKUP(J128,Config!$A:$G,7,0),"")</f>
        <v>EA</v>
      </c>
      <c r="N128" s="5">
        <f>IFERROR(VLOOKUP(J128,Config!$A:$C,3,0),"")</f>
        <v>0</v>
      </c>
      <c r="O128" s="4" t="str">
        <f>IFERROR(VLOOKUP(J128,Config!$A:$D,4,0),"")</f>
        <v>HANYOUNG NUX</v>
      </c>
      <c r="P128" s="4" t="str">
        <f>IFERROR(VLOOKUP(J128,Config!$A:$F,6,0),"")</f>
        <v>UP18S-6NC</v>
      </c>
    </row>
    <row r="129" spans="1:16" x14ac:dyDescent="0.25">
      <c r="A129" s="1">
        <v>129</v>
      </c>
      <c r="B129" s="6">
        <v>44195</v>
      </c>
      <c r="C129" s="7">
        <v>0.5</v>
      </c>
      <c r="E129" s="4" t="s">
        <v>70</v>
      </c>
      <c r="G129" s="4">
        <v>2020.12</v>
      </c>
      <c r="H129" s="4">
        <f t="shared" si="1"/>
        <v>2020</v>
      </c>
      <c r="J129" s="1" t="s">
        <v>282</v>
      </c>
      <c r="K129" s="4" t="str">
        <f>IFERROR(VLOOKUP(J129,Config!$A:$B,2,0),"")</f>
        <v>Sensor quang AUTONICS</v>
      </c>
      <c r="M129" s="4" t="str">
        <f>IFERROR(VLOOKUP(J129,Config!$A:$G,7,0),"")</f>
        <v>EA</v>
      </c>
      <c r="N129" s="5">
        <f>IFERROR(VLOOKUP(J129,Config!$A:$C,3,0),"")</f>
        <v>0</v>
      </c>
      <c r="O129" s="4" t="str">
        <f>IFERROR(VLOOKUP(J129,Config!$A:$D,4,0),"")</f>
        <v>AUTONICS</v>
      </c>
      <c r="P129" s="4" t="str">
        <f>IFERROR(VLOOKUP(J129,Config!$A:$F,6,0),"")</f>
        <v>BPS3M-TDT1</v>
      </c>
    </row>
    <row r="130" spans="1:16" x14ac:dyDescent="0.25">
      <c r="A130" s="1">
        <v>130</v>
      </c>
      <c r="B130" s="6">
        <v>44195</v>
      </c>
      <c r="C130" s="7">
        <v>0.5</v>
      </c>
      <c r="E130" s="4" t="s">
        <v>70</v>
      </c>
      <c r="G130" s="4">
        <v>2020.12</v>
      </c>
      <c r="H130" s="4">
        <f t="shared" ref="H130:H381" si="2">YEAR(B130)</f>
        <v>2020</v>
      </c>
      <c r="J130" s="1" t="s">
        <v>283</v>
      </c>
      <c r="K130" s="4" t="str">
        <f>IFERROR(VLOOKUP(J130,Config!$A:$B,2,0),"")</f>
        <v>Cảm biến hành trình xylanh D-A73</v>
      </c>
      <c r="L130" s="1">
        <v>6</v>
      </c>
      <c r="M130" s="4" t="str">
        <f>IFERROR(VLOOKUP(J130,Config!$A:$G,7,0),"")</f>
        <v>EA</v>
      </c>
      <c r="N130" s="5">
        <f>IFERROR(VLOOKUP(J130,Config!$A:$C,3,0),"")</f>
        <v>0</v>
      </c>
      <c r="O130" s="4" t="str">
        <f>IFERROR(VLOOKUP(J130,Config!$A:$D,4,0),"")</f>
        <v>SMC</v>
      </c>
      <c r="P130" s="4" t="str">
        <f>IFERROR(VLOOKUP(J130,Config!$A:$F,6,0),"")</f>
        <v>D-A73</v>
      </c>
    </row>
    <row r="131" spans="1:16" x14ac:dyDescent="0.25">
      <c r="A131" s="1">
        <v>131</v>
      </c>
      <c r="B131" s="6">
        <v>44195</v>
      </c>
      <c r="C131" s="7">
        <v>0.5</v>
      </c>
      <c r="E131" s="4" t="s">
        <v>70</v>
      </c>
      <c r="G131" s="4">
        <v>2020.12</v>
      </c>
      <c r="H131" s="4">
        <f t="shared" si="2"/>
        <v>2020</v>
      </c>
      <c r="J131" s="1" t="s">
        <v>284</v>
      </c>
      <c r="K131" s="4" t="str">
        <f>IFERROR(VLOOKUP(J131,Config!$A:$B,2,0),"")</f>
        <v>Photo sensor</v>
      </c>
      <c r="L131" s="1">
        <v>1</v>
      </c>
      <c r="M131" s="4" t="str">
        <f>IFERROR(VLOOKUP(J131,Config!$A:$G,7,0),"")</f>
        <v>EA</v>
      </c>
      <c r="N131" s="5">
        <f>IFERROR(VLOOKUP(J131,Config!$A:$C,3,0),"")</f>
        <v>0</v>
      </c>
      <c r="O131" s="4" t="str">
        <f>IFERROR(VLOOKUP(J131,Config!$A:$D,4,0),"")</f>
        <v>OMRON</v>
      </c>
      <c r="P131" s="4" t="str">
        <f>IFERROR(VLOOKUP(J131,Config!$A:$F,6,0),"")</f>
        <v>EE-SX672</v>
      </c>
    </row>
    <row r="132" spans="1:16" x14ac:dyDescent="0.25">
      <c r="A132" s="1">
        <v>132</v>
      </c>
      <c r="B132" s="6">
        <v>44195</v>
      </c>
      <c r="C132" s="7">
        <v>0.5</v>
      </c>
      <c r="E132" s="4" t="s">
        <v>70</v>
      </c>
      <c r="G132" s="4">
        <v>2020.12</v>
      </c>
      <c r="H132" s="4">
        <f t="shared" si="2"/>
        <v>2020</v>
      </c>
      <c r="J132" s="1" t="s">
        <v>285</v>
      </c>
      <c r="K132" s="4" t="str">
        <f>IFERROR(VLOOKUP(J132,Config!$A:$B,2,0),"")</f>
        <v xml:space="preserve">Sensor quang </v>
      </c>
      <c r="M132" s="4" t="str">
        <f>IFERROR(VLOOKUP(J132,Config!$A:$G,7,0),"")</f>
        <v>EA</v>
      </c>
      <c r="N132" s="5">
        <f>IFERROR(VLOOKUP(J132,Config!$A:$C,3,0),"")</f>
        <v>0</v>
      </c>
      <c r="O132" s="4" t="str">
        <f>IFERROR(VLOOKUP(J132,Config!$A:$D,4,0),"")</f>
        <v>-</v>
      </c>
      <c r="P132" s="4" t="str">
        <f>IFERROR(VLOOKUP(J132,Config!$A:$F,6,0),"")</f>
        <v>RM-Y44P-C3</v>
      </c>
    </row>
    <row r="133" spans="1:16" x14ac:dyDescent="0.25">
      <c r="A133" s="1">
        <v>133</v>
      </c>
      <c r="B133" s="6">
        <v>44195</v>
      </c>
      <c r="C133" s="7">
        <v>0.5</v>
      </c>
      <c r="E133" s="4" t="s">
        <v>70</v>
      </c>
      <c r="G133" s="4">
        <v>2020.12</v>
      </c>
      <c r="H133" s="4">
        <f t="shared" si="2"/>
        <v>2020</v>
      </c>
      <c r="J133" s="1" t="s">
        <v>286</v>
      </c>
      <c r="K133" s="4" t="str">
        <f>IFERROR(VLOOKUP(J133,Config!$A:$B,2,0),"")</f>
        <v>Z cylinder return</v>
      </c>
      <c r="M133" s="4" t="str">
        <f>IFERROR(VLOOKUP(J133,Config!$A:$G,7,0),"")</f>
        <v>EA</v>
      </c>
      <c r="N133" s="5">
        <f>IFERROR(VLOOKUP(J133,Config!$A:$C,3,0),"")</f>
        <v>0</v>
      </c>
      <c r="O133" s="4" t="str">
        <f>IFERROR(VLOOKUP(J133,Config!$A:$D,4,0),"")</f>
        <v>ASM</v>
      </c>
      <c r="P133" s="4" t="str">
        <f>IFERROR(VLOOKUP(J133,Config!$A:$F,6,0),"")</f>
        <v>03007696-02</v>
      </c>
    </row>
    <row r="134" spans="1:16" x14ac:dyDescent="0.25">
      <c r="A134" s="1">
        <v>134</v>
      </c>
      <c r="B134" s="6">
        <v>44195</v>
      </c>
      <c r="C134" s="7">
        <v>0.5</v>
      </c>
      <c r="E134" s="4" t="s">
        <v>70</v>
      </c>
      <c r="G134" s="4">
        <v>2020.12</v>
      </c>
      <c r="H134" s="4">
        <f t="shared" si="2"/>
        <v>2020</v>
      </c>
      <c r="J134" s="1" t="s">
        <v>302</v>
      </c>
      <c r="K134" s="4" t="str">
        <f>IFERROR(VLOOKUP(J134,Config!$A:$B,2,0),"")</f>
        <v>Van điều áp máy in MPM</v>
      </c>
      <c r="L134" s="1">
        <v>5</v>
      </c>
      <c r="M134" s="4" t="str">
        <f>IFERROR(VLOOKUP(J134,Config!$A:$G,7,0),"")</f>
        <v>EA</v>
      </c>
      <c r="N134" s="5">
        <f>IFERROR(VLOOKUP(J134,Config!$A:$C,3,0),"")</f>
        <v>0</v>
      </c>
      <c r="O134" s="4" t="str">
        <f>IFERROR(VLOOKUP(J134,Config!$A:$D,4,0),"")</f>
        <v>SMC</v>
      </c>
      <c r="P134" s="4" t="str">
        <f>IFERROR(VLOOKUP(J134,Config!$A:$F,6,0),"")</f>
        <v>ARJ210-M5BG</v>
      </c>
    </row>
    <row r="135" spans="1:16" x14ac:dyDescent="0.25">
      <c r="A135" s="1">
        <v>135</v>
      </c>
      <c r="B135" s="6">
        <v>44195</v>
      </c>
      <c r="C135" s="7">
        <v>0.5</v>
      </c>
      <c r="E135" s="4" t="s">
        <v>70</v>
      </c>
      <c r="G135" s="4">
        <v>2020.12</v>
      </c>
      <c r="H135" s="4">
        <f t="shared" si="2"/>
        <v>2020</v>
      </c>
      <c r="J135" s="1" t="s">
        <v>304</v>
      </c>
      <c r="K135" s="4" t="str">
        <f>IFERROR(VLOOKUP(J135,Config!$A:$B,2,0),"")</f>
        <v>Ổ cứng máy tính 500G</v>
      </c>
      <c r="L135" s="1">
        <v>1</v>
      </c>
      <c r="M135" s="4" t="str">
        <f>IFERROR(VLOOKUP(J135,Config!$A:$G,7,0),"")</f>
        <v>EA</v>
      </c>
      <c r="N135" s="5">
        <f>IFERROR(VLOOKUP(J135,Config!$A:$C,3,0),"")</f>
        <v>0</v>
      </c>
      <c r="O135" s="4" t="str">
        <f>IFERROR(VLOOKUP(J135,Config!$A:$D,4,0),"")</f>
        <v>-</v>
      </c>
      <c r="P135" s="4">
        <f>IFERROR(VLOOKUP(J135,Config!$A:$F,6,0),"")</f>
        <v>0</v>
      </c>
    </row>
    <row r="136" spans="1:16" x14ac:dyDescent="0.25">
      <c r="A136" s="1">
        <v>136</v>
      </c>
      <c r="B136" s="6">
        <v>44195</v>
      </c>
      <c r="C136" s="7">
        <v>0.5</v>
      </c>
      <c r="E136" s="4" t="s">
        <v>70</v>
      </c>
      <c r="G136" s="4">
        <v>2020.12</v>
      </c>
      <c r="H136" s="4">
        <f t="shared" si="2"/>
        <v>2020</v>
      </c>
      <c r="J136" s="1" t="s">
        <v>310</v>
      </c>
      <c r="K136" s="4" t="str">
        <f>IFERROR(VLOOKUP(J136,Config!$A:$B,2,0),"")</f>
        <v>Ổ cứng máy tính 1T</v>
      </c>
      <c r="L136" s="1">
        <v>1</v>
      </c>
      <c r="M136" s="4" t="str">
        <f>IFERROR(VLOOKUP(J136,Config!$A:$G,7,0),"")</f>
        <v>EA</v>
      </c>
      <c r="N136" s="5">
        <f>IFERROR(VLOOKUP(J136,Config!$A:$C,3,0),"")</f>
        <v>0</v>
      </c>
      <c r="O136" s="4" t="str">
        <f>IFERROR(VLOOKUP(J136,Config!$A:$D,4,0),"")</f>
        <v>-</v>
      </c>
      <c r="P136" s="4">
        <f>IFERROR(VLOOKUP(J136,Config!$A:$F,6,0),"")</f>
        <v>0</v>
      </c>
    </row>
    <row r="137" spans="1:16" x14ac:dyDescent="0.25">
      <c r="A137" s="1">
        <v>137</v>
      </c>
      <c r="B137" s="6">
        <v>44195</v>
      </c>
      <c r="C137" s="7">
        <v>0.5</v>
      </c>
      <c r="E137" s="4" t="s">
        <v>70</v>
      </c>
      <c r="G137" s="4">
        <v>2020.12</v>
      </c>
      <c r="H137" s="4">
        <f t="shared" si="2"/>
        <v>2020</v>
      </c>
      <c r="J137" s="1" t="s">
        <v>311</v>
      </c>
      <c r="K137" s="4" t="str">
        <f>IFERROR(VLOOKUP(J137,Config!$A:$B,2,0),"")</f>
        <v>Card PCI TP LINK</v>
      </c>
      <c r="L137" s="1">
        <v>13</v>
      </c>
      <c r="M137" s="4" t="str">
        <f>IFERROR(VLOOKUP(J137,Config!$A:$G,7,0),"")</f>
        <v>EA</v>
      </c>
      <c r="N137" s="5">
        <f>IFERROR(VLOOKUP(J137,Config!$A:$C,3,0),"")</f>
        <v>0</v>
      </c>
      <c r="O137" s="4" t="str">
        <f>IFERROR(VLOOKUP(J137,Config!$A:$D,4,0),"")</f>
        <v>-</v>
      </c>
      <c r="P137" s="4" t="str">
        <f>IFERROR(VLOOKUP(J137,Config!$A:$F,6,0),"")</f>
        <v>TG-3269</v>
      </c>
    </row>
    <row r="138" spans="1:16" x14ac:dyDescent="0.25">
      <c r="A138" s="1">
        <v>139</v>
      </c>
      <c r="B138" s="6">
        <v>44195</v>
      </c>
      <c r="C138" s="7">
        <v>0.5</v>
      </c>
      <c r="E138" s="4" t="s">
        <v>70</v>
      </c>
      <c r="G138" s="4">
        <v>2020.12</v>
      </c>
      <c r="H138" s="4">
        <f t="shared" si="2"/>
        <v>2020</v>
      </c>
      <c r="J138" s="1" t="s">
        <v>312</v>
      </c>
      <c r="K138" s="4" t="str">
        <f>IFERROR(VLOOKUP(J138,Config!$A:$B,2,0),"")</f>
        <v>PRV (CP20A, CP20M) cho máy ASM SX2, X4iS</v>
      </c>
      <c r="L138" s="1">
        <v>10</v>
      </c>
      <c r="M138" s="4" t="str">
        <f>IFERROR(VLOOKUP(J138,Config!$A:$G,7,0),"")</f>
        <v>EA</v>
      </c>
      <c r="N138" s="5">
        <f>IFERROR(VLOOKUP(J138,Config!$A:$C,3,0),"")</f>
        <v>0</v>
      </c>
      <c r="O138" s="4" t="str">
        <f>IFERROR(VLOOKUP(J138,Config!$A:$D,4,0),"")</f>
        <v>ASM</v>
      </c>
      <c r="P138" s="4" t="str">
        <f>IFERROR(VLOOKUP(J138,Config!$A:$F,6,0),"")</f>
        <v>03072785-01</v>
      </c>
    </row>
    <row r="139" spans="1:16" x14ac:dyDescent="0.25">
      <c r="A139" s="1">
        <v>140</v>
      </c>
      <c r="B139" s="6">
        <v>44195</v>
      </c>
      <c r="C139" s="7">
        <v>0.5</v>
      </c>
      <c r="E139" s="4" t="s">
        <v>70</v>
      </c>
      <c r="G139" s="4">
        <v>2020.12</v>
      </c>
      <c r="H139" s="4">
        <f t="shared" si="2"/>
        <v>2020</v>
      </c>
      <c r="J139" s="1" t="s">
        <v>313</v>
      </c>
      <c r="K139" s="4" t="str">
        <f>IFERROR(VLOOKUP(J139,Config!$A:$B,2,0),"")</f>
        <v>PRV (CP20M2) cho máy ASM TX</v>
      </c>
      <c r="L139" s="1">
        <v>7</v>
      </c>
      <c r="M139" s="4" t="str">
        <f>IFERROR(VLOOKUP(J139,Config!$A:$G,7,0),"")</f>
        <v>EA</v>
      </c>
      <c r="N139" s="5">
        <f>IFERROR(VLOOKUP(J139,Config!$A:$C,3,0),"")</f>
        <v>0</v>
      </c>
      <c r="O139" s="4" t="str">
        <f>IFERROR(VLOOKUP(J139,Config!$A:$D,4,0),"")</f>
        <v>ASM</v>
      </c>
      <c r="P139" s="4" t="str">
        <f>IFERROR(VLOOKUP(J139,Config!$A:$F,6,0),"")</f>
        <v>03106620-02</v>
      </c>
    </row>
    <row r="140" spans="1:16" x14ac:dyDescent="0.25">
      <c r="A140" s="1">
        <v>141</v>
      </c>
      <c r="B140" s="6">
        <v>44195</v>
      </c>
      <c r="C140" s="7">
        <v>0.5</v>
      </c>
      <c r="E140" s="4" t="s">
        <v>70</v>
      </c>
      <c r="G140" s="4">
        <v>2020.12</v>
      </c>
      <c r="H140" s="4">
        <f t="shared" si="2"/>
        <v>2020</v>
      </c>
      <c r="J140" s="1" t="s">
        <v>316</v>
      </c>
      <c r="K140" s="4" t="str">
        <f>IFERROR(VLOOKUP(J140,Config!$A:$B,2,0),"")</f>
        <v>Relay 24 VDC</v>
      </c>
      <c r="L140" s="1">
        <v>51</v>
      </c>
      <c r="M140" s="4" t="str">
        <f>IFERROR(VLOOKUP(J140,Config!$A:$G,7,0),"")</f>
        <v>EA</v>
      </c>
      <c r="N140" s="5">
        <f>IFERROR(VLOOKUP(J140,Config!$A:$C,3,0),"")</f>
        <v>0</v>
      </c>
      <c r="O140" s="4" t="str">
        <f>IFERROR(VLOOKUP(J140,Config!$A:$D,4,0),"")</f>
        <v>Honeywell</v>
      </c>
      <c r="P140" s="4" t="str">
        <f>IFERROR(VLOOKUP(J140,Config!$A:$F,6,0),"")</f>
        <v>SZR-LY2-N1</v>
      </c>
    </row>
    <row r="141" spans="1:16" x14ac:dyDescent="0.25">
      <c r="A141" s="1">
        <v>142</v>
      </c>
      <c r="B141" s="6">
        <v>44195</v>
      </c>
      <c r="C141" s="7">
        <v>0.5</v>
      </c>
      <c r="E141" s="4" t="s">
        <v>70</v>
      </c>
      <c r="G141" s="4">
        <v>2020.12</v>
      </c>
      <c r="H141" s="4">
        <f t="shared" si="2"/>
        <v>2020</v>
      </c>
      <c r="J141" s="1" t="s">
        <v>320</v>
      </c>
      <c r="K141" s="4" t="str">
        <f>IFERROR(VLOOKUP(J141,Config!$A:$B,2,0),"")</f>
        <v>Bộ điều chỉnh áp suất khí đầu vào máy Cleanner</v>
      </c>
      <c r="L141" s="1">
        <v>3</v>
      </c>
      <c r="M141" s="4" t="str">
        <f>IFERROR(VLOOKUP(J141,Config!$A:$G,7,0),"")</f>
        <v>EA</v>
      </c>
      <c r="N141" s="5">
        <f>IFERROR(VLOOKUP(J141,Config!$A:$C,3,0),"")</f>
        <v>0</v>
      </c>
      <c r="O141" s="4" t="str">
        <f>IFERROR(VLOOKUP(J141,Config!$A:$D,4,0),"")</f>
        <v>Panasonic</v>
      </c>
      <c r="P141" s="4" t="str">
        <f>IFERROR(VLOOKUP(J141,Config!$A:$F,6,0),"")</f>
        <v>DP-102</v>
      </c>
    </row>
    <row r="142" spans="1:16" x14ac:dyDescent="0.25">
      <c r="A142" s="1">
        <v>143</v>
      </c>
      <c r="B142" s="6">
        <v>44195</v>
      </c>
      <c r="C142" s="7">
        <v>0.5</v>
      </c>
      <c r="E142" s="4" t="s">
        <v>70</v>
      </c>
      <c r="G142" s="4">
        <v>2020.12</v>
      </c>
      <c r="H142" s="4">
        <f t="shared" si="2"/>
        <v>2020</v>
      </c>
      <c r="J142" s="1" t="s">
        <v>322</v>
      </c>
      <c r="K142" s="4" t="str">
        <f>IFERROR(VLOOKUP(J142,Config!$A:$B,2,0),"")</f>
        <v>Tụ điện 240VAC</v>
      </c>
      <c r="L142" s="1">
        <v>2</v>
      </c>
      <c r="M142" s="4" t="str">
        <f>IFERROR(VLOOKUP(J142,Config!$A:$G,7,0),"")</f>
        <v>EA</v>
      </c>
      <c r="N142" s="5">
        <f>IFERROR(VLOOKUP(J142,Config!$A:$C,3,0),"")</f>
        <v>0</v>
      </c>
      <c r="O142" s="4" t="str">
        <f>IFERROR(VLOOKUP(J142,Config!$A:$D,4,0),"")</f>
        <v>WYES</v>
      </c>
      <c r="P142" s="4" t="str">
        <f>IFERROR(VLOOKUP(J142,Config!$A:$F,6,0),"")</f>
        <v>WYPM1C03Z4</v>
      </c>
    </row>
    <row r="143" spans="1:16" x14ac:dyDescent="0.25">
      <c r="A143" s="1">
        <v>145</v>
      </c>
      <c r="B143" s="6">
        <v>44195</v>
      </c>
      <c r="C143" s="7">
        <v>0.5</v>
      </c>
      <c r="E143" s="4" t="s">
        <v>70</v>
      </c>
      <c r="G143" s="4">
        <v>2020.12</v>
      </c>
      <c r="H143" s="4">
        <f t="shared" si="2"/>
        <v>2020</v>
      </c>
      <c r="J143" s="1" t="s">
        <v>324</v>
      </c>
      <c r="K143" s="4" t="str">
        <f>IFERROR(VLOOKUP(J143,Config!$A:$B,2,0),"")</f>
        <v>Công tắc điện tự động 5A AC100 ~ 260V</v>
      </c>
      <c r="L143" s="1">
        <v>3</v>
      </c>
      <c r="M143" s="4" t="str">
        <f>IFERROR(VLOOKUP(J143,Config!$A:$G,7,0),"")</f>
        <v>EA</v>
      </c>
      <c r="N143" s="5">
        <f>IFERROR(VLOOKUP(J143,Config!$A:$C,3,0),"")</f>
        <v>0</v>
      </c>
      <c r="O143" s="4" t="str">
        <f>IFERROR(VLOOKUP(J143,Config!$A:$D,4,0),"")</f>
        <v>LS</v>
      </c>
      <c r="P143" s="4" t="str">
        <f>IFERROR(VLOOKUP(J143,Config!$A:$F,6,0),"")</f>
        <v>GMP22-2P</v>
      </c>
    </row>
    <row r="144" spans="1:16" x14ac:dyDescent="0.25">
      <c r="A144" s="1">
        <v>146</v>
      </c>
      <c r="B144" s="6">
        <v>44195</v>
      </c>
      <c r="C144" s="7">
        <v>0.5</v>
      </c>
      <c r="E144" s="4" t="s">
        <v>70</v>
      </c>
      <c r="G144" s="4">
        <v>2020.12</v>
      </c>
      <c r="H144" s="4">
        <f t="shared" si="2"/>
        <v>2020</v>
      </c>
      <c r="J144" s="24" t="s">
        <v>325</v>
      </c>
      <c r="K144" s="4" t="str">
        <f>IFERROR(VLOOKUP(J144,Config!$A:$B,2,0),"")</f>
        <v>Xylanh cho máy Loader</v>
      </c>
      <c r="L144" s="1">
        <v>2</v>
      </c>
      <c r="M144" s="4" t="str">
        <f>IFERROR(VLOOKUP(J144,Config!$A:$G,7,0),"")</f>
        <v>EA</v>
      </c>
      <c r="N144" s="5">
        <f>IFERROR(VLOOKUP(J144,Config!$A:$C,3,0),"")</f>
        <v>0</v>
      </c>
      <c r="O144" s="4" t="str">
        <f>IFERROR(VLOOKUP(J144,Config!$A:$D,4,0),"")</f>
        <v>SMC</v>
      </c>
      <c r="P144" s="4" t="str">
        <f>IFERROR(VLOOKUP(J144,Config!$A:$F,6,0),"")</f>
        <v>CDM2B20-400AZ</v>
      </c>
    </row>
    <row r="145" spans="1:16" x14ac:dyDescent="0.25">
      <c r="A145" s="1">
        <v>147</v>
      </c>
      <c r="B145" s="6">
        <v>44195</v>
      </c>
      <c r="C145" s="7">
        <v>0.5</v>
      </c>
      <c r="E145" s="4" t="s">
        <v>70</v>
      </c>
      <c r="G145" s="4">
        <v>2020.12</v>
      </c>
      <c r="H145" s="4">
        <f t="shared" si="2"/>
        <v>2020</v>
      </c>
      <c r="J145" s="24" t="s">
        <v>326</v>
      </c>
      <c r="K145" s="4" t="str">
        <f>IFERROR(VLOOKUP(J145,Config!$A:$B,2,0),"")</f>
        <v>Zig cắt liệu ( Handy Splicer )</v>
      </c>
      <c r="L145" s="1">
        <v>72</v>
      </c>
      <c r="M145" s="4" t="str">
        <f>IFERROR(VLOOKUP(J145,Config!$A:$G,7,0),"")</f>
        <v>EA</v>
      </c>
      <c r="N145" s="5">
        <f>IFERROR(VLOOKUP(J145,Config!$A:$C,3,0),"")</f>
        <v>0</v>
      </c>
      <c r="O145" s="4" t="str">
        <f>IFERROR(VLOOKUP(J145,Config!$A:$D,4,0),"")</f>
        <v>FUJI</v>
      </c>
      <c r="P145" s="4">
        <f>IFERROR(VLOOKUP(J145,Config!$A:$F,6,0),"")</f>
        <v>0</v>
      </c>
    </row>
    <row r="146" spans="1:16" x14ac:dyDescent="0.25">
      <c r="A146" s="1">
        <v>148</v>
      </c>
      <c r="B146" s="6">
        <v>44195</v>
      </c>
      <c r="C146" s="7">
        <v>0.5</v>
      </c>
      <c r="E146" s="4" t="s">
        <v>70</v>
      </c>
      <c r="G146" s="4">
        <v>2020.12</v>
      </c>
      <c r="H146" s="4">
        <f t="shared" si="2"/>
        <v>2020</v>
      </c>
      <c r="J146" s="1" t="s">
        <v>330</v>
      </c>
      <c r="K146" s="4" t="str">
        <f>IFERROR(VLOOKUP(J146,Config!$A:$B,2,0),"")</f>
        <v>Thanh chống cửa máy in MPM</v>
      </c>
      <c r="L146" s="1">
        <v>4</v>
      </c>
      <c r="M146" s="4" t="str">
        <f>IFERROR(VLOOKUP(J146,Config!$A:$G,7,0),"")</f>
        <v>EA</v>
      </c>
      <c r="N146" s="5">
        <f>IFERROR(VLOOKUP(J146,Config!$A:$C,3,0),"")</f>
        <v>0</v>
      </c>
      <c r="O146" s="4">
        <f>IFERROR(VLOOKUP(J146,Config!$A:$D,4,0),"")</f>
        <v>0</v>
      </c>
      <c r="P146" s="4">
        <f>IFERROR(VLOOKUP(J146,Config!$A:$F,6,0),"")</f>
        <v>0</v>
      </c>
    </row>
    <row r="147" spans="1:16" x14ac:dyDescent="0.25">
      <c r="A147" s="1">
        <v>149</v>
      </c>
      <c r="B147" s="6">
        <v>44195</v>
      </c>
      <c r="C147" s="7">
        <v>0.5</v>
      </c>
      <c r="E147" s="4" t="s">
        <v>70</v>
      </c>
      <c r="G147" s="4">
        <v>2020.12</v>
      </c>
      <c r="H147" s="4">
        <f t="shared" si="2"/>
        <v>2020</v>
      </c>
      <c r="J147" s="24" t="s">
        <v>332</v>
      </c>
      <c r="K147" s="4" t="str">
        <f>IFERROR(VLOOKUP(J147,Config!$A:$B,2,0),"")</f>
        <v>Fulse (Cầu chì) 6.3A</v>
      </c>
      <c r="M147" s="4" t="str">
        <f>IFERROR(VLOOKUP(J147,Config!$A:$G,7,0),"")</f>
        <v>EA</v>
      </c>
      <c r="N147" s="5">
        <f>IFERROR(VLOOKUP(J147,Config!$A:$C,3,0),"")</f>
        <v>0</v>
      </c>
      <c r="O147" s="4" t="str">
        <f>IFERROR(VLOOKUP(J147,Config!$A:$D,4,0),"")</f>
        <v>-</v>
      </c>
      <c r="P147" s="4">
        <f>IFERROR(VLOOKUP(J147,Config!$A:$F,6,0),"")</f>
        <v>0</v>
      </c>
    </row>
    <row r="148" spans="1:16" x14ac:dyDescent="0.25">
      <c r="A148" s="1">
        <v>150</v>
      </c>
      <c r="B148" s="6">
        <v>44195</v>
      </c>
      <c r="C148" s="7">
        <v>0.5</v>
      </c>
      <c r="E148" s="4" t="s">
        <v>70</v>
      </c>
      <c r="G148" s="4">
        <v>2020.12</v>
      </c>
      <c r="H148" s="4">
        <f t="shared" si="2"/>
        <v>2020</v>
      </c>
      <c r="J148" s="24" t="s">
        <v>334</v>
      </c>
      <c r="K148" s="4" t="str">
        <f>IFERROR(VLOOKUP(J148,Config!$A:$B,2,0),"")</f>
        <v>Fulse (Cầu chì) 10A</v>
      </c>
      <c r="M148" s="4" t="str">
        <f>IFERROR(VLOOKUP(J148,Config!$A:$G,7,0),"")</f>
        <v>EA</v>
      </c>
      <c r="N148" s="5">
        <f>IFERROR(VLOOKUP(J148,Config!$A:$C,3,0),"")</f>
        <v>0</v>
      </c>
      <c r="O148" s="4" t="str">
        <f>IFERROR(VLOOKUP(J148,Config!$A:$D,4,0),"")</f>
        <v>-</v>
      </c>
      <c r="P148" s="4">
        <f>IFERROR(VLOOKUP(J148,Config!$A:$F,6,0),"")</f>
        <v>0</v>
      </c>
    </row>
    <row r="149" spans="1:16" x14ac:dyDescent="0.25">
      <c r="A149" s="1">
        <v>151</v>
      </c>
      <c r="B149" s="6">
        <v>44195</v>
      </c>
      <c r="C149" s="7">
        <v>0.5</v>
      </c>
      <c r="E149" s="4" t="s">
        <v>70</v>
      </c>
      <c r="G149" s="4">
        <v>2020.12</v>
      </c>
      <c r="H149" s="4">
        <f t="shared" si="2"/>
        <v>2020</v>
      </c>
      <c r="J149" s="24" t="s">
        <v>336</v>
      </c>
      <c r="K149" s="4" t="str">
        <f>IFERROR(VLOOKUP(J149,Config!$A:$B,2,0),"")</f>
        <v>Fulse (Cầu chì) 4A</v>
      </c>
      <c r="M149" s="4" t="str">
        <f>IFERROR(VLOOKUP(J149,Config!$A:$G,7,0),"")</f>
        <v>EA</v>
      </c>
      <c r="N149" s="5">
        <f>IFERROR(VLOOKUP(J149,Config!$A:$C,3,0),"")</f>
        <v>0</v>
      </c>
      <c r="O149" s="4" t="str">
        <f>IFERROR(VLOOKUP(J149,Config!$A:$D,4,0),"")</f>
        <v>-</v>
      </c>
      <c r="P149" s="4">
        <f>IFERROR(VLOOKUP(J149,Config!$A:$F,6,0),"")</f>
        <v>0</v>
      </c>
    </row>
    <row r="150" spans="1:16" x14ac:dyDescent="0.25">
      <c r="A150" s="1">
        <v>152</v>
      </c>
      <c r="B150" s="6">
        <v>44195</v>
      </c>
      <c r="C150" s="7">
        <v>0.5</v>
      </c>
      <c r="E150" s="4" t="s">
        <v>70</v>
      </c>
      <c r="G150" s="4">
        <v>2020.12</v>
      </c>
      <c r="H150" s="4">
        <f t="shared" si="2"/>
        <v>2020</v>
      </c>
      <c r="J150" s="24" t="s">
        <v>342</v>
      </c>
      <c r="K150" s="4" t="str">
        <f>IFERROR(VLOOKUP(J150,Config!$A:$B,2,0),"")</f>
        <v>Fulse (Cầu chì) 2A</v>
      </c>
      <c r="M150" s="4" t="str">
        <f>IFERROR(VLOOKUP(J150,Config!$A:$G,7,0),"")</f>
        <v>EA</v>
      </c>
      <c r="N150" s="5">
        <f>IFERROR(VLOOKUP(J150,Config!$A:$C,3,0),"")</f>
        <v>0</v>
      </c>
      <c r="O150" s="4" t="str">
        <f>IFERROR(VLOOKUP(J150,Config!$A:$D,4,0),"")</f>
        <v>-</v>
      </c>
      <c r="P150" s="4">
        <f>IFERROR(VLOOKUP(J150,Config!$A:$F,6,0),"")</f>
        <v>0</v>
      </c>
    </row>
    <row r="151" spans="1:16" x14ac:dyDescent="0.25">
      <c r="A151" s="1">
        <v>153</v>
      </c>
      <c r="B151" s="6">
        <v>44195</v>
      </c>
      <c r="C151" s="7">
        <v>0.5</v>
      </c>
      <c r="E151" s="4" t="s">
        <v>70</v>
      </c>
      <c r="G151" s="4">
        <v>2020.12</v>
      </c>
      <c r="H151" s="4">
        <f t="shared" si="2"/>
        <v>2020</v>
      </c>
      <c r="J151" s="24" t="s">
        <v>346</v>
      </c>
      <c r="K151" s="4" t="str">
        <f>IFERROR(VLOOKUP(J151,Config!$A:$B,2,0),"")</f>
        <v>Fulse (Cầu chì) 5A</v>
      </c>
      <c r="M151" s="4" t="str">
        <f>IFERROR(VLOOKUP(J151,Config!$A:$G,7,0),"")</f>
        <v>EA</v>
      </c>
      <c r="N151" s="5">
        <f>IFERROR(VLOOKUP(J151,Config!$A:$C,3,0),"")</f>
        <v>0</v>
      </c>
      <c r="O151" s="4" t="str">
        <f>IFERROR(VLOOKUP(J151,Config!$A:$D,4,0),"")</f>
        <v>-</v>
      </c>
      <c r="P151" s="4">
        <f>IFERROR(VLOOKUP(J151,Config!$A:$F,6,0),"")</f>
        <v>0</v>
      </c>
    </row>
    <row r="152" spans="1:16" x14ac:dyDescent="0.25">
      <c r="A152" s="1">
        <v>154</v>
      </c>
      <c r="B152" s="6">
        <v>44195</v>
      </c>
      <c r="C152" s="7">
        <v>0.5</v>
      </c>
      <c r="E152" s="4" t="s">
        <v>70</v>
      </c>
      <c r="G152" s="4">
        <v>2020.12</v>
      </c>
      <c r="H152" s="4">
        <f t="shared" si="2"/>
        <v>2020</v>
      </c>
      <c r="J152" s="24" t="s">
        <v>348</v>
      </c>
      <c r="K152" s="4" t="str">
        <f>IFERROR(VLOOKUP(J152,Config!$A:$B,2,0),"")</f>
        <v>Fulse (Cầu chì) 3.15A</v>
      </c>
      <c r="M152" s="4" t="str">
        <f>IFERROR(VLOOKUP(J152,Config!$A:$G,7,0),"")</f>
        <v>EA</v>
      </c>
      <c r="N152" s="5">
        <f>IFERROR(VLOOKUP(J152,Config!$A:$C,3,0),"")</f>
        <v>0</v>
      </c>
      <c r="O152" s="4" t="str">
        <f>IFERROR(VLOOKUP(J152,Config!$A:$D,4,0),"")</f>
        <v>-</v>
      </c>
      <c r="P152" s="4">
        <f>IFERROR(VLOOKUP(J152,Config!$A:$F,6,0),"")</f>
        <v>0</v>
      </c>
    </row>
    <row r="153" spans="1:16" x14ac:dyDescent="0.25">
      <c r="A153" s="1">
        <v>155</v>
      </c>
      <c r="B153" s="6">
        <v>44195</v>
      </c>
      <c r="C153" s="7">
        <v>0.5</v>
      </c>
      <c r="E153" s="4" t="s">
        <v>70</v>
      </c>
      <c r="G153" s="4">
        <v>2020.12</v>
      </c>
      <c r="H153" s="4">
        <f t="shared" si="2"/>
        <v>2020</v>
      </c>
      <c r="J153" s="24" t="s">
        <v>350</v>
      </c>
      <c r="K153" s="4" t="str">
        <f>IFERROR(VLOOKUP(J153,Config!$A:$B,2,0),"")</f>
        <v xml:space="preserve">Flux height sensor </v>
      </c>
      <c r="M153" s="4" t="str">
        <f>IFERROR(VLOOKUP(J153,Config!$A:$G,7,0),"")</f>
        <v>EA</v>
      </c>
      <c r="N153" s="5">
        <f>IFERROR(VLOOKUP(J153,Config!$A:$C,3,0),"")</f>
        <v>0</v>
      </c>
      <c r="O153" s="4" t="str">
        <f>IFERROR(VLOOKUP(J153,Config!$A:$D,4,0),"")</f>
        <v>PEPPERL+FUCHS</v>
      </c>
      <c r="P153" s="4" t="str">
        <f>IFERROR(VLOOKUP(J153,Config!$A:$F,6,0),"")</f>
        <v>214762</v>
      </c>
    </row>
    <row r="154" spans="1:16" x14ac:dyDescent="0.25">
      <c r="A154" s="1">
        <v>156</v>
      </c>
      <c r="B154" s="6">
        <v>44195</v>
      </c>
      <c r="C154" s="7">
        <v>0.5</v>
      </c>
      <c r="E154" s="4" t="s">
        <v>70</v>
      </c>
      <c r="G154" s="4">
        <v>2020.12</v>
      </c>
      <c r="H154" s="4">
        <f t="shared" si="2"/>
        <v>2020</v>
      </c>
      <c r="J154" s="24" t="s">
        <v>365</v>
      </c>
      <c r="K154" s="4" t="str">
        <f>IFERROR(VLOOKUP(J154,Config!$A:$B,2,0),"")</f>
        <v>Bộ chia khí máy mount YAMAHA</v>
      </c>
      <c r="L154" s="1">
        <v>2</v>
      </c>
      <c r="M154" s="4" t="str">
        <f>IFERROR(VLOOKUP(J154,Config!$A:$G,7,0),"")</f>
        <v>EA</v>
      </c>
      <c r="N154" s="5">
        <f>IFERROR(VLOOKUP(J154,Config!$A:$C,3,0),"")</f>
        <v>0</v>
      </c>
      <c r="O154" s="4" t="str">
        <f>IFERROR(VLOOKUP(J154,Config!$A:$D,4,0),"")</f>
        <v>YAMAHA</v>
      </c>
      <c r="P154" s="4" t="str">
        <f>IFERROR(VLOOKUP(J154,Config!$A:$F,6,0),"")</f>
        <v>KHY-M7151-032</v>
      </c>
    </row>
    <row r="155" spans="1:16" x14ac:dyDescent="0.25">
      <c r="A155" s="1">
        <v>157</v>
      </c>
      <c r="B155" s="6">
        <v>44195</v>
      </c>
      <c r="C155" s="7">
        <v>0.5</v>
      </c>
      <c r="E155" s="4" t="s">
        <v>70</v>
      </c>
      <c r="G155" s="4">
        <v>2020.12</v>
      </c>
      <c r="H155" s="4">
        <f t="shared" si="2"/>
        <v>2020</v>
      </c>
      <c r="J155" s="24" t="s">
        <v>366</v>
      </c>
      <c r="K155" s="4" t="str">
        <f>IFERROR(VLOOKUP(J155,Config!$A:$B,2,0),"")</f>
        <v xml:space="preserve">Súng bắn barcode </v>
      </c>
      <c r="L155" s="1">
        <v>8</v>
      </c>
      <c r="M155" s="4" t="str">
        <f>IFERROR(VLOOKUP(J155,Config!$A:$G,7,0),"")</f>
        <v>EA</v>
      </c>
      <c r="N155" s="5">
        <f>IFERROR(VLOOKUP(J155,Config!$A:$C,3,0),"")</f>
        <v>0</v>
      </c>
      <c r="O155" s="4" t="str">
        <f>IFERROR(VLOOKUP(J155,Config!$A:$D,4,0),"")</f>
        <v>COGNEX</v>
      </c>
      <c r="P155" s="4" t="str">
        <f>IFERROR(VLOOKUP(J155,Config!$A:$F,6,0),"")</f>
        <v>1A1631PP175199</v>
      </c>
    </row>
    <row r="156" spans="1:16" x14ac:dyDescent="0.25">
      <c r="A156" s="1">
        <v>158</v>
      </c>
      <c r="B156" s="6">
        <v>44195</v>
      </c>
      <c r="C156" s="7">
        <v>0.5</v>
      </c>
      <c r="E156" s="4" t="s">
        <v>70</v>
      </c>
      <c r="G156" s="4">
        <v>2020.12</v>
      </c>
      <c r="H156" s="4">
        <f t="shared" si="2"/>
        <v>2020</v>
      </c>
      <c r="J156" s="24" t="s">
        <v>368</v>
      </c>
      <c r="K156" s="4" t="str">
        <f>IFERROR(VLOOKUP(J156,Config!$A:$B,2,0),"")</f>
        <v>Đầu đo LCR</v>
      </c>
      <c r="M156" s="4" t="str">
        <f>IFERROR(VLOOKUP(J156,Config!$A:$G,7,0),"")</f>
        <v>EA</v>
      </c>
      <c r="N156" s="5">
        <f>IFERROR(VLOOKUP(J156,Config!$A:$C,3,0),"")</f>
        <v>0</v>
      </c>
      <c r="O156" s="4" t="str">
        <f>IFERROR(VLOOKUP(J156,Config!$A:$D,4,0),"")</f>
        <v>-</v>
      </c>
      <c r="P156" s="4">
        <f>IFERROR(VLOOKUP(J156,Config!$A:$F,6,0),"")</f>
        <v>0</v>
      </c>
    </row>
    <row r="157" spans="1:16" x14ac:dyDescent="0.25">
      <c r="A157" s="1">
        <v>159</v>
      </c>
      <c r="B157" s="6">
        <v>44195</v>
      </c>
      <c r="C157" s="7">
        <v>0.5</v>
      </c>
      <c r="E157" s="4" t="s">
        <v>70</v>
      </c>
      <c r="G157" s="4">
        <v>2020.12</v>
      </c>
      <c r="H157" s="4">
        <f t="shared" si="2"/>
        <v>2020</v>
      </c>
      <c r="J157" s="24" t="s">
        <v>380</v>
      </c>
      <c r="K157" s="4" t="str">
        <f>IFERROR(VLOOKUP(J157,Config!$A:$B,2,0),"")</f>
        <v>SWITCH + HUB</v>
      </c>
      <c r="M157" s="4" t="str">
        <f>IFERROR(VLOOKUP(J157,Config!$A:$G,7,0),"")</f>
        <v>EA</v>
      </c>
      <c r="N157" s="5">
        <f>IFERROR(VLOOKUP(J157,Config!$A:$C,3,0),"")</f>
        <v>0</v>
      </c>
      <c r="O157" s="4" t="str">
        <f>IFERROR(VLOOKUP(J157,Config!$A:$D,4,0),"")</f>
        <v>-</v>
      </c>
      <c r="P157" s="4">
        <f>IFERROR(VLOOKUP(J157,Config!$A:$F,6,0),"")</f>
        <v>0</v>
      </c>
    </row>
    <row r="158" spans="1:16" x14ac:dyDescent="0.25">
      <c r="A158" s="1">
        <v>160</v>
      </c>
      <c r="B158" s="6">
        <v>44195</v>
      </c>
      <c r="C158" s="7">
        <v>0.5</v>
      </c>
      <c r="E158" s="4" t="s">
        <v>70</v>
      </c>
      <c r="G158" s="4">
        <v>2020.12</v>
      </c>
      <c r="H158" s="4">
        <f t="shared" si="2"/>
        <v>2020</v>
      </c>
      <c r="J158" s="24" t="s">
        <v>385</v>
      </c>
      <c r="K158" s="4" t="str">
        <f>IFERROR(VLOOKUP(J158,Config!$A:$B,2,0),"")</f>
        <v>Dây nguồn</v>
      </c>
      <c r="M158" s="4" t="str">
        <f>IFERROR(VLOOKUP(J158,Config!$A:$G,7,0),"")</f>
        <v>Ea</v>
      </c>
      <c r="N158" s="5">
        <f>IFERROR(VLOOKUP(J158,Config!$A:$C,3,0),"")</f>
        <v>0</v>
      </c>
      <c r="O158" s="4">
        <f>IFERROR(VLOOKUP(J158,Config!$A:$D,4,0),"")</f>
        <v>0</v>
      </c>
      <c r="P158" s="4">
        <f>IFERROR(VLOOKUP(J158,Config!$A:$F,6,0),"")</f>
        <v>0</v>
      </c>
    </row>
    <row r="159" spans="1:16" x14ac:dyDescent="0.25">
      <c r="A159" s="1">
        <v>161</v>
      </c>
      <c r="B159" s="6">
        <v>44195</v>
      </c>
      <c r="C159" s="7">
        <v>0.5</v>
      </c>
      <c r="E159" s="4" t="s">
        <v>70</v>
      </c>
      <c r="G159" s="4">
        <v>2020.12</v>
      </c>
      <c r="H159" s="4">
        <f t="shared" si="2"/>
        <v>2020</v>
      </c>
      <c r="J159" s="24" t="s">
        <v>386</v>
      </c>
      <c r="K159" s="4" t="str">
        <f>IFERROR(VLOOKUP(J159,Config!$A:$B,2,0),"")</f>
        <v>Dây cáp</v>
      </c>
      <c r="M159" s="4" t="str">
        <f>IFERROR(VLOOKUP(J159,Config!$A:$G,7,0),"")</f>
        <v>Ea</v>
      </c>
      <c r="N159" s="5">
        <f>IFERROR(VLOOKUP(J159,Config!$A:$C,3,0),"")</f>
        <v>0</v>
      </c>
      <c r="O159" s="4">
        <f>IFERROR(VLOOKUP(J159,Config!$A:$D,4,0),"")</f>
        <v>0</v>
      </c>
      <c r="P159" s="4">
        <f>IFERROR(VLOOKUP(J159,Config!$A:$F,6,0),"")</f>
        <v>0</v>
      </c>
    </row>
    <row r="160" spans="1:16" x14ac:dyDescent="0.25">
      <c r="A160" s="1">
        <v>162</v>
      </c>
      <c r="B160" s="6">
        <v>44195</v>
      </c>
      <c r="C160" s="7">
        <v>0.5</v>
      </c>
      <c r="E160" s="4" t="s">
        <v>70</v>
      </c>
      <c r="G160" s="4">
        <v>2020.12</v>
      </c>
      <c r="H160" s="4">
        <f t="shared" si="2"/>
        <v>2020</v>
      </c>
      <c r="J160" s="24" t="s">
        <v>387</v>
      </c>
      <c r="K160" s="4" t="str">
        <f>IFERROR(VLOOKUP(J160,Config!$A:$B,2,0),"")</f>
        <v>Phích cắm, ổ cắm</v>
      </c>
      <c r="L160" s="1">
        <v>14</v>
      </c>
      <c r="M160" s="4" t="str">
        <f>IFERROR(VLOOKUP(J160,Config!$A:$G,7,0),"")</f>
        <v>Ea</v>
      </c>
      <c r="N160" s="5">
        <f>IFERROR(VLOOKUP(J160,Config!$A:$C,3,0),"")</f>
        <v>0</v>
      </c>
      <c r="O160" s="4">
        <f>IFERROR(VLOOKUP(J160,Config!$A:$D,4,0),"")</f>
        <v>0</v>
      </c>
      <c r="P160" s="4">
        <f>IFERROR(VLOOKUP(J160,Config!$A:$F,6,0),"")</f>
        <v>0</v>
      </c>
    </row>
    <row r="161" spans="1:16" x14ac:dyDescent="0.25">
      <c r="A161" s="1">
        <v>163</v>
      </c>
      <c r="B161" s="6">
        <v>44195</v>
      </c>
      <c r="C161" s="7">
        <v>0.5</v>
      </c>
      <c r="E161" s="4" t="s">
        <v>70</v>
      </c>
      <c r="G161" s="4">
        <v>2020.12</v>
      </c>
      <c r="H161" s="4">
        <f t="shared" si="2"/>
        <v>2020</v>
      </c>
      <c r="J161" s="24" t="s">
        <v>393</v>
      </c>
      <c r="K161" s="4" t="str">
        <f>IFERROR(VLOOKUP(J161,Config!$A:$B,2,0),"")</f>
        <v>Vòng đeo tay chống tĩnh điện</v>
      </c>
      <c r="L161" s="1">
        <v>11</v>
      </c>
      <c r="M161" s="4" t="str">
        <f>IFERROR(VLOOKUP(J161,Config!$A:$G,7,0),"")</f>
        <v>Ea</v>
      </c>
      <c r="N161" s="5">
        <f>IFERROR(VLOOKUP(J161,Config!$A:$C,3,0),"")</f>
        <v>0</v>
      </c>
      <c r="O161" s="4" t="str">
        <f>IFERROR(VLOOKUP(J161,Config!$A:$D,4,0),"")</f>
        <v>Toàn Thịnh</v>
      </c>
      <c r="P161" s="4">
        <f>IFERROR(VLOOKUP(J161,Config!$A:$F,6,0),"")</f>
        <v>0</v>
      </c>
    </row>
    <row r="162" spans="1:16" x14ac:dyDescent="0.25">
      <c r="A162" s="1">
        <v>164</v>
      </c>
      <c r="B162" s="6">
        <v>44195</v>
      </c>
      <c r="C162" s="7">
        <v>0.5</v>
      </c>
      <c r="E162" s="4" t="s">
        <v>70</v>
      </c>
      <c r="G162" s="4">
        <v>2020.12</v>
      </c>
      <c r="H162" s="4">
        <f t="shared" si="2"/>
        <v>2020</v>
      </c>
      <c r="J162" s="24" t="s">
        <v>394</v>
      </c>
      <c r="K162" s="4" t="str">
        <f>IFERROR(VLOOKUP(J162,Config!$A:$B,2,0),"")</f>
        <v>Dây tiếp địa</v>
      </c>
      <c r="L162" s="1">
        <v>43</v>
      </c>
      <c r="M162" s="4" t="str">
        <f>IFERROR(VLOOKUP(J162,Config!$A:$G,7,0),"")</f>
        <v>Ea</v>
      </c>
      <c r="N162" s="5">
        <f>IFERROR(VLOOKUP(J162,Config!$A:$C,3,0),"")</f>
        <v>0</v>
      </c>
      <c r="O162" s="4">
        <f>IFERROR(VLOOKUP(J162,Config!$A:$D,4,0),"")</f>
        <v>0</v>
      </c>
      <c r="P162" s="4">
        <f>IFERROR(VLOOKUP(J162,Config!$A:$F,6,0),"")</f>
        <v>0</v>
      </c>
    </row>
    <row r="163" spans="1:16" x14ac:dyDescent="0.25">
      <c r="A163" s="1">
        <v>165</v>
      </c>
      <c r="B163" s="6">
        <v>44195</v>
      </c>
      <c r="C163" s="7">
        <v>0.5</v>
      </c>
      <c r="E163" s="4" t="s">
        <v>70</v>
      </c>
      <c r="G163" s="4">
        <v>2020.12</v>
      </c>
      <c r="H163" s="4">
        <f t="shared" si="2"/>
        <v>2020</v>
      </c>
      <c r="J163" s="24" t="s">
        <v>395</v>
      </c>
      <c r="K163" s="4" t="str">
        <f>IFERROR(VLOOKUP(J163,Config!$A:$B,2,0),"")</f>
        <v>Dây tín hiệu</v>
      </c>
      <c r="M163" s="4">
        <f>IFERROR(VLOOKUP(J163,Config!$A:$G,7,0),"")</f>
        <v>0</v>
      </c>
      <c r="N163" s="5">
        <f>IFERROR(VLOOKUP(J163,Config!$A:$C,3,0),"")</f>
        <v>0</v>
      </c>
      <c r="O163" s="4">
        <f>IFERROR(VLOOKUP(J163,Config!$A:$D,4,0),"")</f>
        <v>0</v>
      </c>
      <c r="P163" s="4">
        <f>IFERROR(VLOOKUP(J163,Config!$A:$F,6,0),"")</f>
        <v>0</v>
      </c>
    </row>
    <row r="164" spans="1:16" x14ac:dyDescent="0.25">
      <c r="A164" s="1">
        <v>166</v>
      </c>
      <c r="B164" s="6">
        <v>44195</v>
      </c>
      <c r="C164" s="7">
        <v>0.5</v>
      </c>
      <c r="E164" s="4" t="s">
        <v>70</v>
      </c>
      <c r="G164" s="4">
        <v>2020.12</v>
      </c>
      <c r="H164" s="4">
        <f t="shared" si="2"/>
        <v>2020</v>
      </c>
      <c r="J164" s="24" t="s">
        <v>396</v>
      </c>
      <c r="K164" s="4" t="str">
        <f>IFERROR(VLOOKUP(J164,Config!$A:$B,2,0),"")</f>
        <v>Dây điện loại nhỏ</v>
      </c>
      <c r="M164" s="4">
        <f>IFERROR(VLOOKUP(J164,Config!$A:$G,7,0),"")</f>
        <v>0</v>
      </c>
      <c r="N164" s="5">
        <f>IFERROR(VLOOKUP(J164,Config!$A:$C,3,0),"")</f>
        <v>0</v>
      </c>
      <c r="O164" s="4">
        <f>IFERROR(VLOOKUP(J164,Config!$A:$D,4,0),"")</f>
        <v>0</v>
      </c>
      <c r="P164" s="4">
        <f>IFERROR(VLOOKUP(J164,Config!$A:$F,6,0),"")</f>
        <v>0</v>
      </c>
    </row>
    <row r="165" spans="1:16" x14ac:dyDescent="0.25">
      <c r="A165" s="1">
        <v>167</v>
      </c>
      <c r="B165" s="6">
        <v>44195</v>
      </c>
      <c r="C165" s="7">
        <v>0.5</v>
      </c>
      <c r="E165" s="4" t="s">
        <v>70</v>
      </c>
      <c r="G165" s="4">
        <v>2020.12</v>
      </c>
      <c r="H165" s="4">
        <f t="shared" si="2"/>
        <v>2020</v>
      </c>
      <c r="J165" s="24" t="s">
        <v>399</v>
      </c>
      <c r="K165" s="4" t="str">
        <f>IFERROR(VLOOKUP(J165,Config!$A:$B,2,0),"")</f>
        <v>Dây điện loại to</v>
      </c>
      <c r="M165" s="4">
        <f>IFERROR(VLOOKUP(J165,Config!$A:$G,7,0),"")</f>
        <v>0</v>
      </c>
      <c r="N165" s="5">
        <f>IFERROR(VLOOKUP(J165,Config!$A:$C,3,0),"")</f>
        <v>0</v>
      </c>
      <c r="O165" s="4">
        <f>IFERROR(VLOOKUP(J165,Config!$A:$D,4,0),"")</f>
        <v>0</v>
      </c>
      <c r="P165" s="4">
        <f>IFERROR(VLOOKUP(J165,Config!$A:$F,6,0),"")</f>
        <v>0</v>
      </c>
    </row>
    <row r="166" spans="1:16" x14ac:dyDescent="0.25">
      <c r="A166" s="1">
        <v>168</v>
      </c>
      <c r="B166" s="6">
        <v>44195</v>
      </c>
      <c r="C166" s="7">
        <v>0.5</v>
      </c>
      <c r="E166" s="4" t="s">
        <v>70</v>
      </c>
      <c r="G166" s="4">
        <v>2020.12</v>
      </c>
      <c r="H166" s="4">
        <f t="shared" si="2"/>
        <v>2020</v>
      </c>
      <c r="J166" s="24" t="s">
        <v>400</v>
      </c>
      <c r="K166" s="4" t="str">
        <f>IFERROR(VLOOKUP(J166,Config!$A:$B,2,0),"")</f>
        <v>Bàn phím</v>
      </c>
      <c r="L166" s="1">
        <v>15</v>
      </c>
      <c r="M166" s="4" t="str">
        <f>IFERROR(VLOOKUP(J166,Config!$A:$G,7,0),"")</f>
        <v>Ea</v>
      </c>
      <c r="N166" s="5">
        <f>IFERROR(VLOOKUP(J166,Config!$A:$C,3,0),"")</f>
        <v>0</v>
      </c>
      <c r="O166" s="4">
        <f>IFERROR(VLOOKUP(J166,Config!$A:$D,4,0),"")</f>
        <v>0</v>
      </c>
      <c r="P166" s="4">
        <f>IFERROR(VLOOKUP(J166,Config!$A:$F,6,0),"")</f>
        <v>0</v>
      </c>
    </row>
    <row r="167" spans="1:16" x14ac:dyDescent="0.25">
      <c r="A167" s="1">
        <v>169</v>
      </c>
      <c r="B167" s="6">
        <v>44195</v>
      </c>
      <c r="C167" s="7">
        <v>0.5</v>
      </c>
      <c r="E167" s="4" t="s">
        <v>70</v>
      </c>
      <c r="G167" s="4">
        <v>2020.12</v>
      </c>
      <c r="H167" s="4">
        <f t="shared" si="2"/>
        <v>2020</v>
      </c>
      <c r="J167" s="24" t="s">
        <v>401</v>
      </c>
      <c r="K167" s="4" t="str">
        <f>IFERROR(VLOOKUP(J167,Config!$A:$B,2,0),"")</f>
        <v>Chuột</v>
      </c>
      <c r="L167" s="1">
        <v>9</v>
      </c>
      <c r="M167" s="4" t="str">
        <f>IFERROR(VLOOKUP(J167,Config!$A:$G,7,0),"")</f>
        <v>Ea</v>
      </c>
      <c r="N167" s="5">
        <f>IFERROR(VLOOKUP(J167,Config!$A:$C,3,0),"")</f>
        <v>0</v>
      </c>
      <c r="O167" s="4">
        <f>IFERROR(VLOOKUP(J167,Config!$A:$D,4,0),"")</f>
        <v>0</v>
      </c>
      <c r="P167" s="4">
        <f>IFERROR(VLOOKUP(J167,Config!$A:$F,6,0),"")</f>
        <v>0</v>
      </c>
    </row>
    <row r="168" spans="1:16" x14ac:dyDescent="0.25">
      <c r="A168" s="1">
        <v>170</v>
      </c>
      <c r="B168" s="6">
        <v>44195</v>
      </c>
      <c r="C168" s="7">
        <v>0.5</v>
      </c>
      <c r="E168" s="4" t="s">
        <v>70</v>
      </c>
      <c r="G168" s="4">
        <v>2020.12</v>
      </c>
      <c r="H168" s="4">
        <f t="shared" si="2"/>
        <v>2020</v>
      </c>
      <c r="J168" s="24" t="s">
        <v>402</v>
      </c>
      <c r="K168" s="4" t="str">
        <f>IFERROR(VLOOKUP(J168,Config!$A:$B,2,0),"")</f>
        <v>Dây belt dẹt conveyor</v>
      </c>
      <c r="M168" s="4">
        <f>IFERROR(VLOOKUP(J168,Config!$A:$G,7,0),"")</f>
        <v>0</v>
      </c>
      <c r="N168" s="5">
        <f>IFERROR(VLOOKUP(J168,Config!$A:$C,3,0),"")</f>
        <v>0</v>
      </c>
      <c r="O168" s="4">
        <f>IFERROR(VLOOKUP(J168,Config!$A:$D,4,0),"")</f>
        <v>0</v>
      </c>
      <c r="P168" s="4">
        <f>IFERROR(VLOOKUP(J168,Config!$A:$F,6,0),"")</f>
        <v>0</v>
      </c>
    </row>
    <row r="169" spans="1:16" x14ac:dyDescent="0.25">
      <c r="A169" s="1">
        <v>171</v>
      </c>
      <c r="B169" s="6">
        <v>44195</v>
      </c>
      <c r="C169" s="7">
        <v>0.5</v>
      </c>
      <c r="E169" s="4" t="s">
        <v>70</v>
      </c>
      <c r="G169" s="4">
        <v>2020.12</v>
      </c>
      <c r="H169" s="4">
        <f t="shared" si="2"/>
        <v>2020</v>
      </c>
      <c r="J169" s="24" t="s">
        <v>403</v>
      </c>
      <c r="K169" s="4" t="str">
        <f>IFERROR(VLOOKUP(J169,Config!$A:$B,2,0),"")</f>
        <v>Smema</v>
      </c>
      <c r="M169" s="4">
        <f>IFERROR(VLOOKUP(J169,Config!$A:$G,7,0),"")</f>
        <v>0</v>
      </c>
      <c r="N169" s="5">
        <f>IFERROR(VLOOKUP(J169,Config!$A:$C,3,0),"")</f>
        <v>0</v>
      </c>
      <c r="O169" s="4">
        <f>IFERROR(VLOOKUP(J169,Config!$A:$D,4,0),"")</f>
        <v>0</v>
      </c>
      <c r="P169" s="4">
        <f>IFERROR(VLOOKUP(J169,Config!$A:$F,6,0),"")</f>
        <v>0</v>
      </c>
    </row>
    <row r="170" spans="1:16" x14ac:dyDescent="0.25">
      <c r="A170" s="1">
        <v>172</v>
      </c>
      <c r="B170" s="6">
        <v>44195</v>
      </c>
      <c r="C170" s="7">
        <v>0.5</v>
      </c>
      <c r="E170" s="4" t="s">
        <v>70</v>
      </c>
      <c r="G170" s="4">
        <v>2020.12</v>
      </c>
      <c r="H170" s="4">
        <f t="shared" si="2"/>
        <v>2020</v>
      </c>
      <c r="J170" s="24" t="s">
        <v>404</v>
      </c>
      <c r="K170" s="4" t="str">
        <f>IFERROR(VLOOKUP(J170,Config!$A:$B,2,0),"")</f>
        <v>Support pin</v>
      </c>
      <c r="M170" s="4">
        <f>IFERROR(VLOOKUP(J170,Config!$A:$G,7,0),"")</f>
        <v>0</v>
      </c>
      <c r="N170" s="5">
        <f>IFERROR(VLOOKUP(J170,Config!$A:$C,3,0),"")</f>
        <v>0</v>
      </c>
      <c r="O170" s="4">
        <f>IFERROR(VLOOKUP(J170,Config!$A:$D,4,0),"")</f>
        <v>0</v>
      </c>
      <c r="P170" s="4">
        <f>IFERROR(VLOOKUP(J170,Config!$A:$F,6,0),"")</f>
        <v>0</v>
      </c>
    </row>
    <row r="171" spans="1:16" x14ac:dyDescent="0.25">
      <c r="A171" s="1">
        <v>173</v>
      </c>
      <c r="B171" s="6">
        <v>44195</v>
      </c>
      <c r="C171" s="7">
        <v>0.5</v>
      </c>
      <c r="E171" s="4" t="s">
        <v>70</v>
      </c>
      <c r="G171" s="4">
        <v>2020.12</v>
      </c>
      <c r="H171" s="4">
        <f t="shared" si="2"/>
        <v>2020</v>
      </c>
      <c r="J171" s="24" t="s">
        <v>413</v>
      </c>
      <c r="K171" s="4" t="str">
        <f>IFERROR(VLOOKUP(J171,Config!$A:$B,2,0),"")</f>
        <v>Spare part KOHYOUNG</v>
      </c>
      <c r="M171" s="4">
        <f>IFERROR(VLOOKUP(J171,Config!$A:$G,7,0),"")</f>
        <v>0</v>
      </c>
      <c r="N171" s="5">
        <f>IFERROR(VLOOKUP(J171,Config!$A:$C,3,0),"")</f>
        <v>0</v>
      </c>
      <c r="O171" s="4">
        <f>IFERROR(VLOOKUP(J171,Config!$A:$D,4,0),"")</f>
        <v>0</v>
      </c>
      <c r="P171" s="4">
        <f>IFERROR(VLOOKUP(J171,Config!$A:$F,6,0),"")</f>
        <v>0</v>
      </c>
    </row>
    <row r="172" spans="1:16" x14ac:dyDescent="0.25">
      <c r="A172" s="1">
        <v>174</v>
      </c>
      <c r="B172" s="6">
        <v>44195</v>
      </c>
      <c r="C172" s="7">
        <v>0.5</v>
      </c>
      <c r="E172" s="4" t="s">
        <v>70</v>
      </c>
      <c r="G172" s="4">
        <v>2020.12</v>
      </c>
      <c r="H172" s="4">
        <f t="shared" si="2"/>
        <v>2020</v>
      </c>
      <c r="J172" s="24" t="s">
        <v>414</v>
      </c>
      <c r="K172" s="4" t="str">
        <f>IFERROR(VLOOKUP(J172,Config!$A:$B,2,0),"")</f>
        <v>Spare part 2D AOI</v>
      </c>
      <c r="M172" s="4">
        <f>IFERROR(VLOOKUP(J172,Config!$A:$G,7,0),"")</f>
        <v>0</v>
      </c>
      <c r="N172" s="5">
        <f>IFERROR(VLOOKUP(J172,Config!$A:$C,3,0),"")</f>
        <v>0</v>
      </c>
      <c r="O172" s="4">
        <f>IFERROR(VLOOKUP(J172,Config!$A:$D,4,0),"")</f>
        <v>0</v>
      </c>
      <c r="P172" s="4">
        <f>IFERROR(VLOOKUP(J172,Config!$A:$F,6,0),"")</f>
        <v>0</v>
      </c>
    </row>
    <row r="173" spans="1:16" x14ac:dyDescent="0.25">
      <c r="A173" s="1">
        <v>175</v>
      </c>
      <c r="B173" s="6">
        <v>44195</v>
      </c>
      <c r="C173" s="7">
        <v>0.5</v>
      </c>
      <c r="E173" s="4" t="s">
        <v>70</v>
      </c>
      <c r="G173" s="4">
        <v>2020.12</v>
      </c>
      <c r="H173" s="4">
        <f t="shared" si="2"/>
        <v>2020</v>
      </c>
      <c r="J173" s="24" t="s">
        <v>415</v>
      </c>
      <c r="K173" s="4" t="str">
        <f>IFERROR(VLOOKUP(J173,Config!$A:$B,2,0),"")</f>
        <v>Dây cable mạng</v>
      </c>
      <c r="M173" s="4">
        <f>IFERROR(VLOOKUP(J173,Config!$A:$G,7,0),"")</f>
        <v>0</v>
      </c>
      <c r="N173" s="5">
        <f>IFERROR(VLOOKUP(J173,Config!$A:$C,3,0),"")</f>
        <v>0</v>
      </c>
      <c r="O173" s="4">
        <f>IFERROR(VLOOKUP(J173,Config!$A:$D,4,0),"")</f>
        <v>0</v>
      </c>
      <c r="P173" s="4">
        <f>IFERROR(VLOOKUP(J173,Config!$A:$F,6,0),"")</f>
        <v>0</v>
      </c>
    </row>
    <row r="174" spans="1:16" x14ac:dyDescent="0.25">
      <c r="A174" s="1">
        <v>176</v>
      </c>
      <c r="B174" s="6">
        <v>44195</v>
      </c>
      <c r="C174" s="7">
        <v>0.5</v>
      </c>
      <c r="E174" s="4" t="s">
        <v>70</v>
      </c>
      <c r="G174" s="4">
        <v>2020.12</v>
      </c>
      <c r="H174" s="4">
        <f t="shared" si="2"/>
        <v>2020</v>
      </c>
      <c r="J174" s="24" t="s">
        <v>416</v>
      </c>
      <c r="K174" s="4" t="str">
        <f>IFERROR(VLOOKUP(J174,Config!$A:$B,2,0),"")</f>
        <v>Cable chuyển đổi</v>
      </c>
      <c r="M174" s="4" t="str">
        <f>IFERROR(VLOOKUP(J174,Config!$A:$G,7,0),"")</f>
        <v>Ea</v>
      </c>
      <c r="N174" s="5">
        <f>IFERROR(VLOOKUP(J174,Config!$A:$C,3,0),"")</f>
        <v>0</v>
      </c>
      <c r="O174" s="4">
        <f>IFERROR(VLOOKUP(J174,Config!$A:$D,4,0),"")</f>
        <v>0</v>
      </c>
      <c r="P174" s="4">
        <f>IFERROR(VLOOKUP(J174,Config!$A:$F,6,0),"")</f>
        <v>0</v>
      </c>
    </row>
    <row r="175" spans="1:16" x14ac:dyDescent="0.25">
      <c r="A175" s="1">
        <v>177</v>
      </c>
      <c r="B175" s="6">
        <v>44195</v>
      </c>
      <c r="C175" s="7">
        <v>0.5</v>
      </c>
      <c r="E175" s="4" t="s">
        <v>70</v>
      </c>
      <c r="G175" s="4">
        <v>2020.12</v>
      </c>
      <c r="H175" s="4">
        <f t="shared" si="2"/>
        <v>2020</v>
      </c>
      <c r="J175" s="24" t="s">
        <v>417</v>
      </c>
      <c r="K175" s="4" t="str">
        <f>IFERROR(VLOOKUP(J175,Config!$A:$B,2,0),"")</f>
        <v>Ổ cứng máy tính 250G</v>
      </c>
      <c r="L175" s="1">
        <v>1</v>
      </c>
      <c r="M175" s="4" t="str">
        <f>IFERROR(VLOOKUP(J175,Config!$A:$G,7,0),"")</f>
        <v>Ea</v>
      </c>
      <c r="N175" s="5">
        <f>IFERROR(VLOOKUP(J175,Config!$A:$C,3,0),"")</f>
        <v>0</v>
      </c>
      <c r="O175" s="4">
        <f>IFERROR(VLOOKUP(J175,Config!$A:$D,4,0),"")</f>
        <v>0</v>
      </c>
      <c r="P175" s="4">
        <f>IFERROR(VLOOKUP(J175,Config!$A:$F,6,0),"")</f>
        <v>0</v>
      </c>
    </row>
    <row r="176" spans="1:16" x14ac:dyDescent="0.25">
      <c r="A176" s="1">
        <v>178</v>
      </c>
      <c r="B176" s="6">
        <v>44195</v>
      </c>
      <c r="C176" s="7">
        <v>0.5</v>
      </c>
      <c r="E176" s="4" t="s">
        <v>70</v>
      </c>
      <c r="G176" s="4">
        <v>2020.12</v>
      </c>
      <c r="H176" s="4">
        <f t="shared" si="2"/>
        <v>2020</v>
      </c>
      <c r="J176" s="24" t="s">
        <v>489</v>
      </c>
      <c r="K176" s="4" t="str">
        <f>IFERROR(VLOOKUP(J176,Config!$A:$B,2,0),"")</f>
        <v>Nguồn 48V-5A</v>
      </c>
      <c r="L176" s="1">
        <v>1</v>
      </c>
      <c r="M176" s="4" t="str">
        <f>IFERROR(VLOOKUP(J176,Config!$A:$G,7,0),"")</f>
        <v>Ea</v>
      </c>
      <c r="N176" s="5">
        <f>IFERROR(VLOOKUP(J176,Config!$A:$C,3,0),"")</f>
        <v>0</v>
      </c>
      <c r="O176" s="4">
        <f>IFERROR(VLOOKUP(J176,Config!$A:$D,4,0),"")</f>
        <v>0</v>
      </c>
      <c r="P176" s="4">
        <f>IFERROR(VLOOKUP(J176,Config!$A:$F,6,0),"")</f>
        <v>0</v>
      </c>
    </row>
    <row r="177" spans="1:16" x14ac:dyDescent="0.25">
      <c r="A177" s="1">
        <v>179</v>
      </c>
      <c r="B177" s="6">
        <v>44195</v>
      </c>
      <c r="C177" s="7">
        <v>0.5</v>
      </c>
      <c r="E177" s="4" t="s">
        <v>70</v>
      </c>
      <c r="G177" s="4">
        <v>2020.12</v>
      </c>
      <c r="H177" s="4">
        <f t="shared" si="2"/>
        <v>2020</v>
      </c>
      <c r="J177" s="24" t="s">
        <v>490</v>
      </c>
      <c r="K177" s="4" t="str">
        <f>IFERROR(VLOOKUP(J177,Config!$A:$B,2,0),"")</f>
        <v xml:space="preserve"> Vòng Bút cảm ứng  YAMAHA</v>
      </c>
      <c r="M177" s="4" t="str">
        <f>IFERROR(VLOOKUP(J177,Config!$A:$G,7,0),"")</f>
        <v>Ea</v>
      </c>
      <c r="N177" s="5">
        <f>IFERROR(VLOOKUP(J177,Config!$A:$C,3,0),"")</f>
        <v>0</v>
      </c>
      <c r="O177" s="4">
        <f>IFERROR(VLOOKUP(J177,Config!$A:$D,4,0),"")</f>
        <v>0</v>
      </c>
      <c r="P177" s="4">
        <f>IFERROR(VLOOKUP(J177,Config!$A:$F,6,0),"")</f>
        <v>0</v>
      </c>
    </row>
    <row r="178" spans="1:16" x14ac:dyDescent="0.25">
      <c r="A178" s="1">
        <v>180</v>
      </c>
      <c r="B178" s="6">
        <v>44195</v>
      </c>
      <c r="C178" s="7">
        <v>0.5</v>
      </c>
      <c r="E178" s="4" t="s">
        <v>70</v>
      </c>
      <c r="G178" s="4">
        <v>2020.12</v>
      </c>
      <c r="H178" s="4">
        <f t="shared" si="2"/>
        <v>2020</v>
      </c>
      <c r="J178" s="24" t="s">
        <v>491</v>
      </c>
      <c r="K178" s="4" t="str">
        <f>IFERROR(VLOOKUP(J178,Config!$A:$B,2,0),"")</f>
        <v>Filter Disk</v>
      </c>
      <c r="L178" s="1">
        <v>5</v>
      </c>
      <c r="M178" s="4" t="str">
        <f>IFERROR(VLOOKUP(J178,Config!$A:$G,7,0),"")</f>
        <v>BOX</v>
      </c>
      <c r="N178" s="5">
        <f>IFERROR(VLOOKUP(J178,Config!$A:$C,3,0),"")</f>
        <v>0</v>
      </c>
      <c r="O178" s="4" t="str">
        <f>IFERROR(VLOOKUP(J178,Config!$A:$D,4,0),"")</f>
        <v>ASM</v>
      </c>
      <c r="P178" s="4" t="str">
        <f>IFERROR(VLOOKUP(J178,Config!$A:$F,6,0),"")</f>
        <v>03042001-02</v>
      </c>
    </row>
    <row r="179" spans="1:16" x14ac:dyDescent="0.25">
      <c r="A179" s="1">
        <v>181</v>
      </c>
      <c r="B179" s="6">
        <v>44195</v>
      </c>
      <c r="C179" s="7">
        <v>0.5</v>
      </c>
      <c r="E179" s="4" t="s">
        <v>70</v>
      </c>
      <c r="G179" s="4">
        <v>2020.12</v>
      </c>
      <c r="H179" s="4">
        <f t="shared" si="2"/>
        <v>2020</v>
      </c>
      <c r="J179" s="24" t="s">
        <v>492</v>
      </c>
      <c r="K179" s="4" t="str">
        <f>IFERROR(VLOOKUP(J179,Config!$A:$B,2,0),"")</f>
        <v>Anti-Glare shield</v>
      </c>
      <c r="L179" s="1">
        <v>3</v>
      </c>
      <c r="M179" s="4" t="str">
        <f>IFERROR(VLOOKUP(J179,Config!$A:$G,7,0),"")</f>
        <v>Pack</v>
      </c>
      <c r="N179" s="5">
        <f>IFERROR(VLOOKUP(J179,Config!$A:$C,3,0),"")</f>
        <v>0</v>
      </c>
      <c r="O179" s="4" t="str">
        <f>IFERROR(VLOOKUP(J179,Config!$A:$D,4,0),"")</f>
        <v>ASM</v>
      </c>
      <c r="P179" s="4" t="str">
        <f>IFERROR(VLOOKUP(J179,Config!$A:$F,6,0),"")</f>
        <v>03013091S02</v>
      </c>
    </row>
    <row r="180" spans="1:16" x14ac:dyDescent="0.25">
      <c r="A180" s="1">
        <v>182</v>
      </c>
      <c r="B180" s="6">
        <v>44195</v>
      </c>
      <c r="C180" s="7">
        <v>0.5</v>
      </c>
      <c r="E180" s="4" t="s">
        <v>70</v>
      </c>
      <c r="G180" s="4">
        <v>2020.12</v>
      </c>
      <c r="H180" s="4">
        <f t="shared" si="2"/>
        <v>2020</v>
      </c>
      <c r="J180" s="24" t="s">
        <v>493</v>
      </c>
      <c r="K180" s="4" t="str">
        <f>IFERROR(VLOOKUP(J180,Config!$A:$B,2,0),"")</f>
        <v>Vacuum pipe</v>
      </c>
      <c r="L180" s="1">
        <v>1</v>
      </c>
      <c r="M180" s="4" t="str">
        <f>IFERROR(VLOOKUP(J180,Config!$A:$G,7,0),"")</f>
        <v>box</v>
      </c>
      <c r="N180" s="5">
        <f>IFERROR(VLOOKUP(J180,Config!$A:$C,3,0),"")</f>
        <v>0</v>
      </c>
      <c r="O180" s="4" t="str">
        <f>IFERROR(VLOOKUP(J180,Config!$A:$D,4,0),"")</f>
        <v>ASM</v>
      </c>
      <c r="P180" s="4" t="str">
        <f>IFERROR(VLOOKUP(J180,Config!$A:$F,6,0),"")</f>
        <v>03013018S01</v>
      </c>
    </row>
    <row r="181" spans="1:16" x14ac:dyDescent="0.25">
      <c r="A181" s="1">
        <v>183</v>
      </c>
      <c r="B181" s="6">
        <v>44195</v>
      </c>
      <c r="C181" s="7">
        <v>0.5</v>
      </c>
      <c r="E181" s="4" t="s">
        <v>70</v>
      </c>
      <c r="G181" s="4">
        <v>2020.12</v>
      </c>
      <c r="H181" s="4">
        <f t="shared" si="2"/>
        <v>2020</v>
      </c>
      <c r="J181" s="24" t="s">
        <v>494</v>
      </c>
      <c r="K181" s="4" t="str">
        <f>IFERROR(VLOOKUP(J181,Config!$A:$B,2,0),"")</f>
        <v>Nguồn 24V-5A</v>
      </c>
      <c r="L181" s="1">
        <v>2</v>
      </c>
      <c r="M181" s="4" t="str">
        <f>IFERROR(VLOOKUP(J181,Config!$A:$G,7,0),"")</f>
        <v>ea</v>
      </c>
      <c r="N181" s="5">
        <f>IFERROR(VLOOKUP(J181,Config!$A:$C,3,0),"")</f>
        <v>0</v>
      </c>
      <c r="O181" s="4">
        <f>IFERROR(VLOOKUP(J181,Config!$A:$D,4,0),"")</f>
        <v>0</v>
      </c>
      <c r="P181" s="4">
        <f>IFERROR(VLOOKUP(J181,Config!$A:$F,6,0),"")</f>
        <v>0</v>
      </c>
    </row>
    <row r="182" spans="1:16" x14ac:dyDescent="0.25">
      <c r="A182" s="1">
        <v>184</v>
      </c>
      <c r="B182" s="6">
        <v>44195</v>
      </c>
      <c r="C182" s="7">
        <v>0.5</v>
      </c>
      <c r="E182" s="4" t="s">
        <v>70</v>
      </c>
      <c r="G182" s="4">
        <v>2020.12</v>
      </c>
      <c r="H182" s="4">
        <f t="shared" si="2"/>
        <v>2020</v>
      </c>
      <c r="J182" s="24" t="s">
        <v>495</v>
      </c>
      <c r="K182" s="4" t="str">
        <f>IFERROR(VLOOKUP(J182,Config!$A:$B,2,0),"")</f>
        <v>TP link 8 cổng</v>
      </c>
      <c r="L182" s="1">
        <v>2</v>
      </c>
      <c r="M182" s="4" t="str">
        <f>IFERROR(VLOOKUP(J182,Config!$A:$G,7,0),"")</f>
        <v>ea</v>
      </c>
      <c r="N182" s="5">
        <f>IFERROR(VLOOKUP(J182,Config!$A:$C,3,0),"")</f>
        <v>0</v>
      </c>
      <c r="O182" s="4">
        <f>IFERROR(VLOOKUP(J182,Config!$A:$D,4,0),"")</f>
        <v>0</v>
      </c>
      <c r="P182" s="4">
        <f>IFERROR(VLOOKUP(J182,Config!$A:$F,6,0),"")</f>
        <v>0</v>
      </c>
    </row>
    <row r="183" spans="1:16" x14ac:dyDescent="0.25">
      <c r="A183" s="1">
        <v>185</v>
      </c>
      <c r="B183" s="6">
        <v>44195</v>
      </c>
      <c r="C183" s="7">
        <v>0.5</v>
      </c>
      <c r="E183" s="4" t="s">
        <v>70</v>
      </c>
      <c r="G183" s="4">
        <v>2020.12</v>
      </c>
      <c r="H183" s="4">
        <f t="shared" si="2"/>
        <v>2020</v>
      </c>
      <c r="J183" s="24" t="s">
        <v>496</v>
      </c>
      <c r="K183" s="4" t="str">
        <f>IFERROR(VLOOKUP(J183,Config!$A:$B,2,0),"")</f>
        <v>Quấn tape Feeder</v>
      </c>
      <c r="M183" s="4" t="str">
        <f>IFERROR(VLOOKUP(J183,Config!$A:$G,7,0),"")</f>
        <v>ea</v>
      </c>
      <c r="N183" s="5">
        <f>IFERROR(VLOOKUP(J183,Config!$A:$C,3,0),"")</f>
        <v>0</v>
      </c>
      <c r="P183" s="4" t="str">
        <f>IFERROR(VLOOKUP(J183,Config!$A:$F,6,0),"")</f>
        <v>0.041017S03</v>
      </c>
    </row>
    <row r="184" spans="1:16" x14ac:dyDescent="0.25">
      <c r="A184" s="1">
        <v>186</v>
      </c>
      <c r="B184" s="6">
        <v>44195</v>
      </c>
      <c r="C184" s="7">
        <v>0.5</v>
      </c>
      <c r="E184" s="4" t="s">
        <v>70</v>
      </c>
      <c r="G184" s="4">
        <v>2020.12</v>
      </c>
      <c r="H184" s="4">
        <f t="shared" si="2"/>
        <v>2020</v>
      </c>
      <c r="J184" s="24" t="s">
        <v>497</v>
      </c>
      <c r="K184" s="4" t="str">
        <f>IFERROR(VLOOKUP(J184,Config!$A:$B,2,0),"")</f>
        <v>Holding circuit</v>
      </c>
      <c r="L184" s="1">
        <v>3</v>
      </c>
      <c r="M184" s="4" t="str">
        <f>IFERROR(VLOOKUP(J184,Config!$A:$G,7,0),"")</f>
        <v>pcs</v>
      </c>
      <c r="N184" s="5">
        <f>IFERROR(VLOOKUP(J184,Config!$A:$C,3,0),"")</f>
        <v>0</v>
      </c>
      <c r="P184" s="4" t="str">
        <f>IFERROR(VLOOKUP(J184,Config!$A:$F,6,0),"")</f>
        <v>03046348-01</v>
      </c>
    </row>
    <row r="185" spans="1:16" x14ac:dyDescent="0.25">
      <c r="A185" s="1">
        <v>187</v>
      </c>
      <c r="B185" s="6">
        <v>44195</v>
      </c>
      <c r="C185" s="7">
        <v>0.5</v>
      </c>
      <c r="E185" s="4" t="s">
        <v>70</v>
      </c>
      <c r="G185" s="4">
        <v>2020.12</v>
      </c>
      <c r="H185" s="4">
        <f t="shared" si="2"/>
        <v>2020</v>
      </c>
      <c r="J185" s="24" t="s">
        <v>498</v>
      </c>
      <c r="K185" s="4" t="str">
        <f>IFERROR(VLOOKUP(J185,Config!$A:$B,2,0),"")</f>
        <v xml:space="preserve">Conveyor Motor </v>
      </c>
      <c r="L185" s="1">
        <v>1</v>
      </c>
      <c r="M185" s="4" t="str">
        <f>IFERROR(VLOOKUP(J185,Config!$A:$G,7,0),"")</f>
        <v>Ea</v>
      </c>
      <c r="N185" s="5">
        <f>IFERROR(VLOOKUP(J185,Config!$A:$C,3,0),"")</f>
        <v>0</v>
      </c>
      <c r="P185" s="4">
        <f>IFERROR(VLOOKUP(J185,Config!$A:$F,6,0),"")</f>
        <v>0</v>
      </c>
    </row>
    <row r="186" spans="1:16" x14ac:dyDescent="0.25">
      <c r="A186" s="1">
        <v>188</v>
      </c>
      <c r="B186" s="6">
        <v>44195</v>
      </c>
      <c r="C186" s="7">
        <v>0.5</v>
      </c>
      <c r="E186" s="4" t="s">
        <v>70</v>
      </c>
      <c r="G186" s="4">
        <v>2020.12</v>
      </c>
      <c r="H186" s="4">
        <f t="shared" si="2"/>
        <v>2020</v>
      </c>
      <c r="J186" s="24" t="s">
        <v>499</v>
      </c>
      <c r="K186" s="4" t="str">
        <f>IFERROR(VLOOKUP(J186,Config!$A:$B,2,0),"")</f>
        <v>SVC-MRO-ROL ROLL PAPER</v>
      </c>
      <c r="M186" s="4" t="str">
        <f>IFERROR(VLOOKUP(J186,Config!$A:$G,7,0),"")</f>
        <v>Roll</v>
      </c>
      <c r="N186" s="5">
        <f>IFERROR(VLOOKUP(J186,Config!$A:$C,3,0),"")</f>
        <v>0</v>
      </c>
      <c r="P186" s="4">
        <f>IFERROR(VLOOKUP(J186,Config!$A:$F,6,0),"")</f>
        <v>0</v>
      </c>
    </row>
    <row r="187" spans="1:16" x14ac:dyDescent="0.25">
      <c r="A187" s="1">
        <v>189</v>
      </c>
      <c r="B187" s="6">
        <v>44195</v>
      </c>
      <c r="C187" s="7">
        <v>0.5</v>
      </c>
      <c r="E187" s="4" t="s">
        <v>70</v>
      </c>
      <c r="G187" s="4">
        <v>2020.12</v>
      </c>
      <c r="H187" s="4">
        <f t="shared" si="2"/>
        <v>2020</v>
      </c>
      <c r="J187" s="24" t="s">
        <v>500</v>
      </c>
      <c r="K187" s="4" t="str">
        <f>IFERROR(VLOOKUP(J187,Config!$A:$B,2,0),"")</f>
        <v>LUBCON Thermoplex ALN 1001/00, 50ml</v>
      </c>
      <c r="L187" s="1">
        <v>2</v>
      </c>
      <c r="M187" s="4" t="str">
        <f>IFERROR(VLOOKUP(J187,Config!$A:$G,7,0),"")</f>
        <v>ea</v>
      </c>
      <c r="N187" s="5">
        <f>IFERROR(VLOOKUP(J187,Config!$A:$C,3,0),"")</f>
        <v>0</v>
      </c>
      <c r="P187" s="4">
        <f>IFERROR(VLOOKUP(J187,Config!$A:$F,6,0),"")</f>
        <v>0</v>
      </c>
    </row>
    <row r="188" spans="1:16" x14ac:dyDescent="0.25">
      <c r="A188" s="1">
        <v>190</v>
      </c>
      <c r="B188" s="6">
        <v>44195</v>
      </c>
      <c r="C188" s="7">
        <v>0.5</v>
      </c>
      <c r="E188" s="4" t="s">
        <v>70</v>
      </c>
      <c r="G188" s="4">
        <v>2020.12</v>
      </c>
      <c r="H188" s="4">
        <f t="shared" si="2"/>
        <v>2020</v>
      </c>
      <c r="J188" s="24" t="s">
        <v>501</v>
      </c>
      <c r="K188" s="4" t="str">
        <f>IFERROR(VLOOKUP(J188,Config!$A:$B,2,0),"")</f>
        <v>Magnetic spacer 8mm Xi</v>
      </c>
      <c r="L188" s="1">
        <v>2</v>
      </c>
      <c r="M188" s="4" t="str">
        <f>IFERROR(VLOOKUP(J188,Config!$A:$G,7,0),"")</f>
        <v>PAC</v>
      </c>
      <c r="N188" s="5">
        <f>IFERROR(VLOOKUP(J188,Config!$A:$C,3,0),"")</f>
        <v>0</v>
      </c>
      <c r="P188" s="4">
        <f>IFERROR(VLOOKUP(J188,Config!$A:$F,6,0),"")</f>
        <v>0</v>
      </c>
    </row>
    <row r="189" spans="1:16" x14ac:dyDescent="0.25">
      <c r="B189" s="6"/>
      <c r="C189" s="7"/>
      <c r="E189" s="4" t="s">
        <v>70</v>
      </c>
      <c r="H189" s="4">
        <f t="shared" si="2"/>
        <v>1900</v>
      </c>
      <c r="J189" s="24"/>
      <c r="K189" s="4" t="str">
        <f>IFERROR(VLOOKUP(J189,Config!$A:$B,2,0),"")</f>
        <v/>
      </c>
      <c r="M189" s="4" t="str">
        <f>IFERROR(VLOOKUP(J189,Config!$A:$G,7,0),"")</f>
        <v/>
      </c>
      <c r="N189" s="5" t="str">
        <f>IFERROR(VLOOKUP(J189,Config!$A:$C,3,0),"")</f>
        <v/>
      </c>
      <c r="P189" s="4" t="str">
        <f>IFERROR(VLOOKUP(J189,Config!$A:$F,6,0),"")</f>
        <v/>
      </c>
    </row>
    <row r="190" spans="1:16" x14ac:dyDescent="0.25">
      <c r="B190" s="6">
        <v>44198</v>
      </c>
      <c r="C190" s="7">
        <v>0.54166666666666663</v>
      </c>
      <c r="E190" s="4" t="s">
        <v>70</v>
      </c>
      <c r="G190" s="4">
        <f t="shared" ref="G190:G253" si="3">MONTH(B190)</f>
        <v>1</v>
      </c>
      <c r="H190" s="4">
        <f t="shared" si="2"/>
        <v>2021</v>
      </c>
      <c r="J190" s="1" t="s">
        <v>22</v>
      </c>
      <c r="K190" s="4" t="str">
        <f>IFERROR(VLOOKUP(J190,Config!$A:$B,2,0),"")</f>
        <v>Khăn lau phòng sạch (100% polyester)</v>
      </c>
      <c r="L190" s="1">
        <v>151</v>
      </c>
      <c r="M190" s="4" t="str">
        <f>IFERROR(VLOOKUP(J190,Config!$A:$G,7,0),"")</f>
        <v>Pack</v>
      </c>
      <c r="N190" s="5">
        <f>IFERROR(VLOOKUP(J190,Config!$A:$C,3,0),"")</f>
        <v>0</v>
      </c>
      <c r="P190" s="4">
        <f>IFERROR(VLOOKUP(J190,Config!$A:$F,6,0),"")</f>
        <v>0</v>
      </c>
    </row>
    <row r="191" spans="1:16" x14ac:dyDescent="0.25">
      <c r="B191" s="6">
        <v>44198</v>
      </c>
      <c r="C191" s="7">
        <v>0.54166666666666663</v>
      </c>
      <c r="E191" s="4" t="s">
        <v>70</v>
      </c>
      <c r="G191" s="4">
        <f t="shared" si="3"/>
        <v>1</v>
      </c>
      <c r="H191" s="4">
        <f t="shared" si="2"/>
        <v>2021</v>
      </c>
      <c r="J191" s="1" t="s">
        <v>23</v>
      </c>
      <c r="K191" s="4" t="str">
        <f>IFERROR(VLOOKUP(J191,Config!$A:$B,2,0),"")</f>
        <v>Giấy lau phòng sạch (55% cellulose, 45% polyester)</v>
      </c>
      <c r="L191" s="1">
        <v>130</v>
      </c>
      <c r="M191" s="4" t="str">
        <f>IFERROR(VLOOKUP(J191,Config!$A:$G,7,0),"")</f>
        <v>Pack</v>
      </c>
      <c r="N191" s="5">
        <f>IFERROR(VLOOKUP(J191,Config!$A:$C,3,0),"")</f>
        <v>0</v>
      </c>
      <c r="P191" s="4">
        <f>IFERROR(VLOOKUP(J191,Config!$A:$F,6,0),"")</f>
        <v>0</v>
      </c>
    </row>
    <row r="192" spans="1:16" x14ac:dyDescent="0.25">
      <c r="B192" s="6">
        <v>44198</v>
      </c>
      <c r="C192" s="7">
        <v>0.54166666666666663</v>
      </c>
      <c r="E192" s="4" t="s">
        <v>70</v>
      </c>
      <c r="G192" s="4">
        <f t="shared" si="3"/>
        <v>1</v>
      </c>
      <c r="H192" s="4">
        <f t="shared" si="2"/>
        <v>2021</v>
      </c>
      <c r="J192" s="1" t="s">
        <v>25</v>
      </c>
      <c r="K192" s="4" t="str">
        <f>IFERROR(VLOOKUP(J192,Config!$A:$B,2,0),"")</f>
        <v>MPM Cleaning Roll 380*300*10m</v>
      </c>
      <c r="L192" s="1">
        <v>665</v>
      </c>
      <c r="M192" s="4" t="str">
        <f>IFERROR(VLOOKUP(J192,Config!$A:$G,7,0),"")</f>
        <v>Reel</v>
      </c>
      <c r="N192" s="5">
        <f>IFERROR(VLOOKUP(J192,Config!$A:$C,3,0),"")</f>
        <v>0</v>
      </c>
      <c r="P192" s="4">
        <f>IFERROR(VLOOKUP(J192,Config!$A:$F,6,0),"")</f>
        <v>0</v>
      </c>
    </row>
    <row r="193" spans="2:16" x14ac:dyDescent="0.25">
      <c r="B193" s="6">
        <v>44198</v>
      </c>
      <c r="C193" s="7">
        <v>0.54166666666666663</v>
      </c>
      <c r="E193" s="4" t="s">
        <v>70</v>
      </c>
      <c r="G193" s="4">
        <f t="shared" si="3"/>
        <v>1</v>
      </c>
      <c r="H193" s="4">
        <f t="shared" si="2"/>
        <v>2021</v>
      </c>
      <c r="J193" s="1" t="s">
        <v>424</v>
      </c>
      <c r="K193" s="4" t="str">
        <f>IFERROR(VLOOKUP(J193,Config!$A:$B,2,0),"")</f>
        <v>Găng tay tĩnh điện màu trắng ( Sz: M)</v>
      </c>
      <c r="L193" s="1">
        <v>830</v>
      </c>
      <c r="M193" s="4" t="str">
        <f>IFERROR(VLOOKUP(J193,Config!$A:$G,7,0),"")</f>
        <v>Pair</v>
      </c>
      <c r="N193" s="5">
        <f>IFERROR(VLOOKUP(J193,Config!$A:$C,3,0),"")</f>
        <v>0</v>
      </c>
      <c r="P193" s="4">
        <f>IFERROR(VLOOKUP(J193,Config!$A:$F,6,0),"")</f>
        <v>0</v>
      </c>
    </row>
    <row r="194" spans="2:16" x14ac:dyDescent="0.25">
      <c r="B194" s="6">
        <v>44198</v>
      </c>
      <c r="C194" s="7">
        <v>0.54166666666666663</v>
      </c>
      <c r="E194" s="4" t="s">
        <v>70</v>
      </c>
      <c r="G194" s="4">
        <f t="shared" si="3"/>
        <v>1</v>
      </c>
      <c r="H194" s="4">
        <f t="shared" si="2"/>
        <v>2021</v>
      </c>
      <c r="J194" s="1" t="s">
        <v>426</v>
      </c>
      <c r="K194" s="4" t="str">
        <f>IFERROR(VLOOKUP(J194,Config!$A:$B,2,0),"")</f>
        <v>PL Splice Tape 8mm for ASM  FUJI DETECTI</v>
      </c>
      <c r="L194" s="1">
        <v>232</v>
      </c>
      <c r="M194" s="4" t="str">
        <f>IFERROR(VLOOKUP(J194,Config!$A:$G,7,0),"")</f>
        <v>Box</v>
      </c>
      <c r="N194" s="5">
        <f>IFERROR(VLOOKUP(J194,Config!$A:$C,3,0),"")</f>
        <v>0</v>
      </c>
      <c r="P194" s="4">
        <f>IFERROR(VLOOKUP(J194,Config!$A:$F,6,0),"")</f>
        <v>0</v>
      </c>
    </row>
    <row r="195" spans="2:16" x14ac:dyDescent="0.25">
      <c r="B195" s="6">
        <v>44198</v>
      </c>
      <c r="C195" s="7">
        <v>0.54166666666666663</v>
      </c>
      <c r="E195" s="4" t="s">
        <v>70</v>
      </c>
      <c r="G195" s="4">
        <f t="shared" si="3"/>
        <v>1</v>
      </c>
      <c r="H195" s="4">
        <f t="shared" si="2"/>
        <v>2021</v>
      </c>
      <c r="J195" s="1" t="s">
        <v>26</v>
      </c>
      <c r="K195" s="4" t="str">
        <f>IFERROR(VLOOKUP(J195,Config!$A:$B,2,0),"")</f>
        <v>Bao ngón</v>
      </c>
      <c r="L195" s="1">
        <v>4</v>
      </c>
      <c r="M195" s="4" t="str">
        <f>IFERROR(VLOOKUP(J195,Config!$A:$G,7,0),"")</f>
        <v>Pack</v>
      </c>
      <c r="N195" s="5">
        <f>IFERROR(VLOOKUP(J195,Config!$A:$C,3,0),"")</f>
        <v>0</v>
      </c>
      <c r="P195" s="4">
        <f>IFERROR(VLOOKUP(J195,Config!$A:$F,6,0),"")</f>
        <v>0</v>
      </c>
    </row>
    <row r="196" spans="2:16" x14ac:dyDescent="0.25">
      <c r="B196" s="6">
        <v>44198</v>
      </c>
      <c r="C196" s="7">
        <v>0.54166666666666663</v>
      </c>
      <c r="E196" s="4" t="s">
        <v>70</v>
      </c>
      <c r="G196" s="4">
        <f t="shared" si="3"/>
        <v>1</v>
      </c>
      <c r="H196" s="4">
        <f t="shared" si="2"/>
        <v>2021</v>
      </c>
      <c r="J196" s="1" t="s">
        <v>27</v>
      </c>
      <c r="K196" s="4" t="str">
        <f>IFERROR(VLOOKUP(J196,Config!$A:$B,2,0),"")</f>
        <v>Nitrile gloves size M</v>
      </c>
      <c r="L196" s="1">
        <v>26</v>
      </c>
      <c r="M196" s="4" t="str">
        <f>IFERROR(VLOOKUP(J196,Config!$A:$G,7,0),"")</f>
        <v>Pack</v>
      </c>
      <c r="N196" s="5">
        <f>IFERROR(VLOOKUP(J196,Config!$A:$C,3,0),"")</f>
        <v>0</v>
      </c>
      <c r="P196" s="4">
        <f>IFERROR(VLOOKUP(J196,Config!$A:$F,6,0),"")</f>
        <v>0</v>
      </c>
    </row>
    <row r="197" spans="2:16" x14ac:dyDescent="0.25">
      <c r="B197" s="6">
        <v>44198</v>
      </c>
      <c r="C197" s="7">
        <v>0.54166666666666663</v>
      </c>
      <c r="E197" s="4" t="s">
        <v>70</v>
      </c>
      <c r="G197" s="4">
        <f t="shared" si="3"/>
        <v>1</v>
      </c>
      <c r="H197" s="4">
        <f t="shared" si="2"/>
        <v>2021</v>
      </c>
      <c r="J197" s="1" t="s">
        <v>28</v>
      </c>
      <c r="K197" s="4" t="str">
        <f>IFERROR(VLOOKUP(J197,Config!$A:$B,2,0),"")</f>
        <v>Cồn IPA</v>
      </c>
      <c r="L197" s="1">
        <v>381</v>
      </c>
      <c r="M197" s="4" t="str">
        <f>IFERROR(VLOOKUP(J197,Config!$A:$G,7,0),"")</f>
        <v>Lít</v>
      </c>
      <c r="N197" s="5">
        <f>IFERROR(VLOOKUP(J197,Config!$A:$C,3,0),"")</f>
        <v>0</v>
      </c>
      <c r="P197" s="4">
        <f>IFERROR(VLOOKUP(J197,Config!$A:$F,6,0),"")</f>
        <v>0</v>
      </c>
    </row>
    <row r="198" spans="2:16" x14ac:dyDescent="0.25">
      <c r="B198" s="6">
        <v>44198</v>
      </c>
      <c r="C198" s="7">
        <v>0.54166666666666663</v>
      </c>
      <c r="E198" s="4" t="s">
        <v>70</v>
      </c>
      <c r="G198" s="4">
        <f t="shared" si="3"/>
        <v>1</v>
      </c>
      <c r="H198" s="4">
        <f t="shared" si="2"/>
        <v>2021</v>
      </c>
      <c r="J198" s="1" t="s">
        <v>29</v>
      </c>
      <c r="K198" s="4" t="str">
        <f>IFERROR(VLOOKUP(J198,Config!$A:$B,2,0),"")</f>
        <v>Khẩu trang</v>
      </c>
      <c r="L198" s="1">
        <v>38</v>
      </c>
      <c r="M198" s="4" t="str">
        <f>IFERROR(VLOOKUP(J198,Config!$A:$G,7,0),"")</f>
        <v>Pack</v>
      </c>
      <c r="N198" s="5">
        <f>IFERROR(VLOOKUP(J198,Config!$A:$C,3,0),"")</f>
        <v>0</v>
      </c>
      <c r="P198" s="4">
        <f>IFERROR(VLOOKUP(J198,Config!$A:$F,6,0),"")</f>
        <v>0</v>
      </c>
    </row>
    <row r="199" spans="2:16" x14ac:dyDescent="0.25">
      <c r="B199" s="6">
        <v>44198</v>
      </c>
      <c r="C199" s="7">
        <v>0.54166666666666663</v>
      </c>
      <c r="E199" s="4" t="s">
        <v>70</v>
      </c>
      <c r="G199" s="4">
        <f t="shared" si="3"/>
        <v>1</v>
      </c>
      <c r="H199" s="4">
        <f t="shared" si="2"/>
        <v>2021</v>
      </c>
      <c r="J199" s="1" t="s">
        <v>30</v>
      </c>
      <c r="K199" s="4" t="str">
        <f>IFERROR(VLOOKUP(J199,Config!$A:$B,2,0),"")</f>
        <v>Băng dính vàng 1cm</v>
      </c>
      <c r="L199" s="1">
        <v>16</v>
      </c>
      <c r="M199" s="4" t="str">
        <f>IFERROR(VLOOKUP(J199,Config!$A:$G,7,0),"")</f>
        <v>Reel</v>
      </c>
      <c r="N199" s="5">
        <f>IFERROR(VLOOKUP(J199,Config!$A:$C,3,0),"")</f>
        <v>0</v>
      </c>
      <c r="P199" s="4">
        <f>IFERROR(VLOOKUP(J199,Config!$A:$F,6,0),"")</f>
        <v>0</v>
      </c>
    </row>
    <row r="200" spans="2:16" x14ac:dyDescent="0.25">
      <c r="B200" s="6">
        <v>44198</v>
      </c>
      <c r="C200" s="7">
        <v>0.54166666666666663</v>
      </c>
      <c r="E200" s="4" t="s">
        <v>70</v>
      </c>
      <c r="G200" s="4">
        <f t="shared" si="3"/>
        <v>1</v>
      </c>
      <c r="H200" s="4">
        <f t="shared" si="2"/>
        <v>2021</v>
      </c>
      <c r="J200" s="1" t="s">
        <v>31</v>
      </c>
      <c r="K200" s="4" t="str">
        <f>IFERROR(VLOOKUP(J200,Config!$A:$B,2,0),"")</f>
        <v>Băng dính vàng 5cm</v>
      </c>
      <c r="L200" s="1">
        <v>12</v>
      </c>
      <c r="M200" s="4" t="str">
        <f>IFERROR(VLOOKUP(J200,Config!$A:$G,7,0),"")</f>
        <v>Reel</v>
      </c>
      <c r="N200" s="5">
        <f>IFERROR(VLOOKUP(J200,Config!$A:$C,3,0),"")</f>
        <v>0</v>
      </c>
      <c r="P200" s="4">
        <f>IFERROR(VLOOKUP(J200,Config!$A:$F,6,0),"")</f>
        <v>0</v>
      </c>
    </row>
    <row r="201" spans="2:16" x14ac:dyDescent="0.25">
      <c r="B201" s="6">
        <v>44198</v>
      </c>
      <c r="C201" s="7">
        <v>0.54166666666666663</v>
      </c>
      <c r="E201" s="4" t="s">
        <v>70</v>
      </c>
      <c r="G201" s="4">
        <f t="shared" si="3"/>
        <v>1</v>
      </c>
      <c r="H201" s="4">
        <f t="shared" si="2"/>
        <v>2021</v>
      </c>
      <c r="J201" s="1" t="s">
        <v>32</v>
      </c>
      <c r="K201" s="4" t="str">
        <f>IFERROR(VLOOKUP(J201,Config!$A:$B,2,0),"")</f>
        <v>Băng dính vàng 10 cm</v>
      </c>
      <c r="L201" s="1">
        <v>126</v>
      </c>
      <c r="M201" s="4" t="str">
        <f>IFERROR(VLOOKUP(J201,Config!$A:$G,7,0),"")</f>
        <v>Reel</v>
      </c>
      <c r="N201" s="5">
        <f>IFERROR(VLOOKUP(J201,Config!$A:$C,3,0),"")</f>
        <v>0</v>
      </c>
      <c r="P201" s="4">
        <f>IFERROR(VLOOKUP(J201,Config!$A:$F,6,0),"")</f>
        <v>0</v>
      </c>
    </row>
    <row r="202" spans="2:16" x14ac:dyDescent="0.25">
      <c r="B202" s="6">
        <v>44198</v>
      </c>
      <c r="C202" s="7">
        <v>0.54166666666666663</v>
      </c>
      <c r="E202" s="4" t="s">
        <v>70</v>
      </c>
      <c r="G202" s="4">
        <f t="shared" si="3"/>
        <v>1</v>
      </c>
      <c r="H202" s="4">
        <f t="shared" si="2"/>
        <v>2021</v>
      </c>
      <c r="J202" s="1" t="s">
        <v>33</v>
      </c>
      <c r="K202" s="4" t="str">
        <f>IFERROR(VLOOKUP(J202,Config!$A:$B,2,0),"")</f>
        <v>Băng dính xanh dương 5cm</v>
      </c>
      <c r="L202" s="1">
        <v>49</v>
      </c>
      <c r="M202" s="4" t="str">
        <f>IFERROR(VLOOKUP(J202,Config!$A:$G,7,0),"")</f>
        <v>Reel</v>
      </c>
      <c r="N202" s="5">
        <f>IFERROR(VLOOKUP(J202,Config!$A:$C,3,0),"")</f>
        <v>0</v>
      </c>
      <c r="P202" s="4">
        <f>IFERROR(VLOOKUP(J202,Config!$A:$F,6,0),"")</f>
        <v>0</v>
      </c>
    </row>
    <row r="203" spans="2:16" x14ac:dyDescent="0.25">
      <c r="B203" s="6">
        <v>44198</v>
      </c>
      <c r="C203" s="7">
        <v>0.54166666666666663</v>
      </c>
      <c r="E203" s="4" t="s">
        <v>70</v>
      </c>
      <c r="G203" s="4">
        <f t="shared" si="3"/>
        <v>1</v>
      </c>
      <c r="H203" s="4">
        <f t="shared" si="2"/>
        <v>2021</v>
      </c>
      <c r="J203" s="1" t="s">
        <v>34</v>
      </c>
      <c r="K203" s="4" t="str">
        <f>IFERROR(VLOOKUP(J203,Config!$A:$B,2,0),"")</f>
        <v xml:space="preserve">Băng dính xanh lá cây 5cm </v>
      </c>
      <c r="L203" s="1">
        <v>15</v>
      </c>
      <c r="M203" s="4" t="str">
        <f>IFERROR(VLOOKUP(J203,Config!$A:$G,7,0),"")</f>
        <v>Reel</v>
      </c>
      <c r="N203" s="5">
        <f>IFERROR(VLOOKUP(J203,Config!$A:$C,3,0),"")</f>
        <v>0</v>
      </c>
      <c r="P203" s="4">
        <f>IFERROR(VLOOKUP(J203,Config!$A:$F,6,0),"")</f>
        <v>0</v>
      </c>
    </row>
    <row r="204" spans="2:16" x14ac:dyDescent="0.25">
      <c r="B204" s="6">
        <v>44198</v>
      </c>
      <c r="C204" s="7">
        <v>0.54166666666666663</v>
      </c>
      <c r="E204" s="4" t="s">
        <v>70</v>
      </c>
      <c r="G204" s="4">
        <f t="shared" si="3"/>
        <v>1</v>
      </c>
      <c r="H204" s="4">
        <f t="shared" si="2"/>
        <v>2021</v>
      </c>
      <c r="J204" s="1" t="s">
        <v>35</v>
      </c>
      <c r="K204" s="4" t="str">
        <f>IFERROR(VLOOKUP(J204,Config!$A:$B,2,0),"")</f>
        <v>Băng dính xanh lá cây 10 cm</v>
      </c>
      <c r="L204" s="1">
        <v>4</v>
      </c>
      <c r="M204" s="4" t="str">
        <f>IFERROR(VLOOKUP(J204,Config!$A:$G,7,0),"")</f>
        <v>Reel</v>
      </c>
      <c r="N204" s="5">
        <f>IFERROR(VLOOKUP(J204,Config!$A:$C,3,0),"")</f>
        <v>0</v>
      </c>
      <c r="P204" s="4">
        <f>IFERROR(VLOOKUP(J204,Config!$A:$F,6,0),"")</f>
        <v>0</v>
      </c>
    </row>
    <row r="205" spans="2:16" x14ac:dyDescent="0.25">
      <c r="B205" s="6">
        <v>44198</v>
      </c>
      <c r="C205" s="7">
        <v>0.54166666666666663</v>
      </c>
      <c r="E205" s="4" t="s">
        <v>70</v>
      </c>
      <c r="G205" s="4">
        <f t="shared" si="3"/>
        <v>1</v>
      </c>
      <c r="H205" s="4">
        <f t="shared" si="2"/>
        <v>2021</v>
      </c>
      <c r="J205" s="1" t="s">
        <v>36</v>
      </c>
      <c r="K205" s="4" t="str">
        <f>IFERROR(VLOOKUP(J205,Config!$A:$B,2,0),"")</f>
        <v>Băng dính đỏ 1cm</v>
      </c>
      <c r="L205" s="1">
        <v>14</v>
      </c>
      <c r="M205" s="4" t="str">
        <f>IFERROR(VLOOKUP(J205,Config!$A:$G,7,0),"")</f>
        <v>Reel</v>
      </c>
      <c r="N205" s="5">
        <f>IFERROR(VLOOKUP(J205,Config!$A:$C,3,0),"")</f>
        <v>0</v>
      </c>
      <c r="P205" s="4">
        <f>IFERROR(VLOOKUP(J205,Config!$A:$F,6,0),"")</f>
        <v>0</v>
      </c>
    </row>
    <row r="206" spans="2:16" x14ac:dyDescent="0.25">
      <c r="B206" s="6">
        <v>44198</v>
      </c>
      <c r="C206" s="7">
        <v>0.54166666666666663</v>
      </c>
      <c r="E206" s="4" t="s">
        <v>70</v>
      </c>
      <c r="G206" s="4">
        <f t="shared" si="3"/>
        <v>1</v>
      </c>
      <c r="H206" s="4">
        <f t="shared" si="2"/>
        <v>2021</v>
      </c>
      <c r="J206" s="1" t="s">
        <v>37</v>
      </c>
      <c r="K206" s="4" t="str">
        <f>IFERROR(VLOOKUP(J206,Config!$A:$B,2,0),"")</f>
        <v>Băng dính đỏ 5cm</v>
      </c>
      <c r="L206" s="1">
        <v>17</v>
      </c>
      <c r="M206" s="4" t="str">
        <f>IFERROR(VLOOKUP(J206,Config!$A:$G,7,0),"")</f>
        <v>Reel</v>
      </c>
      <c r="N206" s="5">
        <f>IFERROR(VLOOKUP(J206,Config!$A:$C,3,0),"")</f>
        <v>0</v>
      </c>
      <c r="P206" s="4">
        <f>IFERROR(VLOOKUP(J206,Config!$A:$F,6,0),"")</f>
        <v>0</v>
      </c>
    </row>
    <row r="207" spans="2:16" x14ac:dyDescent="0.25">
      <c r="B207" s="6">
        <v>44198</v>
      </c>
      <c r="C207" s="7">
        <v>0.54166666666666663</v>
      </c>
      <c r="E207" s="4" t="s">
        <v>70</v>
      </c>
      <c r="G207" s="4">
        <f t="shared" si="3"/>
        <v>1</v>
      </c>
      <c r="H207" s="4">
        <f t="shared" si="2"/>
        <v>2021</v>
      </c>
      <c r="J207" s="1" t="s">
        <v>38</v>
      </c>
      <c r="K207" s="4" t="str">
        <f>IFERROR(VLOOKUP(J207,Config!$A:$B,2,0),"")</f>
        <v>Băng dính đỏ 10cm</v>
      </c>
      <c r="L207" s="1">
        <v>6</v>
      </c>
      <c r="M207" s="4" t="str">
        <f>IFERROR(VLOOKUP(J207,Config!$A:$G,7,0),"")</f>
        <v>Reel</v>
      </c>
      <c r="N207" s="5">
        <f>IFERROR(VLOOKUP(J207,Config!$A:$C,3,0),"")</f>
        <v>0</v>
      </c>
      <c r="P207" s="4">
        <f>IFERROR(VLOOKUP(J207,Config!$A:$F,6,0),"")</f>
        <v>0</v>
      </c>
    </row>
    <row r="208" spans="2:16" x14ac:dyDescent="0.25">
      <c r="B208" s="6">
        <v>44198</v>
      </c>
      <c r="C208" s="7">
        <v>0.54166666666666663</v>
      </c>
      <c r="E208" s="4" t="s">
        <v>70</v>
      </c>
      <c r="G208" s="4">
        <f t="shared" si="3"/>
        <v>1</v>
      </c>
      <c r="H208" s="4">
        <f t="shared" si="2"/>
        <v>2021</v>
      </c>
      <c r="J208" s="1" t="s">
        <v>39</v>
      </c>
      <c r="K208" s="4" t="str">
        <f>IFERROR(VLOOKUP(J208,Config!$A:$B,2,0),"")</f>
        <v>Băng dính đen 1cm</v>
      </c>
      <c r="L208" s="1">
        <v>17</v>
      </c>
      <c r="M208" s="4" t="str">
        <f>IFERROR(VLOOKUP(J208,Config!$A:$G,7,0),"")</f>
        <v>Reel</v>
      </c>
      <c r="N208" s="5">
        <f>IFERROR(VLOOKUP(J208,Config!$A:$C,3,0),"")</f>
        <v>0</v>
      </c>
      <c r="P208" s="4">
        <f>IFERROR(VLOOKUP(J208,Config!$A:$F,6,0),"")</f>
        <v>0</v>
      </c>
    </row>
    <row r="209" spans="2:16" x14ac:dyDescent="0.25">
      <c r="B209" s="6">
        <v>44198</v>
      </c>
      <c r="C209" s="7">
        <v>0.54166666666666663</v>
      </c>
      <c r="E209" s="4" t="s">
        <v>70</v>
      </c>
      <c r="G209" s="4">
        <f t="shared" si="3"/>
        <v>1</v>
      </c>
      <c r="H209" s="4">
        <f t="shared" si="2"/>
        <v>2021</v>
      </c>
      <c r="J209" s="1" t="s">
        <v>40</v>
      </c>
      <c r="K209" s="4" t="str">
        <f>IFERROR(VLOOKUP(J209,Config!$A:$B,2,0),"")</f>
        <v>Băng dính sọc trắng hồng</v>
      </c>
      <c r="L209" s="1">
        <v>42</v>
      </c>
      <c r="M209" s="4" t="str">
        <f>IFERROR(VLOOKUP(J209,Config!$A:$G,7,0),"")</f>
        <v>Reel</v>
      </c>
      <c r="N209" s="5">
        <f>IFERROR(VLOOKUP(J209,Config!$A:$C,3,0),"")</f>
        <v>0</v>
      </c>
      <c r="P209" s="4">
        <f>IFERROR(VLOOKUP(J209,Config!$A:$F,6,0),"")</f>
        <v>0</v>
      </c>
    </row>
    <row r="210" spans="2:16" x14ac:dyDescent="0.25">
      <c r="B210" s="6">
        <v>44198</v>
      </c>
      <c r="C210" s="7">
        <v>0.54166666666666663</v>
      </c>
      <c r="E210" s="4" t="s">
        <v>70</v>
      </c>
      <c r="G210" s="4">
        <f t="shared" si="3"/>
        <v>1</v>
      </c>
      <c r="H210" s="4">
        <f t="shared" si="2"/>
        <v>2021</v>
      </c>
      <c r="J210" s="1" t="s">
        <v>41</v>
      </c>
      <c r="K210" s="4" t="str">
        <f>IFERROR(VLOOKUP(J210,Config!$A:$B,2,0),"")</f>
        <v>Băng dính trong suốt</v>
      </c>
      <c r="L210" s="1">
        <v>64</v>
      </c>
      <c r="M210" s="4" t="str">
        <f>IFERROR(VLOOKUP(J210,Config!$A:$G,7,0),"")</f>
        <v>Reel</v>
      </c>
      <c r="N210" s="5">
        <f>IFERROR(VLOOKUP(J210,Config!$A:$C,3,0),"")</f>
        <v>0</v>
      </c>
      <c r="P210" s="4">
        <f>IFERROR(VLOOKUP(J210,Config!$A:$F,6,0),"")</f>
        <v>0</v>
      </c>
    </row>
    <row r="211" spans="2:16" x14ac:dyDescent="0.25">
      <c r="B211" s="6">
        <v>44198</v>
      </c>
      <c r="C211" s="7">
        <v>0.54166666666666663</v>
      </c>
      <c r="E211" s="4" t="s">
        <v>70</v>
      </c>
      <c r="G211" s="4">
        <f t="shared" si="3"/>
        <v>1</v>
      </c>
      <c r="H211" s="4">
        <f t="shared" si="2"/>
        <v>2021</v>
      </c>
      <c r="J211" s="1" t="s">
        <v>42</v>
      </c>
      <c r="K211" s="4" t="str">
        <f>IFERROR(VLOOKUP(J211,Config!$A:$B,2,0),"")</f>
        <v>Băng dính 2 mặt 3M</v>
      </c>
      <c r="L211" s="1">
        <v>29</v>
      </c>
      <c r="M211" s="4" t="str">
        <f>IFERROR(VLOOKUP(J211,Config!$A:$G,7,0),"")</f>
        <v>Reel</v>
      </c>
      <c r="N211" s="5">
        <f>IFERROR(VLOOKUP(J211,Config!$A:$C,3,0),"")</f>
        <v>0</v>
      </c>
      <c r="P211" s="4">
        <f>IFERROR(VLOOKUP(J211,Config!$A:$F,6,0),"")</f>
        <v>0</v>
      </c>
    </row>
    <row r="212" spans="2:16" x14ac:dyDescent="0.25">
      <c r="B212" s="6">
        <v>44198</v>
      </c>
      <c r="C212" s="7">
        <v>0.54166666666666663</v>
      </c>
      <c r="E212" s="4" t="s">
        <v>70</v>
      </c>
      <c r="G212" s="4">
        <f t="shared" si="3"/>
        <v>1</v>
      </c>
      <c r="H212" s="4">
        <f t="shared" si="2"/>
        <v>2021</v>
      </c>
      <c r="J212" s="1" t="s">
        <v>43</v>
      </c>
      <c r="K212" s="4" t="str">
        <f>IFERROR(VLOOKUP(J212,Config!$A:$B,2,0),"")</f>
        <v>Băng dính chịu nhiệt PET( Màu đồng ) 10mm*33m</v>
      </c>
      <c r="L212" s="1">
        <v>184</v>
      </c>
      <c r="M212" s="4" t="str">
        <f>IFERROR(VLOOKUP(J212,Config!$A:$G,7,0),"")</f>
        <v>Reel</v>
      </c>
      <c r="N212" s="5">
        <f>IFERROR(VLOOKUP(J212,Config!$A:$C,3,0),"")</f>
        <v>0</v>
      </c>
      <c r="P212" s="4">
        <f>IFERROR(VLOOKUP(J212,Config!$A:$F,6,0),"")</f>
        <v>0</v>
      </c>
    </row>
    <row r="213" spans="2:16" x14ac:dyDescent="0.25">
      <c r="B213" s="6">
        <v>44198</v>
      </c>
      <c r="C213" s="7">
        <v>0.54166666666666663</v>
      </c>
      <c r="E213" s="4" t="s">
        <v>70</v>
      </c>
      <c r="G213" s="4">
        <f t="shared" si="3"/>
        <v>1</v>
      </c>
      <c r="H213" s="4">
        <f t="shared" si="2"/>
        <v>2021</v>
      </c>
      <c r="J213" s="1" t="s">
        <v>44</v>
      </c>
      <c r="K213" s="4" t="str">
        <f>IFERROR(VLOOKUP(J213,Config!$A:$B,2,0),"")</f>
        <v>Băng dính 2 mặt loại to</v>
      </c>
      <c r="L213" s="1">
        <v>39</v>
      </c>
      <c r="M213" s="4" t="str">
        <f>IFERROR(VLOOKUP(J213,Config!$A:$G,7,0),"")</f>
        <v>Reel</v>
      </c>
      <c r="N213" s="5">
        <f>IFERROR(VLOOKUP(J213,Config!$A:$C,3,0),"")</f>
        <v>0</v>
      </c>
      <c r="P213" s="4">
        <f>IFERROR(VLOOKUP(J213,Config!$A:$F,6,0),"")</f>
        <v>0</v>
      </c>
    </row>
    <row r="214" spans="2:16" x14ac:dyDescent="0.25">
      <c r="B214" s="6">
        <v>44198</v>
      </c>
      <c r="C214" s="7">
        <v>0.54166666666666663</v>
      </c>
      <c r="E214" s="4" t="s">
        <v>70</v>
      </c>
      <c r="G214" s="4">
        <f t="shared" si="3"/>
        <v>1</v>
      </c>
      <c r="H214" s="4">
        <f t="shared" si="2"/>
        <v>2021</v>
      </c>
      <c r="J214" s="1" t="s">
        <v>45</v>
      </c>
      <c r="K214" s="4" t="str">
        <f>IFERROR(VLOOKUP(J214,Config!$A:$B,2,0),"")</f>
        <v>Băng dính dán LCR</v>
      </c>
      <c r="L214" s="1">
        <v>24</v>
      </c>
      <c r="M214" s="4" t="str">
        <f>IFERROR(VLOOKUP(J214,Config!$A:$G,7,0),"")</f>
        <v>Reel</v>
      </c>
      <c r="N214" s="5">
        <f>IFERROR(VLOOKUP(J214,Config!$A:$C,3,0),"")</f>
        <v>0</v>
      </c>
      <c r="P214" s="4">
        <f>IFERROR(VLOOKUP(J214,Config!$A:$F,6,0),"")</f>
        <v>0</v>
      </c>
    </row>
    <row r="215" spans="2:16" x14ac:dyDescent="0.25">
      <c r="B215" s="6">
        <v>44198</v>
      </c>
      <c r="C215" s="7">
        <v>0.54166666666666663</v>
      </c>
      <c r="E215" s="4" t="s">
        <v>70</v>
      </c>
      <c r="G215" s="4">
        <f t="shared" si="3"/>
        <v>1</v>
      </c>
      <c r="H215" s="4">
        <f t="shared" si="2"/>
        <v>2021</v>
      </c>
      <c r="J215" s="1" t="s">
        <v>46</v>
      </c>
      <c r="K215" s="4" t="str">
        <f>IFERROR(VLOOKUP(J215,Config!$A:$B,2,0),"")</f>
        <v>Băng dính 3M vệ sinh Nozzle</v>
      </c>
      <c r="L215" s="1">
        <v>35</v>
      </c>
      <c r="M215" s="4" t="str">
        <f>IFERROR(VLOOKUP(J215,Config!$A:$G,7,0),"")</f>
        <v>Reel</v>
      </c>
      <c r="N215" s="5">
        <f>IFERROR(VLOOKUP(J215,Config!$A:$C,3,0),"")</f>
        <v>0</v>
      </c>
      <c r="P215" s="4">
        <f>IFERROR(VLOOKUP(J215,Config!$A:$F,6,0),"")</f>
        <v>0</v>
      </c>
    </row>
    <row r="216" spans="2:16" x14ac:dyDescent="0.25">
      <c r="B216" s="6">
        <v>44198</v>
      </c>
      <c r="C216" s="7">
        <v>0.54166666666666663</v>
      </c>
      <c r="E216" s="4" t="s">
        <v>70</v>
      </c>
      <c r="G216" s="4">
        <f t="shared" si="3"/>
        <v>1</v>
      </c>
      <c r="H216" s="4">
        <f t="shared" si="2"/>
        <v>2021</v>
      </c>
      <c r="J216" s="1" t="s">
        <v>47</v>
      </c>
      <c r="K216" s="4" t="str">
        <f>IFERROR(VLOOKUP(J216,Config!$A:$B,2,0),"")</f>
        <v>Băng dính dán scale</v>
      </c>
      <c r="L216" s="1">
        <v>1</v>
      </c>
      <c r="M216" s="4" t="str">
        <f>IFERROR(VLOOKUP(J216,Config!$A:$G,7,0),"")</f>
        <v>Reel</v>
      </c>
      <c r="N216" s="5">
        <f>IFERROR(VLOOKUP(J216,Config!$A:$C,3,0),"")</f>
        <v>0</v>
      </c>
      <c r="P216" s="4">
        <f>IFERROR(VLOOKUP(J216,Config!$A:$F,6,0),"")</f>
        <v>0</v>
      </c>
    </row>
    <row r="217" spans="2:16" x14ac:dyDescent="0.25">
      <c r="B217" s="6">
        <v>44198</v>
      </c>
      <c r="C217" s="7">
        <v>0.54166666666666663</v>
      </c>
      <c r="E217" s="4" t="s">
        <v>70</v>
      </c>
      <c r="G217" s="4">
        <f t="shared" si="3"/>
        <v>1</v>
      </c>
      <c r="H217" s="4">
        <f t="shared" si="2"/>
        <v>2021</v>
      </c>
      <c r="J217" s="1" t="s">
        <v>48</v>
      </c>
      <c r="K217" s="4" t="str">
        <f>IFERROR(VLOOKUP(J217,Config!$A:$B,2,0),"")</f>
        <v xml:space="preserve">Bút tô bad mark </v>
      </c>
      <c r="L217" s="1">
        <v>26</v>
      </c>
      <c r="M217" s="4" t="str">
        <f>IFERROR(VLOOKUP(J217,Config!$A:$G,7,0),"")</f>
        <v>Box</v>
      </c>
      <c r="N217" s="5">
        <f>IFERROR(VLOOKUP(J217,Config!$A:$C,3,0),"")</f>
        <v>0</v>
      </c>
      <c r="P217" s="4">
        <f>IFERROR(VLOOKUP(J217,Config!$A:$F,6,0),"")</f>
        <v>0</v>
      </c>
    </row>
    <row r="218" spans="2:16" x14ac:dyDescent="0.25">
      <c r="B218" s="6">
        <v>44198</v>
      </c>
      <c r="C218" s="7">
        <v>0.54166666666666663</v>
      </c>
      <c r="E218" s="4" t="s">
        <v>70</v>
      </c>
      <c r="G218" s="4">
        <f t="shared" si="3"/>
        <v>1</v>
      </c>
      <c r="H218" s="4">
        <f t="shared" si="2"/>
        <v>2021</v>
      </c>
      <c r="J218" s="1" t="s">
        <v>49</v>
      </c>
      <c r="K218" s="4" t="str">
        <f>IFERROR(VLOOKUP(J218,Config!$A:$B,2,0),"")</f>
        <v>Băng dính bạc</v>
      </c>
      <c r="L218" s="1">
        <v>6</v>
      </c>
      <c r="M218" s="4" t="str">
        <f>IFERROR(VLOOKUP(J218,Config!$A:$G,7,0),"")</f>
        <v>Reel</v>
      </c>
      <c r="N218" s="5">
        <f>IFERROR(VLOOKUP(J218,Config!$A:$C,3,0),"")</f>
        <v>0</v>
      </c>
      <c r="P218" s="4">
        <f>IFERROR(VLOOKUP(J218,Config!$A:$F,6,0),"")</f>
        <v>0</v>
      </c>
    </row>
    <row r="219" spans="2:16" x14ac:dyDescent="0.25">
      <c r="B219" s="6">
        <v>44198</v>
      </c>
      <c r="C219" s="7">
        <v>0.54166666666666663</v>
      </c>
      <c r="E219" s="4" t="s">
        <v>70</v>
      </c>
      <c r="G219" s="4">
        <f t="shared" si="3"/>
        <v>1</v>
      </c>
      <c r="H219" s="4">
        <f t="shared" si="2"/>
        <v>2021</v>
      </c>
      <c r="J219" s="1" t="s">
        <v>50</v>
      </c>
      <c r="K219" s="4" t="str">
        <f>IFERROR(VLOOKUP(J219,Config!$A:$B,2,0),"")</f>
        <v>Tem in barcode Zebra</v>
      </c>
      <c r="L219" s="1">
        <v>20</v>
      </c>
      <c r="M219" s="4" t="str">
        <f>IFERROR(VLOOKUP(J219,Config!$A:$G,7,0),"")</f>
        <v>Reel</v>
      </c>
      <c r="N219" s="5">
        <f>IFERROR(VLOOKUP(J219,Config!$A:$C,3,0),"")</f>
        <v>0</v>
      </c>
      <c r="P219" s="4">
        <f>IFERROR(VLOOKUP(J219,Config!$A:$F,6,0),"")</f>
        <v>0</v>
      </c>
    </row>
    <row r="220" spans="2:16" x14ac:dyDescent="0.25">
      <c r="B220" s="6">
        <v>44198</v>
      </c>
      <c r="C220" s="7">
        <v>0.54166666666666663</v>
      </c>
      <c r="E220" s="4" t="s">
        <v>70</v>
      </c>
      <c r="G220" s="4">
        <f t="shared" si="3"/>
        <v>1</v>
      </c>
      <c r="H220" s="4">
        <f t="shared" si="2"/>
        <v>2021</v>
      </c>
      <c r="J220" s="1" t="s">
        <v>51</v>
      </c>
      <c r="K220" s="4" t="str">
        <f>IFERROR(VLOOKUP(J220,Config!$A:$B,2,0),"")</f>
        <v>Tem MSL</v>
      </c>
      <c r="L220" s="1">
        <v>7</v>
      </c>
      <c r="M220" s="4" t="str">
        <f>IFERROR(VLOOKUP(J220,Config!$A:$G,7,0),"")</f>
        <v>Reel</v>
      </c>
      <c r="N220" s="5">
        <f>IFERROR(VLOOKUP(J220,Config!$A:$C,3,0),"")</f>
        <v>0</v>
      </c>
      <c r="P220" s="4">
        <f>IFERROR(VLOOKUP(J220,Config!$A:$F,6,0),"")</f>
        <v>0</v>
      </c>
    </row>
    <row r="221" spans="2:16" x14ac:dyDescent="0.25">
      <c r="B221" s="6">
        <v>44198</v>
      </c>
      <c r="C221" s="7">
        <v>0.54166666666666663</v>
      </c>
      <c r="E221" s="4" t="s">
        <v>70</v>
      </c>
      <c r="G221" s="4">
        <f t="shared" si="3"/>
        <v>1</v>
      </c>
      <c r="H221" s="4">
        <f t="shared" si="2"/>
        <v>2021</v>
      </c>
      <c r="J221" s="1" t="s">
        <v>52</v>
      </c>
      <c r="K221" s="4" t="str">
        <f>IFERROR(VLOOKUP(J221,Config!$A:$B,2,0),"")</f>
        <v>Dây buộc vỏ liệu</v>
      </c>
      <c r="L221" s="1">
        <v>4</v>
      </c>
      <c r="M221" s="4" t="str">
        <f>IFERROR(VLOOKUP(J221,Config!$A:$G,7,0),"")</f>
        <v>Reel</v>
      </c>
      <c r="N221" s="5">
        <f>IFERROR(VLOOKUP(J221,Config!$A:$C,3,0),"")</f>
        <v>0</v>
      </c>
      <c r="P221" s="4">
        <f>IFERROR(VLOOKUP(J221,Config!$A:$F,6,0),"")</f>
        <v>0</v>
      </c>
    </row>
    <row r="222" spans="2:16" x14ac:dyDescent="0.25">
      <c r="B222" s="6">
        <v>44198</v>
      </c>
      <c r="C222" s="7">
        <v>0.54166666666666663</v>
      </c>
      <c r="E222" s="4" t="s">
        <v>70</v>
      </c>
      <c r="G222" s="4">
        <f t="shared" si="3"/>
        <v>1</v>
      </c>
      <c r="H222" s="4">
        <f t="shared" si="2"/>
        <v>2021</v>
      </c>
      <c r="J222" s="1" t="s">
        <v>53</v>
      </c>
      <c r="K222" s="4" t="str">
        <f>IFERROR(VLOOKUP(J222,Config!$A:$B,2,0),"")</f>
        <v>Giấy than cho máy in Zebra</v>
      </c>
      <c r="L222" s="1">
        <v>25</v>
      </c>
      <c r="M222" s="4" t="str">
        <f>IFERROR(VLOOKUP(J222,Config!$A:$G,7,0),"")</f>
        <v>Reel</v>
      </c>
      <c r="N222" s="5">
        <f>IFERROR(VLOOKUP(J222,Config!$A:$C,3,0),"")</f>
        <v>0</v>
      </c>
      <c r="P222" s="4">
        <f>IFERROR(VLOOKUP(J222,Config!$A:$F,6,0),"")</f>
        <v>0</v>
      </c>
    </row>
    <row r="223" spans="2:16" x14ac:dyDescent="0.25">
      <c r="B223" s="6">
        <v>44198</v>
      </c>
      <c r="C223" s="7">
        <v>0.54166666666666663</v>
      </c>
      <c r="E223" s="4" t="s">
        <v>70</v>
      </c>
      <c r="G223" s="4">
        <f t="shared" si="3"/>
        <v>1</v>
      </c>
      <c r="H223" s="4">
        <f t="shared" si="2"/>
        <v>2021</v>
      </c>
      <c r="J223" s="1" t="s">
        <v>54</v>
      </c>
      <c r="K223" s="4" t="str">
        <f>IFERROR(VLOOKUP(J223,Config!$A:$B,2,0),"")</f>
        <v>Giấy in tem màu vàng</v>
      </c>
      <c r="L223" s="1">
        <v>6</v>
      </c>
      <c r="M223" s="4" t="str">
        <f>IFERROR(VLOOKUP(J223,Config!$A:$G,7,0),"")</f>
        <v>Reel</v>
      </c>
      <c r="N223" s="5">
        <f>IFERROR(VLOOKUP(J223,Config!$A:$C,3,0),"")</f>
        <v>0</v>
      </c>
      <c r="P223" s="4">
        <f>IFERROR(VLOOKUP(J223,Config!$A:$F,6,0),"")</f>
        <v>0</v>
      </c>
    </row>
    <row r="224" spans="2:16" x14ac:dyDescent="0.25">
      <c r="B224" s="6">
        <v>44198</v>
      </c>
      <c r="C224" s="7">
        <v>0.54166666666666663</v>
      </c>
      <c r="E224" s="4" t="s">
        <v>70</v>
      </c>
      <c r="G224" s="4">
        <f t="shared" si="3"/>
        <v>1</v>
      </c>
      <c r="H224" s="4">
        <f t="shared" si="2"/>
        <v>2021</v>
      </c>
      <c r="J224" s="1" t="s">
        <v>55</v>
      </c>
      <c r="K224" s="4" t="str">
        <f>IFERROR(VLOOKUP(J224,Config!$A:$B,2,0),"")</f>
        <v>Giấy in tem kem hàn, flux loại nhỏ</v>
      </c>
      <c r="L224" s="1">
        <v>25</v>
      </c>
      <c r="M224" s="4" t="str">
        <f>IFERROR(VLOOKUP(J224,Config!$A:$G,7,0),"")</f>
        <v>Reel</v>
      </c>
      <c r="N224" s="5">
        <f>IFERROR(VLOOKUP(J224,Config!$A:$C,3,0),"")</f>
        <v>0</v>
      </c>
      <c r="P224" s="4">
        <f>IFERROR(VLOOKUP(J224,Config!$A:$F,6,0),"")</f>
        <v>0</v>
      </c>
    </row>
    <row r="225" spans="2:16" x14ac:dyDescent="0.25">
      <c r="B225" s="6">
        <v>44198</v>
      </c>
      <c r="C225" s="7">
        <v>0.54166666666666663</v>
      </c>
      <c r="E225" s="4" t="s">
        <v>70</v>
      </c>
      <c r="G225" s="4">
        <f t="shared" si="3"/>
        <v>1</v>
      </c>
      <c r="H225" s="4">
        <f t="shared" si="2"/>
        <v>2021</v>
      </c>
      <c r="J225" s="1" t="s">
        <v>56</v>
      </c>
      <c r="K225" s="4" t="str">
        <f>IFERROR(VLOOKUP(J225,Config!$A:$B,2,0),"")</f>
        <v>Giấy in tem kem hàn, flux loại to</v>
      </c>
      <c r="L225" s="1">
        <v>10</v>
      </c>
      <c r="M225" s="4" t="str">
        <f>IFERROR(VLOOKUP(J225,Config!$A:$G,7,0),"")</f>
        <v>Reel</v>
      </c>
      <c r="N225" s="5">
        <f>IFERROR(VLOOKUP(J225,Config!$A:$C,3,0),"")</f>
        <v>0</v>
      </c>
      <c r="P225" s="4">
        <f>IFERROR(VLOOKUP(J225,Config!$A:$F,6,0),"")</f>
        <v>0</v>
      </c>
    </row>
    <row r="226" spans="2:16" x14ac:dyDescent="0.25">
      <c r="B226" s="6">
        <v>44198</v>
      </c>
      <c r="C226" s="7">
        <v>0.54166666666666663</v>
      </c>
      <c r="E226" s="4" t="s">
        <v>70</v>
      </c>
      <c r="G226" s="4">
        <f t="shared" si="3"/>
        <v>1</v>
      </c>
      <c r="H226" s="4">
        <f t="shared" si="2"/>
        <v>2021</v>
      </c>
      <c r="J226" s="1" t="s">
        <v>57</v>
      </c>
      <c r="K226" s="4" t="str">
        <f>IFERROR(VLOOKUP(J226,Config!$A:$B,2,0),"")</f>
        <v>Màng bọc mask</v>
      </c>
      <c r="L226" s="1">
        <v>4</v>
      </c>
      <c r="M226" s="4" t="str">
        <f>IFERROR(VLOOKUP(J226,Config!$A:$G,7,0),"")</f>
        <v>Reel</v>
      </c>
      <c r="N226" s="5">
        <f>IFERROR(VLOOKUP(J226,Config!$A:$C,3,0),"")</f>
        <v>0</v>
      </c>
      <c r="P226" s="4">
        <f>IFERROR(VLOOKUP(J226,Config!$A:$F,6,0),"")</f>
        <v>0</v>
      </c>
    </row>
    <row r="227" spans="2:16" x14ac:dyDescent="0.25">
      <c r="B227" s="6">
        <v>44198</v>
      </c>
      <c r="C227" s="7">
        <v>0.54166666666666663</v>
      </c>
      <c r="E227" s="4" t="s">
        <v>70</v>
      </c>
      <c r="G227" s="4">
        <f t="shared" si="3"/>
        <v>1</v>
      </c>
      <c r="H227" s="4">
        <f t="shared" si="2"/>
        <v>2021</v>
      </c>
      <c r="J227" s="1" t="s">
        <v>58</v>
      </c>
      <c r="K227" s="4" t="str">
        <f>IFERROR(VLOOKUP(J227,Config!$A:$B,2,0),"")</f>
        <v>Ổ khóa locker</v>
      </c>
      <c r="L227" s="1">
        <v>46</v>
      </c>
      <c r="M227" s="4" t="str">
        <f>IFERROR(VLOOKUP(J227,Config!$A:$G,7,0),"")</f>
        <v>Ea</v>
      </c>
      <c r="N227" s="5">
        <f>IFERROR(VLOOKUP(J227,Config!$A:$C,3,0),"")</f>
        <v>0</v>
      </c>
      <c r="P227" s="4">
        <f>IFERROR(VLOOKUP(J227,Config!$A:$F,6,0),"")</f>
        <v>0</v>
      </c>
    </row>
    <row r="228" spans="2:16" x14ac:dyDescent="0.25">
      <c r="B228" s="6">
        <v>44198</v>
      </c>
      <c r="C228" s="7">
        <v>0.54166666666666663</v>
      </c>
      <c r="E228" s="4" t="s">
        <v>70</v>
      </c>
      <c r="G228" s="4">
        <f t="shared" si="3"/>
        <v>1</v>
      </c>
      <c r="H228" s="4">
        <f t="shared" si="2"/>
        <v>2021</v>
      </c>
      <c r="J228" s="1" t="s">
        <v>75</v>
      </c>
      <c r="K228" s="4" t="str">
        <f>IFERROR(VLOOKUP(J228,Config!$A:$B,2,0),"")</f>
        <v>Tape in nhãn máy in cầm tay 12mm</v>
      </c>
      <c r="L228" s="1">
        <v>18</v>
      </c>
      <c r="M228" s="4" t="str">
        <f>IFERROR(VLOOKUP(J228,Config!$A:$G,7,0),"")</f>
        <v>Reel</v>
      </c>
      <c r="N228" s="5">
        <f>IFERROR(VLOOKUP(J228,Config!$A:$C,3,0),"")</f>
        <v>0</v>
      </c>
      <c r="P228" s="4">
        <f>IFERROR(VLOOKUP(J228,Config!$A:$F,6,0),"")</f>
        <v>0</v>
      </c>
    </row>
    <row r="229" spans="2:16" x14ac:dyDescent="0.25">
      <c r="B229" s="6">
        <v>44198</v>
      </c>
      <c r="C229" s="7">
        <v>0.54166666666666663</v>
      </c>
      <c r="E229" s="4" t="s">
        <v>70</v>
      </c>
      <c r="G229" s="4">
        <f t="shared" si="3"/>
        <v>1</v>
      </c>
      <c r="H229" s="4">
        <f t="shared" si="2"/>
        <v>2021</v>
      </c>
      <c r="J229" s="1" t="s">
        <v>76</v>
      </c>
      <c r="K229" s="4" t="str">
        <f>IFERROR(VLOOKUP(J229,Config!$A:$B,2,0),"")</f>
        <v>Tape in nhãn máy in cầm tay 18mm</v>
      </c>
      <c r="M229" s="4" t="str">
        <f>IFERROR(VLOOKUP(J229,Config!$A:$G,7,0),"")</f>
        <v>Reel</v>
      </c>
      <c r="N229" s="5">
        <f>IFERROR(VLOOKUP(J229,Config!$A:$C,3,0),"")</f>
        <v>0</v>
      </c>
      <c r="P229" s="4">
        <f>IFERROR(VLOOKUP(J229,Config!$A:$F,6,0),"")</f>
        <v>0</v>
      </c>
    </row>
    <row r="230" spans="2:16" x14ac:dyDescent="0.25">
      <c r="B230" s="6">
        <v>44198</v>
      </c>
      <c r="C230" s="7">
        <v>0.54166666666666663</v>
      </c>
      <c r="E230" s="4" t="s">
        <v>70</v>
      </c>
      <c r="G230" s="4">
        <f t="shared" si="3"/>
        <v>1</v>
      </c>
      <c r="H230" s="4">
        <f t="shared" si="2"/>
        <v>2021</v>
      </c>
      <c r="J230" s="1" t="s">
        <v>77</v>
      </c>
      <c r="K230" s="4" t="str">
        <f>IFERROR(VLOOKUP(J230,Config!$A:$B,2,0),"")</f>
        <v>Tape in nhãn máy in cầm tay 24mm</v>
      </c>
      <c r="L230" s="1">
        <v>3</v>
      </c>
      <c r="M230" s="4" t="str">
        <f>IFERROR(VLOOKUP(J230,Config!$A:$G,7,0),"")</f>
        <v>Reel</v>
      </c>
      <c r="N230" s="5">
        <f>IFERROR(VLOOKUP(J230,Config!$A:$C,3,0),"")</f>
        <v>0</v>
      </c>
      <c r="P230" s="4">
        <f>IFERROR(VLOOKUP(J230,Config!$A:$F,6,0),"")</f>
        <v>0</v>
      </c>
    </row>
    <row r="231" spans="2:16" x14ac:dyDescent="0.25">
      <c r="B231" s="6">
        <v>44198</v>
      </c>
      <c r="C231" s="7">
        <v>0.54166666666666663</v>
      </c>
      <c r="E231" s="4" t="s">
        <v>70</v>
      </c>
      <c r="G231" s="4">
        <f t="shared" si="3"/>
        <v>1</v>
      </c>
      <c r="H231" s="4">
        <f t="shared" si="2"/>
        <v>2021</v>
      </c>
      <c r="J231" s="1" t="s">
        <v>78</v>
      </c>
      <c r="K231" s="4" t="str">
        <f>IFERROR(VLOOKUP(J231,Config!$A:$B,2,0),"")</f>
        <v>Bóng đèn</v>
      </c>
      <c r="L231" s="1">
        <v>16</v>
      </c>
      <c r="M231" s="4" t="str">
        <f>IFERROR(VLOOKUP(J231,Config!$A:$G,7,0),"")</f>
        <v>Ea</v>
      </c>
      <c r="N231" s="5">
        <f>IFERROR(VLOOKUP(J231,Config!$A:$C,3,0),"")</f>
        <v>0</v>
      </c>
      <c r="P231" s="4">
        <f>IFERROR(VLOOKUP(J231,Config!$A:$F,6,0),"")</f>
        <v>0</v>
      </c>
    </row>
    <row r="232" spans="2:16" x14ac:dyDescent="0.25">
      <c r="B232" s="6">
        <v>44198</v>
      </c>
      <c r="C232" s="7">
        <v>0.54166666666666663</v>
      </c>
      <c r="E232" s="4" t="s">
        <v>70</v>
      </c>
      <c r="G232" s="4">
        <f t="shared" si="3"/>
        <v>1</v>
      </c>
      <c r="H232" s="4">
        <f t="shared" si="2"/>
        <v>2021</v>
      </c>
      <c r="J232" s="1" t="s">
        <v>79</v>
      </c>
      <c r="K232" s="4" t="str">
        <f>IFERROR(VLOOKUP(J232,Config!$A:$B,2,0),"")</f>
        <v>Lọ đựng cồn IPA</v>
      </c>
      <c r="L232" s="1">
        <v>5</v>
      </c>
      <c r="M232" s="4" t="str">
        <f>IFERROR(VLOOKUP(J232,Config!$A:$G,7,0),"")</f>
        <v>Ea</v>
      </c>
      <c r="N232" s="5">
        <f>IFERROR(VLOOKUP(J232,Config!$A:$C,3,0),"")</f>
        <v>0</v>
      </c>
      <c r="P232" s="4">
        <f>IFERROR(VLOOKUP(J232,Config!$A:$F,6,0),"")</f>
        <v>0</v>
      </c>
    </row>
    <row r="233" spans="2:16" x14ac:dyDescent="0.25">
      <c r="B233" s="6">
        <v>44198</v>
      </c>
      <c r="C233" s="7">
        <v>0.54166666666666663</v>
      </c>
      <c r="E233" s="4" t="s">
        <v>70</v>
      </c>
      <c r="G233" s="4">
        <f t="shared" si="3"/>
        <v>1</v>
      </c>
      <c r="H233" s="4">
        <f t="shared" si="2"/>
        <v>2021</v>
      </c>
      <c r="J233" s="1" t="s">
        <v>80</v>
      </c>
      <c r="K233" s="4" t="str">
        <f>IFERROR(VLOOKUP(J233,Config!$A:$B,2,0),"")</f>
        <v>Gá kẹp file tài liệu</v>
      </c>
      <c r="L233" s="1">
        <v>35</v>
      </c>
      <c r="M233" s="4" t="str">
        <f>IFERROR(VLOOKUP(J233,Config!$A:$G,7,0),"")</f>
        <v>Ea</v>
      </c>
      <c r="N233" s="5">
        <f>IFERROR(VLOOKUP(J233,Config!$A:$C,3,0),"")</f>
        <v>0</v>
      </c>
      <c r="P233" s="4">
        <f>IFERROR(VLOOKUP(J233,Config!$A:$F,6,0),"")</f>
        <v>0</v>
      </c>
    </row>
    <row r="234" spans="2:16" x14ac:dyDescent="0.25">
      <c r="B234" s="6">
        <v>44198</v>
      </c>
      <c r="C234" s="7">
        <v>0.54166666666666663</v>
      </c>
      <c r="E234" s="4" t="s">
        <v>70</v>
      </c>
      <c r="G234" s="4">
        <f t="shared" si="3"/>
        <v>1</v>
      </c>
      <c r="H234" s="4">
        <f t="shared" si="2"/>
        <v>2021</v>
      </c>
      <c r="J234" s="1" t="s">
        <v>81</v>
      </c>
      <c r="K234" s="4" t="str">
        <f>IFERROR(VLOOKUP(J234,Config!$A:$B,2,0),"")</f>
        <v>Túi lọc máy hút bụi</v>
      </c>
      <c r="L234" s="1">
        <v>40</v>
      </c>
      <c r="M234" s="4" t="str">
        <f>IFERROR(VLOOKUP(J234,Config!$A:$G,7,0),"")</f>
        <v>Ea</v>
      </c>
      <c r="N234" s="5">
        <f>IFERROR(VLOOKUP(J234,Config!$A:$C,3,0),"")</f>
        <v>0</v>
      </c>
      <c r="P234" s="4">
        <f>IFERROR(VLOOKUP(J234,Config!$A:$F,6,0),"")</f>
        <v>0</v>
      </c>
    </row>
    <row r="235" spans="2:16" x14ac:dyDescent="0.25">
      <c r="B235" s="6">
        <v>44198</v>
      </c>
      <c r="C235" s="7">
        <v>0.54166666666666663</v>
      </c>
      <c r="E235" s="4" t="s">
        <v>70</v>
      </c>
      <c r="G235" s="4">
        <f t="shared" si="3"/>
        <v>1</v>
      </c>
      <c r="H235" s="4">
        <f t="shared" si="2"/>
        <v>2021</v>
      </c>
      <c r="J235" s="1" t="s">
        <v>82</v>
      </c>
      <c r="K235" s="4" t="str">
        <f>IFERROR(VLOOKUP(J235,Config!$A:$B,2,0),"")</f>
        <v>Túi rác máy hút bụi</v>
      </c>
      <c r="L235" s="1">
        <v>18</v>
      </c>
      <c r="M235" s="4" t="str">
        <f>IFERROR(VLOOKUP(J235,Config!$A:$G,7,0),"")</f>
        <v>Ea</v>
      </c>
      <c r="N235" s="5">
        <f>IFERROR(VLOOKUP(J235,Config!$A:$C,3,0),"")</f>
        <v>0</v>
      </c>
      <c r="P235" s="4">
        <f>IFERROR(VLOOKUP(J235,Config!$A:$F,6,0),"")</f>
        <v>0</v>
      </c>
    </row>
    <row r="236" spans="2:16" x14ac:dyDescent="0.25">
      <c r="B236" s="6">
        <v>44198</v>
      </c>
      <c r="C236" s="7">
        <v>0.54166666666666663</v>
      </c>
      <c r="E236" s="4" t="s">
        <v>70</v>
      </c>
      <c r="G236" s="4">
        <f t="shared" si="3"/>
        <v>1</v>
      </c>
      <c r="H236" s="4">
        <f t="shared" si="2"/>
        <v>2021</v>
      </c>
      <c r="J236" s="1" t="s">
        <v>83</v>
      </c>
      <c r="K236" s="4" t="str">
        <f>IFERROR(VLOOKUP(J236,Config!$A:$B,2,0),"")</f>
        <v>Tấm lót chuột</v>
      </c>
      <c r="L236" s="1">
        <v>11</v>
      </c>
      <c r="M236" s="4" t="str">
        <f>IFERROR(VLOOKUP(J236,Config!$A:$G,7,0),"")</f>
        <v>Ea</v>
      </c>
      <c r="N236" s="5">
        <f>IFERROR(VLOOKUP(J236,Config!$A:$C,3,0),"")</f>
        <v>0</v>
      </c>
      <c r="P236" s="4">
        <f>IFERROR(VLOOKUP(J236,Config!$A:$F,6,0),"")</f>
        <v>0</v>
      </c>
    </row>
    <row r="237" spans="2:16" x14ac:dyDescent="0.25">
      <c r="B237" s="6">
        <v>44198</v>
      </c>
      <c r="C237" s="7">
        <v>0.54166666666666663</v>
      </c>
      <c r="E237" s="4" t="s">
        <v>70</v>
      </c>
      <c r="G237" s="4">
        <f t="shared" si="3"/>
        <v>1</v>
      </c>
      <c r="H237" s="4">
        <f t="shared" si="2"/>
        <v>2021</v>
      </c>
      <c r="J237" s="1" t="s">
        <v>84</v>
      </c>
      <c r="K237" s="4" t="str">
        <f>IFERROR(VLOOKUP(J237,Config!$A:$B,2,0),"")</f>
        <v>Dây thít 4 x 200mm</v>
      </c>
      <c r="L237" s="1">
        <v>12</v>
      </c>
      <c r="M237" s="4" t="str">
        <f>IFERROR(VLOOKUP(J237,Config!$A:$G,7,0),"")</f>
        <v>Pack</v>
      </c>
      <c r="N237" s="5">
        <f>IFERROR(VLOOKUP(J237,Config!$A:$C,3,0),"")</f>
        <v>0</v>
      </c>
      <c r="P237" s="4">
        <f>IFERROR(VLOOKUP(J237,Config!$A:$F,6,0),"")</f>
        <v>0</v>
      </c>
    </row>
    <row r="238" spans="2:16" x14ac:dyDescent="0.25">
      <c r="B238" s="6">
        <v>44198</v>
      </c>
      <c r="C238" s="7">
        <v>0.54166666666666663</v>
      </c>
      <c r="E238" s="4" t="s">
        <v>70</v>
      </c>
      <c r="G238" s="4">
        <f t="shared" si="3"/>
        <v>1</v>
      </c>
      <c r="H238" s="4">
        <f t="shared" si="2"/>
        <v>2021</v>
      </c>
      <c r="J238" s="1" t="s">
        <v>85</v>
      </c>
      <c r="K238" s="4" t="str">
        <f>IFERROR(VLOOKUP(J238,Config!$A:$B,2,0),"")</f>
        <v>Dây thít 5 x 300mm</v>
      </c>
      <c r="L238" s="1">
        <v>6</v>
      </c>
      <c r="M238" s="4" t="str">
        <f>IFERROR(VLOOKUP(J238,Config!$A:$G,7,0),"")</f>
        <v>Pack</v>
      </c>
      <c r="N238" s="5">
        <f>IFERROR(VLOOKUP(J238,Config!$A:$C,3,0),"")</f>
        <v>0</v>
      </c>
      <c r="P238" s="4">
        <f>IFERROR(VLOOKUP(J238,Config!$A:$F,6,0),"")</f>
        <v>0</v>
      </c>
    </row>
    <row r="239" spans="2:16" x14ac:dyDescent="0.25">
      <c r="B239" s="6">
        <v>44198</v>
      </c>
      <c r="C239" s="7">
        <v>0.54166666666666663</v>
      </c>
      <c r="E239" s="4" t="s">
        <v>70</v>
      </c>
      <c r="G239" s="4">
        <f t="shared" si="3"/>
        <v>1</v>
      </c>
      <c r="H239" s="4">
        <f t="shared" si="2"/>
        <v>2021</v>
      </c>
      <c r="J239" s="1" t="s">
        <v>86</v>
      </c>
      <c r="K239" s="4" t="str">
        <f>IFERROR(VLOOKUP(J239,Config!$A:$B,2,0),"")</f>
        <v>Dây thít 6 x 400mm</v>
      </c>
      <c r="L239" s="1">
        <v>7</v>
      </c>
      <c r="M239" s="4" t="str">
        <f>IFERROR(VLOOKUP(J239,Config!$A:$G,7,0),"")</f>
        <v>Pack</v>
      </c>
      <c r="N239" s="5">
        <f>IFERROR(VLOOKUP(J239,Config!$A:$C,3,0),"")</f>
        <v>0</v>
      </c>
      <c r="P239" s="4">
        <f>IFERROR(VLOOKUP(J239,Config!$A:$F,6,0),"")</f>
        <v>0</v>
      </c>
    </row>
    <row r="240" spans="2:16" x14ac:dyDescent="0.25">
      <c r="B240" s="6">
        <v>44198</v>
      </c>
      <c r="C240" s="7">
        <v>0.54166666666666663</v>
      </c>
      <c r="E240" s="4" t="s">
        <v>70</v>
      </c>
      <c r="G240" s="4">
        <f t="shared" si="3"/>
        <v>1</v>
      </c>
      <c r="H240" s="4">
        <f t="shared" si="2"/>
        <v>2021</v>
      </c>
      <c r="J240" s="1" t="s">
        <v>87</v>
      </c>
      <c r="K240" s="4" t="str">
        <f>IFERROR(VLOOKUP(J240,Config!$A:$B,2,0),"")</f>
        <v>Giấy mài phân tích 85-150-500</v>
      </c>
      <c r="L240" s="1">
        <v>10</v>
      </c>
      <c r="M240" s="4" t="str">
        <f>IFERROR(VLOOKUP(J240,Config!$A:$G,7,0),"")</f>
        <v>Ea</v>
      </c>
      <c r="N240" s="5">
        <f>IFERROR(VLOOKUP(J240,Config!$A:$C,3,0),"")</f>
        <v>0</v>
      </c>
      <c r="P240" s="4">
        <f>IFERROR(VLOOKUP(J240,Config!$A:$F,6,0),"")</f>
        <v>0</v>
      </c>
    </row>
    <row r="241" spans="2:16" x14ac:dyDescent="0.25">
      <c r="B241" s="6">
        <v>44198</v>
      </c>
      <c r="C241" s="7">
        <v>0.54166666666666663</v>
      </c>
      <c r="E241" s="4" t="s">
        <v>70</v>
      </c>
      <c r="G241" s="4">
        <f t="shared" si="3"/>
        <v>1</v>
      </c>
      <c r="H241" s="4">
        <f t="shared" si="2"/>
        <v>2021</v>
      </c>
      <c r="J241" s="1" t="s">
        <v>88</v>
      </c>
      <c r="K241" s="4" t="str">
        <f>IFERROR(VLOOKUP(J241,Config!$A:$B,2,0),"")</f>
        <v>Giấy mài phân tích 90-150-705</v>
      </c>
      <c r="L241" s="1">
        <v>5</v>
      </c>
      <c r="M241" s="4" t="str">
        <f>IFERROR(VLOOKUP(J241,Config!$A:$G,7,0),"")</f>
        <v>Ea</v>
      </c>
      <c r="N241" s="5">
        <f>IFERROR(VLOOKUP(J241,Config!$A:$C,3,0),"")</f>
        <v>0</v>
      </c>
      <c r="P241" s="4">
        <f>IFERROR(VLOOKUP(J241,Config!$A:$F,6,0),"")</f>
        <v>0</v>
      </c>
    </row>
    <row r="242" spans="2:16" x14ac:dyDescent="0.25">
      <c r="B242" s="6">
        <v>44198</v>
      </c>
      <c r="C242" s="7">
        <v>0.54166666666666663</v>
      </c>
      <c r="E242" s="4" t="s">
        <v>70</v>
      </c>
      <c r="G242" s="4">
        <f t="shared" si="3"/>
        <v>1</v>
      </c>
      <c r="H242" s="4">
        <f t="shared" si="2"/>
        <v>2021</v>
      </c>
      <c r="J242" s="1" t="s">
        <v>89</v>
      </c>
      <c r="K242" s="4" t="str">
        <f>IFERROR(VLOOKUP(J242,Config!$A:$B,2,0),"")</f>
        <v>Giấy mài phân tích 180-100-50</v>
      </c>
      <c r="L242" s="1">
        <v>5</v>
      </c>
      <c r="M242" s="4" t="str">
        <f>IFERROR(VLOOKUP(J242,Config!$A:$G,7,0),"")</f>
        <v>Ea</v>
      </c>
      <c r="N242" s="5">
        <f>IFERROR(VLOOKUP(J242,Config!$A:$C,3,0),"")</f>
        <v>0</v>
      </c>
      <c r="P242" s="4">
        <f>IFERROR(VLOOKUP(J242,Config!$A:$F,6,0),"")</f>
        <v>0</v>
      </c>
    </row>
    <row r="243" spans="2:16" x14ac:dyDescent="0.25">
      <c r="B243" s="6">
        <v>44198</v>
      </c>
      <c r="C243" s="7">
        <v>0.54166666666666663</v>
      </c>
      <c r="E243" s="4" t="s">
        <v>70</v>
      </c>
      <c r="G243" s="4">
        <f t="shared" si="3"/>
        <v>1</v>
      </c>
      <c r="H243" s="4">
        <f t="shared" si="2"/>
        <v>2021</v>
      </c>
      <c r="J243" s="1" t="s">
        <v>90</v>
      </c>
      <c r="K243" s="4" t="str">
        <f>IFERROR(VLOOKUP(J243,Config!$A:$B,2,0),"")</f>
        <v>Giấy nhám tròn lưng dính P240</v>
      </c>
      <c r="L243" s="1">
        <v>100</v>
      </c>
      <c r="M243" s="4" t="str">
        <f>IFERROR(VLOOKUP(J243,Config!$A:$G,7,0),"")</f>
        <v>Ea</v>
      </c>
      <c r="N243" s="5">
        <f>IFERROR(VLOOKUP(J243,Config!$A:$C,3,0),"")</f>
        <v>0</v>
      </c>
      <c r="P243" s="4">
        <f>IFERROR(VLOOKUP(J243,Config!$A:$F,6,0),"")</f>
        <v>0</v>
      </c>
    </row>
    <row r="244" spans="2:16" x14ac:dyDescent="0.25">
      <c r="B244" s="6">
        <v>44198</v>
      </c>
      <c r="C244" s="7">
        <v>0.54166666666666663</v>
      </c>
      <c r="E244" s="4" t="s">
        <v>70</v>
      </c>
      <c r="G244" s="4">
        <f t="shared" si="3"/>
        <v>1</v>
      </c>
      <c r="H244" s="4">
        <f t="shared" si="2"/>
        <v>2021</v>
      </c>
      <c r="J244" s="1" t="s">
        <v>91</v>
      </c>
      <c r="K244" s="4" t="str">
        <f>IFERROR(VLOOKUP(J244,Config!$A:$B,2,0),"")</f>
        <v>Giấy nhám tròn lưng dính P400</v>
      </c>
      <c r="L244" s="1">
        <v>100</v>
      </c>
      <c r="M244" s="4" t="str">
        <f>IFERROR(VLOOKUP(J244,Config!$A:$G,7,0),"")</f>
        <v>Ea</v>
      </c>
      <c r="N244" s="5">
        <f>IFERROR(VLOOKUP(J244,Config!$A:$C,3,0),"")</f>
        <v>0</v>
      </c>
      <c r="P244" s="4">
        <f>IFERROR(VLOOKUP(J244,Config!$A:$F,6,0),"")</f>
        <v>0</v>
      </c>
    </row>
    <row r="245" spans="2:16" x14ac:dyDescent="0.25">
      <c r="B245" s="6">
        <v>44198</v>
      </c>
      <c r="C245" s="7">
        <v>0.54166666666666663</v>
      </c>
      <c r="E245" s="4" t="s">
        <v>70</v>
      </c>
      <c r="G245" s="4">
        <f t="shared" si="3"/>
        <v>1</v>
      </c>
      <c r="H245" s="4">
        <f t="shared" si="2"/>
        <v>2021</v>
      </c>
      <c r="J245" s="1" t="s">
        <v>92</v>
      </c>
      <c r="K245" s="4" t="str">
        <f>IFERROR(VLOOKUP(J245,Config!$A:$B,2,0),"")</f>
        <v>Giấy nhám tròn lưng dính P800</v>
      </c>
      <c r="L245" s="1">
        <v>100</v>
      </c>
      <c r="M245" s="4" t="str">
        <f>IFERROR(VLOOKUP(J245,Config!$A:$G,7,0),"")</f>
        <v>Ea</v>
      </c>
      <c r="N245" s="5">
        <f>IFERROR(VLOOKUP(J245,Config!$A:$C,3,0),"")</f>
        <v>0</v>
      </c>
      <c r="P245" s="4">
        <f>IFERROR(VLOOKUP(J245,Config!$A:$F,6,0),"")</f>
        <v>0</v>
      </c>
    </row>
    <row r="246" spans="2:16" x14ac:dyDescent="0.25">
      <c r="B246" s="6">
        <v>44198</v>
      </c>
      <c r="C246" s="7">
        <v>0.54166666666666663</v>
      </c>
      <c r="E246" s="4" t="s">
        <v>70</v>
      </c>
      <c r="G246" s="4">
        <f t="shared" si="3"/>
        <v>1</v>
      </c>
      <c r="H246" s="4">
        <f t="shared" si="2"/>
        <v>2021</v>
      </c>
      <c r="J246" s="1" t="s">
        <v>93</v>
      </c>
      <c r="K246" s="4" t="str">
        <f>IFERROR(VLOOKUP(J246,Config!$A:$B,2,0),"")</f>
        <v>Giấy nhám tròn lưng dính P1200</v>
      </c>
      <c r="L246" s="1">
        <v>100</v>
      </c>
      <c r="M246" s="4" t="str">
        <f>IFERROR(VLOOKUP(J246,Config!$A:$G,7,0),"")</f>
        <v>Ea</v>
      </c>
      <c r="N246" s="5">
        <f>IFERROR(VLOOKUP(J246,Config!$A:$C,3,0),"")</f>
        <v>0</v>
      </c>
      <c r="P246" s="4">
        <f>IFERROR(VLOOKUP(J246,Config!$A:$F,6,0),"")</f>
        <v>0</v>
      </c>
    </row>
    <row r="247" spans="2:16" x14ac:dyDescent="0.25">
      <c r="B247" s="6">
        <v>44198</v>
      </c>
      <c r="C247" s="7">
        <v>0.54166666666666663</v>
      </c>
      <c r="E247" s="4" t="s">
        <v>70</v>
      </c>
      <c r="G247" s="4">
        <f t="shared" si="3"/>
        <v>1</v>
      </c>
      <c r="H247" s="4">
        <f t="shared" si="2"/>
        <v>2021</v>
      </c>
      <c r="J247" s="1" t="s">
        <v>94</v>
      </c>
      <c r="K247" s="4" t="str">
        <f>IFERROR(VLOOKUP(J247,Config!$A:$B,2,0),"")</f>
        <v>Thảm dính bụi</v>
      </c>
      <c r="L247" s="1">
        <v>74</v>
      </c>
      <c r="M247" s="4" t="str">
        <f>IFERROR(VLOOKUP(J247,Config!$A:$G,7,0),"")</f>
        <v>Ea</v>
      </c>
      <c r="N247" s="5">
        <f>IFERROR(VLOOKUP(J247,Config!$A:$C,3,0),"")</f>
        <v>0</v>
      </c>
      <c r="P247" s="4">
        <f>IFERROR(VLOOKUP(J247,Config!$A:$F,6,0),"")</f>
        <v>0</v>
      </c>
    </row>
    <row r="248" spans="2:16" x14ac:dyDescent="0.25">
      <c r="B248" s="6">
        <v>44198</v>
      </c>
      <c r="C248" s="7">
        <v>0.54166666666666663</v>
      </c>
      <c r="E248" s="4" t="s">
        <v>70</v>
      </c>
      <c r="G248" s="4">
        <f t="shared" si="3"/>
        <v>1</v>
      </c>
      <c r="H248" s="4">
        <f t="shared" si="2"/>
        <v>2021</v>
      </c>
      <c r="J248" s="1" t="s">
        <v>95</v>
      </c>
      <c r="K248" s="4" t="str">
        <f>IFERROR(VLOOKUP(J248,Config!$A:$B,2,0),"")</f>
        <v>Thảm chống tĩnh điện</v>
      </c>
      <c r="L248" s="1">
        <v>4</v>
      </c>
      <c r="M248" s="4" t="str">
        <f>IFERROR(VLOOKUP(J248,Config!$A:$G,7,0),"")</f>
        <v>Roll</v>
      </c>
      <c r="N248" s="5">
        <f>IFERROR(VLOOKUP(J248,Config!$A:$C,3,0),"")</f>
        <v>0</v>
      </c>
      <c r="P248" s="4">
        <f>IFERROR(VLOOKUP(J248,Config!$A:$F,6,0),"")</f>
        <v>0</v>
      </c>
    </row>
    <row r="249" spans="2:16" x14ac:dyDescent="0.25">
      <c r="B249" s="6">
        <v>44198</v>
      </c>
      <c r="C249" s="7">
        <v>0.54166666666666663</v>
      </c>
      <c r="E249" s="4" t="s">
        <v>70</v>
      </c>
      <c r="G249" s="4">
        <f t="shared" si="3"/>
        <v>1</v>
      </c>
      <c r="H249" s="4">
        <f t="shared" si="2"/>
        <v>2021</v>
      </c>
      <c r="J249" s="1" t="s">
        <v>96</v>
      </c>
      <c r="K249" s="4" t="str">
        <f>IFERROR(VLOOKUP(J249,Config!$A:$B,2,0),"")</f>
        <v>Nozzle 1001</v>
      </c>
      <c r="M249" s="4" t="str">
        <f>IFERROR(VLOOKUP(J249,Config!$A:$G,7,0),"")</f>
        <v>Pac</v>
      </c>
      <c r="N249" s="5">
        <f>IFERROR(VLOOKUP(J249,Config!$A:$C,3,0),"")</f>
        <v>0</v>
      </c>
      <c r="P249" s="4" t="str">
        <f>IFERROR(VLOOKUP(J249,Config!$A:$F,6,0),"")</f>
        <v>03013307-03</v>
      </c>
    </row>
    <row r="250" spans="2:16" x14ac:dyDescent="0.25">
      <c r="B250" s="6">
        <v>44198</v>
      </c>
      <c r="C250" s="7">
        <v>0.54166666666666663</v>
      </c>
      <c r="E250" s="4" t="s">
        <v>70</v>
      </c>
      <c r="G250" s="4">
        <f t="shared" si="3"/>
        <v>1</v>
      </c>
      <c r="H250" s="4">
        <f t="shared" si="2"/>
        <v>2021</v>
      </c>
      <c r="J250" s="1" t="s">
        <v>97</v>
      </c>
      <c r="K250" s="4" t="str">
        <f>IFERROR(VLOOKUP(J250,Config!$A:$B,2,0),"")</f>
        <v>Nozzle1003</v>
      </c>
      <c r="L250" s="1">
        <v>14</v>
      </c>
      <c r="M250" s="4" t="str">
        <f>IFERROR(VLOOKUP(J250,Config!$A:$G,7,0),"")</f>
        <v>Pac</v>
      </c>
      <c r="N250" s="5">
        <f>IFERROR(VLOOKUP(J250,Config!$A:$C,3,0),"")</f>
        <v>0</v>
      </c>
      <c r="P250" s="4" t="str">
        <f>IFERROR(VLOOKUP(J250,Config!$A:$F,6,0),"")</f>
        <v>03015869-03</v>
      </c>
    </row>
    <row r="251" spans="2:16" x14ac:dyDescent="0.25">
      <c r="B251" s="6">
        <v>44198</v>
      </c>
      <c r="C251" s="7">
        <v>0.54166666666666663</v>
      </c>
      <c r="E251" s="4" t="s">
        <v>70</v>
      </c>
      <c r="G251" s="4">
        <f t="shared" si="3"/>
        <v>1</v>
      </c>
      <c r="H251" s="4">
        <f t="shared" si="2"/>
        <v>2021</v>
      </c>
      <c r="J251" s="1" t="s">
        <v>98</v>
      </c>
      <c r="K251" s="4" t="str">
        <f>IFERROR(VLOOKUP(J251,Config!$A:$B,2,0),"")</f>
        <v>Nozzle 1004</v>
      </c>
      <c r="L251" s="1">
        <v>15</v>
      </c>
      <c r="M251" s="4" t="str">
        <f>IFERROR(VLOOKUP(J251,Config!$A:$G,7,0),"")</f>
        <v>Pac</v>
      </c>
      <c r="N251" s="5">
        <f>IFERROR(VLOOKUP(J251,Config!$A:$C,3,0),"")</f>
        <v>0</v>
      </c>
      <c r="P251" s="4" t="str">
        <f>IFERROR(VLOOKUP(J251,Config!$A:$F,6,0),"")</f>
        <v>03015840-03</v>
      </c>
    </row>
    <row r="252" spans="2:16" x14ac:dyDescent="0.25">
      <c r="B252" s="6">
        <v>44198</v>
      </c>
      <c r="C252" s="7">
        <v>0.54166666666666663</v>
      </c>
      <c r="E252" s="4" t="s">
        <v>70</v>
      </c>
      <c r="G252" s="4">
        <f t="shared" si="3"/>
        <v>1</v>
      </c>
      <c r="H252" s="4">
        <f t="shared" si="2"/>
        <v>2021</v>
      </c>
      <c r="J252" s="1" t="s">
        <v>99</v>
      </c>
      <c r="K252" s="4" t="str">
        <f>IFERROR(VLOOKUP(J252,Config!$A:$B,2,0),"")</f>
        <v>Nozzle 1005</v>
      </c>
      <c r="M252" s="4" t="str">
        <f>IFERROR(VLOOKUP(J252,Config!$A:$G,7,0),"")</f>
        <v>Pac</v>
      </c>
      <c r="N252" s="5">
        <f>IFERROR(VLOOKUP(J252,Config!$A:$C,3,0),"")</f>
        <v>0</v>
      </c>
      <c r="P252" s="4" t="str">
        <f>IFERROR(VLOOKUP(J252,Config!$A:$F,6,0),"")</f>
        <v>03056499-03</v>
      </c>
    </row>
    <row r="253" spans="2:16" x14ac:dyDescent="0.25">
      <c r="B253" s="6">
        <v>44198</v>
      </c>
      <c r="C253" s="7">
        <v>0.54166666666666663</v>
      </c>
      <c r="E253" s="4" t="s">
        <v>70</v>
      </c>
      <c r="G253" s="4">
        <f t="shared" si="3"/>
        <v>1</v>
      </c>
      <c r="H253" s="4">
        <f t="shared" si="2"/>
        <v>2021</v>
      </c>
      <c r="J253" s="1" t="s">
        <v>100</v>
      </c>
      <c r="K253" s="4" t="str">
        <f>IFERROR(VLOOKUP(J253,Config!$A:$B,2,0),"")</f>
        <v>Nozzle 1006</v>
      </c>
      <c r="L253" s="1">
        <v>14</v>
      </c>
      <c r="M253" s="4" t="str">
        <f>IFERROR(VLOOKUP(J253,Config!$A:$G,7,0),"")</f>
        <v>Pac</v>
      </c>
      <c r="N253" s="5">
        <f>IFERROR(VLOOKUP(J253,Config!$A:$C,3,0),"")</f>
        <v>0</v>
      </c>
      <c r="P253" s="4" t="str">
        <f>IFERROR(VLOOKUP(J253,Config!$A:$F,6,0),"")</f>
        <v>03015854-03</v>
      </c>
    </row>
    <row r="254" spans="2:16" x14ac:dyDescent="0.25">
      <c r="B254" s="6">
        <v>44198</v>
      </c>
      <c r="C254" s="7">
        <v>0.54166666666666663</v>
      </c>
      <c r="E254" s="4" t="s">
        <v>70</v>
      </c>
      <c r="G254" s="4">
        <f t="shared" ref="G254:G317" si="4">MONTH(B254)</f>
        <v>1</v>
      </c>
      <c r="H254" s="4">
        <f t="shared" si="2"/>
        <v>2021</v>
      </c>
      <c r="J254" s="1" t="s">
        <v>101</v>
      </c>
      <c r="K254" s="4" t="str">
        <f>IFERROR(VLOOKUP(J254,Config!$A:$B,2,0),"")</f>
        <v>Nozzle 1007</v>
      </c>
      <c r="L254" s="1">
        <v>8</v>
      </c>
      <c r="M254" s="4" t="str">
        <f>IFERROR(VLOOKUP(J254,Config!$A:$G,7,0),"")</f>
        <v>Pac</v>
      </c>
      <c r="N254" s="5">
        <f>IFERROR(VLOOKUP(J254,Config!$A:$C,3,0),"")</f>
        <v>0</v>
      </c>
      <c r="P254" s="4" t="str">
        <f>IFERROR(VLOOKUP(J254,Config!$A:$F,6,0),"")</f>
        <v>03054812-03</v>
      </c>
    </row>
    <row r="255" spans="2:16" x14ac:dyDescent="0.25">
      <c r="B255" s="6">
        <v>44198</v>
      </c>
      <c r="C255" s="7">
        <v>0.54166666666666663</v>
      </c>
      <c r="E255" s="4" t="s">
        <v>70</v>
      </c>
      <c r="G255" s="4">
        <f t="shared" si="4"/>
        <v>1</v>
      </c>
      <c r="H255" s="4">
        <f t="shared" si="2"/>
        <v>2021</v>
      </c>
      <c r="J255" s="1" t="s">
        <v>102</v>
      </c>
      <c r="K255" s="4" t="str">
        <f>IFERROR(VLOOKUP(J255,Config!$A:$B,2,0),"")</f>
        <v>Nozzle 1008</v>
      </c>
      <c r="L255" s="1">
        <v>32</v>
      </c>
      <c r="M255" s="4" t="str">
        <f>IFERROR(VLOOKUP(J255,Config!$A:$G,7,0),"")</f>
        <v>Pac</v>
      </c>
      <c r="N255" s="5">
        <f>IFERROR(VLOOKUP(J255,Config!$A:$C,3,0),"")</f>
        <v>0</v>
      </c>
      <c r="P255" s="4" t="str">
        <f>IFERROR(VLOOKUP(J255,Config!$A:$F,6,0),"")</f>
        <v>03099720-01</v>
      </c>
    </row>
    <row r="256" spans="2:16" x14ac:dyDescent="0.25">
      <c r="B256" s="6">
        <v>44198</v>
      </c>
      <c r="C256" s="7">
        <v>0.54166666666666663</v>
      </c>
      <c r="E256" s="4" t="s">
        <v>70</v>
      </c>
      <c r="G256" s="4">
        <f t="shared" si="4"/>
        <v>1</v>
      </c>
      <c r="H256" s="4">
        <f t="shared" si="2"/>
        <v>2021</v>
      </c>
      <c r="J256" s="1" t="s">
        <v>103</v>
      </c>
      <c r="K256" s="4" t="str">
        <f>IFERROR(VLOOKUP(J256,Config!$A:$B,2,0),"")</f>
        <v>Nozzle 1009</v>
      </c>
      <c r="L256" s="1">
        <v>26</v>
      </c>
      <c r="M256" s="4" t="str">
        <f>IFERROR(VLOOKUP(J256,Config!$A:$G,7,0),"")</f>
        <v>Pac</v>
      </c>
      <c r="N256" s="5">
        <f>IFERROR(VLOOKUP(J256,Config!$A:$C,3,0),"")</f>
        <v>0</v>
      </c>
      <c r="P256" s="4" t="str">
        <f>IFERROR(VLOOKUP(J256,Config!$A:$F,6,0),"")</f>
        <v>03102963-01</v>
      </c>
    </row>
    <row r="257" spans="2:16" x14ac:dyDescent="0.25">
      <c r="B257" s="6">
        <v>44198</v>
      </c>
      <c r="C257" s="7">
        <v>0.54166666666666663</v>
      </c>
      <c r="E257" s="4" t="s">
        <v>70</v>
      </c>
      <c r="G257" s="4">
        <f t="shared" si="4"/>
        <v>1</v>
      </c>
      <c r="H257" s="4">
        <f t="shared" si="2"/>
        <v>2021</v>
      </c>
      <c r="J257" s="1" t="s">
        <v>104</v>
      </c>
      <c r="K257" s="4" t="str">
        <f>IFERROR(VLOOKUP(J257,Config!$A:$B,2,0),"")</f>
        <v>Nozzle 1075 / 1010</v>
      </c>
      <c r="L257" s="1">
        <v>5</v>
      </c>
      <c r="M257" s="4" t="str">
        <f>IFERROR(VLOOKUP(J257,Config!$A:$G,7,0),"")</f>
        <v>Pac</v>
      </c>
      <c r="N257" s="5">
        <f>IFERROR(VLOOKUP(J257,Config!$A:$C,3,0),"")</f>
        <v>0</v>
      </c>
      <c r="P257" s="4" t="str">
        <f>IFERROR(VLOOKUP(J257,Config!$A:$F,6,0),"")</f>
        <v>03107579-01</v>
      </c>
    </row>
    <row r="258" spans="2:16" x14ac:dyDescent="0.25">
      <c r="B258" s="6">
        <v>44198</v>
      </c>
      <c r="C258" s="7">
        <v>0.54166666666666663</v>
      </c>
      <c r="E258" s="4" t="s">
        <v>70</v>
      </c>
      <c r="G258" s="4">
        <f t="shared" si="4"/>
        <v>1</v>
      </c>
      <c r="H258" s="4">
        <f t="shared" si="2"/>
        <v>2021</v>
      </c>
      <c r="J258" s="1" t="s">
        <v>105</v>
      </c>
      <c r="K258" s="4" t="str">
        <f>IFERROR(VLOOKUP(J258,Config!$A:$B,2,0),"")</f>
        <v>Nozzle 4004</v>
      </c>
      <c r="M258" s="4" t="str">
        <f>IFERROR(VLOOKUP(J258,Config!$A:$G,7,0),"")</f>
        <v>Pac</v>
      </c>
      <c r="N258" s="5">
        <f>IFERROR(VLOOKUP(J258,Config!$A:$C,3,0),"")</f>
        <v>0</v>
      </c>
      <c r="P258" s="4" t="str">
        <f>IFERROR(VLOOKUP(J258,Config!$A:$F,6,0),"")</f>
        <v>03121197-01</v>
      </c>
    </row>
    <row r="259" spans="2:16" x14ac:dyDescent="0.25">
      <c r="B259" s="6">
        <v>44198</v>
      </c>
      <c r="C259" s="7">
        <v>0.54166666666666663</v>
      </c>
      <c r="E259" s="4" t="s">
        <v>70</v>
      </c>
      <c r="G259" s="4">
        <f t="shared" si="4"/>
        <v>1</v>
      </c>
      <c r="H259" s="4">
        <f t="shared" si="2"/>
        <v>2021</v>
      </c>
      <c r="J259" s="1" t="s">
        <v>106</v>
      </c>
      <c r="K259" s="4" t="str">
        <f>IFERROR(VLOOKUP(J259,Config!$A:$B,2,0),"")</f>
        <v>Nozzle 4028</v>
      </c>
      <c r="L259" s="1">
        <v>28</v>
      </c>
      <c r="M259" s="4" t="str">
        <f>IFERROR(VLOOKUP(J259,Config!$A:$G,7,0),"")</f>
        <v>Pac</v>
      </c>
      <c r="N259" s="5">
        <f>IFERROR(VLOOKUP(J259,Config!$A:$C,3,0),"")</f>
        <v>0</v>
      </c>
      <c r="P259" s="4" t="str">
        <f>IFERROR(VLOOKUP(J259,Config!$A:$F,6,0),"")</f>
        <v>03115821-01</v>
      </c>
    </row>
    <row r="260" spans="2:16" x14ac:dyDescent="0.25">
      <c r="B260" s="6">
        <v>44198</v>
      </c>
      <c r="C260" s="7">
        <v>0.54166666666666663</v>
      </c>
      <c r="E260" s="4" t="s">
        <v>70</v>
      </c>
      <c r="G260" s="4">
        <f t="shared" si="4"/>
        <v>1</v>
      </c>
      <c r="H260" s="4">
        <f t="shared" si="2"/>
        <v>2021</v>
      </c>
      <c r="J260" s="1" t="s">
        <v>107</v>
      </c>
      <c r="K260" s="4" t="str">
        <f>IFERROR(VLOOKUP(J260,Config!$A:$B,2,0),"")</f>
        <v>Nozzle 4046</v>
      </c>
      <c r="L260" s="1">
        <v>8</v>
      </c>
      <c r="M260" s="4" t="str">
        <f>IFERROR(VLOOKUP(J260,Config!$A:$G,7,0),"")</f>
        <v>Pac</v>
      </c>
      <c r="N260" s="5">
        <f>IFERROR(VLOOKUP(J260,Config!$A:$C,3,0),"")</f>
        <v>0</v>
      </c>
      <c r="P260" s="4" t="str">
        <f>IFERROR(VLOOKUP(J260,Config!$A:$F,6,0),"")</f>
        <v>03105714-01</v>
      </c>
    </row>
    <row r="261" spans="2:16" x14ac:dyDescent="0.25">
      <c r="B261" s="6">
        <v>44198</v>
      </c>
      <c r="C261" s="7">
        <v>0.54166666666666663</v>
      </c>
      <c r="E261" s="4" t="s">
        <v>70</v>
      </c>
      <c r="G261" s="4">
        <f t="shared" si="4"/>
        <v>1</v>
      </c>
      <c r="H261" s="4">
        <f t="shared" si="2"/>
        <v>2021</v>
      </c>
      <c r="J261" s="1" t="s">
        <v>108</v>
      </c>
      <c r="K261" s="4" t="str">
        <f>IFERROR(VLOOKUP(J261,Config!$A:$B,2,0),"")</f>
        <v>Nozzle 4069</v>
      </c>
      <c r="M261" s="4" t="str">
        <f>IFERROR(VLOOKUP(J261,Config!$A:$G,7,0),"")</f>
        <v>Pac</v>
      </c>
      <c r="N261" s="5">
        <f>IFERROR(VLOOKUP(J261,Config!$A:$C,3,0),"")</f>
        <v>0</v>
      </c>
      <c r="P261" s="4" t="str">
        <f>IFERROR(VLOOKUP(J261,Config!$A:$F,6,0),"")</f>
        <v>03106244-01</v>
      </c>
    </row>
    <row r="262" spans="2:16" x14ac:dyDescent="0.25">
      <c r="B262" s="6">
        <v>44198</v>
      </c>
      <c r="C262" s="7">
        <v>0.54166666666666663</v>
      </c>
      <c r="E262" s="4" t="s">
        <v>70</v>
      </c>
      <c r="G262" s="4">
        <f t="shared" si="4"/>
        <v>1</v>
      </c>
      <c r="H262" s="4">
        <f t="shared" si="2"/>
        <v>2021</v>
      </c>
      <c r="J262" s="1" t="s">
        <v>109</v>
      </c>
      <c r="K262" s="4" t="str">
        <f>IFERROR(VLOOKUP(J262,Config!$A:$B,2,0),"")</f>
        <v>Nozzle 4075 / 4077</v>
      </c>
      <c r="L262" s="1">
        <v>10</v>
      </c>
      <c r="M262" s="4" t="str">
        <f>IFERROR(VLOOKUP(J262,Config!$A:$G,7,0),"")</f>
        <v>Pac</v>
      </c>
      <c r="N262" s="5">
        <f>IFERROR(VLOOKUP(J262,Config!$A:$C,3,0),"")</f>
        <v>0</v>
      </c>
      <c r="P262" s="4">
        <f>IFERROR(VLOOKUP(J262,Config!$A:$F,6,0),"")</f>
        <v>0</v>
      </c>
    </row>
    <row r="263" spans="2:16" x14ac:dyDescent="0.25">
      <c r="B263" s="6">
        <v>44198</v>
      </c>
      <c r="C263" s="7">
        <v>0.54166666666666663</v>
      </c>
      <c r="E263" s="4" t="s">
        <v>70</v>
      </c>
      <c r="G263" s="4">
        <f t="shared" si="4"/>
        <v>1</v>
      </c>
      <c r="H263" s="4">
        <f t="shared" si="2"/>
        <v>2021</v>
      </c>
      <c r="J263" s="1" t="s">
        <v>110</v>
      </c>
      <c r="K263" s="4" t="str">
        <f>IFERROR(VLOOKUP(J263,Config!$A:$B,2,0),"")</f>
        <v>Nozzle 4095</v>
      </c>
      <c r="L263" s="1">
        <v>8</v>
      </c>
      <c r="M263" s="4" t="str">
        <f>IFERROR(VLOOKUP(J263,Config!$A:$G,7,0),"")</f>
        <v>Pac</v>
      </c>
      <c r="N263" s="5">
        <f>IFERROR(VLOOKUP(J263,Config!$A:$C,3,0),"")</f>
        <v>0</v>
      </c>
      <c r="P263" s="4">
        <f>IFERROR(VLOOKUP(J263,Config!$A:$F,6,0),"")</f>
        <v>0</v>
      </c>
    </row>
    <row r="264" spans="2:16" x14ac:dyDescent="0.25">
      <c r="B264" s="6">
        <v>44198</v>
      </c>
      <c r="C264" s="7">
        <v>0.54166666666666663</v>
      </c>
      <c r="E264" s="4" t="s">
        <v>70</v>
      </c>
      <c r="G264" s="4">
        <f t="shared" si="4"/>
        <v>1</v>
      </c>
      <c r="H264" s="4">
        <f t="shared" si="2"/>
        <v>2021</v>
      </c>
      <c r="J264" s="1" t="s">
        <v>111</v>
      </c>
      <c r="K264" s="4" t="str">
        <f>IFERROR(VLOOKUP(J264,Config!$A:$B,2,0),"")</f>
        <v>Nozzle 4102</v>
      </c>
      <c r="L264" s="1">
        <v>34</v>
      </c>
      <c r="M264" s="4" t="str">
        <f>IFERROR(VLOOKUP(J264,Config!$A:$G,7,0),"")</f>
        <v>Pac</v>
      </c>
      <c r="N264" s="5">
        <f>IFERROR(VLOOKUP(J264,Config!$A:$C,3,0),"")</f>
        <v>0</v>
      </c>
      <c r="P264" s="4" t="str">
        <f>IFERROR(VLOOKUP(J264,Config!$A:$F,6,0),"")</f>
        <v>03133662-01</v>
      </c>
    </row>
    <row r="265" spans="2:16" x14ac:dyDescent="0.25">
      <c r="B265" s="6">
        <v>44198</v>
      </c>
      <c r="C265" s="7">
        <v>0.54166666666666663</v>
      </c>
      <c r="E265" s="4" t="s">
        <v>70</v>
      </c>
      <c r="G265" s="4">
        <f t="shared" si="4"/>
        <v>1</v>
      </c>
      <c r="H265" s="4">
        <f t="shared" si="2"/>
        <v>2021</v>
      </c>
      <c r="J265" s="1" t="s">
        <v>112</v>
      </c>
      <c r="K265" s="4" t="str">
        <f>IFERROR(VLOOKUP(J265,Config!$A:$B,2,0),"")</f>
        <v>Nozzle 4103</v>
      </c>
      <c r="L265" s="1">
        <v>92</v>
      </c>
      <c r="M265" s="4" t="str">
        <f>IFERROR(VLOOKUP(J265,Config!$A:$G,7,0),"")</f>
        <v>Pac</v>
      </c>
      <c r="N265" s="5">
        <f>IFERROR(VLOOKUP(J265,Config!$A:$C,3,0),"")</f>
        <v>0</v>
      </c>
      <c r="P265" s="4" t="str">
        <f>IFERROR(VLOOKUP(J265,Config!$A:$F,6,0),"")</f>
        <v>03101981-01</v>
      </c>
    </row>
    <row r="266" spans="2:16" x14ac:dyDescent="0.25">
      <c r="B266" s="6">
        <v>44198</v>
      </c>
      <c r="C266" s="7">
        <v>0.54166666666666663</v>
      </c>
      <c r="E266" s="4" t="s">
        <v>70</v>
      </c>
      <c r="G266" s="4">
        <f t="shared" si="4"/>
        <v>1</v>
      </c>
      <c r="H266" s="4">
        <f t="shared" si="2"/>
        <v>2021</v>
      </c>
      <c r="J266" s="1" t="s">
        <v>113</v>
      </c>
      <c r="K266" s="4" t="str">
        <f>IFERROR(VLOOKUP(J266,Config!$A:$B,2,0),"")</f>
        <v>Nozzle 4105</v>
      </c>
      <c r="L266" s="1">
        <v>102</v>
      </c>
      <c r="M266" s="4" t="str">
        <f>IFERROR(VLOOKUP(J266,Config!$A:$G,7,0),"")</f>
        <v>Pac</v>
      </c>
      <c r="N266" s="5">
        <f>IFERROR(VLOOKUP(J266,Config!$A:$C,3,0),"")</f>
        <v>0</v>
      </c>
      <c r="P266" s="4" t="str">
        <f>IFERROR(VLOOKUP(J266,Config!$A:$F,6,0),"")</f>
        <v>03102457-01</v>
      </c>
    </row>
    <row r="267" spans="2:16" x14ac:dyDescent="0.25">
      <c r="B267" s="6">
        <v>44198</v>
      </c>
      <c r="C267" s="7">
        <v>0.54166666666666663</v>
      </c>
      <c r="E267" s="4" t="s">
        <v>70</v>
      </c>
      <c r="G267" s="4">
        <f t="shared" si="4"/>
        <v>1</v>
      </c>
      <c r="H267" s="4">
        <f t="shared" si="2"/>
        <v>2021</v>
      </c>
      <c r="J267" s="1" t="s">
        <v>114</v>
      </c>
      <c r="K267" s="4" t="str">
        <f>IFERROR(VLOOKUP(J267,Config!$A:$B,2,0),"")</f>
        <v>Nozzle 4106</v>
      </c>
      <c r="L267" s="1">
        <v>31</v>
      </c>
      <c r="M267" s="4" t="str">
        <f>IFERROR(VLOOKUP(J267,Config!$A:$G,7,0),"")</f>
        <v>Pac</v>
      </c>
      <c r="N267" s="5">
        <f>IFERROR(VLOOKUP(J267,Config!$A:$C,3,0),"")</f>
        <v>0</v>
      </c>
      <c r="P267" s="4" t="str">
        <f>IFERROR(VLOOKUP(J267,Config!$A:$F,6,0),"")</f>
        <v>03102459-01</v>
      </c>
    </row>
    <row r="268" spans="2:16" x14ac:dyDescent="0.25">
      <c r="B268" s="6">
        <v>44198</v>
      </c>
      <c r="C268" s="7">
        <v>0.54166666666666663</v>
      </c>
      <c r="E268" s="4" t="s">
        <v>70</v>
      </c>
      <c r="G268" s="4">
        <f t="shared" si="4"/>
        <v>1</v>
      </c>
      <c r="H268" s="4">
        <f t="shared" si="2"/>
        <v>2021</v>
      </c>
      <c r="J268" s="1" t="s">
        <v>115</v>
      </c>
      <c r="K268" s="4" t="str">
        <f>IFERROR(VLOOKUP(J268,Config!$A:$B,2,0),"")</f>
        <v>Nozzle 4107</v>
      </c>
      <c r="L268" s="1">
        <v>176</v>
      </c>
      <c r="M268" s="4" t="str">
        <f>IFERROR(VLOOKUP(J268,Config!$A:$G,7,0),"")</f>
        <v>Pac</v>
      </c>
      <c r="N268" s="5">
        <f>IFERROR(VLOOKUP(J268,Config!$A:$C,3,0),"")</f>
        <v>0</v>
      </c>
      <c r="P268" s="4" t="str">
        <f>IFERROR(VLOOKUP(J268,Config!$A:$F,6,0),"")</f>
        <v>03102344-01</v>
      </c>
    </row>
    <row r="269" spans="2:16" x14ac:dyDescent="0.25">
      <c r="B269" s="6">
        <v>44198</v>
      </c>
      <c r="C269" s="7">
        <v>0.54166666666666663</v>
      </c>
      <c r="E269" s="4" t="s">
        <v>70</v>
      </c>
      <c r="G269" s="4">
        <f t="shared" si="4"/>
        <v>1</v>
      </c>
      <c r="H269" s="4">
        <f t="shared" si="2"/>
        <v>2021</v>
      </c>
      <c r="J269" s="1" t="s">
        <v>116</v>
      </c>
      <c r="K269" s="4" t="str">
        <f>IFERROR(VLOOKUP(J269,Config!$A:$B,2,0),"")</f>
        <v>Nozzle 4108</v>
      </c>
      <c r="L269" s="1">
        <v>86</v>
      </c>
      <c r="M269" s="4" t="str">
        <f>IFERROR(VLOOKUP(J269,Config!$A:$G,7,0),"")</f>
        <v>Pac</v>
      </c>
      <c r="N269" s="5">
        <f>IFERROR(VLOOKUP(J269,Config!$A:$C,3,0),"")</f>
        <v>0</v>
      </c>
      <c r="P269" s="4" t="str">
        <f>IFERROR(VLOOKUP(J269,Config!$A:$F,6,0),"")</f>
        <v>03103544-01</v>
      </c>
    </row>
    <row r="270" spans="2:16" x14ac:dyDescent="0.25">
      <c r="B270" s="6">
        <v>44198</v>
      </c>
      <c r="C270" s="7">
        <v>0.54166666666666663</v>
      </c>
      <c r="E270" s="4" t="s">
        <v>70</v>
      </c>
      <c r="G270" s="4">
        <f t="shared" si="4"/>
        <v>1</v>
      </c>
      <c r="H270" s="4">
        <f t="shared" si="2"/>
        <v>2021</v>
      </c>
      <c r="J270" s="1" t="s">
        <v>117</v>
      </c>
      <c r="K270" s="4" t="str">
        <f>IFERROR(VLOOKUP(J270,Config!$A:$B,2,0),"")</f>
        <v>Nozzle 4109</v>
      </c>
      <c r="L270" s="1">
        <v>109</v>
      </c>
      <c r="M270" s="4" t="str">
        <f>IFERROR(VLOOKUP(J270,Config!$A:$G,7,0),"")</f>
        <v>Pac</v>
      </c>
      <c r="N270" s="5">
        <f>IFERROR(VLOOKUP(J270,Config!$A:$C,3,0),"")</f>
        <v>0</v>
      </c>
      <c r="P270" s="4" t="str">
        <f>IFERROR(VLOOKUP(J270,Config!$A:$F,6,0),"")</f>
        <v>03103553-01</v>
      </c>
    </row>
    <row r="271" spans="2:16" x14ac:dyDescent="0.25">
      <c r="B271" s="6">
        <v>44198</v>
      </c>
      <c r="C271" s="7">
        <v>0.54166666666666663</v>
      </c>
      <c r="E271" s="4" t="s">
        <v>70</v>
      </c>
      <c r="G271" s="4">
        <f t="shared" si="4"/>
        <v>1</v>
      </c>
      <c r="H271" s="4">
        <f t="shared" si="2"/>
        <v>2021</v>
      </c>
      <c r="J271" s="1" t="s">
        <v>118</v>
      </c>
      <c r="K271" s="4" t="str">
        <f>IFERROR(VLOOKUP(J271,Config!$A:$B,2,0),"")</f>
        <v>Nozzle 4110</v>
      </c>
      <c r="L271" s="1">
        <v>23</v>
      </c>
      <c r="M271" s="4" t="str">
        <f>IFERROR(VLOOKUP(J271,Config!$A:$G,7,0),"")</f>
        <v>Pac</v>
      </c>
      <c r="N271" s="5">
        <f>IFERROR(VLOOKUP(J271,Config!$A:$C,3,0),"")</f>
        <v>0</v>
      </c>
      <c r="P271" s="4" t="str">
        <f>IFERROR(VLOOKUP(J271,Config!$A:$F,6,0),"")</f>
        <v>03115853-01</v>
      </c>
    </row>
    <row r="272" spans="2:16" x14ac:dyDescent="0.25">
      <c r="B272" s="6">
        <v>44198</v>
      </c>
      <c r="C272" s="7">
        <v>0.54166666666666663</v>
      </c>
      <c r="E272" s="4" t="s">
        <v>70</v>
      </c>
      <c r="G272" s="4">
        <f t="shared" si="4"/>
        <v>1</v>
      </c>
      <c r="H272" s="4">
        <f t="shared" si="2"/>
        <v>2021</v>
      </c>
      <c r="J272" s="1" t="s">
        <v>119</v>
      </c>
      <c r="K272" s="4" t="str">
        <f>IFERROR(VLOOKUP(J272,Config!$A:$B,2,0),"")</f>
        <v>Nozzle 4113</v>
      </c>
      <c r="M272" s="4" t="str">
        <f>IFERROR(VLOOKUP(J272,Config!$A:$G,7,0),"")</f>
        <v>Pac</v>
      </c>
      <c r="N272" s="5">
        <f>IFERROR(VLOOKUP(J272,Config!$A:$C,3,0),"")</f>
        <v>0</v>
      </c>
      <c r="P272" s="4" t="str">
        <f>IFERROR(VLOOKUP(J272,Config!$A:$F,6,0),"")</f>
        <v>03215882-01</v>
      </c>
    </row>
    <row r="273" spans="2:16" x14ac:dyDescent="0.25">
      <c r="B273" s="6">
        <v>44198</v>
      </c>
      <c r="C273" s="7">
        <v>0.54166666666666663</v>
      </c>
      <c r="E273" s="4" t="s">
        <v>70</v>
      </c>
      <c r="G273" s="4">
        <f t="shared" si="4"/>
        <v>1</v>
      </c>
      <c r="H273" s="4">
        <f t="shared" si="2"/>
        <v>2021</v>
      </c>
      <c r="J273" s="1" t="s">
        <v>120</v>
      </c>
      <c r="K273" s="4" t="str">
        <f>IFERROR(VLOOKUP(J273,Config!$A:$B,2,0),"")</f>
        <v>Nozzle 4204</v>
      </c>
      <c r="M273" s="4" t="str">
        <f>IFERROR(VLOOKUP(J273,Config!$A:$G,7,0),"")</f>
        <v>Pac</v>
      </c>
      <c r="N273" s="5">
        <f>IFERROR(VLOOKUP(J273,Config!$A:$C,3,0),"")</f>
        <v>0</v>
      </c>
      <c r="P273" s="4" t="str">
        <f>IFERROR(VLOOKUP(J273,Config!$A:$F,6,0),"")</f>
        <v>03149000-01</v>
      </c>
    </row>
    <row r="274" spans="2:16" x14ac:dyDescent="0.25">
      <c r="B274" s="6">
        <v>44198</v>
      </c>
      <c r="C274" s="7">
        <v>0.54166666666666663</v>
      </c>
      <c r="E274" s="4" t="s">
        <v>70</v>
      </c>
      <c r="G274" s="4">
        <f t="shared" si="4"/>
        <v>1</v>
      </c>
      <c r="H274" s="4">
        <f t="shared" si="2"/>
        <v>2021</v>
      </c>
      <c r="J274" s="1" t="s">
        <v>121</v>
      </c>
      <c r="K274" s="4" t="str">
        <f>IFERROR(VLOOKUP(J274,Config!$A:$B,2,0),"")</f>
        <v>Nozzle 4208</v>
      </c>
      <c r="M274" s="4" t="str">
        <f>IFERROR(VLOOKUP(J274,Config!$A:$G,7,0),"")</f>
        <v>Pac</v>
      </c>
      <c r="N274" s="5">
        <f>IFERROR(VLOOKUP(J274,Config!$A:$C,3,0),"")</f>
        <v>0</v>
      </c>
      <c r="P274" s="4">
        <f>IFERROR(VLOOKUP(J274,Config!$A:$F,6,0),"")</f>
        <v>0</v>
      </c>
    </row>
    <row r="275" spans="2:16" x14ac:dyDescent="0.25">
      <c r="B275" s="6">
        <v>44198</v>
      </c>
      <c r="C275" s="7">
        <v>0.54166666666666663</v>
      </c>
      <c r="E275" s="4" t="s">
        <v>70</v>
      </c>
      <c r="G275" s="4">
        <f t="shared" si="4"/>
        <v>1</v>
      </c>
      <c r="H275" s="4">
        <f t="shared" si="2"/>
        <v>2021</v>
      </c>
      <c r="J275" s="1" t="s">
        <v>122</v>
      </c>
      <c r="K275" s="4" t="str">
        <f>IFERROR(VLOOKUP(J275,Config!$A:$B,2,0),"")</f>
        <v>Chíp ACT máy ASM</v>
      </c>
      <c r="L275" s="1">
        <v>8</v>
      </c>
      <c r="M275" s="4" t="str">
        <f>IFERROR(VLOOKUP(J275,Config!$A:$G,7,0),"")</f>
        <v>Reel</v>
      </c>
      <c r="N275" s="5">
        <f>IFERROR(VLOOKUP(J275,Config!$A:$C,3,0),"")</f>
        <v>0</v>
      </c>
      <c r="P275" s="4" t="str">
        <f>IFERROR(VLOOKUP(J275,Config!$A:$F,6,0),"")</f>
        <v>00359505-02</v>
      </c>
    </row>
    <row r="276" spans="2:16" x14ac:dyDescent="0.25">
      <c r="B276" s="6">
        <v>44198</v>
      </c>
      <c r="C276" s="7">
        <v>0.54166666666666663</v>
      </c>
      <c r="E276" s="4" t="s">
        <v>70</v>
      </c>
      <c r="G276" s="4">
        <f t="shared" si="4"/>
        <v>1</v>
      </c>
      <c r="H276" s="4">
        <f t="shared" si="2"/>
        <v>2021</v>
      </c>
      <c r="J276" s="1" t="s">
        <v>123</v>
      </c>
      <c r="K276" s="4" t="str">
        <f>IFERROR(VLOOKUP(J276,Config!$A:$B,2,0),"")</f>
        <v>Nút dừng khẩn cấp</v>
      </c>
      <c r="L276" s="1">
        <v>3</v>
      </c>
      <c r="M276" s="4" t="str">
        <f>IFERROR(VLOOKUP(J276,Config!$A:$G,7,0),"")</f>
        <v>Ea</v>
      </c>
      <c r="N276" s="5">
        <f>IFERROR(VLOOKUP(J276,Config!$A:$C,3,0),"")</f>
        <v>0</v>
      </c>
      <c r="P276" s="4">
        <f>IFERROR(VLOOKUP(J276,Config!$A:$F,6,0),"")</f>
        <v>0</v>
      </c>
    </row>
    <row r="277" spans="2:16" x14ac:dyDescent="0.25">
      <c r="B277" s="6">
        <v>44198</v>
      </c>
      <c r="C277" s="7">
        <v>0.54166666666666663</v>
      </c>
      <c r="E277" s="4" t="s">
        <v>70</v>
      </c>
      <c r="G277" s="4">
        <f t="shared" si="4"/>
        <v>1</v>
      </c>
      <c r="H277" s="4">
        <f t="shared" si="2"/>
        <v>2021</v>
      </c>
      <c r="J277" s="1" t="s">
        <v>124</v>
      </c>
      <c r="K277" s="4" t="str">
        <f>IFERROR(VLOOKUP(J277,Config!$A:$B,2,0),"")</f>
        <v>Đệm chống va đập cửa máy ASM</v>
      </c>
      <c r="L277" s="1">
        <v>12</v>
      </c>
      <c r="M277" s="4" t="str">
        <f>IFERROR(VLOOKUP(J277,Config!$A:$G,7,0),"")</f>
        <v>Ea</v>
      </c>
      <c r="N277" s="5">
        <f>IFERROR(VLOOKUP(J277,Config!$A:$C,3,0),"")</f>
        <v>0</v>
      </c>
      <c r="P277" s="4">
        <f>IFERROR(VLOOKUP(J277,Config!$A:$F,6,0),"")</f>
        <v>0</v>
      </c>
    </row>
    <row r="278" spans="2:16" x14ac:dyDescent="0.25">
      <c r="B278" s="6">
        <v>44198</v>
      </c>
      <c r="C278" s="7">
        <v>0.54166666666666663</v>
      </c>
      <c r="E278" s="4" t="s">
        <v>70</v>
      </c>
      <c r="G278" s="4">
        <f t="shared" si="4"/>
        <v>1</v>
      </c>
      <c r="H278" s="4">
        <f t="shared" si="2"/>
        <v>2021</v>
      </c>
      <c r="J278" s="1" t="s">
        <v>125</v>
      </c>
      <c r="K278" s="4" t="str">
        <f>IFERROR(VLOOKUP(J278,Config!$A:$B,2,0),"")</f>
        <v xml:space="preserve">Đồng hồ hiển thị áp suất khí </v>
      </c>
      <c r="L278" s="1">
        <v>2</v>
      </c>
      <c r="M278" s="4" t="str">
        <f>IFERROR(VLOOKUP(J278,Config!$A:$G,7,0),"")</f>
        <v>Ea</v>
      </c>
      <c r="N278" s="5">
        <f>IFERROR(VLOOKUP(J278,Config!$A:$C,3,0),"")</f>
        <v>0</v>
      </c>
      <c r="P278" s="4">
        <f>IFERROR(VLOOKUP(J278,Config!$A:$F,6,0),"")</f>
        <v>0</v>
      </c>
    </row>
    <row r="279" spans="2:16" x14ac:dyDescent="0.25">
      <c r="B279" s="6">
        <v>44198</v>
      </c>
      <c r="C279" s="7">
        <v>0.54166666666666663</v>
      </c>
      <c r="E279" s="4" t="s">
        <v>70</v>
      </c>
      <c r="G279" s="4">
        <f t="shared" si="4"/>
        <v>1</v>
      </c>
      <c r="H279" s="4">
        <f t="shared" si="2"/>
        <v>2021</v>
      </c>
      <c r="J279" s="1" t="s">
        <v>126</v>
      </c>
      <c r="K279" s="4" t="str">
        <f>IFERROR(VLOOKUP(J279,Config!$A:$B,2,0),"")</f>
        <v>Máy quét mã vạch cầm tay DM8600</v>
      </c>
      <c r="L279" s="1">
        <v>1</v>
      </c>
      <c r="M279" s="4" t="str">
        <f>IFERROR(VLOOKUP(J279,Config!$A:$G,7,0),"")</f>
        <v>Ea</v>
      </c>
      <c r="N279" s="5">
        <f>IFERROR(VLOOKUP(J279,Config!$A:$C,3,0),"")</f>
        <v>0</v>
      </c>
      <c r="P279" s="4">
        <f>IFERROR(VLOOKUP(J279,Config!$A:$F,6,0),"")</f>
        <v>0</v>
      </c>
    </row>
    <row r="280" spans="2:16" x14ac:dyDescent="0.25">
      <c r="B280" s="6">
        <v>44198</v>
      </c>
      <c r="C280" s="7">
        <v>0.54166666666666663</v>
      </c>
      <c r="E280" s="4" t="s">
        <v>70</v>
      </c>
      <c r="G280" s="4">
        <f t="shared" si="4"/>
        <v>1</v>
      </c>
      <c r="H280" s="4">
        <f t="shared" si="2"/>
        <v>2021</v>
      </c>
      <c r="J280" s="1" t="s">
        <v>127</v>
      </c>
      <c r="K280" s="4" t="str">
        <f>IFERROR(VLOOKUP(J280,Config!$A:$B,2,0),"")</f>
        <v>Relay DMF</v>
      </c>
      <c r="L280" s="1">
        <v>6</v>
      </c>
      <c r="M280" s="4" t="str">
        <f>IFERROR(VLOOKUP(J280,Config!$A:$G,7,0),"")</f>
        <v>Ea</v>
      </c>
      <c r="N280" s="5">
        <f>IFERROR(VLOOKUP(J280,Config!$A:$C,3,0),"")</f>
        <v>0</v>
      </c>
      <c r="P280" s="4">
        <f>IFERROR(VLOOKUP(J280,Config!$A:$F,6,0),"")</f>
        <v>0</v>
      </c>
    </row>
    <row r="281" spans="2:16" x14ac:dyDescent="0.25">
      <c r="B281" s="6">
        <v>44198</v>
      </c>
      <c r="C281" s="7">
        <v>0.54166666666666663</v>
      </c>
      <c r="E281" s="4" t="s">
        <v>70</v>
      </c>
      <c r="G281" s="4">
        <f t="shared" si="4"/>
        <v>1</v>
      </c>
      <c r="H281" s="4">
        <f t="shared" si="2"/>
        <v>2021</v>
      </c>
      <c r="J281" s="1" t="s">
        <v>128</v>
      </c>
      <c r="K281" s="4" t="str">
        <f>IFERROR(VLOOKUP(J281,Config!$A:$B,2,0),"")</f>
        <v>Relay 12V</v>
      </c>
      <c r="L281" s="1">
        <v>3</v>
      </c>
      <c r="M281" s="4" t="str">
        <f>IFERROR(VLOOKUP(J281,Config!$A:$G,7,0),"")</f>
        <v>Ea</v>
      </c>
      <c r="N281" s="5">
        <f>IFERROR(VLOOKUP(J281,Config!$A:$C,3,0),"")</f>
        <v>0</v>
      </c>
      <c r="P281" s="4">
        <f>IFERROR(VLOOKUP(J281,Config!$A:$F,6,0),"")</f>
        <v>0</v>
      </c>
    </row>
    <row r="282" spans="2:16" x14ac:dyDescent="0.25">
      <c r="B282" s="6">
        <v>44198</v>
      </c>
      <c r="C282" s="7">
        <v>0.54166666666666663</v>
      </c>
      <c r="E282" s="4" t="s">
        <v>70</v>
      </c>
      <c r="G282" s="4">
        <f t="shared" si="4"/>
        <v>1</v>
      </c>
      <c r="H282" s="4">
        <f t="shared" si="2"/>
        <v>2021</v>
      </c>
      <c r="J282" s="1" t="s">
        <v>129</v>
      </c>
      <c r="K282" s="4" t="str">
        <f>IFERROR(VLOOKUP(J282,Config!$A:$B,2,0),"")</f>
        <v>Tuner</v>
      </c>
      <c r="L282" s="1">
        <v>1</v>
      </c>
      <c r="M282" s="4" t="str">
        <f>IFERROR(VLOOKUP(J282,Config!$A:$G,7,0),"")</f>
        <v>Ea</v>
      </c>
      <c r="N282" s="5">
        <f>IFERROR(VLOOKUP(J282,Config!$A:$C,3,0),"")</f>
        <v>0</v>
      </c>
      <c r="P282" s="4">
        <f>IFERROR(VLOOKUP(J282,Config!$A:$F,6,0),"")</f>
        <v>0</v>
      </c>
    </row>
    <row r="283" spans="2:16" x14ac:dyDescent="0.25">
      <c r="B283" s="6">
        <v>44198</v>
      </c>
      <c r="C283" s="7">
        <v>0.54166666666666663</v>
      </c>
      <c r="E283" s="4" t="s">
        <v>70</v>
      </c>
      <c r="G283" s="4">
        <f t="shared" si="4"/>
        <v>1</v>
      </c>
      <c r="H283" s="4">
        <f t="shared" si="2"/>
        <v>2021</v>
      </c>
      <c r="J283" s="1" t="s">
        <v>130</v>
      </c>
      <c r="K283" s="4" t="str">
        <f>IFERROR(VLOOKUP(J283,Config!$A:$B,2,0),"")</f>
        <v xml:space="preserve">Cảm biến EE - SX672 </v>
      </c>
      <c r="L283" s="1">
        <v>1</v>
      </c>
      <c r="M283" s="4" t="str">
        <f>IFERROR(VLOOKUP(J283,Config!$A:$G,7,0),"")</f>
        <v>Ea</v>
      </c>
      <c r="N283" s="5">
        <f>IFERROR(VLOOKUP(J283,Config!$A:$C,3,0),"")</f>
        <v>0</v>
      </c>
      <c r="P283" s="4">
        <f>IFERROR(VLOOKUP(J283,Config!$A:$F,6,0),"")</f>
        <v>0</v>
      </c>
    </row>
    <row r="284" spans="2:16" x14ac:dyDescent="0.25">
      <c r="B284" s="6">
        <v>44198</v>
      </c>
      <c r="C284" s="7">
        <v>0.54166666666666663</v>
      </c>
      <c r="E284" s="4" t="s">
        <v>70</v>
      </c>
      <c r="G284" s="4">
        <f t="shared" si="4"/>
        <v>1</v>
      </c>
      <c r="H284" s="4">
        <f t="shared" si="2"/>
        <v>2021</v>
      </c>
      <c r="J284" s="1" t="s">
        <v>131</v>
      </c>
      <c r="K284" s="4" t="str">
        <f>IFERROR(VLOOKUP(J284,Config!$A:$B,2,0),"")</f>
        <v>Cảm biến RMX44PC3</v>
      </c>
      <c r="L284" s="1">
        <v>3</v>
      </c>
      <c r="M284" s="4" t="str">
        <f>IFERROR(VLOOKUP(J284,Config!$A:$G,7,0),"")</f>
        <v>Ea</v>
      </c>
      <c r="N284" s="5">
        <f>IFERROR(VLOOKUP(J284,Config!$A:$C,3,0),"")</f>
        <v>0</v>
      </c>
      <c r="P284" s="4">
        <f>IFERROR(VLOOKUP(J284,Config!$A:$F,6,0),"")</f>
        <v>0</v>
      </c>
    </row>
    <row r="285" spans="2:16" x14ac:dyDescent="0.25">
      <c r="B285" s="6">
        <v>44198</v>
      </c>
      <c r="C285" s="7">
        <v>0.54166666666666663</v>
      </c>
      <c r="E285" s="4" t="s">
        <v>70</v>
      </c>
      <c r="G285" s="4">
        <f t="shared" si="4"/>
        <v>1</v>
      </c>
      <c r="H285" s="4">
        <f t="shared" si="2"/>
        <v>2021</v>
      </c>
      <c r="J285" s="1" t="s">
        <v>132</v>
      </c>
      <c r="K285" s="4" t="str">
        <f>IFERROR(VLOOKUP(J285,Config!$A:$B,2,0),"")</f>
        <v>Ụ chia khí cho head X4/SX có vacum pumb</v>
      </c>
      <c r="L285" s="1">
        <v>2</v>
      </c>
      <c r="M285" s="4" t="str">
        <f>IFERROR(VLOOKUP(J285,Config!$A:$G,7,0),"")</f>
        <v>Ea</v>
      </c>
      <c r="N285" s="5">
        <f>IFERROR(VLOOKUP(J285,Config!$A:$C,3,0),"")</f>
        <v>0</v>
      </c>
      <c r="P285" s="4">
        <f>IFERROR(VLOOKUP(J285,Config!$A:$F,6,0),"")</f>
        <v>0</v>
      </c>
    </row>
    <row r="286" spans="2:16" x14ac:dyDescent="0.25">
      <c r="B286" s="6">
        <v>44198</v>
      </c>
      <c r="C286" s="7">
        <v>0.54166666666666663</v>
      </c>
      <c r="E286" s="4" t="s">
        <v>70</v>
      </c>
      <c r="G286" s="4">
        <f t="shared" si="4"/>
        <v>1</v>
      </c>
      <c r="H286" s="4">
        <f t="shared" si="2"/>
        <v>2021</v>
      </c>
      <c r="J286" s="1" t="s">
        <v>133</v>
      </c>
      <c r="K286" s="4" t="str">
        <f>IFERROR(VLOOKUP(J286,Config!$A:$B,2,0),"")</f>
        <v>Ụ chia khí cho head X4/SX không có vacum pumb</v>
      </c>
      <c r="L286" s="1">
        <v>1</v>
      </c>
      <c r="M286" s="4" t="str">
        <f>IFERROR(VLOOKUP(J286,Config!$A:$G,7,0),"")</f>
        <v>Ea</v>
      </c>
      <c r="N286" s="5">
        <f>IFERROR(VLOOKUP(J286,Config!$A:$C,3,0),"")</f>
        <v>0</v>
      </c>
      <c r="P286" s="4">
        <f>IFERROR(VLOOKUP(J286,Config!$A:$F,6,0),"")</f>
        <v>0</v>
      </c>
    </row>
    <row r="287" spans="2:16" x14ac:dyDescent="0.25">
      <c r="B287" s="6">
        <v>44198</v>
      </c>
      <c r="C287" s="7">
        <v>0.54166666666666663</v>
      </c>
      <c r="E287" s="4" t="s">
        <v>70</v>
      </c>
      <c r="G287" s="4">
        <f t="shared" si="4"/>
        <v>1</v>
      </c>
      <c r="H287" s="4">
        <f t="shared" si="2"/>
        <v>2021</v>
      </c>
      <c r="J287" s="1" t="s">
        <v>134</v>
      </c>
      <c r="K287" s="4" t="str">
        <f>IFERROR(VLOOKUP(J287,Config!$A:$B,2,0),"")</f>
        <v>Card đồ họa</v>
      </c>
      <c r="L287" s="1">
        <v>1</v>
      </c>
      <c r="M287" s="4" t="str">
        <f>IFERROR(VLOOKUP(J287,Config!$A:$G,7,0),"")</f>
        <v>Ea</v>
      </c>
      <c r="N287" s="5">
        <f>IFERROR(VLOOKUP(J287,Config!$A:$C,3,0),"")</f>
        <v>0</v>
      </c>
      <c r="P287" s="4">
        <f>IFERROR(VLOOKUP(J287,Config!$A:$F,6,0),"")</f>
        <v>0</v>
      </c>
    </row>
    <row r="288" spans="2:16" x14ac:dyDescent="0.25">
      <c r="B288" s="6">
        <v>44198</v>
      </c>
      <c r="C288" s="7">
        <v>0.54166666666666663</v>
      </c>
      <c r="E288" s="4" t="s">
        <v>70</v>
      </c>
      <c r="G288" s="4">
        <f t="shared" si="4"/>
        <v>1</v>
      </c>
      <c r="H288" s="4">
        <f t="shared" si="2"/>
        <v>2021</v>
      </c>
      <c r="J288" s="1" t="s">
        <v>135</v>
      </c>
      <c r="K288" s="4" t="str">
        <f>IFERROR(VLOOKUP(J288,Config!$A:$B,2,0),"")</f>
        <v>Tape dán jig ACT máy  ASM loại nhỏ</v>
      </c>
      <c r="L288" s="1">
        <v>9</v>
      </c>
      <c r="M288" s="4" t="str">
        <f>IFERROR(VLOOKUP(J288,Config!$A:$G,7,0),"")</f>
        <v>Ea</v>
      </c>
      <c r="N288" s="5">
        <f>IFERROR(VLOOKUP(J288,Config!$A:$C,3,0),"")</f>
        <v>0</v>
      </c>
      <c r="P288" s="4" t="str">
        <f>IFERROR(VLOOKUP(J288,Config!$A:$F,6,0),"")</f>
        <v xml:space="preserve"> 03157505S01</v>
      </c>
    </row>
    <row r="289" spans="2:16" x14ac:dyDescent="0.25">
      <c r="B289" s="6">
        <v>44198</v>
      </c>
      <c r="C289" s="7">
        <v>0.54166666666666663</v>
      </c>
      <c r="E289" s="4" t="s">
        <v>70</v>
      </c>
      <c r="G289" s="4">
        <f t="shared" si="4"/>
        <v>1</v>
      </c>
      <c r="H289" s="4">
        <f t="shared" si="2"/>
        <v>2021</v>
      </c>
      <c r="J289" s="1" t="s">
        <v>136</v>
      </c>
      <c r="K289" s="4" t="str">
        <f>IFERROR(VLOOKUP(J289,Config!$A:$B,2,0),"")</f>
        <v>Tape dán jig ACT máy ASM loại to</v>
      </c>
      <c r="L289" s="1">
        <v>33</v>
      </c>
      <c r="M289" s="4" t="str">
        <f>IFERROR(VLOOKUP(J289,Config!$A:$G,7,0),"")</f>
        <v>Ea</v>
      </c>
      <c r="N289" s="5">
        <f>IFERROR(VLOOKUP(J289,Config!$A:$C,3,0),"")</f>
        <v>0</v>
      </c>
      <c r="P289" s="4" t="str">
        <f>IFERROR(VLOOKUP(J289,Config!$A:$F,6,0),"")</f>
        <v>03071883-01</v>
      </c>
    </row>
    <row r="290" spans="2:16" x14ac:dyDescent="0.25">
      <c r="B290" s="6">
        <v>44198</v>
      </c>
      <c r="C290" s="7">
        <v>0.54166666666666663</v>
      </c>
      <c r="E290" s="4" t="s">
        <v>70</v>
      </c>
      <c r="G290" s="4">
        <f t="shared" si="4"/>
        <v>1</v>
      </c>
      <c r="H290" s="4">
        <f t="shared" si="2"/>
        <v>2021</v>
      </c>
      <c r="J290" s="1" t="s">
        <v>240</v>
      </c>
      <c r="K290" s="4" t="str">
        <f>IFERROR(VLOOKUP(J290,Config!$A:$B,2,0),"")</f>
        <v>DP Driver CP20A</v>
      </c>
      <c r="L290" s="1">
        <v>15</v>
      </c>
      <c r="M290" s="4" t="str">
        <f>IFERROR(VLOOKUP(J290,Config!$A:$G,7,0),"")</f>
        <v>Ea</v>
      </c>
      <c r="N290" s="5">
        <f>IFERROR(VLOOKUP(J290,Config!$A:$C,3,0),"")</f>
        <v>0</v>
      </c>
      <c r="P290" s="4" t="str">
        <f>IFERROR(VLOOKUP(J290,Config!$A:$F,6,0),"")</f>
        <v>03058627S06</v>
      </c>
    </row>
    <row r="291" spans="2:16" x14ac:dyDescent="0.25">
      <c r="B291" s="6">
        <v>44198</v>
      </c>
      <c r="C291" s="7">
        <v>0.54166666666666663</v>
      </c>
      <c r="E291" s="4" t="s">
        <v>70</v>
      </c>
      <c r="G291" s="4">
        <f t="shared" si="4"/>
        <v>1</v>
      </c>
      <c r="H291" s="4">
        <f t="shared" si="2"/>
        <v>2021</v>
      </c>
      <c r="J291" s="1" t="s">
        <v>241</v>
      </c>
      <c r="K291" s="4" t="str">
        <f>IFERROR(VLOOKUP(J291,Config!$A:$B,2,0),"")</f>
        <v>DP Driver CP20M</v>
      </c>
      <c r="L291" s="1">
        <v>17</v>
      </c>
      <c r="M291" s="4" t="str">
        <f>IFERROR(VLOOKUP(J291,Config!$A:$G,7,0),"")</f>
        <v>Ea</v>
      </c>
      <c r="N291" s="5">
        <f>IFERROR(VLOOKUP(J291,Config!$A:$C,3,0),"")</f>
        <v>0</v>
      </c>
      <c r="P291" s="4" t="str">
        <f>IFERROR(VLOOKUP(J291,Config!$A:$F,6,0),"")</f>
        <v>03149490S02</v>
      </c>
    </row>
    <row r="292" spans="2:16" x14ac:dyDescent="0.25">
      <c r="B292" s="6">
        <v>44198</v>
      </c>
      <c r="C292" s="7">
        <v>0.54166666666666663</v>
      </c>
      <c r="E292" s="4" t="s">
        <v>70</v>
      </c>
      <c r="G292" s="4">
        <f t="shared" si="4"/>
        <v>1</v>
      </c>
      <c r="H292" s="4">
        <f t="shared" si="2"/>
        <v>2021</v>
      </c>
      <c r="J292" s="1" t="s">
        <v>242</v>
      </c>
      <c r="K292" s="4" t="str">
        <f>IFERROR(VLOOKUP(J292,Config!$A:$B,2,0),"")</f>
        <v>DP Driver CP20M2</v>
      </c>
      <c r="L292" s="1">
        <v>33</v>
      </c>
      <c r="M292" s="4" t="str">
        <f>IFERROR(VLOOKUP(J292,Config!$A:$G,7,0),"")</f>
        <v>Ea</v>
      </c>
      <c r="N292" s="5">
        <f>IFERROR(VLOOKUP(J292,Config!$A:$C,3,0),"")</f>
        <v>0</v>
      </c>
      <c r="P292" s="4" t="str">
        <f>IFERROR(VLOOKUP(J292,Config!$A:$F,6,0),"")</f>
        <v>03153682S04</v>
      </c>
    </row>
    <row r="293" spans="2:16" x14ac:dyDescent="0.25">
      <c r="B293" s="6">
        <v>44198</v>
      </c>
      <c r="C293" s="7">
        <v>0.54166666666666663</v>
      </c>
      <c r="E293" s="4" t="s">
        <v>70</v>
      </c>
      <c r="G293" s="4">
        <f t="shared" si="4"/>
        <v>1</v>
      </c>
      <c r="H293" s="4">
        <f t="shared" si="2"/>
        <v>2021</v>
      </c>
      <c r="J293" s="1" t="s">
        <v>458</v>
      </c>
      <c r="K293" s="4" t="str">
        <f>IFERROR(VLOOKUP(J293,Config!$A:$B,2,0),"")</f>
        <v>Tăm bông vệ sinh head ASM</v>
      </c>
      <c r="L293" s="1">
        <v>43</v>
      </c>
      <c r="M293" s="4" t="str">
        <f>IFERROR(VLOOKUP(J293,Config!$A:$G,7,0),"")</f>
        <v>Pack</v>
      </c>
      <c r="N293" s="5">
        <f>IFERROR(VLOOKUP(J293,Config!$A:$C,3,0),"")</f>
        <v>0</v>
      </c>
      <c r="P293" s="4" t="str">
        <f>IFERROR(VLOOKUP(J293,Config!$A:$F,6,0),"")</f>
        <v>00388764-03</v>
      </c>
    </row>
    <row r="294" spans="2:16" x14ac:dyDescent="0.25">
      <c r="B294" s="6">
        <v>44198</v>
      </c>
      <c r="C294" s="7">
        <v>0.54166666666666663</v>
      </c>
      <c r="E294" s="4" t="s">
        <v>70</v>
      </c>
      <c r="G294" s="4">
        <f t="shared" si="4"/>
        <v>1</v>
      </c>
      <c r="H294" s="4">
        <f t="shared" si="2"/>
        <v>2021</v>
      </c>
      <c r="J294" s="1" t="s">
        <v>243</v>
      </c>
      <c r="K294" s="4" t="str">
        <f>IFERROR(VLOOKUP(J294,Config!$A:$B,2,0),"")</f>
        <v>Bộ lọc khí đầu cho máy TX</v>
      </c>
      <c r="L294" s="1">
        <v>12</v>
      </c>
      <c r="M294" s="4" t="str">
        <f>IFERROR(VLOOKUP(J294,Config!$A:$G,7,0),"")</f>
        <v>Ea</v>
      </c>
      <c r="N294" s="5">
        <f>IFERROR(VLOOKUP(J294,Config!$A:$C,3,0),"")</f>
        <v>0</v>
      </c>
      <c r="P294" s="4" t="str">
        <f>IFERROR(VLOOKUP(J294,Config!$A:$F,6,0),"")</f>
        <v>00355386-01</v>
      </c>
    </row>
    <row r="295" spans="2:16" x14ac:dyDescent="0.25">
      <c r="B295" s="6">
        <v>44198</v>
      </c>
      <c r="C295" s="7">
        <v>0.54166666666666663</v>
      </c>
      <c r="E295" s="4" t="s">
        <v>70</v>
      </c>
      <c r="G295" s="4">
        <f t="shared" si="4"/>
        <v>1</v>
      </c>
      <c r="H295" s="4">
        <f t="shared" si="2"/>
        <v>2021</v>
      </c>
      <c r="J295" s="1" t="s">
        <v>244</v>
      </c>
      <c r="K295" s="4" t="str">
        <f>IFERROR(VLOOKUP(J295,Config!$A:$B,2,0),"")</f>
        <v>Dây khí âm cho segment</v>
      </c>
      <c r="L295" s="1">
        <v>18</v>
      </c>
      <c r="M295" s="4" t="str">
        <f>IFERROR(VLOOKUP(J295,Config!$A:$G,7,0),"")</f>
        <v>Pack</v>
      </c>
      <c r="N295" s="5">
        <f>IFERROR(VLOOKUP(J295,Config!$A:$C,3,0),"")</f>
        <v>0</v>
      </c>
      <c r="P295" s="4" t="str">
        <f>IFERROR(VLOOKUP(J295,Config!$A:$F,6,0),"")</f>
        <v>03013018S01</v>
      </c>
    </row>
    <row r="296" spans="2:16" x14ac:dyDescent="0.25">
      <c r="B296" s="6">
        <v>44198</v>
      </c>
      <c r="C296" s="7">
        <v>0.54166666666666663</v>
      </c>
      <c r="E296" s="4" t="s">
        <v>70</v>
      </c>
      <c r="G296" s="4">
        <f t="shared" si="4"/>
        <v>1</v>
      </c>
      <c r="H296" s="4">
        <f t="shared" si="2"/>
        <v>2021</v>
      </c>
      <c r="J296" s="1" t="s">
        <v>245</v>
      </c>
      <c r="K296" s="4" t="str">
        <f>IFERROR(VLOOKUP(J296,Config!$A:$B,2,0),"")</f>
        <v>Lưỡi dao máy printer</v>
      </c>
      <c r="L296" s="1">
        <v>20</v>
      </c>
      <c r="M296" s="4" t="str">
        <f>IFERROR(VLOOKUP(J296,Config!$A:$G,7,0),"")</f>
        <v>Ea</v>
      </c>
      <c r="N296" s="5">
        <f>IFERROR(VLOOKUP(J296,Config!$A:$C,3,0),"")</f>
        <v>0</v>
      </c>
      <c r="P296" s="4">
        <f>IFERROR(VLOOKUP(J296,Config!$A:$F,6,0),"")</f>
        <v>0</v>
      </c>
    </row>
    <row r="297" spans="2:16" x14ac:dyDescent="0.25">
      <c r="B297" s="6">
        <v>44198</v>
      </c>
      <c r="C297" s="7">
        <v>0.54166666666666663</v>
      </c>
      <c r="E297" s="4" t="s">
        <v>70</v>
      </c>
      <c r="G297" s="4">
        <f t="shared" si="4"/>
        <v>1</v>
      </c>
      <c r="H297" s="4">
        <f t="shared" si="2"/>
        <v>2021</v>
      </c>
      <c r="J297" s="1" t="s">
        <v>246</v>
      </c>
      <c r="K297" s="4" t="str">
        <f>IFERROR(VLOOKUP(J297,Config!$A:$B,2,0),"")</f>
        <v>Vision boarb cho máy ASM X4is, SX2</v>
      </c>
      <c r="M297" s="4" t="str">
        <f>IFERROR(VLOOKUP(J297,Config!$A:$G,7,0),"")</f>
        <v>EA</v>
      </c>
      <c r="N297" s="5">
        <f>IFERROR(VLOOKUP(J297,Config!$A:$C,3,0),"")</f>
        <v>0</v>
      </c>
      <c r="P297" s="4" t="str">
        <f>IFERROR(VLOOKUP(J297,Config!$A:$F,6,0),"")</f>
        <v>03067289S02</v>
      </c>
    </row>
    <row r="298" spans="2:16" x14ac:dyDescent="0.25">
      <c r="B298" s="6">
        <v>44198</v>
      </c>
      <c r="C298" s="7">
        <v>0.54166666666666663</v>
      </c>
      <c r="E298" s="4" t="s">
        <v>70</v>
      </c>
      <c r="G298" s="4">
        <f t="shared" si="4"/>
        <v>1</v>
      </c>
      <c r="H298" s="4">
        <f t="shared" si="2"/>
        <v>2021</v>
      </c>
      <c r="J298" s="1" t="s">
        <v>247</v>
      </c>
      <c r="K298" s="4" t="str">
        <f>IFERROR(VLOOKUP(J298,Config!$A:$B,2,0),"")</f>
        <v>PCB camera</v>
      </c>
      <c r="L298" s="1">
        <v>4</v>
      </c>
      <c r="M298" s="4" t="str">
        <f>IFERROR(VLOOKUP(J298,Config!$A:$G,7,0),"")</f>
        <v>EA</v>
      </c>
      <c r="N298" s="5">
        <f>IFERROR(VLOOKUP(J298,Config!$A:$C,3,0),"")</f>
        <v>0</v>
      </c>
      <c r="P298" s="4" t="str">
        <f>IFERROR(VLOOKUP(J298,Config!$A:$F,6,0),"")</f>
        <v>03101402-01</v>
      </c>
    </row>
    <row r="299" spans="2:16" x14ac:dyDescent="0.25">
      <c r="B299" s="6">
        <v>44198</v>
      </c>
      <c r="C299" s="7">
        <v>0.54166666666666663</v>
      </c>
      <c r="E299" s="4" t="s">
        <v>70</v>
      </c>
      <c r="G299" s="4">
        <f t="shared" si="4"/>
        <v>1</v>
      </c>
      <c r="H299" s="4">
        <f t="shared" si="2"/>
        <v>2021</v>
      </c>
      <c r="J299" s="1" t="s">
        <v>248</v>
      </c>
      <c r="K299" s="4" t="str">
        <f>IFERROR(VLOOKUP(J299,Config!$A:$B,2,0),"")</f>
        <v>Feeder guide (ASM)</v>
      </c>
      <c r="L299" s="1">
        <v>16</v>
      </c>
      <c r="M299" s="4" t="str">
        <f>IFERROR(VLOOKUP(J299,Config!$A:$G,7,0),"")</f>
        <v>EA</v>
      </c>
      <c r="N299" s="5">
        <f>IFERROR(VLOOKUP(J299,Config!$A:$C,3,0),"")</f>
        <v>0</v>
      </c>
      <c r="P299" s="4" t="str">
        <f>IFERROR(VLOOKUP(J299,Config!$A:$F,6,0),"")</f>
        <v>03039368-03</v>
      </c>
    </row>
    <row r="300" spans="2:16" x14ac:dyDescent="0.25">
      <c r="B300" s="6">
        <v>44198</v>
      </c>
      <c r="C300" s="7">
        <v>0.54166666666666663</v>
      </c>
      <c r="E300" s="4" t="s">
        <v>70</v>
      </c>
      <c r="G300" s="4">
        <f t="shared" si="4"/>
        <v>1</v>
      </c>
      <c r="H300" s="4">
        <f t="shared" si="2"/>
        <v>2021</v>
      </c>
      <c r="J300" s="1" t="s">
        <v>249</v>
      </c>
      <c r="K300" s="4" t="str">
        <f>IFERROR(VLOOKUP(J300,Config!$A:$B,2,0),"")</f>
        <v>Entering guide feeder (ASM)</v>
      </c>
      <c r="L300" s="1">
        <v>16</v>
      </c>
      <c r="M300" s="4" t="str">
        <f>IFERROR(VLOOKUP(J300,Config!$A:$G,7,0),"")</f>
        <v>EA</v>
      </c>
      <c r="N300" s="5">
        <f>IFERROR(VLOOKUP(J300,Config!$A:$C,3,0),"")</f>
        <v>0</v>
      </c>
      <c r="P300" s="4" t="str">
        <f>IFERROR(VLOOKUP(J300,Config!$A:$F,6,0),"")</f>
        <v>03002898-02</v>
      </c>
    </row>
    <row r="301" spans="2:16" x14ac:dyDescent="0.25">
      <c r="B301" s="6">
        <v>44198</v>
      </c>
      <c r="C301" s="7">
        <v>0.54166666666666663</v>
      </c>
      <c r="E301" s="4" t="s">
        <v>70</v>
      </c>
      <c r="G301" s="4">
        <f t="shared" si="4"/>
        <v>1</v>
      </c>
      <c r="H301" s="4">
        <f t="shared" si="2"/>
        <v>2021</v>
      </c>
      <c r="J301" s="1" t="s">
        <v>250</v>
      </c>
      <c r="K301" s="4" t="str">
        <f>IFERROR(VLOOKUP(J301,Config!$A:$B,2,0),"")</f>
        <v xml:space="preserve">Flux tank </v>
      </c>
      <c r="L301" s="1">
        <v>26</v>
      </c>
      <c r="M301" s="4" t="str">
        <f>IFERROR(VLOOKUP(J301,Config!$A:$G,7,0),"")</f>
        <v>EA</v>
      </c>
      <c r="N301" s="5">
        <f>IFERROR(VLOOKUP(J301,Config!$A:$C,3,0),"")</f>
        <v>0</v>
      </c>
      <c r="P301" s="4" t="str">
        <f>IFERROR(VLOOKUP(J301,Config!$A:$F,6,0),"")</f>
        <v>03060794S01</v>
      </c>
    </row>
    <row r="302" spans="2:16" x14ac:dyDescent="0.25">
      <c r="B302" s="6">
        <v>44198</v>
      </c>
      <c r="C302" s="7">
        <v>0.54166666666666663</v>
      </c>
      <c r="E302" s="4" t="s">
        <v>70</v>
      </c>
      <c r="G302" s="4">
        <f t="shared" si="4"/>
        <v>1</v>
      </c>
      <c r="H302" s="4">
        <f t="shared" si="2"/>
        <v>2021</v>
      </c>
      <c r="J302" s="1" t="s">
        <v>251</v>
      </c>
      <c r="K302" s="4" t="str">
        <f>IFERROR(VLOOKUP(J302,Config!$A:$B,2,0),"")</f>
        <v>Flux tank Standard</v>
      </c>
      <c r="L302" s="1">
        <v>6</v>
      </c>
      <c r="M302" s="4" t="str">
        <f>IFERROR(VLOOKUP(J302,Config!$A:$G,7,0),"")</f>
        <v>EA</v>
      </c>
      <c r="N302" s="5">
        <f>IFERROR(VLOOKUP(J302,Config!$A:$C,3,0),"")</f>
        <v>0</v>
      </c>
      <c r="P302" s="4" t="str">
        <f>IFERROR(VLOOKUP(J302,Config!$A:$F,6,0),"")</f>
        <v>03060794S01</v>
      </c>
    </row>
    <row r="303" spans="2:16" x14ac:dyDescent="0.25">
      <c r="B303" s="6">
        <v>44198</v>
      </c>
      <c r="C303" s="7">
        <v>0.54166666666666663</v>
      </c>
      <c r="E303" s="4" t="s">
        <v>70</v>
      </c>
      <c r="G303" s="4">
        <f t="shared" si="4"/>
        <v>1</v>
      </c>
      <c r="H303" s="4">
        <f t="shared" si="2"/>
        <v>2021</v>
      </c>
      <c r="J303" s="1" t="s">
        <v>252</v>
      </c>
      <c r="K303" s="4" t="str">
        <f>IFERROR(VLOOKUP(J303,Config!$A:$B,2,0),"")</f>
        <v>Flux dipping table 40um</v>
      </c>
      <c r="L303" s="1">
        <v>11</v>
      </c>
      <c r="M303" s="4" t="str">
        <f>IFERROR(VLOOKUP(J303,Config!$A:$G,7,0),"")</f>
        <v>EA</v>
      </c>
      <c r="N303" s="5">
        <f>IFERROR(VLOOKUP(J303,Config!$A:$C,3,0),"")</f>
        <v>0</v>
      </c>
      <c r="P303" s="4">
        <f>IFERROR(VLOOKUP(J303,Config!$A:$F,6,0),"")</f>
        <v>0</v>
      </c>
    </row>
    <row r="304" spans="2:16" x14ac:dyDescent="0.25">
      <c r="B304" s="6">
        <v>44198</v>
      </c>
      <c r="C304" s="7">
        <v>0.54166666666666663</v>
      </c>
      <c r="E304" s="4" t="s">
        <v>70</v>
      </c>
      <c r="G304" s="4">
        <f t="shared" si="4"/>
        <v>1</v>
      </c>
      <c r="H304" s="4">
        <f t="shared" si="2"/>
        <v>2021</v>
      </c>
      <c r="J304" s="1" t="s">
        <v>459</v>
      </c>
      <c r="K304" s="4" t="str">
        <f>IFERROR(VLOOKUP(J304,Config!$A:$B,2,0),"")</f>
        <v>Flux dipping table 50um</v>
      </c>
      <c r="L304" s="1">
        <v>1</v>
      </c>
      <c r="M304" s="4" t="str">
        <f>IFERROR(VLOOKUP(J304,Config!$A:$G,7,0),"")</f>
        <v>EA</v>
      </c>
      <c r="N304" s="5">
        <f>IFERROR(VLOOKUP(J304,Config!$A:$C,3,0),"")</f>
        <v>0</v>
      </c>
      <c r="P304" s="4">
        <f>IFERROR(VLOOKUP(J304,Config!$A:$F,6,0),"")</f>
        <v>0</v>
      </c>
    </row>
    <row r="305" spans="2:16" x14ac:dyDescent="0.25">
      <c r="B305" s="6">
        <v>44198</v>
      </c>
      <c r="C305" s="7">
        <v>0.54166666666666663</v>
      </c>
      <c r="E305" s="4" t="s">
        <v>70</v>
      </c>
      <c r="G305" s="4">
        <f t="shared" si="4"/>
        <v>1</v>
      </c>
      <c r="H305" s="4">
        <f t="shared" si="2"/>
        <v>2021</v>
      </c>
      <c r="J305" s="1" t="s">
        <v>253</v>
      </c>
      <c r="K305" s="4" t="str">
        <f>IFERROR(VLOOKUP(J305,Config!$A:$B,2,0),"")</f>
        <v>Flux dipping table 60um</v>
      </c>
      <c r="L305" s="1">
        <v>2</v>
      </c>
      <c r="M305" s="4" t="str">
        <f>IFERROR(VLOOKUP(J305,Config!$A:$G,7,0),"")</f>
        <v>EA</v>
      </c>
      <c r="N305" s="5">
        <f>IFERROR(VLOOKUP(J305,Config!$A:$C,3,0),"")</f>
        <v>0</v>
      </c>
      <c r="P305" s="4">
        <f>IFERROR(VLOOKUP(J305,Config!$A:$F,6,0),"")</f>
        <v>0</v>
      </c>
    </row>
    <row r="306" spans="2:16" x14ac:dyDescent="0.25">
      <c r="B306" s="6">
        <v>44198</v>
      </c>
      <c r="C306" s="7">
        <v>0.54166666666666663</v>
      </c>
      <c r="E306" s="4" t="s">
        <v>70</v>
      </c>
      <c r="G306" s="4">
        <f t="shared" si="4"/>
        <v>1</v>
      </c>
      <c r="H306" s="4">
        <f t="shared" si="2"/>
        <v>2021</v>
      </c>
      <c r="J306" s="1" t="s">
        <v>254</v>
      </c>
      <c r="K306" s="4" t="str">
        <f>IFERROR(VLOOKUP(J306,Config!$A:$B,2,0),"")</f>
        <v>Sensor quang AUTONICS TFR1</v>
      </c>
      <c r="L306" s="1">
        <v>4</v>
      </c>
      <c r="M306" s="4" t="str">
        <f>IFERROR(VLOOKUP(J306,Config!$A:$G,7,0),"")</f>
        <v>EA</v>
      </c>
      <c r="N306" s="5">
        <f>IFERROR(VLOOKUP(J306,Config!$A:$C,3,0),"")</f>
        <v>0</v>
      </c>
      <c r="P306" s="4" t="str">
        <f>IFERROR(VLOOKUP(J306,Config!$A:$F,6,0),"")</f>
        <v>PEN10M-TFR1</v>
      </c>
    </row>
    <row r="307" spans="2:16" x14ac:dyDescent="0.25">
      <c r="B307" s="6">
        <v>44198</v>
      </c>
      <c r="C307" s="7">
        <v>0.54166666666666663</v>
      </c>
      <c r="E307" s="4" t="s">
        <v>70</v>
      </c>
      <c r="G307" s="4">
        <f t="shared" si="4"/>
        <v>1</v>
      </c>
      <c r="H307" s="4">
        <f t="shared" si="2"/>
        <v>2021</v>
      </c>
      <c r="J307" s="1" t="s">
        <v>255</v>
      </c>
      <c r="K307" s="4" t="str">
        <f>IFERROR(VLOOKUP(J307,Config!$A:$B,2,0),"")</f>
        <v>Sensor quang AUTONICS TFR2</v>
      </c>
      <c r="L307" s="1">
        <v>6</v>
      </c>
      <c r="M307" s="4" t="str">
        <f>IFERROR(VLOOKUP(J307,Config!$A:$G,7,0),"")</f>
        <v>EA</v>
      </c>
      <c r="N307" s="5">
        <f>IFERROR(VLOOKUP(J307,Config!$A:$C,3,0),"")</f>
        <v>0</v>
      </c>
      <c r="P307" s="4" t="str">
        <f>IFERROR(VLOOKUP(J307,Config!$A:$F,6,0),"")</f>
        <v>PEN10M-TFR2</v>
      </c>
    </row>
    <row r="308" spans="2:16" x14ac:dyDescent="0.25">
      <c r="B308" s="6">
        <v>44198</v>
      </c>
      <c r="C308" s="7">
        <v>0.54166666666666663</v>
      </c>
      <c r="E308" s="4" t="s">
        <v>70</v>
      </c>
      <c r="G308" s="4">
        <f t="shared" si="4"/>
        <v>1</v>
      </c>
      <c r="H308" s="4">
        <f t="shared" si="2"/>
        <v>2021</v>
      </c>
      <c r="J308" s="1" t="s">
        <v>256</v>
      </c>
      <c r="K308" s="4" t="str">
        <f>IFERROR(VLOOKUP(J308,Config!$A:$B,2,0),"")</f>
        <v xml:space="preserve"> Photo Sensor AUTONICS TDT2</v>
      </c>
      <c r="M308" s="4" t="str">
        <f>IFERROR(VLOOKUP(J308,Config!$A:$G,7,0),"")</f>
        <v>EA</v>
      </c>
      <c r="N308" s="5">
        <f>IFERROR(VLOOKUP(J308,Config!$A:$C,3,0),"")</f>
        <v>0</v>
      </c>
      <c r="P308" s="4" t="str">
        <f>IFERROR(VLOOKUP(J308,Config!$A:$F,6,0),"")</f>
        <v>BID3M-TDT2</v>
      </c>
    </row>
    <row r="309" spans="2:16" x14ac:dyDescent="0.25">
      <c r="B309" s="6">
        <v>44198</v>
      </c>
      <c r="C309" s="7">
        <v>0.54166666666666663</v>
      </c>
      <c r="E309" s="4" t="s">
        <v>70</v>
      </c>
      <c r="G309" s="4">
        <f t="shared" si="4"/>
        <v>1</v>
      </c>
      <c r="H309" s="4">
        <f t="shared" si="2"/>
        <v>2021</v>
      </c>
      <c r="J309" s="1" t="s">
        <v>275</v>
      </c>
      <c r="K309" s="4" t="str">
        <f>IFERROR(VLOOKUP(J309,Config!$A:$B,2,0),"")</f>
        <v>PCB Vacuum tooling X4iS Sensor</v>
      </c>
      <c r="L309" s="1">
        <v>6</v>
      </c>
      <c r="M309" s="4" t="str">
        <f>IFERROR(VLOOKUP(J309,Config!$A:$G,7,0),"")</f>
        <v>EA</v>
      </c>
      <c r="N309" s="5">
        <f>IFERROR(VLOOKUP(J309,Config!$A:$C,3,0),"")</f>
        <v>0</v>
      </c>
      <c r="P309" s="4" t="str">
        <f>IFERROR(VLOOKUP(J309,Config!$A:$F,6,0),"")</f>
        <v>03149630-03</v>
      </c>
    </row>
    <row r="310" spans="2:16" x14ac:dyDescent="0.25">
      <c r="B310" s="6">
        <v>44198</v>
      </c>
      <c r="C310" s="7">
        <v>0.54166666666666663</v>
      </c>
      <c r="E310" s="4" t="s">
        <v>70</v>
      </c>
      <c r="G310" s="4">
        <f t="shared" si="4"/>
        <v>1</v>
      </c>
      <c r="H310" s="4">
        <f t="shared" si="2"/>
        <v>2021</v>
      </c>
      <c r="J310" s="1" t="s">
        <v>276</v>
      </c>
      <c r="K310" s="4" t="str">
        <f>IFERROR(VLOOKUP(J310,Config!$A:$B,2,0),"")</f>
        <v>OMRON Photo Sensor</v>
      </c>
      <c r="L310" s="1">
        <v>4</v>
      </c>
      <c r="M310" s="4" t="str">
        <f>IFERROR(VLOOKUP(J310,Config!$A:$G,7,0),"")</f>
        <v>EA</v>
      </c>
      <c r="N310" s="5">
        <f>IFERROR(VLOOKUP(J310,Config!$A:$C,3,0),"")</f>
        <v>0</v>
      </c>
      <c r="P310" s="4" t="str">
        <f>IFERROR(VLOOKUP(J310,Config!$A:$F,6,0),"")</f>
        <v>E3T-SL11</v>
      </c>
    </row>
    <row r="311" spans="2:16" x14ac:dyDescent="0.25">
      <c r="B311" s="6">
        <v>44198</v>
      </c>
      <c r="C311" s="7">
        <v>0.54166666666666663</v>
      </c>
      <c r="E311" s="4" t="s">
        <v>70</v>
      </c>
      <c r="G311" s="4">
        <f t="shared" si="4"/>
        <v>1</v>
      </c>
      <c r="H311" s="4">
        <f t="shared" si="2"/>
        <v>2021</v>
      </c>
      <c r="J311" s="1" t="s">
        <v>277</v>
      </c>
      <c r="K311" s="4" t="str">
        <f>IFERROR(VLOOKUP(J311,Config!$A:$B,2,0),"")</f>
        <v>Cảm biến hành trình xylanh D-A93</v>
      </c>
      <c r="L311" s="1">
        <v>6</v>
      </c>
      <c r="M311" s="4" t="str">
        <f>IFERROR(VLOOKUP(J311,Config!$A:$G,7,0),"")</f>
        <v>EA</v>
      </c>
      <c r="N311" s="5">
        <f>IFERROR(VLOOKUP(J311,Config!$A:$C,3,0),"")</f>
        <v>0</v>
      </c>
      <c r="P311" s="4" t="str">
        <f>IFERROR(VLOOKUP(J311,Config!$A:$F,6,0),"")</f>
        <v>D-A93</v>
      </c>
    </row>
    <row r="312" spans="2:16" x14ac:dyDescent="0.25">
      <c r="B312" s="6">
        <v>44198</v>
      </c>
      <c r="C312" s="7">
        <v>0.54166666666666663</v>
      </c>
      <c r="E312" s="4" t="s">
        <v>70</v>
      </c>
      <c r="G312" s="4">
        <f t="shared" si="4"/>
        <v>1</v>
      </c>
      <c r="H312" s="4">
        <f t="shared" si="2"/>
        <v>2021</v>
      </c>
      <c r="J312" s="1" t="s">
        <v>460</v>
      </c>
      <c r="K312" s="4" t="str">
        <f>IFERROR(VLOOKUP(J312,Config!$A:$B,2,0),"")</f>
        <v>Photo sensor</v>
      </c>
      <c r="L312" s="1">
        <v>4</v>
      </c>
      <c r="M312" s="4" t="str">
        <f>IFERROR(VLOOKUP(J312,Config!$A:$G,7,0),"")</f>
        <v>EA</v>
      </c>
      <c r="N312" s="5">
        <f>IFERROR(VLOOKUP(J312,Config!$A:$C,3,0),"")</f>
        <v>0</v>
      </c>
      <c r="P312" s="4" t="str">
        <f>IFERROR(VLOOKUP(J312,Config!$A:$F,6,0),"")</f>
        <v>E3S-LS3N</v>
      </c>
    </row>
    <row r="313" spans="2:16" x14ac:dyDescent="0.25">
      <c r="B313" s="6">
        <v>44198</v>
      </c>
      <c r="C313" s="7">
        <v>0.54166666666666663</v>
      </c>
      <c r="E313" s="4" t="s">
        <v>70</v>
      </c>
      <c r="G313" s="4">
        <f t="shared" si="4"/>
        <v>1</v>
      </c>
      <c r="H313" s="4">
        <f t="shared" si="2"/>
        <v>2021</v>
      </c>
      <c r="J313" s="1" t="s">
        <v>278</v>
      </c>
      <c r="K313" s="4" t="str">
        <f>IFERROR(VLOOKUP(J313,Config!$A:$B,2,0),"")</f>
        <v xml:space="preserve"> Photo Sensor AUTONICS MFR</v>
      </c>
      <c r="L313" s="1">
        <v>1</v>
      </c>
      <c r="M313" s="4" t="str">
        <f>IFERROR(VLOOKUP(J313,Config!$A:$G,7,0),"")</f>
        <v>EA</v>
      </c>
      <c r="N313" s="5">
        <f>IFERROR(VLOOKUP(J313,Config!$A:$C,3,0),"")</f>
        <v>0</v>
      </c>
      <c r="P313" s="4" t="str">
        <f>IFERROR(VLOOKUP(J313,Config!$A:$F,6,0),"")</f>
        <v>BID3M-TDT1</v>
      </c>
    </row>
    <row r="314" spans="2:16" x14ac:dyDescent="0.25">
      <c r="B314" s="6">
        <v>44198</v>
      </c>
      <c r="C314" s="7">
        <v>0.54166666666666663</v>
      </c>
      <c r="E314" s="4" t="s">
        <v>70</v>
      </c>
      <c r="G314" s="4">
        <f t="shared" si="4"/>
        <v>1</v>
      </c>
      <c r="H314" s="4">
        <f t="shared" si="2"/>
        <v>2021</v>
      </c>
      <c r="J314" s="1" t="s">
        <v>279</v>
      </c>
      <c r="K314" s="4" t="str">
        <f>IFERROR(VLOOKUP(J314,Config!$A:$B,2,0),"")</f>
        <v>Call button</v>
      </c>
      <c r="L314" s="1">
        <v>2</v>
      </c>
      <c r="M314" s="4" t="str">
        <f>IFERROR(VLOOKUP(J314,Config!$A:$G,7,0),"")</f>
        <v>EA</v>
      </c>
      <c r="N314" s="5">
        <f>IFERROR(VLOOKUP(J314,Config!$A:$C,3,0),"")</f>
        <v>0</v>
      </c>
      <c r="P314" s="4" t="str">
        <f>IFERROR(VLOOKUP(J314,Config!$A:$F,6,0),"")</f>
        <v>402259414212</v>
      </c>
    </row>
    <row r="315" spans="2:16" x14ac:dyDescent="0.25">
      <c r="B315" s="6">
        <v>44198</v>
      </c>
      <c r="C315" s="7">
        <v>0.54166666666666663</v>
      </c>
      <c r="E315" s="4" t="s">
        <v>70</v>
      </c>
      <c r="G315" s="4">
        <f t="shared" si="4"/>
        <v>1</v>
      </c>
      <c r="H315" s="4">
        <f t="shared" si="2"/>
        <v>2021</v>
      </c>
      <c r="J315" s="1" t="s">
        <v>280</v>
      </c>
      <c r="K315" s="4" t="str">
        <f>IFERROR(VLOOKUP(J315,Config!$A:$B,2,0),"")</f>
        <v>Còi báo</v>
      </c>
      <c r="L315" s="1">
        <v>1</v>
      </c>
      <c r="M315" s="4" t="str">
        <f>IFERROR(VLOOKUP(J315,Config!$A:$G,7,0),"")</f>
        <v>EA</v>
      </c>
      <c r="N315" s="5">
        <f>IFERROR(VLOOKUP(J315,Config!$A:$C,3,0),"")</f>
        <v>0</v>
      </c>
      <c r="P315" s="4" t="str">
        <f>IFERROR(VLOOKUP(J315,Config!$A:$F,6,0),"")</f>
        <v>KH-4025D</v>
      </c>
    </row>
    <row r="316" spans="2:16" x14ac:dyDescent="0.25">
      <c r="B316" s="6">
        <v>44198</v>
      </c>
      <c r="C316" s="7">
        <v>0.54166666666666663</v>
      </c>
      <c r="E316" s="4" t="s">
        <v>70</v>
      </c>
      <c r="G316" s="4">
        <f t="shared" si="4"/>
        <v>1</v>
      </c>
      <c r="H316" s="4">
        <f t="shared" si="2"/>
        <v>2021</v>
      </c>
      <c r="J316" s="1" t="s">
        <v>281</v>
      </c>
      <c r="K316" s="4" t="str">
        <f>IFERROR(VLOOKUP(J316,Config!$A:$B,2,0),"")</f>
        <v>Sensor cửa an toàn (conveyor)</v>
      </c>
      <c r="L316" s="1">
        <v>1</v>
      </c>
      <c r="M316" s="4" t="str">
        <f>IFERROR(VLOOKUP(J316,Config!$A:$G,7,0),"")</f>
        <v>EA</v>
      </c>
      <c r="N316" s="5">
        <f>IFERROR(VLOOKUP(J316,Config!$A:$C,3,0),"")</f>
        <v>0</v>
      </c>
      <c r="P316" s="4" t="str">
        <f>IFERROR(VLOOKUP(J316,Config!$A:$F,6,0),"")</f>
        <v>UP18S-6NC</v>
      </c>
    </row>
    <row r="317" spans="2:16" x14ac:dyDescent="0.25">
      <c r="B317" s="6">
        <v>44198</v>
      </c>
      <c r="C317" s="7">
        <v>0.54166666666666663</v>
      </c>
      <c r="E317" s="4" t="s">
        <v>70</v>
      </c>
      <c r="G317" s="4">
        <f t="shared" si="4"/>
        <v>1</v>
      </c>
      <c r="H317" s="4">
        <f t="shared" si="2"/>
        <v>2021</v>
      </c>
      <c r="J317" s="1" t="s">
        <v>282</v>
      </c>
      <c r="K317" s="4" t="str">
        <f>IFERROR(VLOOKUP(J317,Config!$A:$B,2,0),"")</f>
        <v>Sensor quang AUTONICS</v>
      </c>
      <c r="M317" s="4" t="str">
        <f>IFERROR(VLOOKUP(J317,Config!$A:$G,7,0),"")</f>
        <v>EA</v>
      </c>
      <c r="N317" s="5">
        <f>IFERROR(VLOOKUP(J317,Config!$A:$C,3,0),"")</f>
        <v>0</v>
      </c>
      <c r="P317" s="4" t="str">
        <f>IFERROR(VLOOKUP(J317,Config!$A:$F,6,0),"")</f>
        <v>BPS3M-TDT1</v>
      </c>
    </row>
    <row r="318" spans="2:16" x14ac:dyDescent="0.25">
      <c r="B318" s="6">
        <v>44198</v>
      </c>
      <c r="C318" s="7">
        <v>0.54166666666666663</v>
      </c>
      <c r="E318" s="4" t="s">
        <v>70</v>
      </c>
      <c r="G318" s="4">
        <f t="shared" ref="G318:G381" si="5">MONTH(B318)</f>
        <v>1</v>
      </c>
      <c r="H318" s="4">
        <f t="shared" si="2"/>
        <v>2021</v>
      </c>
      <c r="J318" s="1" t="s">
        <v>283</v>
      </c>
      <c r="K318" s="4" t="str">
        <f>IFERROR(VLOOKUP(J318,Config!$A:$B,2,0),"")</f>
        <v>Cảm biến hành trình xylanh D-A73</v>
      </c>
      <c r="L318" s="1">
        <v>6</v>
      </c>
      <c r="M318" s="4" t="str">
        <f>IFERROR(VLOOKUP(J318,Config!$A:$G,7,0),"")</f>
        <v>EA</v>
      </c>
      <c r="N318" s="5">
        <f>IFERROR(VLOOKUP(J318,Config!$A:$C,3,0),"")</f>
        <v>0</v>
      </c>
      <c r="P318" s="4" t="str">
        <f>IFERROR(VLOOKUP(J318,Config!$A:$F,6,0),"")</f>
        <v>D-A73</v>
      </c>
    </row>
    <row r="319" spans="2:16" x14ac:dyDescent="0.25">
      <c r="B319" s="6">
        <v>44198</v>
      </c>
      <c r="C319" s="7">
        <v>0.54166666666666663</v>
      </c>
      <c r="E319" s="4" t="s">
        <v>70</v>
      </c>
      <c r="G319" s="4">
        <f t="shared" si="5"/>
        <v>1</v>
      </c>
      <c r="H319" s="4">
        <f t="shared" si="2"/>
        <v>2021</v>
      </c>
      <c r="J319" s="1" t="s">
        <v>284</v>
      </c>
      <c r="K319" s="4" t="str">
        <f>IFERROR(VLOOKUP(J319,Config!$A:$B,2,0),"")</f>
        <v>Photo sensor</v>
      </c>
      <c r="L319" s="1">
        <v>1</v>
      </c>
      <c r="M319" s="4" t="str">
        <f>IFERROR(VLOOKUP(J319,Config!$A:$G,7,0),"")</f>
        <v>EA</v>
      </c>
      <c r="N319" s="5">
        <f>IFERROR(VLOOKUP(J319,Config!$A:$C,3,0),"")</f>
        <v>0</v>
      </c>
      <c r="P319" s="4" t="str">
        <f>IFERROR(VLOOKUP(J319,Config!$A:$F,6,0),"")</f>
        <v>EE-SX672</v>
      </c>
    </row>
    <row r="320" spans="2:16" x14ac:dyDescent="0.25">
      <c r="B320" s="6">
        <v>44198</v>
      </c>
      <c r="C320" s="7">
        <v>0.54166666666666663</v>
      </c>
      <c r="E320" s="4" t="s">
        <v>70</v>
      </c>
      <c r="G320" s="4">
        <f t="shared" si="5"/>
        <v>1</v>
      </c>
      <c r="H320" s="4">
        <f t="shared" si="2"/>
        <v>2021</v>
      </c>
      <c r="J320" s="1" t="s">
        <v>285</v>
      </c>
      <c r="K320" s="4" t="str">
        <f>IFERROR(VLOOKUP(J320,Config!$A:$B,2,0),"")</f>
        <v xml:space="preserve">Sensor quang </v>
      </c>
      <c r="L320" s="1">
        <v>1</v>
      </c>
      <c r="M320" s="4" t="str">
        <f>IFERROR(VLOOKUP(J320,Config!$A:$G,7,0),"")</f>
        <v>EA</v>
      </c>
      <c r="N320" s="5">
        <f>IFERROR(VLOOKUP(J320,Config!$A:$C,3,0),"")</f>
        <v>0</v>
      </c>
      <c r="P320" s="4" t="str">
        <f>IFERROR(VLOOKUP(J320,Config!$A:$F,6,0),"")</f>
        <v>RM-Y44P-C3</v>
      </c>
    </row>
    <row r="321" spans="2:16" x14ac:dyDescent="0.25">
      <c r="B321" s="6">
        <v>44198</v>
      </c>
      <c r="C321" s="7">
        <v>0.54166666666666663</v>
      </c>
      <c r="E321" s="4" t="s">
        <v>70</v>
      </c>
      <c r="G321" s="4">
        <f t="shared" si="5"/>
        <v>1</v>
      </c>
      <c r="H321" s="4">
        <f t="shared" si="2"/>
        <v>2021</v>
      </c>
      <c r="J321" s="1" t="s">
        <v>286</v>
      </c>
      <c r="K321" s="4" t="str">
        <f>IFERROR(VLOOKUP(J321,Config!$A:$B,2,0),"")</f>
        <v>Z cylinder return</v>
      </c>
      <c r="L321" s="1">
        <v>2</v>
      </c>
      <c r="M321" s="4" t="str">
        <f>IFERROR(VLOOKUP(J321,Config!$A:$G,7,0),"")</f>
        <v>EA</v>
      </c>
      <c r="N321" s="5">
        <f>IFERROR(VLOOKUP(J321,Config!$A:$C,3,0),"")</f>
        <v>0</v>
      </c>
      <c r="P321" s="4" t="str">
        <f>IFERROR(VLOOKUP(J321,Config!$A:$F,6,0),"")</f>
        <v>03007696-02</v>
      </c>
    </row>
    <row r="322" spans="2:16" x14ac:dyDescent="0.25">
      <c r="B322" s="6">
        <v>44198</v>
      </c>
      <c r="C322" s="7">
        <v>0.54166666666666663</v>
      </c>
      <c r="E322" s="4" t="s">
        <v>70</v>
      </c>
      <c r="G322" s="4">
        <f t="shared" si="5"/>
        <v>1</v>
      </c>
      <c r="H322" s="4">
        <f t="shared" si="2"/>
        <v>2021</v>
      </c>
      <c r="J322" s="1" t="s">
        <v>302</v>
      </c>
      <c r="K322" s="4" t="str">
        <f>IFERROR(VLOOKUP(J322,Config!$A:$B,2,0),"")</f>
        <v>Van điều áp máy in MPM</v>
      </c>
      <c r="L322" s="1">
        <v>5</v>
      </c>
      <c r="M322" s="4" t="str">
        <f>IFERROR(VLOOKUP(J322,Config!$A:$G,7,0),"")</f>
        <v>EA</v>
      </c>
      <c r="N322" s="5">
        <f>IFERROR(VLOOKUP(J322,Config!$A:$C,3,0),"")</f>
        <v>0</v>
      </c>
      <c r="P322" s="4" t="str">
        <f>IFERROR(VLOOKUP(J322,Config!$A:$F,6,0),"")</f>
        <v>ARJ210-M5BG</v>
      </c>
    </row>
    <row r="323" spans="2:16" x14ac:dyDescent="0.25">
      <c r="B323" s="6">
        <v>44198</v>
      </c>
      <c r="C323" s="7">
        <v>0.54166666666666663</v>
      </c>
      <c r="E323" s="4" t="s">
        <v>70</v>
      </c>
      <c r="G323" s="4">
        <f t="shared" si="5"/>
        <v>1</v>
      </c>
      <c r="H323" s="4">
        <f t="shared" si="2"/>
        <v>2021</v>
      </c>
      <c r="J323" s="1" t="s">
        <v>304</v>
      </c>
      <c r="K323" s="4" t="str">
        <f>IFERROR(VLOOKUP(J323,Config!$A:$B,2,0),"")</f>
        <v>Ổ cứng máy tính 500G</v>
      </c>
      <c r="L323" s="1">
        <v>1</v>
      </c>
      <c r="M323" s="4" t="str">
        <f>IFERROR(VLOOKUP(J323,Config!$A:$G,7,0),"")</f>
        <v>EA</v>
      </c>
      <c r="N323" s="5">
        <f>IFERROR(VLOOKUP(J323,Config!$A:$C,3,0),"")</f>
        <v>0</v>
      </c>
      <c r="P323" s="4">
        <f>IFERROR(VLOOKUP(J323,Config!$A:$F,6,0),"")</f>
        <v>0</v>
      </c>
    </row>
    <row r="324" spans="2:16" x14ac:dyDescent="0.25">
      <c r="B324" s="6">
        <v>44198</v>
      </c>
      <c r="C324" s="7">
        <v>0.54166666666666663</v>
      </c>
      <c r="E324" s="4" t="s">
        <v>70</v>
      </c>
      <c r="G324" s="4">
        <f t="shared" si="5"/>
        <v>1</v>
      </c>
      <c r="H324" s="4">
        <f t="shared" si="2"/>
        <v>2021</v>
      </c>
      <c r="J324" s="1" t="s">
        <v>310</v>
      </c>
      <c r="K324" s="4" t="str">
        <f>IFERROR(VLOOKUP(J324,Config!$A:$B,2,0),"")</f>
        <v>Ổ cứng máy tính 1T</v>
      </c>
      <c r="L324" s="1">
        <v>1</v>
      </c>
      <c r="M324" s="4" t="str">
        <f>IFERROR(VLOOKUP(J324,Config!$A:$G,7,0),"")</f>
        <v>EA</v>
      </c>
      <c r="N324" s="5">
        <f>IFERROR(VLOOKUP(J324,Config!$A:$C,3,0),"")</f>
        <v>0</v>
      </c>
      <c r="P324" s="4">
        <f>IFERROR(VLOOKUP(J324,Config!$A:$F,6,0),"")</f>
        <v>0</v>
      </c>
    </row>
    <row r="325" spans="2:16" x14ac:dyDescent="0.25">
      <c r="B325" s="6">
        <v>44198</v>
      </c>
      <c r="C325" s="7">
        <v>0.54166666666666663</v>
      </c>
      <c r="E325" s="4" t="s">
        <v>70</v>
      </c>
      <c r="G325" s="4">
        <f t="shared" si="5"/>
        <v>1</v>
      </c>
      <c r="H325" s="4">
        <f t="shared" si="2"/>
        <v>2021</v>
      </c>
      <c r="J325" s="1" t="s">
        <v>311</v>
      </c>
      <c r="K325" s="4" t="str">
        <f>IFERROR(VLOOKUP(J325,Config!$A:$B,2,0),"")</f>
        <v>Card PCI TP LINK</v>
      </c>
      <c r="L325" s="1">
        <v>13</v>
      </c>
      <c r="M325" s="4" t="str">
        <f>IFERROR(VLOOKUP(J325,Config!$A:$G,7,0),"")</f>
        <v>EA</v>
      </c>
      <c r="N325" s="5">
        <f>IFERROR(VLOOKUP(J325,Config!$A:$C,3,0),"")</f>
        <v>0</v>
      </c>
      <c r="P325" s="4" t="str">
        <f>IFERROR(VLOOKUP(J325,Config!$A:$F,6,0),"")</f>
        <v>TG-3269</v>
      </c>
    </row>
    <row r="326" spans="2:16" x14ac:dyDescent="0.25">
      <c r="B326" s="6">
        <v>44198</v>
      </c>
      <c r="C326" s="7">
        <v>0.54166666666666663</v>
      </c>
      <c r="E326" s="4" t="s">
        <v>70</v>
      </c>
      <c r="G326" s="4">
        <f t="shared" si="5"/>
        <v>1</v>
      </c>
      <c r="H326" s="4">
        <f t="shared" si="2"/>
        <v>2021</v>
      </c>
      <c r="J326" s="1" t="s">
        <v>312</v>
      </c>
      <c r="K326" s="4" t="str">
        <f>IFERROR(VLOOKUP(J326,Config!$A:$B,2,0),"")</f>
        <v>PRV (CP20A, CP20M) cho máy ASM SX2, X4iS</v>
      </c>
      <c r="L326" s="1">
        <v>10</v>
      </c>
      <c r="M326" s="4" t="str">
        <f>IFERROR(VLOOKUP(J326,Config!$A:$G,7,0),"")</f>
        <v>EA</v>
      </c>
      <c r="N326" s="5">
        <f>IFERROR(VLOOKUP(J326,Config!$A:$C,3,0),"")</f>
        <v>0</v>
      </c>
      <c r="P326" s="4" t="str">
        <f>IFERROR(VLOOKUP(J326,Config!$A:$F,6,0),"")</f>
        <v>03072785-01</v>
      </c>
    </row>
    <row r="327" spans="2:16" x14ac:dyDescent="0.25">
      <c r="B327" s="6">
        <v>44198</v>
      </c>
      <c r="C327" s="7">
        <v>0.54166666666666663</v>
      </c>
      <c r="E327" s="4" t="s">
        <v>70</v>
      </c>
      <c r="G327" s="4">
        <f t="shared" si="5"/>
        <v>1</v>
      </c>
      <c r="H327" s="4">
        <f t="shared" si="2"/>
        <v>2021</v>
      </c>
      <c r="J327" s="1" t="s">
        <v>313</v>
      </c>
      <c r="K327" s="4" t="str">
        <f>IFERROR(VLOOKUP(J327,Config!$A:$B,2,0),"")</f>
        <v>PRV (CP20M2) cho máy ASM TX</v>
      </c>
      <c r="L327" s="1">
        <v>7</v>
      </c>
      <c r="M327" s="4" t="str">
        <f>IFERROR(VLOOKUP(J327,Config!$A:$G,7,0),"")</f>
        <v>EA</v>
      </c>
      <c r="N327" s="5">
        <f>IFERROR(VLOOKUP(J327,Config!$A:$C,3,0),"")</f>
        <v>0</v>
      </c>
      <c r="P327" s="4" t="str">
        <f>IFERROR(VLOOKUP(J327,Config!$A:$F,6,0),"")</f>
        <v>03106620-02</v>
      </c>
    </row>
    <row r="328" spans="2:16" x14ac:dyDescent="0.25">
      <c r="B328" s="6">
        <v>44198</v>
      </c>
      <c r="C328" s="7">
        <v>0.54166666666666663</v>
      </c>
      <c r="E328" s="4" t="s">
        <v>70</v>
      </c>
      <c r="G328" s="4">
        <f t="shared" si="5"/>
        <v>1</v>
      </c>
      <c r="H328" s="4">
        <f t="shared" si="2"/>
        <v>2021</v>
      </c>
      <c r="J328" s="1" t="s">
        <v>316</v>
      </c>
      <c r="K328" s="4" t="str">
        <f>IFERROR(VLOOKUP(J328,Config!$A:$B,2,0),"")</f>
        <v>Relay 24 VDC</v>
      </c>
      <c r="L328" s="1">
        <v>51</v>
      </c>
      <c r="M328" s="4" t="str">
        <f>IFERROR(VLOOKUP(J328,Config!$A:$G,7,0),"")</f>
        <v>EA</v>
      </c>
      <c r="N328" s="5">
        <f>IFERROR(VLOOKUP(J328,Config!$A:$C,3,0),"")</f>
        <v>0</v>
      </c>
      <c r="P328" s="4" t="str">
        <f>IFERROR(VLOOKUP(J328,Config!$A:$F,6,0),"")</f>
        <v>SZR-LY2-N1</v>
      </c>
    </row>
    <row r="329" spans="2:16" x14ac:dyDescent="0.25">
      <c r="B329" s="6">
        <v>44198</v>
      </c>
      <c r="C329" s="7">
        <v>0.54166666666666663</v>
      </c>
      <c r="E329" s="4" t="s">
        <v>70</v>
      </c>
      <c r="G329" s="4">
        <f t="shared" si="5"/>
        <v>1</v>
      </c>
      <c r="H329" s="4">
        <f t="shared" si="2"/>
        <v>2021</v>
      </c>
      <c r="J329" s="1" t="s">
        <v>320</v>
      </c>
      <c r="K329" s="4" t="str">
        <f>IFERROR(VLOOKUP(J329,Config!$A:$B,2,0),"")</f>
        <v>Bộ điều chỉnh áp suất khí đầu vào máy Cleanner</v>
      </c>
      <c r="L329" s="1">
        <v>3</v>
      </c>
      <c r="M329" s="4" t="str">
        <f>IFERROR(VLOOKUP(J329,Config!$A:$G,7,0),"")</f>
        <v>EA</v>
      </c>
      <c r="N329" s="5">
        <f>IFERROR(VLOOKUP(J329,Config!$A:$C,3,0),"")</f>
        <v>0</v>
      </c>
      <c r="P329" s="4" t="str">
        <f>IFERROR(VLOOKUP(J329,Config!$A:$F,6,0),"")</f>
        <v>DP-102</v>
      </c>
    </row>
    <row r="330" spans="2:16" x14ac:dyDescent="0.25">
      <c r="B330" s="6">
        <v>44198</v>
      </c>
      <c r="C330" s="7">
        <v>0.54166666666666663</v>
      </c>
      <c r="E330" s="4" t="s">
        <v>70</v>
      </c>
      <c r="G330" s="4">
        <f t="shared" si="5"/>
        <v>1</v>
      </c>
      <c r="H330" s="4">
        <f t="shared" si="2"/>
        <v>2021</v>
      </c>
      <c r="J330" s="1" t="s">
        <v>322</v>
      </c>
      <c r="K330" s="4" t="str">
        <f>IFERROR(VLOOKUP(J330,Config!$A:$B,2,0),"")</f>
        <v>Tụ điện 240VAC</v>
      </c>
      <c r="L330" s="1">
        <v>2</v>
      </c>
      <c r="M330" s="4" t="str">
        <f>IFERROR(VLOOKUP(J330,Config!$A:$G,7,0),"")</f>
        <v>EA</v>
      </c>
      <c r="N330" s="5">
        <f>IFERROR(VLOOKUP(J330,Config!$A:$C,3,0),"")</f>
        <v>0</v>
      </c>
      <c r="P330" s="4" t="str">
        <f>IFERROR(VLOOKUP(J330,Config!$A:$F,6,0),"")</f>
        <v>WYPM1C03Z4</v>
      </c>
    </row>
    <row r="331" spans="2:16" x14ac:dyDescent="0.25">
      <c r="B331" s="6">
        <v>44198</v>
      </c>
      <c r="C331" s="7">
        <v>0.54166666666666663</v>
      </c>
      <c r="E331" s="4" t="s">
        <v>70</v>
      </c>
      <c r="G331" s="4">
        <f t="shared" si="5"/>
        <v>1</v>
      </c>
      <c r="H331" s="4">
        <f t="shared" si="2"/>
        <v>2021</v>
      </c>
      <c r="J331" s="1" t="s">
        <v>324</v>
      </c>
      <c r="K331" s="4" t="str">
        <f>IFERROR(VLOOKUP(J331,Config!$A:$B,2,0),"")</f>
        <v>Công tắc điện tự động 5A AC100 ~ 260V</v>
      </c>
      <c r="L331" s="1">
        <v>3</v>
      </c>
      <c r="M331" s="4" t="str">
        <f>IFERROR(VLOOKUP(J331,Config!$A:$G,7,0),"")</f>
        <v>EA</v>
      </c>
      <c r="N331" s="5">
        <f>IFERROR(VLOOKUP(J331,Config!$A:$C,3,0),"")</f>
        <v>0</v>
      </c>
      <c r="P331" s="4" t="str">
        <f>IFERROR(VLOOKUP(J331,Config!$A:$F,6,0),"")</f>
        <v>GMP22-2P</v>
      </c>
    </row>
    <row r="332" spans="2:16" x14ac:dyDescent="0.25">
      <c r="B332" s="6">
        <v>44198</v>
      </c>
      <c r="C332" s="7">
        <v>0.54166666666666663</v>
      </c>
      <c r="E332" s="4" t="s">
        <v>70</v>
      </c>
      <c r="G332" s="4">
        <f t="shared" si="5"/>
        <v>1</v>
      </c>
      <c r="H332" s="4">
        <f t="shared" si="2"/>
        <v>2021</v>
      </c>
      <c r="J332" s="1" t="s">
        <v>325</v>
      </c>
      <c r="K332" s="4" t="str">
        <f>IFERROR(VLOOKUP(J332,Config!$A:$B,2,0),"")</f>
        <v>Xylanh cho máy Loader</v>
      </c>
      <c r="L332" s="1">
        <v>2</v>
      </c>
      <c r="M332" s="4" t="str">
        <f>IFERROR(VLOOKUP(J332,Config!$A:$G,7,0),"")</f>
        <v>EA</v>
      </c>
      <c r="N332" s="5">
        <f>IFERROR(VLOOKUP(J332,Config!$A:$C,3,0),"")</f>
        <v>0</v>
      </c>
      <c r="P332" s="4" t="str">
        <f>IFERROR(VLOOKUP(J332,Config!$A:$F,6,0),"")</f>
        <v>CDM2B20-400AZ</v>
      </c>
    </row>
    <row r="333" spans="2:16" x14ac:dyDescent="0.25">
      <c r="B333" s="6">
        <v>44198</v>
      </c>
      <c r="C333" s="7">
        <v>0.54166666666666663</v>
      </c>
      <c r="E333" s="4" t="s">
        <v>70</v>
      </c>
      <c r="G333" s="4">
        <f t="shared" si="5"/>
        <v>1</v>
      </c>
      <c r="H333" s="4">
        <f t="shared" si="2"/>
        <v>2021</v>
      </c>
      <c r="J333" s="1" t="s">
        <v>326</v>
      </c>
      <c r="K333" s="4" t="str">
        <f>IFERROR(VLOOKUP(J333,Config!$A:$B,2,0),"")</f>
        <v>Zig cắt liệu ( Handy Splicer )</v>
      </c>
      <c r="L333" s="1">
        <v>70</v>
      </c>
      <c r="M333" s="4" t="str">
        <f>IFERROR(VLOOKUP(J333,Config!$A:$G,7,0),"")</f>
        <v>EA</v>
      </c>
      <c r="N333" s="5">
        <f>IFERROR(VLOOKUP(J333,Config!$A:$C,3,0),"")</f>
        <v>0</v>
      </c>
      <c r="P333" s="4">
        <f>IFERROR(VLOOKUP(J333,Config!$A:$F,6,0),"")</f>
        <v>0</v>
      </c>
    </row>
    <row r="334" spans="2:16" x14ac:dyDescent="0.25">
      <c r="B334" s="6">
        <v>44198</v>
      </c>
      <c r="C334" s="7">
        <v>0.54166666666666663</v>
      </c>
      <c r="E334" s="4" t="s">
        <v>70</v>
      </c>
      <c r="G334" s="4">
        <f t="shared" si="5"/>
        <v>1</v>
      </c>
      <c r="H334" s="4">
        <f t="shared" si="2"/>
        <v>2021</v>
      </c>
      <c r="J334" s="1" t="s">
        <v>330</v>
      </c>
      <c r="K334" s="4" t="str">
        <f>IFERROR(VLOOKUP(J334,Config!$A:$B,2,0),"")</f>
        <v>Thanh chống cửa máy in MPM</v>
      </c>
      <c r="L334" s="1">
        <v>4</v>
      </c>
      <c r="M334" s="4" t="str">
        <f>IFERROR(VLOOKUP(J334,Config!$A:$G,7,0),"")</f>
        <v>EA</v>
      </c>
      <c r="N334" s="5">
        <f>IFERROR(VLOOKUP(J334,Config!$A:$C,3,0),"")</f>
        <v>0</v>
      </c>
      <c r="P334" s="4">
        <f>IFERROR(VLOOKUP(J334,Config!$A:$F,6,0),"")</f>
        <v>0</v>
      </c>
    </row>
    <row r="335" spans="2:16" x14ac:dyDescent="0.25">
      <c r="B335" s="6">
        <v>44198</v>
      </c>
      <c r="C335" s="7">
        <v>0.54166666666666663</v>
      </c>
      <c r="E335" s="4" t="s">
        <v>70</v>
      </c>
      <c r="G335" s="4">
        <f t="shared" si="5"/>
        <v>1</v>
      </c>
      <c r="H335" s="4">
        <f t="shared" si="2"/>
        <v>2021</v>
      </c>
      <c r="J335" s="1" t="s">
        <v>332</v>
      </c>
      <c r="K335" s="4" t="str">
        <f>IFERROR(VLOOKUP(J335,Config!$A:$B,2,0),"")</f>
        <v>Fulse (Cầu chì) 6.3A</v>
      </c>
      <c r="M335" s="4" t="str">
        <f>IFERROR(VLOOKUP(J335,Config!$A:$G,7,0),"")</f>
        <v>EA</v>
      </c>
      <c r="N335" s="5">
        <f>IFERROR(VLOOKUP(J335,Config!$A:$C,3,0),"")</f>
        <v>0</v>
      </c>
      <c r="P335" s="4">
        <f>IFERROR(VLOOKUP(J335,Config!$A:$F,6,0),"")</f>
        <v>0</v>
      </c>
    </row>
    <row r="336" spans="2:16" x14ac:dyDescent="0.25">
      <c r="B336" s="6">
        <v>44198</v>
      </c>
      <c r="C336" s="7">
        <v>0.54166666666666663</v>
      </c>
      <c r="E336" s="4" t="s">
        <v>70</v>
      </c>
      <c r="G336" s="4">
        <f t="shared" si="5"/>
        <v>1</v>
      </c>
      <c r="H336" s="4">
        <f t="shared" si="2"/>
        <v>2021</v>
      </c>
      <c r="J336" s="1" t="s">
        <v>334</v>
      </c>
      <c r="K336" s="4" t="str">
        <f>IFERROR(VLOOKUP(J336,Config!$A:$B,2,0),"")</f>
        <v>Fulse (Cầu chì) 10A</v>
      </c>
      <c r="M336" s="4" t="str">
        <f>IFERROR(VLOOKUP(J336,Config!$A:$G,7,0),"")</f>
        <v>EA</v>
      </c>
      <c r="N336" s="5">
        <f>IFERROR(VLOOKUP(J336,Config!$A:$C,3,0),"")</f>
        <v>0</v>
      </c>
      <c r="P336" s="4">
        <f>IFERROR(VLOOKUP(J336,Config!$A:$F,6,0),"")</f>
        <v>0</v>
      </c>
    </row>
    <row r="337" spans="2:16" x14ac:dyDescent="0.25">
      <c r="B337" s="6">
        <v>44198</v>
      </c>
      <c r="C337" s="7">
        <v>0.54166666666666663</v>
      </c>
      <c r="E337" s="4" t="s">
        <v>70</v>
      </c>
      <c r="G337" s="4">
        <f t="shared" si="5"/>
        <v>1</v>
      </c>
      <c r="H337" s="4">
        <f t="shared" si="2"/>
        <v>2021</v>
      </c>
      <c r="J337" s="1" t="s">
        <v>336</v>
      </c>
      <c r="K337" s="4" t="str">
        <f>IFERROR(VLOOKUP(J337,Config!$A:$B,2,0),"")</f>
        <v>Fulse (Cầu chì) 4A</v>
      </c>
      <c r="M337" s="4" t="str">
        <f>IFERROR(VLOOKUP(J337,Config!$A:$G,7,0),"")</f>
        <v>EA</v>
      </c>
      <c r="N337" s="5">
        <f>IFERROR(VLOOKUP(J337,Config!$A:$C,3,0),"")</f>
        <v>0</v>
      </c>
      <c r="P337" s="4">
        <f>IFERROR(VLOOKUP(J337,Config!$A:$F,6,0),"")</f>
        <v>0</v>
      </c>
    </row>
    <row r="338" spans="2:16" x14ac:dyDescent="0.25">
      <c r="B338" s="6">
        <v>44198</v>
      </c>
      <c r="C338" s="7">
        <v>0.54166666666666663</v>
      </c>
      <c r="E338" s="4" t="s">
        <v>70</v>
      </c>
      <c r="G338" s="4">
        <f t="shared" si="5"/>
        <v>1</v>
      </c>
      <c r="H338" s="4">
        <f t="shared" si="2"/>
        <v>2021</v>
      </c>
      <c r="J338" s="1" t="s">
        <v>342</v>
      </c>
      <c r="K338" s="4" t="str">
        <f>IFERROR(VLOOKUP(J338,Config!$A:$B,2,0),"")</f>
        <v>Fulse (Cầu chì) 2A</v>
      </c>
      <c r="M338" s="4" t="str">
        <f>IFERROR(VLOOKUP(J338,Config!$A:$G,7,0),"")</f>
        <v>EA</v>
      </c>
      <c r="N338" s="5">
        <f>IFERROR(VLOOKUP(J338,Config!$A:$C,3,0),"")</f>
        <v>0</v>
      </c>
      <c r="P338" s="4">
        <f>IFERROR(VLOOKUP(J338,Config!$A:$F,6,0),"")</f>
        <v>0</v>
      </c>
    </row>
    <row r="339" spans="2:16" x14ac:dyDescent="0.25">
      <c r="B339" s="6">
        <v>44198</v>
      </c>
      <c r="C339" s="7">
        <v>0.54166666666666663</v>
      </c>
      <c r="E339" s="4" t="s">
        <v>70</v>
      </c>
      <c r="G339" s="4">
        <f t="shared" si="5"/>
        <v>1</v>
      </c>
      <c r="H339" s="4">
        <f t="shared" si="2"/>
        <v>2021</v>
      </c>
      <c r="J339" s="1" t="s">
        <v>346</v>
      </c>
      <c r="K339" s="4" t="str">
        <f>IFERROR(VLOOKUP(J339,Config!$A:$B,2,0),"")</f>
        <v>Fulse (Cầu chì) 5A</v>
      </c>
      <c r="M339" s="4" t="str">
        <f>IFERROR(VLOOKUP(J339,Config!$A:$G,7,0),"")</f>
        <v>EA</v>
      </c>
      <c r="N339" s="5">
        <f>IFERROR(VLOOKUP(J339,Config!$A:$C,3,0),"")</f>
        <v>0</v>
      </c>
      <c r="P339" s="4">
        <f>IFERROR(VLOOKUP(J339,Config!$A:$F,6,0),"")</f>
        <v>0</v>
      </c>
    </row>
    <row r="340" spans="2:16" x14ac:dyDescent="0.25">
      <c r="B340" s="6">
        <v>44198</v>
      </c>
      <c r="C340" s="7">
        <v>0.54166666666666663</v>
      </c>
      <c r="E340" s="4" t="s">
        <v>70</v>
      </c>
      <c r="G340" s="4">
        <f t="shared" si="5"/>
        <v>1</v>
      </c>
      <c r="H340" s="4">
        <f t="shared" si="2"/>
        <v>2021</v>
      </c>
      <c r="J340" s="1" t="s">
        <v>348</v>
      </c>
      <c r="K340" s="4" t="str">
        <f>IFERROR(VLOOKUP(J340,Config!$A:$B,2,0),"")</f>
        <v>Fulse (Cầu chì) 3.15A</v>
      </c>
      <c r="M340" s="4" t="str">
        <f>IFERROR(VLOOKUP(J340,Config!$A:$G,7,0),"")</f>
        <v>EA</v>
      </c>
      <c r="N340" s="5">
        <f>IFERROR(VLOOKUP(J340,Config!$A:$C,3,0),"")</f>
        <v>0</v>
      </c>
      <c r="P340" s="4">
        <f>IFERROR(VLOOKUP(J340,Config!$A:$F,6,0),"")</f>
        <v>0</v>
      </c>
    </row>
    <row r="341" spans="2:16" x14ac:dyDescent="0.25">
      <c r="B341" s="6">
        <v>44198</v>
      </c>
      <c r="C341" s="7">
        <v>0.54166666666666663</v>
      </c>
      <c r="E341" s="4" t="s">
        <v>70</v>
      </c>
      <c r="G341" s="4">
        <f t="shared" si="5"/>
        <v>1</v>
      </c>
      <c r="H341" s="4">
        <f t="shared" si="2"/>
        <v>2021</v>
      </c>
      <c r="J341" s="1" t="s">
        <v>350</v>
      </c>
      <c r="K341" s="4" t="str">
        <f>IFERROR(VLOOKUP(J341,Config!$A:$B,2,0),"")</f>
        <v xml:space="preserve">Flux height sensor </v>
      </c>
      <c r="M341" s="4" t="str">
        <f>IFERROR(VLOOKUP(J341,Config!$A:$G,7,0),"")</f>
        <v>EA</v>
      </c>
      <c r="N341" s="5">
        <f>IFERROR(VLOOKUP(J341,Config!$A:$C,3,0),"")</f>
        <v>0</v>
      </c>
      <c r="P341" s="4" t="str">
        <f>IFERROR(VLOOKUP(J341,Config!$A:$F,6,0),"")</f>
        <v>214762</v>
      </c>
    </row>
    <row r="342" spans="2:16" x14ac:dyDescent="0.25">
      <c r="B342" s="6">
        <v>44198</v>
      </c>
      <c r="C342" s="7">
        <v>0.54166666666666663</v>
      </c>
      <c r="E342" s="4" t="s">
        <v>70</v>
      </c>
      <c r="G342" s="4">
        <f t="shared" si="5"/>
        <v>1</v>
      </c>
      <c r="H342" s="4">
        <f t="shared" si="2"/>
        <v>2021</v>
      </c>
      <c r="J342" s="1" t="s">
        <v>365</v>
      </c>
      <c r="K342" s="4" t="str">
        <f>IFERROR(VLOOKUP(J342,Config!$A:$B,2,0),"")</f>
        <v>Bộ chia khí máy mount YAMAHA</v>
      </c>
      <c r="L342" s="1">
        <v>2</v>
      </c>
      <c r="M342" s="4" t="str">
        <f>IFERROR(VLOOKUP(J342,Config!$A:$G,7,0),"")</f>
        <v>EA</v>
      </c>
      <c r="N342" s="5">
        <f>IFERROR(VLOOKUP(J342,Config!$A:$C,3,0),"")</f>
        <v>0</v>
      </c>
      <c r="P342" s="4" t="str">
        <f>IFERROR(VLOOKUP(J342,Config!$A:$F,6,0),"")</f>
        <v>KHY-M7151-032</v>
      </c>
    </row>
    <row r="343" spans="2:16" x14ac:dyDescent="0.25">
      <c r="B343" s="6">
        <v>44198</v>
      </c>
      <c r="C343" s="7">
        <v>0.54166666666666663</v>
      </c>
      <c r="E343" s="4" t="s">
        <v>70</v>
      </c>
      <c r="G343" s="4">
        <f t="shared" si="5"/>
        <v>1</v>
      </c>
      <c r="H343" s="4">
        <f t="shared" si="2"/>
        <v>2021</v>
      </c>
      <c r="J343" s="1" t="s">
        <v>366</v>
      </c>
      <c r="K343" s="4" t="str">
        <f>IFERROR(VLOOKUP(J343,Config!$A:$B,2,0),"")</f>
        <v xml:space="preserve">Súng bắn barcode </v>
      </c>
      <c r="L343" s="1">
        <v>6</v>
      </c>
      <c r="M343" s="4" t="str">
        <f>IFERROR(VLOOKUP(J343,Config!$A:$G,7,0),"")</f>
        <v>EA</v>
      </c>
      <c r="N343" s="5">
        <f>IFERROR(VLOOKUP(J343,Config!$A:$C,3,0),"")</f>
        <v>0</v>
      </c>
      <c r="P343" s="4" t="str">
        <f>IFERROR(VLOOKUP(J343,Config!$A:$F,6,0),"")</f>
        <v>1A1631PP175199</v>
      </c>
    </row>
    <row r="344" spans="2:16" x14ac:dyDescent="0.25">
      <c r="B344" s="6">
        <v>44198</v>
      </c>
      <c r="C344" s="7">
        <v>0.54166666666666663</v>
      </c>
      <c r="E344" s="4" t="s">
        <v>70</v>
      </c>
      <c r="G344" s="4">
        <f t="shared" si="5"/>
        <v>1</v>
      </c>
      <c r="H344" s="4">
        <f t="shared" si="2"/>
        <v>2021</v>
      </c>
      <c r="J344" s="1" t="s">
        <v>368</v>
      </c>
      <c r="K344" s="4" t="str">
        <f>IFERROR(VLOOKUP(J344,Config!$A:$B,2,0),"")</f>
        <v>Đầu đo LCR</v>
      </c>
      <c r="M344" s="4" t="str">
        <f>IFERROR(VLOOKUP(J344,Config!$A:$G,7,0),"")</f>
        <v>EA</v>
      </c>
      <c r="N344" s="5">
        <f>IFERROR(VLOOKUP(J344,Config!$A:$C,3,0),"")</f>
        <v>0</v>
      </c>
      <c r="P344" s="4">
        <f>IFERROR(VLOOKUP(J344,Config!$A:$F,6,0),"")</f>
        <v>0</v>
      </c>
    </row>
    <row r="345" spans="2:16" x14ac:dyDescent="0.25">
      <c r="B345" s="6">
        <v>44198</v>
      </c>
      <c r="C345" s="7">
        <v>0.54166666666666663</v>
      </c>
      <c r="E345" s="4" t="s">
        <v>70</v>
      </c>
      <c r="G345" s="4">
        <f t="shared" si="5"/>
        <v>1</v>
      </c>
      <c r="H345" s="4">
        <f t="shared" si="2"/>
        <v>2021</v>
      </c>
      <c r="J345" s="1" t="s">
        <v>380</v>
      </c>
      <c r="K345" s="4" t="str">
        <f>IFERROR(VLOOKUP(J345,Config!$A:$B,2,0),"")</f>
        <v>SWITCH + HUB</v>
      </c>
      <c r="M345" s="4" t="str">
        <f>IFERROR(VLOOKUP(J345,Config!$A:$G,7,0),"")</f>
        <v>EA</v>
      </c>
      <c r="N345" s="5">
        <f>IFERROR(VLOOKUP(J345,Config!$A:$C,3,0),"")</f>
        <v>0</v>
      </c>
      <c r="P345" s="4">
        <f>IFERROR(VLOOKUP(J345,Config!$A:$F,6,0),"")</f>
        <v>0</v>
      </c>
    </row>
    <row r="346" spans="2:16" x14ac:dyDescent="0.25">
      <c r="B346" s="6">
        <v>44198</v>
      </c>
      <c r="C346" s="7">
        <v>0.54166666666666663</v>
      </c>
      <c r="E346" s="4" t="s">
        <v>70</v>
      </c>
      <c r="G346" s="4">
        <f t="shared" si="5"/>
        <v>1</v>
      </c>
      <c r="H346" s="4">
        <f t="shared" si="2"/>
        <v>2021</v>
      </c>
      <c r="J346" s="1" t="s">
        <v>385</v>
      </c>
      <c r="K346" s="4" t="str">
        <f>IFERROR(VLOOKUP(J346,Config!$A:$B,2,0),"")</f>
        <v>Dây nguồn</v>
      </c>
      <c r="M346" s="4" t="str">
        <f>IFERROR(VLOOKUP(J346,Config!$A:$G,7,0),"")</f>
        <v>Ea</v>
      </c>
      <c r="N346" s="5">
        <f>IFERROR(VLOOKUP(J346,Config!$A:$C,3,0),"")</f>
        <v>0</v>
      </c>
      <c r="P346" s="4">
        <f>IFERROR(VLOOKUP(J346,Config!$A:$F,6,0),"")</f>
        <v>0</v>
      </c>
    </row>
    <row r="347" spans="2:16" x14ac:dyDescent="0.25">
      <c r="B347" s="6">
        <v>44198</v>
      </c>
      <c r="C347" s="7">
        <v>0.54166666666666663</v>
      </c>
      <c r="E347" s="4" t="s">
        <v>70</v>
      </c>
      <c r="G347" s="4">
        <f t="shared" si="5"/>
        <v>1</v>
      </c>
      <c r="H347" s="4">
        <f t="shared" si="2"/>
        <v>2021</v>
      </c>
      <c r="J347" s="1" t="s">
        <v>386</v>
      </c>
      <c r="K347" s="4" t="str">
        <f>IFERROR(VLOOKUP(J347,Config!$A:$B,2,0),"")</f>
        <v>Dây cáp</v>
      </c>
      <c r="M347" s="4" t="str">
        <f>IFERROR(VLOOKUP(J347,Config!$A:$G,7,0),"")</f>
        <v>Ea</v>
      </c>
      <c r="N347" s="5">
        <f>IFERROR(VLOOKUP(J347,Config!$A:$C,3,0),"")</f>
        <v>0</v>
      </c>
      <c r="P347" s="4">
        <f>IFERROR(VLOOKUP(J347,Config!$A:$F,6,0),"")</f>
        <v>0</v>
      </c>
    </row>
    <row r="348" spans="2:16" x14ac:dyDescent="0.25">
      <c r="B348" s="6">
        <v>44198</v>
      </c>
      <c r="C348" s="7">
        <v>0.54166666666666663</v>
      </c>
      <c r="E348" s="4" t="s">
        <v>70</v>
      </c>
      <c r="G348" s="4">
        <f t="shared" si="5"/>
        <v>1</v>
      </c>
      <c r="H348" s="4">
        <f t="shared" si="2"/>
        <v>2021</v>
      </c>
      <c r="J348" s="1" t="s">
        <v>387</v>
      </c>
      <c r="K348" s="4" t="str">
        <f>IFERROR(VLOOKUP(J348,Config!$A:$B,2,0),"")</f>
        <v>Phích cắm, ổ cắm</v>
      </c>
      <c r="L348" s="1">
        <v>14</v>
      </c>
      <c r="M348" s="4" t="str">
        <f>IFERROR(VLOOKUP(J348,Config!$A:$G,7,0),"")</f>
        <v>Ea</v>
      </c>
      <c r="N348" s="5">
        <f>IFERROR(VLOOKUP(J348,Config!$A:$C,3,0),"")</f>
        <v>0</v>
      </c>
      <c r="P348" s="4">
        <f>IFERROR(VLOOKUP(J348,Config!$A:$F,6,0),"")</f>
        <v>0</v>
      </c>
    </row>
    <row r="349" spans="2:16" x14ac:dyDescent="0.25">
      <c r="B349" s="6">
        <v>44198</v>
      </c>
      <c r="C349" s="7">
        <v>0.54166666666666663</v>
      </c>
      <c r="E349" s="4" t="s">
        <v>70</v>
      </c>
      <c r="G349" s="4">
        <f t="shared" si="5"/>
        <v>1</v>
      </c>
      <c r="H349" s="4">
        <f t="shared" si="2"/>
        <v>2021</v>
      </c>
      <c r="J349" s="1" t="s">
        <v>393</v>
      </c>
      <c r="K349" s="4" t="str">
        <f>IFERROR(VLOOKUP(J349,Config!$A:$B,2,0),"")</f>
        <v>Vòng đeo tay chống tĩnh điện</v>
      </c>
      <c r="L349" s="1">
        <v>3</v>
      </c>
      <c r="M349" s="4" t="str">
        <f>IFERROR(VLOOKUP(J349,Config!$A:$G,7,0),"")</f>
        <v>Ea</v>
      </c>
      <c r="N349" s="5">
        <f>IFERROR(VLOOKUP(J349,Config!$A:$C,3,0),"")</f>
        <v>0</v>
      </c>
      <c r="P349" s="4">
        <f>IFERROR(VLOOKUP(J349,Config!$A:$F,6,0),"")</f>
        <v>0</v>
      </c>
    </row>
    <row r="350" spans="2:16" x14ac:dyDescent="0.25">
      <c r="B350" s="6">
        <v>44198</v>
      </c>
      <c r="C350" s="7">
        <v>0.54166666666666663</v>
      </c>
      <c r="E350" s="4" t="s">
        <v>70</v>
      </c>
      <c r="G350" s="4">
        <f t="shared" si="5"/>
        <v>1</v>
      </c>
      <c r="H350" s="4">
        <f t="shared" si="2"/>
        <v>2021</v>
      </c>
      <c r="J350" s="1" t="s">
        <v>394</v>
      </c>
      <c r="K350" s="4" t="str">
        <f>IFERROR(VLOOKUP(J350,Config!$A:$B,2,0),"")</f>
        <v>Dây tiếp địa</v>
      </c>
      <c r="L350" s="1">
        <v>36</v>
      </c>
      <c r="M350" s="4" t="str">
        <f>IFERROR(VLOOKUP(J350,Config!$A:$G,7,0),"")</f>
        <v>Ea</v>
      </c>
      <c r="N350" s="5">
        <f>IFERROR(VLOOKUP(J350,Config!$A:$C,3,0),"")</f>
        <v>0</v>
      </c>
      <c r="P350" s="4">
        <f>IFERROR(VLOOKUP(J350,Config!$A:$F,6,0),"")</f>
        <v>0</v>
      </c>
    </row>
    <row r="351" spans="2:16" x14ac:dyDescent="0.25">
      <c r="B351" s="6">
        <v>44198</v>
      </c>
      <c r="C351" s="7">
        <v>0.54166666666666663</v>
      </c>
      <c r="E351" s="4" t="s">
        <v>70</v>
      </c>
      <c r="G351" s="4">
        <f t="shared" si="5"/>
        <v>1</v>
      </c>
      <c r="H351" s="4">
        <f t="shared" si="2"/>
        <v>2021</v>
      </c>
      <c r="J351" s="1" t="s">
        <v>395</v>
      </c>
      <c r="K351" s="4" t="str">
        <f>IFERROR(VLOOKUP(J351,Config!$A:$B,2,0),"")</f>
        <v>Dây tín hiệu</v>
      </c>
      <c r="M351" s="4">
        <f>IFERROR(VLOOKUP(J351,Config!$A:$G,7,0),"")</f>
        <v>0</v>
      </c>
      <c r="N351" s="5">
        <f>IFERROR(VLOOKUP(J351,Config!$A:$C,3,0),"")</f>
        <v>0</v>
      </c>
      <c r="P351" s="4">
        <f>IFERROR(VLOOKUP(J351,Config!$A:$F,6,0),"")</f>
        <v>0</v>
      </c>
    </row>
    <row r="352" spans="2:16" x14ac:dyDescent="0.25">
      <c r="B352" s="6">
        <v>44198</v>
      </c>
      <c r="C352" s="7">
        <v>0.54166666666666663</v>
      </c>
      <c r="E352" s="4" t="s">
        <v>70</v>
      </c>
      <c r="G352" s="4">
        <f t="shared" si="5"/>
        <v>1</v>
      </c>
      <c r="H352" s="4">
        <f t="shared" si="2"/>
        <v>2021</v>
      </c>
      <c r="J352" s="1" t="s">
        <v>396</v>
      </c>
      <c r="K352" s="4" t="str">
        <f>IFERROR(VLOOKUP(J352,Config!$A:$B,2,0),"")</f>
        <v>Dây điện loại nhỏ</v>
      </c>
      <c r="M352" s="4">
        <f>IFERROR(VLOOKUP(J352,Config!$A:$G,7,0),"")</f>
        <v>0</v>
      </c>
      <c r="N352" s="5">
        <f>IFERROR(VLOOKUP(J352,Config!$A:$C,3,0),"")</f>
        <v>0</v>
      </c>
      <c r="P352" s="4">
        <f>IFERROR(VLOOKUP(J352,Config!$A:$F,6,0),"")</f>
        <v>0</v>
      </c>
    </row>
    <row r="353" spans="2:16" x14ac:dyDescent="0.25">
      <c r="B353" s="6">
        <v>44198</v>
      </c>
      <c r="C353" s="7">
        <v>0.54166666666666663</v>
      </c>
      <c r="E353" s="4" t="s">
        <v>70</v>
      </c>
      <c r="G353" s="4">
        <f t="shared" si="5"/>
        <v>1</v>
      </c>
      <c r="H353" s="4">
        <f t="shared" si="2"/>
        <v>2021</v>
      </c>
      <c r="J353" s="1" t="s">
        <v>399</v>
      </c>
      <c r="K353" s="4" t="str">
        <f>IFERROR(VLOOKUP(J353,Config!$A:$B,2,0),"")</f>
        <v>Dây điện loại to</v>
      </c>
      <c r="M353" s="4">
        <f>IFERROR(VLOOKUP(J353,Config!$A:$G,7,0),"")</f>
        <v>0</v>
      </c>
      <c r="N353" s="5">
        <f>IFERROR(VLOOKUP(J353,Config!$A:$C,3,0),"")</f>
        <v>0</v>
      </c>
      <c r="P353" s="4">
        <f>IFERROR(VLOOKUP(J353,Config!$A:$F,6,0),"")</f>
        <v>0</v>
      </c>
    </row>
    <row r="354" spans="2:16" x14ac:dyDescent="0.25">
      <c r="B354" s="6">
        <v>44198</v>
      </c>
      <c r="C354" s="7">
        <v>0.54166666666666663</v>
      </c>
      <c r="E354" s="4" t="s">
        <v>70</v>
      </c>
      <c r="G354" s="4">
        <f t="shared" si="5"/>
        <v>1</v>
      </c>
      <c r="H354" s="4">
        <f t="shared" si="2"/>
        <v>2021</v>
      </c>
      <c r="J354" s="1" t="s">
        <v>400</v>
      </c>
      <c r="K354" s="4" t="str">
        <f>IFERROR(VLOOKUP(J354,Config!$A:$B,2,0),"")</f>
        <v>Bàn phím</v>
      </c>
      <c r="L354" s="1">
        <v>15</v>
      </c>
      <c r="M354" s="4" t="str">
        <f>IFERROR(VLOOKUP(J354,Config!$A:$G,7,0),"")</f>
        <v>Ea</v>
      </c>
      <c r="N354" s="5">
        <f>IFERROR(VLOOKUP(J354,Config!$A:$C,3,0),"")</f>
        <v>0</v>
      </c>
      <c r="P354" s="4">
        <f>IFERROR(VLOOKUP(J354,Config!$A:$F,6,0),"")</f>
        <v>0</v>
      </c>
    </row>
    <row r="355" spans="2:16" x14ac:dyDescent="0.25">
      <c r="B355" s="6">
        <v>44198</v>
      </c>
      <c r="C355" s="7">
        <v>0.54166666666666663</v>
      </c>
      <c r="E355" s="4" t="s">
        <v>70</v>
      </c>
      <c r="G355" s="4">
        <f t="shared" si="5"/>
        <v>1</v>
      </c>
      <c r="H355" s="4">
        <f t="shared" si="2"/>
        <v>2021</v>
      </c>
      <c r="J355" s="1" t="s">
        <v>401</v>
      </c>
      <c r="K355" s="4" t="str">
        <f>IFERROR(VLOOKUP(J355,Config!$A:$B,2,0),"")</f>
        <v>Chuột</v>
      </c>
      <c r="L355" s="1">
        <v>9</v>
      </c>
      <c r="M355" s="4" t="str">
        <f>IFERROR(VLOOKUP(J355,Config!$A:$G,7,0),"")</f>
        <v>Ea</v>
      </c>
      <c r="N355" s="5">
        <f>IFERROR(VLOOKUP(J355,Config!$A:$C,3,0),"")</f>
        <v>0</v>
      </c>
      <c r="P355" s="4">
        <f>IFERROR(VLOOKUP(J355,Config!$A:$F,6,0),"")</f>
        <v>0</v>
      </c>
    </row>
    <row r="356" spans="2:16" x14ac:dyDescent="0.25">
      <c r="B356" s="6">
        <v>44198</v>
      </c>
      <c r="C356" s="7">
        <v>0.54166666666666663</v>
      </c>
      <c r="E356" s="4" t="s">
        <v>70</v>
      </c>
      <c r="G356" s="4">
        <f t="shared" si="5"/>
        <v>1</v>
      </c>
      <c r="H356" s="4">
        <f t="shared" si="2"/>
        <v>2021</v>
      </c>
      <c r="J356" s="1" t="s">
        <v>402</v>
      </c>
      <c r="K356" s="4" t="str">
        <f>IFERROR(VLOOKUP(J356,Config!$A:$B,2,0),"")</f>
        <v>Dây belt dẹt conveyor</v>
      </c>
      <c r="M356" s="4">
        <f>IFERROR(VLOOKUP(J356,Config!$A:$G,7,0),"")</f>
        <v>0</v>
      </c>
      <c r="N356" s="5">
        <f>IFERROR(VLOOKUP(J356,Config!$A:$C,3,0),"")</f>
        <v>0</v>
      </c>
      <c r="P356" s="4">
        <f>IFERROR(VLOOKUP(J356,Config!$A:$F,6,0),"")</f>
        <v>0</v>
      </c>
    </row>
    <row r="357" spans="2:16" x14ac:dyDescent="0.25">
      <c r="B357" s="6">
        <v>44198</v>
      </c>
      <c r="C357" s="7">
        <v>0.54166666666666663</v>
      </c>
      <c r="E357" s="4" t="s">
        <v>70</v>
      </c>
      <c r="G357" s="4">
        <f t="shared" si="5"/>
        <v>1</v>
      </c>
      <c r="H357" s="4">
        <f t="shared" si="2"/>
        <v>2021</v>
      </c>
      <c r="J357" s="1" t="s">
        <v>403</v>
      </c>
      <c r="K357" s="4" t="str">
        <f>IFERROR(VLOOKUP(J357,Config!$A:$B,2,0),"")</f>
        <v>Smema</v>
      </c>
      <c r="M357" s="4">
        <f>IFERROR(VLOOKUP(J357,Config!$A:$G,7,0),"")</f>
        <v>0</v>
      </c>
      <c r="N357" s="5">
        <f>IFERROR(VLOOKUP(J357,Config!$A:$C,3,0),"")</f>
        <v>0</v>
      </c>
      <c r="P357" s="4">
        <f>IFERROR(VLOOKUP(J357,Config!$A:$F,6,0),"")</f>
        <v>0</v>
      </c>
    </row>
    <row r="358" spans="2:16" x14ac:dyDescent="0.25">
      <c r="B358" s="6">
        <v>44198</v>
      </c>
      <c r="C358" s="7">
        <v>0.54166666666666663</v>
      </c>
      <c r="E358" s="4" t="s">
        <v>70</v>
      </c>
      <c r="G358" s="4">
        <f t="shared" si="5"/>
        <v>1</v>
      </c>
      <c r="H358" s="4">
        <f t="shared" si="2"/>
        <v>2021</v>
      </c>
      <c r="J358" s="1" t="s">
        <v>404</v>
      </c>
      <c r="K358" s="4" t="str">
        <f>IFERROR(VLOOKUP(J358,Config!$A:$B,2,0),"")</f>
        <v>Support pin</v>
      </c>
      <c r="M358" s="4">
        <f>IFERROR(VLOOKUP(J358,Config!$A:$G,7,0),"")</f>
        <v>0</v>
      </c>
      <c r="N358" s="5">
        <f>IFERROR(VLOOKUP(J358,Config!$A:$C,3,0),"")</f>
        <v>0</v>
      </c>
      <c r="P358" s="4">
        <f>IFERROR(VLOOKUP(J358,Config!$A:$F,6,0),"")</f>
        <v>0</v>
      </c>
    </row>
    <row r="359" spans="2:16" x14ac:dyDescent="0.25">
      <c r="B359" s="6">
        <v>44198</v>
      </c>
      <c r="C359" s="7">
        <v>0.54166666666666663</v>
      </c>
      <c r="E359" s="4" t="s">
        <v>70</v>
      </c>
      <c r="G359" s="4">
        <f t="shared" si="5"/>
        <v>1</v>
      </c>
      <c r="H359" s="4">
        <f t="shared" si="2"/>
        <v>2021</v>
      </c>
      <c r="J359" s="1" t="s">
        <v>413</v>
      </c>
      <c r="K359" s="4" t="str">
        <f>IFERROR(VLOOKUP(J359,Config!$A:$B,2,0),"")</f>
        <v>Spare part KOHYOUNG</v>
      </c>
      <c r="M359" s="4">
        <f>IFERROR(VLOOKUP(J359,Config!$A:$G,7,0),"")</f>
        <v>0</v>
      </c>
      <c r="N359" s="5">
        <f>IFERROR(VLOOKUP(J359,Config!$A:$C,3,0),"")</f>
        <v>0</v>
      </c>
      <c r="P359" s="4">
        <f>IFERROR(VLOOKUP(J359,Config!$A:$F,6,0),"")</f>
        <v>0</v>
      </c>
    </row>
    <row r="360" spans="2:16" x14ac:dyDescent="0.25">
      <c r="B360" s="6">
        <v>44198</v>
      </c>
      <c r="C360" s="7">
        <v>0.54166666666666663</v>
      </c>
      <c r="E360" s="4" t="s">
        <v>70</v>
      </c>
      <c r="G360" s="4">
        <f t="shared" si="5"/>
        <v>1</v>
      </c>
      <c r="H360" s="4">
        <f t="shared" si="2"/>
        <v>2021</v>
      </c>
      <c r="J360" s="1" t="s">
        <v>414</v>
      </c>
      <c r="K360" s="4" t="str">
        <f>IFERROR(VLOOKUP(J360,Config!$A:$B,2,0),"")</f>
        <v>Spare part 2D AOI</v>
      </c>
      <c r="M360" s="4">
        <f>IFERROR(VLOOKUP(J360,Config!$A:$G,7,0),"")</f>
        <v>0</v>
      </c>
      <c r="N360" s="5">
        <f>IFERROR(VLOOKUP(J360,Config!$A:$C,3,0),"")</f>
        <v>0</v>
      </c>
      <c r="P360" s="4">
        <f>IFERROR(VLOOKUP(J360,Config!$A:$F,6,0),"")</f>
        <v>0</v>
      </c>
    </row>
    <row r="361" spans="2:16" x14ac:dyDescent="0.25">
      <c r="B361" s="6">
        <v>44198</v>
      </c>
      <c r="C361" s="7">
        <v>0.54166666666666663</v>
      </c>
      <c r="E361" s="4" t="s">
        <v>70</v>
      </c>
      <c r="G361" s="4">
        <f t="shared" si="5"/>
        <v>1</v>
      </c>
      <c r="H361" s="4">
        <f t="shared" si="2"/>
        <v>2021</v>
      </c>
      <c r="J361" s="1" t="s">
        <v>415</v>
      </c>
      <c r="K361" s="4" t="str">
        <f>IFERROR(VLOOKUP(J361,Config!$A:$B,2,0),"")</f>
        <v>Dây cable mạng</v>
      </c>
      <c r="M361" s="4">
        <f>IFERROR(VLOOKUP(J361,Config!$A:$G,7,0),"")</f>
        <v>0</v>
      </c>
      <c r="N361" s="5">
        <f>IFERROR(VLOOKUP(J361,Config!$A:$C,3,0),"")</f>
        <v>0</v>
      </c>
      <c r="P361" s="4">
        <f>IFERROR(VLOOKUP(J361,Config!$A:$F,6,0),"")</f>
        <v>0</v>
      </c>
    </row>
    <row r="362" spans="2:16" x14ac:dyDescent="0.25">
      <c r="B362" s="6">
        <v>44198</v>
      </c>
      <c r="C362" s="7">
        <v>0.54166666666666663</v>
      </c>
      <c r="E362" s="4" t="s">
        <v>70</v>
      </c>
      <c r="G362" s="4">
        <f t="shared" si="5"/>
        <v>1</v>
      </c>
      <c r="H362" s="4">
        <f t="shared" si="2"/>
        <v>2021</v>
      </c>
      <c r="J362" s="1" t="s">
        <v>416</v>
      </c>
      <c r="K362" s="4" t="str">
        <f>IFERROR(VLOOKUP(J362,Config!$A:$B,2,0),"")</f>
        <v>Cable chuyển đổi</v>
      </c>
      <c r="M362" s="4" t="str">
        <f>IFERROR(VLOOKUP(J362,Config!$A:$G,7,0),"")</f>
        <v>Ea</v>
      </c>
      <c r="N362" s="5">
        <f>IFERROR(VLOOKUP(J362,Config!$A:$C,3,0),"")</f>
        <v>0</v>
      </c>
      <c r="P362" s="4">
        <f>IFERROR(VLOOKUP(J362,Config!$A:$F,6,0),"")</f>
        <v>0</v>
      </c>
    </row>
    <row r="363" spans="2:16" x14ac:dyDescent="0.25">
      <c r="B363" s="6">
        <v>44198</v>
      </c>
      <c r="C363" s="7">
        <v>0.54166666666666663</v>
      </c>
      <c r="E363" s="4" t="s">
        <v>70</v>
      </c>
      <c r="G363" s="4">
        <f t="shared" si="5"/>
        <v>1</v>
      </c>
      <c r="H363" s="4">
        <f t="shared" si="2"/>
        <v>2021</v>
      </c>
      <c r="J363" s="1" t="s">
        <v>417</v>
      </c>
      <c r="K363" s="4" t="str">
        <f>IFERROR(VLOOKUP(J363,Config!$A:$B,2,0),"")</f>
        <v>Ổ cứng máy tính 250G</v>
      </c>
      <c r="L363" s="1">
        <v>1</v>
      </c>
      <c r="M363" s="4" t="str">
        <f>IFERROR(VLOOKUP(J363,Config!$A:$G,7,0),"")</f>
        <v>Ea</v>
      </c>
      <c r="N363" s="5">
        <f>IFERROR(VLOOKUP(J363,Config!$A:$C,3,0),"")</f>
        <v>0</v>
      </c>
      <c r="P363" s="4">
        <f>IFERROR(VLOOKUP(J363,Config!$A:$F,6,0),"")</f>
        <v>0</v>
      </c>
    </row>
    <row r="364" spans="2:16" x14ac:dyDescent="0.25">
      <c r="B364" s="6">
        <v>44198</v>
      </c>
      <c r="C364" s="7">
        <v>0.54166666666666663</v>
      </c>
      <c r="E364" s="4" t="s">
        <v>70</v>
      </c>
      <c r="G364" s="4">
        <f t="shared" si="5"/>
        <v>1</v>
      </c>
      <c r="H364" s="4">
        <f t="shared" si="2"/>
        <v>2021</v>
      </c>
      <c r="J364" s="1" t="s">
        <v>489</v>
      </c>
      <c r="K364" s="4" t="str">
        <f>IFERROR(VLOOKUP(J364,Config!$A:$B,2,0),"")</f>
        <v>Nguồn 48V-5A</v>
      </c>
      <c r="L364" s="1">
        <v>1</v>
      </c>
      <c r="M364" s="4" t="str">
        <f>IFERROR(VLOOKUP(J364,Config!$A:$G,7,0),"")</f>
        <v>Ea</v>
      </c>
      <c r="N364" s="5">
        <f>IFERROR(VLOOKUP(J364,Config!$A:$C,3,0),"")</f>
        <v>0</v>
      </c>
      <c r="P364" s="4">
        <f>IFERROR(VLOOKUP(J364,Config!$A:$F,6,0),"")</f>
        <v>0</v>
      </c>
    </row>
    <row r="365" spans="2:16" x14ac:dyDescent="0.25">
      <c r="B365" s="6">
        <v>44198</v>
      </c>
      <c r="C365" s="7">
        <v>0.54166666666666663</v>
      </c>
      <c r="E365" s="4" t="s">
        <v>70</v>
      </c>
      <c r="G365" s="4">
        <f t="shared" si="5"/>
        <v>1</v>
      </c>
      <c r="H365" s="4">
        <f t="shared" si="2"/>
        <v>2021</v>
      </c>
      <c r="J365" s="1" t="s">
        <v>490</v>
      </c>
      <c r="K365" s="4" t="str">
        <f>IFERROR(VLOOKUP(J365,Config!$A:$B,2,0),"")</f>
        <v xml:space="preserve"> Vòng Bút cảm ứng  YAMAHA</v>
      </c>
      <c r="M365" s="4" t="str">
        <f>IFERROR(VLOOKUP(J365,Config!$A:$G,7,0),"")</f>
        <v>Ea</v>
      </c>
      <c r="N365" s="5">
        <f>IFERROR(VLOOKUP(J365,Config!$A:$C,3,0),"")</f>
        <v>0</v>
      </c>
      <c r="P365" s="4">
        <f>IFERROR(VLOOKUP(J365,Config!$A:$F,6,0),"")</f>
        <v>0</v>
      </c>
    </row>
    <row r="366" spans="2:16" x14ac:dyDescent="0.25">
      <c r="B366" s="6">
        <v>44198</v>
      </c>
      <c r="C366" s="7">
        <v>0.54166666666666663</v>
      </c>
      <c r="E366" s="4" t="s">
        <v>70</v>
      </c>
      <c r="G366" s="4">
        <f t="shared" si="5"/>
        <v>1</v>
      </c>
      <c r="H366" s="4">
        <f t="shared" si="2"/>
        <v>2021</v>
      </c>
      <c r="J366" s="1" t="s">
        <v>491</v>
      </c>
      <c r="K366" s="4" t="str">
        <f>IFERROR(VLOOKUP(J366,Config!$A:$B,2,0),"")</f>
        <v>Filter Disk</v>
      </c>
      <c r="L366" s="1">
        <v>5</v>
      </c>
      <c r="M366" s="4" t="str">
        <f>IFERROR(VLOOKUP(J366,Config!$A:$G,7,0),"")</f>
        <v>BOX</v>
      </c>
      <c r="N366" s="5">
        <f>IFERROR(VLOOKUP(J366,Config!$A:$C,3,0),"")</f>
        <v>0</v>
      </c>
      <c r="P366" s="4" t="str">
        <f>IFERROR(VLOOKUP(J366,Config!$A:$F,6,0),"")</f>
        <v>03042001-02</v>
      </c>
    </row>
    <row r="367" spans="2:16" x14ac:dyDescent="0.25">
      <c r="B367" s="6">
        <v>44198</v>
      </c>
      <c r="C367" s="7">
        <v>0.54166666666666663</v>
      </c>
      <c r="E367" s="4" t="s">
        <v>70</v>
      </c>
      <c r="G367" s="4">
        <f t="shared" si="5"/>
        <v>1</v>
      </c>
      <c r="H367" s="4">
        <f t="shared" si="2"/>
        <v>2021</v>
      </c>
      <c r="J367" s="1" t="s">
        <v>492</v>
      </c>
      <c r="K367" s="4" t="str">
        <f>IFERROR(VLOOKUP(J367,Config!$A:$B,2,0),"")</f>
        <v>Anti-Glare shield</v>
      </c>
      <c r="L367" s="1">
        <v>3</v>
      </c>
      <c r="M367" s="4" t="str">
        <f>IFERROR(VLOOKUP(J367,Config!$A:$G,7,0),"")</f>
        <v>Pack</v>
      </c>
      <c r="N367" s="5">
        <f>IFERROR(VLOOKUP(J367,Config!$A:$C,3,0),"")</f>
        <v>0</v>
      </c>
      <c r="P367" s="4" t="str">
        <f>IFERROR(VLOOKUP(J367,Config!$A:$F,6,0),"")</f>
        <v>03013091S02</v>
      </c>
    </row>
    <row r="368" spans="2:16" x14ac:dyDescent="0.25">
      <c r="B368" s="6">
        <v>44198</v>
      </c>
      <c r="C368" s="7">
        <v>0.54166666666666663</v>
      </c>
      <c r="E368" s="4" t="s">
        <v>70</v>
      </c>
      <c r="G368" s="4">
        <f t="shared" si="5"/>
        <v>1</v>
      </c>
      <c r="H368" s="4">
        <f t="shared" si="2"/>
        <v>2021</v>
      </c>
      <c r="J368" s="1" t="s">
        <v>493</v>
      </c>
      <c r="K368" s="4" t="str">
        <f>IFERROR(VLOOKUP(J368,Config!$A:$B,2,0),"")</f>
        <v>Vacuum pipe</v>
      </c>
      <c r="L368" s="1">
        <v>1</v>
      </c>
      <c r="M368" s="4" t="str">
        <f>IFERROR(VLOOKUP(J368,Config!$A:$G,7,0),"")</f>
        <v>box</v>
      </c>
      <c r="N368" s="5">
        <f>IFERROR(VLOOKUP(J368,Config!$A:$C,3,0),"")</f>
        <v>0</v>
      </c>
      <c r="P368" s="4" t="str">
        <f>IFERROR(VLOOKUP(J368,Config!$A:$F,6,0),"")</f>
        <v>03013018S01</v>
      </c>
    </row>
    <row r="369" spans="2:16" x14ac:dyDescent="0.25">
      <c r="B369" s="6">
        <v>44198</v>
      </c>
      <c r="C369" s="7">
        <v>0.54166666666666663</v>
      </c>
      <c r="E369" s="4" t="s">
        <v>70</v>
      </c>
      <c r="G369" s="4">
        <f t="shared" si="5"/>
        <v>1</v>
      </c>
      <c r="H369" s="4">
        <f t="shared" si="2"/>
        <v>2021</v>
      </c>
      <c r="J369" s="1" t="s">
        <v>494</v>
      </c>
      <c r="K369" s="4" t="str">
        <f>IFERROR(VLOOKUP(J369,Config!$A:$B,2,0),"")</f>
        <v>Nguồn 24V-5A</v>
      </c>
      <c r="L369" s="1">
        <v>2</v>
      </c>
      <c r="M369" s="4" t="str">
        <f>IFERROR(VLOOKUP(J369,Config!$A:$G,7,0),"")</f>
        <v>ea</v>
      </c>
      <c r="N369" s="5">
        <f>IFERROR(VLOOKUP(J369,Config!$A:$C,3,0),"")</f>
        <v>0</v>
      </c>
      <c r="P369" s="4">
        <f>IFERROR(VLOOKUP(J369,Config!$A:$F,6,0),"")</f>
        <v>0</v>
      </c>
    </row>
    <row r="370" spans="2:16" x14ac:dyDescent="0.25">
      <c r="B370" s="6">
        <v>44198</v>
      </c>
      <c r="C370" s="7">
        <v>0.54166666666666663</v>
      </c>
      <c r="E370" s="4" t="s">
        <v>70</v>
      </c>
      <c r="G370" s="4">
        <f t="shared" si="5"/>
        <v>1</v>
      </c>
      <c r="H370" s="4">
        <f t="shared" si="2"/>
        <v>2021</v>
      </c>
      <c r="J370" s="1" t="s">
        <v>495</v>
      </c>
      <c r="K370" s="4" t="str">
        <f>IFERROR(VLOOKUP(J370,Config!$A:$B,2,0),"")</f>
        <v>TP link 8 cổng</v>
      </c>
      <c r="L370" s="1">
        <v>2</v>
      </c>
      <c r="M370" s="4" t="str">
        <f>IFERROR(VLOOKUP(J370,Config!$A:$G,7,0),"")</f>
        <v>ea</v>
      </c>
      <c r="N370" s="5">
        <f>IFERROR(VLOOKUP(J370,Config!$A:$C,3,0),"")</f>
        <v>0</v>
      </c>
      <c r="P370" s="4">
        <f>IFERROR(VLOOKUP(J370,Config!$A:$F,6,0),"")</f>
        <v>0</v>
      </c>
    </row>
    <row r="371" spans="2:16" x14ac:dyDescent="0.25">
      <c r="B371" s="6">
        <v>44198</v>
      </c>
      <c r="C371" s="7">
        <v>0.54166666666666663</v>
      </c>
      <c r="E371" s="4" t="s">
        <v>70</v>
      </c>
      <c r="G371" s="4">
        <f t="shared" si="5"/>
        <v>1</v>
      </c>
      <c r="H371" s="4">
        <f t="shared" si="2"/>
        <v>2021</v>
      </c>
      <c r="J371" s="1" t="s">
        <v>496</v>
      </c>
      <c r="K371" s="4" t="str">
        <f>IFERROR(VLOOKUP(J371,Config!$A:$B,2,0),"")</f>
        <v>Quấn tape Feeder</v>
      </c>
      <c r="M371" s="4" t="str">
        <f>IFERROR(VLOOKUP(J371,Config!$A:$G,7,0),"")</f>
        <v>ea</v>
      </c>
      <c r="N371" s="5">
        <f>IFERROR(VLOOKUP(J371,Config!$A:$C,3,0),"")</f>
        <v>0</v>
      </c>
      <c r="P371" s="4" t="str">
        <f>IFERROR(VLOOKUP(J371,Config!$A:$F,6,0),"")</f>
        <v>0.041017S03</v>
      </c>
    </row>
    <row r="372" spans="2:16" x14ac:dyDescent="0.25">
      <c r="B372" s="6">
        <v>44198</v>
      </c>
      <c r="C372" s="7">
        <v>0.54166666666666663</v>
      </c>
      <c r="E372" s="4" t="s">
        <v>70</v>
      </c>
      <c r="G372" s="4">
        <f t="shared" si="5"/>
        <v>1</v>
      </c>
      <c r="H372" s="4">
        <f t="shared" si="2"/>
        <v>2021</v>
      </c>
      <c r="J372" s="1" t="s">
        <v>497</v>
      </c>
      <c r="K372" s="4" t="str">
        <f>IFERROR(VLOOKUP(J372,Config!$A:$B,2,0),"")</f>
        <v>Holding circuit</v>
      </c>
      <c r="L372" s="1">
        <v>3</v>
      </c>
      <c r="M372" s="4" t="str">
        <f>IFERROR(VLOOKUP(J372,Config!$A:$G,7,0),"")</f>
        <v>pcs</v>
      </c>
      <c r="N372" s="5">
        <f>IFERROR(VLOOKUP(J372,Config!$A:$C,3,0),"")</f>
        <v>0</v>
      </c>
      <c r="P372" s="4" t="str">
        <f>IFERROR(VLOOKUP(J372,Config!$A:$F,6,0),"")</f>
        <v>03046348-01</v>
      </c>
    </row>
    <row r="373" spans="2:16" x14ac:dyDescent="0.25">
      <c r="B373" s="6">
        <v>44198</v>
      </c>
      <c r="C373" s="7">
        <v>0.54166666666666663</v>
      </c>
      <c r="E373" s="4" t="s">
        <v>70</v>
      </c>
      <c r="G373" s="4">
        <f t="shared" si="5"/>
        <v>1</v>
      </c>
      <c r="H373" s="4">
        <f t="shared" si="2"/>
        <v>2021</v>
      </c>
      <c r="J373" s="1" t="s">
        <v>498</v>
      </c>
      <c r="K373" s="4" t="str">
        <f>IFERROR(VLOOKUP(J373,Config!$A:$B,2,0),"")</f>
        <v xml:space="preserve">Conveyor Motor </v>
      </c>
      <c r="L373" s="1">
        <v>1</v>
      </c>
      <c r="M373" s="4" t="str">
        <f>IFERROR(VLOOKUP(J373,Config!$A:$G,7,0),"")</f>
        <v>Ea</v>
      </c>
      <c r="N373" s="5">
        <f>IFERROR(VLOOKUP(J373,Config!$A:$C,3,0),"")</f>
        <v>0</v>
      </c>
      <c r="P373" s="4">
        <f>IFERROR(VLOOKUP(J373,Config!$A:$F,6,0),"")</f>
        <v>0</v>
      </c>
    </row>
    <row r="374" spans="2:16" x14ac:dyDescent="0.25">
      <c r="B374" s="6">
        <v>44198</v>
      </c>
      <c r="C374" s="7">
        <v>0.54166666666666663</v>
      </c>
      <c r="E374" s="4" t="s">
        <v>70</v>
      </c>
      <c r="G374" s="4">
        <f t="shared" si="5"/>
        <v>1</v>
      </c>
      <c r="H374" s="4">
        <f t="shared" si="2"/>
        <v>2021</v>
      </c>
      <c r="J374" s="1" t="s">
        <v>499</v>
      </c>
      <c r="K374" s="4" t="str">
        <f>IFERROR(VLOOKUP(J374,Config!$A:$B,2,0),"")</f>
        <v>SVC-MRO-ROL ROLL PAPER</v>
      </c>
      <c r="M374" s="4" t="str">
        <f>IFERROR(VLOOKUP(J374,Config!$A:$G,7,0),"")</f>
        <v>Roll</v>
      </c>
      <c r="N374" s="5">
        <f>IFERROR(VLOOKUP(J374,Config!$A:$C,3,0),"")</f>
        <v>0</v>
      </c>
      <c r="P374" s="4">
        <f>IFERROR(VLOOKUP(J374,Config!$A:$F,6,0),"")</f>
        <v>0</v>
      </c>
    </row>
    <row r="375" spans="2:16" x14ac:dyDescent="0.25">
      <c r="B375" s="6">
        <v>44198</v>
      </c>
      <c r="C375" s="7">
        <v>0.54166666666666663</v>
      </c>
      <c r="E375" s="4" t="s">
        <v>70</v>
      </c>
      <c r="G375" s="4">
        <f t="shared" si="5"/>
        <v>1</v>
      </c>
      <c r="H375" s="4">
        <f t="shared" si="2"/>
        <v>2021</v>
      </c>
      <c r="J375" s="1" t="s">
        <v>500</v>
      </c>
      <c r="K375" s="4" t="str">
        <f>IFERROR(VLOOKUP(J375,Config!$A:$B,2,0),"")</f>
        <v>LUBCON Thermoplex ALN 1001/00, 50ml</v>
      </c>
      <c r="L375" s="1">
        <v>2</v>
      </c>
      <c r="M375" s="4" t="str">
        <f>IFERROR(VLOOKUP(J375,Config!$A:$G,7,0),"")</f>
        <v>ea</v>
      </c>
      <c r="N375" s="5">
        <f>IFERROR(VLOOKUP(J375,Config!$A:$C,3,0),"")</f>
        <v>0</v>
      </c>
      <c r="P375" s="4">
        <f>IFERROR(VLOOKUP(J375,Config!$A:$F,6,0),"")</f>
        <v>0</v>
      </c>
    </row>
    <row r="376" spans="2:16" x14ac:dyDescent="0.25">
      <c r="B376" s="6">
        <v>44198</v>
      </c>
      <c r="C376" s="7">
        <v>0.54166666666666663</v>
      </c>
      <c r="E376" s="4" t="s">
        <v>70</v>
      </c>
      <c r="G376" s="4">
        <f t="shared" si="5"/>
        <v>1</v>
      </c>
      <c r="H376" s="4">
        <f t="shared" si="2"/>
        <v>2021</v>
      </c>
      <c r="J376" s="1" t="s">
        <v>501</v>
      </c>
      <c r="K376" s="4" t="str">
        <f>IFERROR(VLOOKUP(J376,Config!$A:$B,2,0),"")</f>
        <v>Magnetic spacer 8mm Xi</v>
      </c>
      <c r="L376" s="1">
        <v>2</v>
      </c>
      <c r="M376" s="4" t="str">
        <f>IFERROR(VLOOKUP(J376,Config!$A:$G,7,0),"")</f>
        <v>PAC</v>
      </c>
      <c r="N376" s="5">
        <f>IFERROR(VLOOKUP(J376,Config!$A:$C,3,0),"")</f>
        <v>0</v>
      </c>
      <c r="P376" s="4">
        <f>IFERROR(VLOOKUP(J376,Config!$A:$F,6,0),"")</f>
        <v>0</v>
      </c>
    </row>
    <row r="377" spans="2:16" x14ac:dyDescent="0.25">
      <c r="B377" s="6">
        <v>44198</v>
      </c>
      <c r="C377" s="7">
        <v>0.54166666666666663</v>
      </c>
      <c r="E377" s="4" t="s">
        <v>70</v>
      </c>
      <c r="G377" s="4">
        <f t="shared" si="5"/>
        <v>1</v>
      </c>
      <c r="H377" s="4">
        <f t="shared" si="2"/>
        <v>2021</v>
      </c>
      <c r="J377" s="1" t="s">
        <v>535</v>
      </c>
      <c r="K377" s="4" t="str">
        <f>IFERROR(VLOOKUP(J377,Config!$A:$B,2,0),"")</f>
        <v>Nozzle 4235</v>
      </c>
      <c r="M377" s="4" t="str">
        <f>IFERROR(VLOOKUP(J377,Config!$A:$G,7,0),"")</f>
        <v>PAC</v>
      </c>
      <c r="N377" s="5">
        <f>IFERROR(VLOOKUP(J377,Config!$A:$C,3,0),"")</f>
        <v>0</v>
      </c>
      <c r="P377" s="4">
        <f>IFERROR(VLOOKUP(J377,Config!$A:$F,6,0),"")</f>
        <v>0</v>
      </c>
    </row>
    <row r="378" spans="2:16" x14ac:dyDescent="0.25">
      <c r="B378" s="6">
        <v>44198</v>
      </c>
      <c r="C378" s="7">
        <v>0.54166666666666663</v>
      </c>
      <c r="E378" s="4" t="s">
        <v>70</v>
      </c>
      <c r="G378" s="4">
        <f t="shared" si="5"/>
        <v>1</v>
      </c>
      <c r="H378" s="4">
        <f t="shared" si="2"/>
        <v>2021</v>
      </c>
      <c r="J378" s="1" t="s">
        <v>597</v>
      </c>
      <c r="K378" s="4" t="str">
        <f>IFERROR(VLOOKUP(J378,Config!$A:$B,2,0),"")</f>
        <v>Băng tan</v>
      </c>
      <c r="M378" s="4" t="str">
        <f>IFERROR(VLOOKUP(J378,Config!$A:$G,7,0),"")</f>
        <v>Roll</v>
      </c>
      <c r="N378" s="5">
        <f>IFERROR(VLOOKUP(J378,Config!$A:$C,3,0),"")</f>
        <v>0</v>
      </c>
      <c r="P378" s="4">
        <f>IFERROR(VLOOKUP(J378,Config!$A:$F,6,0),"")</f>
        <v>0</v>
      </c>
    </row>
    <row r="379" spans="2:16" x14ac:dyDescent="0.25">
      <c r="B379" s="6"/>
      <c r="C379" s="7"/>
      <c r="E379" s="4" t="s">
        <v>70</v>
      </c>
      <c r="G379" s="4">
        <f t="shared" si="5"/>
        <v>1</v>
      </c>
      <c r="H379" s="4">
        <f t="shared" si="2"/>
        <v>1900</v>
      </c>
      <c r="J379" s="24"/>
      <c r="K379" s="4" t="str">
        <f>IFERROR(VLOOKUP(J379,Config!$A:$B,2,0),"")</f>
        <v/>
      </c>
      <c r="M379" s="4" t="str">
        <f>IFERROR(VLOOKUP(J379,Config!$A:$G,7,0),"")</f>
        <v/>
      </c>
      <c r="N379" s="5" t="str">
        <f>IFERROR(VLOOKUP(J379,Config!$A:$C,3,0),"")</f>
        <v/>
      </c>
      <c r="P379" s="4" t="str">
        <f>IFERROR(VLOOKUP(J379,Config!$A:$F,6,0),"")</f>
        <v/>
      </c>
    </row>
    <row r="380" spans="2:16" x14ac:dyDescent="0.25">
      <c r="B380" s="6">
        <v>44232</v>
      </c>
      <c r="C380" s="7">
        <v>0.375</v>
      </c>
      <c r="E380" s="4" t="s">
        <v>70</v>
      </c>
      <c r="G380" s="4">
        <f t="shared" si="5"/>
        <v>2</v>
      </c>
      <c r="H380" s="4">
        <f t="shared" si="2"/>
        <v>2021</v>
      </c>
      <c r="J380" s="1" t="s">
        <v>22</v>
      </c>
      <c r="K380" s="4" t="str">
        <f>IFERROR(VLOOKUP(J380,Config!$A:$B,2,0),"")</f>
        <v>Khăn lau phòng sạch (100% polyester)</v>
      </c>
      <c r="L380" s="1">
        <v>182</v>
      </c>
      <c r="M380" s="4" t="str">
        <f>IFERROR(VLOOKUP(J380,Config!$A:$G,7,0),"")</f>
        <v>Pack</v>
      </c>
      <c r="N380" s="5">
        <f>IFERROR(VLOOKUP(J380,Config!$A:$C,3,0),"")</f>
        <v>0</v>
      </c>
      <c r="P380" s="4">
        <f>IFERROR(VLOOKUP(J380,Config!$A:$F,6,0),"")</f>
        <v>0</v>
      </c>
    </row>
    <row r="381" spans="2:16" x14ac:dyDescent="0.25">
      <c r="B381" s="6">
        <v>44232</v>
      </c>
      <c r="C381" s="7">
        <v>0.375</v>
      </c>
      <c r="E381" s="4" t="s">
        <v>70</v>
      </c>
      <c r="G381" s="4">
        <f t="shared" si="5"/>
        <v>2</v>
      </c>
      <c r="H381" s="4">
        <f t="shared" si="2"/>
        <v>2021</v>
      </c>
      <c r="J381" s="1" t="s">
        <v>23</v>
      </c>
      <c r="K381" s="4" t="str">
        <f>IFERROR(VLOOKUP(J381,Config!$A:$B,2,0),"")</f>
        <v>Giấy lau phòng sạch (55% cellulose, 45% polyester)</v>
      </c>
      <c r="L381" s="1">
        <v>156</v>
      </c>
      <c r="M381" s="4" t="str">
        <f>IFERROR(VLOOKUP(J381,Config!$A:$G,7,0),"")</f>
        <v>Pack</v>
      </c>
      <c r="N381" s="5">
        <f>IFERROR(VLOOKUP(J381,Config!$A:$C,3,0),"")</f>
        <v>0</v>
      </c>
      <c r="P381" s="4">
        <f>IFERROR(VLOOKUP(J381,Config!$A:$F,6,0),"")</f>
        <v>0</v>
      </c>
    </row>
    <row r="382" spans="2:16" x14ac:dyDescent="0.25">
      <c r="B382" s="6">
        <v>44232</v>
      </c>
      <c r="C382" s="7">
        <v>0.375</v>
      </c>
      <c r="E382" s="4" t="s">
        <v>70</v>
      </c>
      <c r="G382" s="4">
        <f t="shared" ref="G382:G445" si="6">MONTH(B382)</f>
        <v>2</v>
      </c>
      <c r="H382" s="4">
        <f t="shared" ref="H382:H445" si="7">YEAR(B382)</f>
        <v>2021</v>
      </c>
      <c r="J382" s="1" t="s">
        <v>25</v>
      </c>
      <c r="K382" s="4" t="str">
        <f>IFERROR(VLOOKUP(J382,Config!$A:$B,2,0),"")</f>
        <v>MPM Cleaning Roll 380*300*10m</v>
      </c>
      <c r="L382" s="1">
        <v>842</v>
      </c>
      <c r="M382" s="4" t="str">
        <f>IFERROR(VLOOKUP(J382,Config!$A:$G,7,0),"")</f>
        <v>Reel</v>
      </c>
      <c r="N382" s="5">
        <f>IFERROR(VLOOKUP(J382,Config!$A:$C,3,0),"")</f>
        <v>0</v>
      </c>
      <c r="P382" s="4">
        <f>IFERROR(VLOOKUP(J382,Config!$A:$F,6,0),"")</f>
        <v>0</v>
      </c>
    </row>
    <row r="383" spans="2:16" x14ac:dyDescent="0.25">
      <c r="B383" s="6">
        <v>44232</v>
      </c>
      <c r="C383" s="7">
        <v>0.375</v>
      </c>
      <c r="E383" s="4" t="s">
        <v>70</v>
      </c>
      <c r="G383" s="4">
        <f t="shared" si="6"/>
        <v>2</v>
      </c>
      <c r="H383" s="4">
        <f t="shared" si="7"/>
        <v>2021</v>
      </c>
      <c r="J383" s="1" t="s">
        <v>424</v>
      </c>
      <c r="K383" s="4" t="str">
        <f>IFERROR(VLOOKUP(J383,Config!$A:$B,2,0),"")</f>
        <v>Găng tay tĩnh điện màu trắng ( Sz: M)</v>
      </c>
      <c r="L383" s="1">
        <v>1140</v>
      </c>
      <c r="M383" s="4" t="str">
        <f>IFERROR(VLOOKUP(J383,Config!$A:$G,7,0),"")</f>
        <v>Pair</v>
      </c>
      <c r="N383" s="5">
        <f>IFERROR(VLOOKUP(J383,Config!$A:$C,3,0),"")</f>
        <v>0</v>
      </c>
      <c r="P383" s="4">
        <f>IFERROR(VLOOKUP(J383,Config!$A:$F,6,0),"")</f>
        <v>0</v>
      </c>
    </row>
    <row r="384" spans="2:16" x14ac:dyDescent="0.25">
      <c r="B384" s="6">
        <v>44232</v>
      </c>
      <c r="C384" s="7">
        <v>0.375</v>
      </c>
      <c r="E384" s="4" t="s">
        <v>70</v>
      </c>
      <c r="G384" s="4">
        <f t="shared" si="6"/>
        <v>2</v>
      </c>
      <c r="H384" s="4">
        <f t="shared" si="7"/>
        <v>2021</v>
      </c>
      <c r="J384" s="1" t="s">
        <v>426</v>
      </c>
      <c r="K384" s="4" t="str">
        <f>IFERROR(VLOOKUP(J384,Config!$A:$B,2,0),"")</f>
        <v>PL Splice Tape 8mm for ASM  FUJI DETECTI</v>
      </c>
      <c r="L384" s="1">
        <v>173</v>
      </c>
      <c r="M384" s="4" t="str">
        <f>IFERROR(VLOOKUP(J384,Config!$A:$G,7,0),"")</f>
        <v>Box</v>
      </c>
      <c r="N384" s="5">
        <f>IFERROR(VLOOKUP(J384,Config!$A:$C,3,0),"")</f>
        <v>0</v>
      </c>
      <c r="P384" s="4">
        <f>IFERROR(VLOOKUP(J384,Config!$A:$F,6,0),"")</f>
        <v>0</v>
      </c>
    </row>
    <row r="385" spans="2:16" x14ac:dyDescent="0.25">
      <c r="B385" s="6">
        <v>44232</v>
      </c>
      <c r="C385" s="7">
        <v>0.375</v>
      </c>
      <c r="E385" s="4" t="s">
        <v>70</v>
      </c>
      <c r="G385" s="4">
        <f t="shared" si="6"/>
        <v>2</v>
      </c>
      <c r="H385" s="4">
        <f t="shared" si="7"/>
        <v>2021</v>
      </c>
      <c r="J385" s="1" t="s">
        <v>26</v>
      </c>
      <c r="K385" s="4" t="str">
        <f>IFERROR(VLOOKUP(J385,Config!$A:$B,2,0),"")</f>
        <v>Bao ngón</v>
      </c>
      <c r="L385" s="1">
        <v>4</v>
      </c>
      <c r="M385" s="4" t="str">
        <f>IFERROR(VLOOKUP(J385,Config!$A:$G,7,0),"")</f>
        <v>Pack</v>
      </c>
      <c r="N385" s="5">
        <f>IFERROR(VLOOKUP(J385,Config!$A:$C,3,0),"")</f>
        <v>0</v>
      </c>
      <c r="P385" s="4">
        <f>IFERROR(VLOOKUP(J385,Config!$A:$F,6,0),"")</f>
        <v>0</v>
      </c>
    </row>
    <row r="386" spans="2:16" x14ac:dyDescent="0.25">
      <c r="B386" s="6">
        <v>44232</v>
      </c>
      <c r="C386" s="7">
        <v>0.375</v>
      </c>
      <c r="E386" s="4" t="s">
        <v>70</v>
      </c>
      <c r="G386" s="4">
        <f t="shared" si="6"/>
        <v>2</v>
      </c>
      <c r="H386" s="4">
        <f t="shared" si="7"/>
        <v>2021</v>
      </c>
      <c r="J386" s="1" t="s">
        <v>27</v>
      </c>
      <c r="K386" s="4" t="str">
        <f>IFERROR(VLOOKUP(J386,Config!$A:$B,2,0),"")</f>
        <v>Nitrile gloves size M</v>
      </c>
      <c r="L386" s="1">
        <v>28</v>
      </c>
      <c r="M386" s="4" t="str">
        <f>IFERROR(VLOOKUP(J386,Config!$A:$G,7,0),"")</f>
        <v>Pack</v>
      </c>
      <c r="N386" s="5">
        <f>IFERROR(VLOOKUP(J386,Config!$A:$C,3,0),"")</f>
        <v>0</v>
      </c>
      <c r="P386" s="4">
        <f>IFERROR(VLOOKUP(J386,Config!$A:$F,6,0),"")</f>
        <v>0</v>
      </c>
    </row>
    <row r="387" spans="2:16" x14ac:dyDescent="0.25">
      <c r="B387" s="6">
        <v>44232</v>
      </c>
      <c r="C387" s="7">
        <v>0.375</v>
      </c>
      <c r="E387" s="4" t="s">
        <v>70</v>
      </c>
      <c r="G387" s="4">
        <f t="shared" si="6"/>
        <v>2</v>
      </c>
      <c r="H387" s="4">
        <f t="shared" si="7"/>
        <v>2021</v>
      </c>
      <c r="J387" s="1" t="s">
        <v>28</v>
      </c>
      <c r="K387" s="4" t="str">
        <f>IFERROR(VLOOKUP(J387,Config!$A:$B,2,0),"")</f>
        <v>Cồn IPA</v>
      </c>
      <c r="L387" s="1">
        <v>561</v>
      </c>
      <c r="M387" s="4" t="str">
        <f>IFERROR(VLOOKUP(J387,Config!$A:$G,7,0),"")</f>
        <v>Lít</v>
      </c>
      <c r="N387" s="5">
        <f>IFERROR(VLOOKUP(J387,Config!$A:$C,3,0),"")</f>
        <v>0</v>
      </c>
      <c r="P387" s="4">
        <f>IFERROR(VLOOKUP(J387,Config!$A:$F,6,0),"")</f>
        <v>0</v>
      </c>
    </row>
    <row r="388" spans="2:16" x14ac:dyDescent="0.25">
      <c r="B388" s="6">
        <v>44232</v>
      </c>
      <c r="C388" s="7">
        <v>0.375</v>
      </c>
      <c r="E388" s="4" t="s">
        <v>70</v>
      </c>
      <c r="G388" s="4">
        <f t="shared" si="6"/>
        <v>2</v>
      </c>
      <c r="H388" s="4">
        <f t="shared" si="7"/>
        <v>2021</v>
      </c>
      <c r="J388" s="1" t="s">
        <v>29</v>
      </c>
      <c r="K388" s="4" t="str">
        <f>IFERROR(VLOOKUP(J388,Config!$A:$B,2,0),"")</f>
        <v>Khẩu trang</v>
      </c>
      <c r="L388" s="1">
        <v>5</v>
      </c>
      <c r="M388" s="4" t="str">
        <f>IFERROR(VLOOKUP(J388,Config!$A:$G,7,0),"")</f>
        <v>Pack</v>
      </c>
      <c r="N388" s="5">
        <f>IFERROR(VLOOKUP(J388,Config!$A:$C,3,0),"")</f>
        <v>0</v>
      </c>
      <c r="P388" s="4">
        <f>IFERROR(VLOOKUP(J388,Config!$A:$F,6,0),"")</f>
        <v>0</v>
      </c>
    </row>
    <row r="389" spans="2:16" x14ac:dyDescent="0.25">
      <c r="B389" s="6">
        <v>44232</v>
      </c>
      <c r="C389" s="7">
        <v>0.375</v>
      </c>
      <c r="E389" s="4" t="s">
        <v>70</v>
      </c>
      <c r="G389" s="4">
        <f t="shared" si="6"/>
        <v>2</v>
      </c>
      <c r="H389" s="4">
        <f t="shared" si="7"/>
        <v>2021</v>
      </c>
      <c r="J389" s="1" t="s">
        <v>30</v>
      </c>
      <c r="K389" s="4" t="str">
        <f>IFERROR(VLOOKUP(J389,Config!$A:$B,2,0),"")</f>
        <v>Băng dính vàng 1cm</v>
      </c>
      <c r="L389" s="1">
        <v>16</v>
      </c>
      <c r="M389" s="4" t="str">
        <f>IFERROR(VLOOKUP(J389,Config!$A:$G,7,0),"")</f>
        <v>Reel</v>
      </c>
      <c r="N389" s="5">
        <f>IFERROR(VLOOKUP(J389,Config!$A:$C,3,0),"")</f>
        <v>0</v>
      </c>
      <c r="P389" s="4">
        <f>IFERROR(VLOOKUP(J389,Config!$A:$F,6,0),"")</f>
        <v>0</v>
      </c>
    </row>
    <row r="390" spans="2:16" x14ac:dyDescent="0.25">
      <c r="B390" s="6">
        <v>44232</v>
      </c>
      <c r="C390" s="7">
        <v>0.375</v>
      </c>
      <c r="E390" s="4" t="s">
        <v>70</v>
      </c>
      <c r="G390" s="4">
        <f t="shared" si="6"/>
        <v>2</v>
      </c>
      <c r="H390" s="4">
        <f t="shared" si="7"/>
        <v>2021</v>
      </c>
      <c r="J390" s="1" t="s">
        <v>31</v>
      </c>
      <c r="K390" s="4" t="str">
        <f>IFERROR(VLOOKUP(J390,Config!$A:$B,2,0),"")</f>
        <v>Băng dính vàng 5cm</v>
      </c>
      <c r="L390" s="1">
        <v>12</v>
      </c>
      <c r="M390" s="4" t="str">
        <f>IFERROR(VLOOKUP(J390,Config!$A:$G,7,0),"")</f>
        <v>Reel</v>
      </c>
      <c r="N390" s="5">
        <f>IFERROR(VLOOKUP(J390,Config!$A:$C,3,0),"")</f>
        <v>0</v>
      </c>
      <c r="P390" s="4">
        <f>IFERROR(VLOOKUP(J390,Config!$A:$F,6,0),"")</f>
        <v>0</v>
      </c>
    </row>
    <row r="391" spans="2:16" x14ac:dyDescent="0.25">
      <c r="B391" s="6">
        <v>44232</v>
      </c>
      <c r="C391" s="7">
        <v>0.375</v>
      </c>
      <c r="E391" s="4" t="s">
        <v>70</v>
      </c>
      <c r="G391" s="4">
        <f t="shared" si="6"/>
        <v>2</v>
      </c>
      <c r="H391" s="4">
        <f t="shared" si="7"/>
        <v>2021</v>
      </c>
      <c r="J391" s="1" t="s">
        <v>32</v>
      </c>
      <c r="K391" s="4" t="str">
        <f>IFERROR(VLOOKUP(J391,Config!$A:$B,2,0),"")</f>
        <v>Băng dính vàng 10 cm</v>
      </c>
      <c r="L391" s="1">
        <v>126</v>
      </c>
      <c r="M391" s="4" t="str">
        <f>IFERROR(VLOOKUP(J391,Config!$A:$G,7,0),"")</f>
        <v>Reel</v>
      </c>
      <c r="N391" s="5">
        <f>IFERROR(VLOOKUP(J391,Config!$A:$C,3,0),"")</f>
        <v>0</v>
      </c>
      <c r="P391" s="4">
        <f>IFERROR(VLOOKUP(J391,Config!$A:$F,6,0),"")</f>
        <v>0</v>
      </c>
    </row>
    <row r="392" spans="2:16" x14ac:dyDescent="0.25">
      <c r="B392" s="6">
        <v>44232</v>
      </c>
      <c r="C392" s="7">
        <v>0.375</v>
      </c>
      <c r="E392" s="4" t="s">
        <v>70</v>
      </c>
      <c r="G392" s="4">
        <f t="shared" si="6"/>
        <v>2</v>
      </c>
      <c r="H392" s="4">
        <f t="shared" si="7"/>
        <v>2021</v>
      </c>
      <c r="J392" s="1" t="s">
        <v>33</v>
      </c>
      <c r="K392" s="4" t="str">
        <f>IFERROR(VLOOKUP(J392,Config!$A:$B,2,0),"")</f>
        <v>Băng dính xanh dương 5cm</v>
      </c>
      <c r="L392" s="1">
        <v>47</v>
      </c>
      <c r="M392" s="4" t="str">
        <f>IFERROR(VLOOKUP(J392,Config!$A:$G,7,0),"")</f>
        <v>Reel</v>
      </c>
      <c r="N392" s="5">
        <f>IFERROR(VLOOKUP(J392,Config!$A:$C,3,0),"")</f>
        <v>0</v>
      </c>
      <c r="P392" s="4">
        <f>IFERROR(VLOOKUP(J392,Config!$A:$F,6,0),"")</f>
        <v>0</v>
      </c>
    </row>
    <row r="393" spans="2:16" x14ac:dyDescent="0.25">
      <c r="B393" s="6">
        <v>44232</v>
      </c>
      <c r="C393" s="7">
        <v>0.375</v>
      </c>
      <c r="E393" s="4" t="s">
        <v>70</v>
      </c>
      <c r="G393" s="4">
        <f t="shared" si="6"/>
        <v>2</v>
      </c>
      <c r="H393" s="4">
        <f t="shared" si="7"/>
        <v>2021</v>
      </c>
      <c r="J393" s="1" t="s">
        <v>34</v>
      </c>
      <c r="K393" s="4" t="str">
        <f>IFERROR(VLOOKUP(J393,Config!$A:$B,2,0),"")</f>
        <v xml:space="preserve">Băng dính xanh lá cây 5cm </v>
      </c>
      <c r="L393" s="1">
        <v>15</v>
      </c>
      <c r="M393" s="4" t="str">
        <f>IFERROR(VLOOKUP(J393,Config!$A:$G,7,0),"")</f>
        <v>Reel</v>
      </c>
      <c r="N393" s="5">
        <f>IFERROR(VLOOKUP(J393,Config!$A:$C,3,0),"")</f>
        <v>0</v>
      </c>
      <c r="P393" s="4">
        <f>IFERROR(VLOOKUP(J393,Config!$A:$F,6,0),"")</f>
        <v>0</v>
      </c>
    </row>
    <row r="394" spans="2:16" x14ac:dyDescent="0.25">
      <c r="B394" s="6">
        <v>44232</v>
      </c>
      <c r="C394" s="7">
        <v>0.375</v>
      </c>
      <c r="E394" s="4" t="s">
        <v>70</v>
      </c>
      <c r="G394" s="4">
        <f t="shared" si="6"/>
        <v>2</v>
      </c>
      <c r="H394" s="4">
        <f t="shared" si="7"/>
        <v>2021</v>
      </c>
      <c r="J394" s="1" t="s">
        <v>35</v>
      </c>
      <c r="K394" s="4" t="str">
        <f>IFERROR(VLOOKUP(J394,Config!$A:$B,2,0),"")</f>
        <v>Băng dính xanh lá cây 10 cm</v>
      </c>
      <c r="L394" s="1">
        <v>4</v>
      </c>
      <c r="M394" s="4" t="str">
        <f>IFERROR(VLOOKUP(J394,Config!$A:$G,7,0),"")</f>
        <v>Reel</v>
      </c>
      <c r="N394" s="5">
        <f>IFERROR(VLOOKUP(J394,Config!$A:$C,3,0),"")</f>
        <v>0</v>
      </c>
      <c r="P394" s="4">
        <f>IFERROR(VLOOKUP(J394,Config!$A:$F,6,0),"")</f>
        <v>0</v>
      </c>
    </row>
    <row r="395" spans="2:16" x14ac:dyDescent="0.25">
      <c r="B395" s="6">
        <v>44232</v>
      </c>
      <c r="C395" s="7">
        <v>0.375</v>
      </c>
      <c r="E395" s="4" t="s">
        <v>70</v>
      </c>
      <c r="G395" s="4">
        <f t="shared" si="6"/>
        <v>2</v>
      </c>
      <c r="H395" s="4">
        <f t="shared" si="7"/>
        <v>2021</v>
      </c>
      <c r="J395" s="1" t="s">
        <v>36</v>
      </c>
      <c r="K395" s="4" t="str">
        <f>IFERROR(VLOOKUP(J395,Config!$A:$B,2,0),"")</f>
        <v>Băng dính đỏ 1cm</v>
      </c>
      <c r="L395" s="1">
        <v>14</v>
      </c>
      <c r="M395" s="4" t="str">
        <f>IFERROR(VLOOKUP(J395,Config!$A:$G,7,0),"")</f>
        <v>Reel</v>
      </c>
      <c r="N395" s="5">
        <f>IFERROR(VLOOKUP(J395,Config!$A:$C,3,0),"")</f>
        <v>0</v>
      </c>
      <c r="P395" s="4">
        <f>IFERROR(VLOOKUP(J395,Config!$A:$F,6,0),"")</f>
        <v>0</v>
      </c>
    </row>
    <row r="396" spans="2:16" x14ac:dyDescent="0.25">
      <c r="B396" s="6">
        <v>44232</v>
      </c>
      <c r="C396" s="7">
        <v>0.375</v>
      </c>
      <c r="E396" s="4" t="s">
        <v>70</v>
      </c>
      <c r="G396" s="4">
        <f t="shared" si="6"/>
        <v>2</v>
      </c>
      <c r="H396" s="4">
        <f t="shared" si="7"/>
        <v>2021</v>
      </c>
      <c r="J396" s="1" t="s">
        <v>37</v>
      </c>
      <c r="K396" s="4" t="str">
        <f>IFERROR(VLOOKUP(J396,Config!$A:$B,2,0),"")</f>
        <v>Băng dính đỏ 5cm</v>
      </c>
      <c r="L396" s="1">
        <v>17</v>
      </c>
      <c r="M396" s="4" t="str">
        <f>IFERROR(VLOOKUP(J396,Config!$A:$G,7,0),"")</f>
        <v>Reel</v>
      </c>
      <c r="N396" s="5">
        <f>IFERROR(VLOOKUP(J396,Config!$A:$C,3,0),"")</f>
        <v>0</v>
      </c>
      <c r="P396" s="4">
        <f>IFERROR(VLOOKUP(J396,Config!$A:$F,6,0),"")</f>
        <v>0</v>
      </c>
    </row>
    <row r="397" spans="2:16" x14ac:dyDescent="0.25">
      <c r="B397" s="6">
        <v>44232</v>
      </c>
      <c r="C397" s="7">
        <v>0.375</v>
      </c>
      <c r="E397" s="4" t="s">
        <v>70</v>
      </c>
      <c r="G397" s="4">
        <f t="shared" si="6"/>
        <v>2</v>
      </c>
      <c r="H397" s="4">
        <f t="shared" si="7"/>
        <v>2021</v>
      </c>
      <c r="J397" s="1" t="s">
        <v>38</v>
      </c>
      <c r="K397" s="4" t="str">
        <f>IFERROR(VLOOKUP(J397,Config!$A:$B,2,0),"")</f>
        <v>Băng dính đỏ 10cm</v>
      </c>
      <c r="L397" s="1">
        <v>6</v>
      </c>
      <c r="M397" s="4" t="str">
        <f>IFERROR(VLOOKUP(J397,Config!$A:$G,7,0),"")</f>
        <v>Reel</v>
      </c>
      <c r="N397" s="5">
        <f>IFERROR(VLOOKUP(J397,Config!$A:$C,3,0),"")</f>
        <v>0</v>
      </c>
      <c r="P397" s="4">
        <f>IFERROR(VLOOKUP(J397,Config!$A:$F,6,0),"")</f>
        <v>0</v>
      </c>
    </row>
    <row r="398" spans="2:16" x14ac:dyDescent="0.25">
      <c r="B398" s="6">
        <v>44232</v>
      </c>
      <c r="C398" s="7">
        <v>0.375</v>
      </c>
      <c r="E398" s="4" t="s">
        <v>70</v>
      </c>
      <c r="G398" s="4">
        <f t="shared" si="6"/>
        <v>2</v>
      </c>
      <c r="H398" s="4">
        <f t="shared" si="7"/>
        <v>2021</v>
      </c>
      <c r="J398" s="1" t="s">
        <v>39</v>
      </c>
      <c r="K398" s="4" t="str">
        <f>IFERROR(VLOOKUP(J398,Config!$A:$B,2,0),"")</f>
        <v>Băng dính đen 1cm</v>
      </c>
      <c r="L398" s="1">
        <v>15</v>
      </c>
      <c r="M398" s="4" t="str">
        <f>IFERROR(VLOOKUP(J398,Config!$A:$G,7,0),"")</f>
        <v>Reel</v>
      </c>
      <c r="N398" s="5">
        <f>IFERROR(VLOOKUP(J398,Config!$A:$C,3,0),"")</f>
        <v>0</v>
      </c>
      <c r="P398" s="4">
        <f>IFERROR(VLOOKUP(J398,Config!$A:$F,6,0),"")</f>
        <v>0</v>
      </c>
    </row>
    <row r="399" spans="2:16" x14ac:dyDescent="0.25">
      <c r="B399" s="6">
        <v>44232</v>
      </c>
      <c r="C399" s="7">
        <v>0.375</v>
      </c>
      <c r="E399" s="4" t="s">
        <v>70</v>
      </c>
      <c r="G399" s="4">
        <f t="shared" si="6"/>
        <v>2</v>
      </c>
      <c r="H399" s="4">
        <f t="shared" si="7"/>
        <v>2021</v>
      </c>
      <c r="J399" s="1" t="s">
        <v>40</v>
      </c>
      <c r="K399" s="4" t="str">
        <f>IFERROR(VLOOKUP(J399,Config!$A:$B,2,0),"")</f>
        <v>Băng dính sọc trắng hồng</v>
      </c>
      <c r="L399" s="1">
        <v>42</v>
      </c>
      <c r="M399" s="4" t="str">
        <f>IFERROR(VLOOKUP(J399,Config!$A:$G,7,0),"")</f>
        <v>Reel</v>
      </c>
      <c r="N399" s="5">
        <f>IFERROR(VLOOKUP(J399,Config!$A:$C,3,0),"")</f>
        <v>0</v>
      </c>
      <c r="P399" s="4">
        <f>IFERROR(VLOOKUP(J399,Config!$A:$F,6,0),"")</f>
        <v>0</v>
      </c>
    </row>
    <row r="400" spans="2:16" x14ac:dyDescent="0.25">
      <c r="B400" s="6">
        <v>44232</v>
      </c>
      <c r="C400" s="7">
        <v>0.375</v>
      </c>
      <c r="E400" s="4" t="s">
        <v>70</v>
      </c>
      <c r="G400" s="4">
        <f t="shared" si="6"/>
        <v>2</v>
      </c>
      <c r="H400" s="4">
        <f t="shared" si="7"/>
        <v>2021</v>
      </c>
      <c r="J400" s="1" t="s">
        <v>41</v>
      </c>
      <c r="K400" s="4" t="str">
        <f>IFERROR(VLOOKUP(J400,Config!$A:$B,2,0),"")</f>
        <v>Băng dính trong suốt</v>
      </c>
      <c r="L400" s="1">
        <v>64</v>
      </c>
      <c r="M400" s="4" t="str">
        <f>IFERROR(VLOOKUP(J400,Config!$A:$G,7,0),"")</f>
        <v>Reel</v>
      </c>
      <c r="N400" s="5">
        <f>IFERROR(VLOOKUP(J400,Config!$A:$C,3,0),"")</f>
        <v>0</v>
      </c>
      <c r="P400" s="4">
        <f>IFERROR(VLOOKUP(J400,Config!$A:$F,6,0),"")</f>
        <v>0</v>
      </c>
    </row>
    <row r="401" spans="2:16" x14ac:dyDescent="0.25">
      <c r="B401" s="6">
        <v>44232</v>
      </c>
      <c r="C401" s="7">
        <v>0.375</v>
      </c>
      <c r="E401" s="4" t="s">
        <v>70</v>
      </c>
      <c r="G401" s="4">
        <f t="shared" si="6"/>
        <v>2</v>
      </c>
      <c r="H401" s="4">
        <f t="shared" si="7"/>
        <v>2021</v>
      </c>
      <c r="J401" s="1" t="s">
        <v>42</v>
      </c>
      <c r="K401" s="4" t="str">
        <f>IFERROR(VLOOKUP(J401,Config!$A:$B,2,0),"")</f>
        <v>Băng dính 2 mặt 3M</v>
      </c>
      <c r="L401" s="1">
        <v>22</v>
      </c>
      <c r="M401" s="4" t="str">
        <f>IFERROR(VLOOKUP(J401,Config!$A:$G,7,0),"")</f>
        <v>Reel</v>
      </c>
      <c r="N401" s="5">
        <f>IFERROR(VLOOKUP(J401,Config!$A:$C,3,0),"")</f>
        <v>0</v>
      </c>
      <c r="P401" s="4">
        <f>IFERROR(VLOOKUP(J401,Config!$A:$F,6,0),"")</f>
        <v>0</v>
      </c>
    </row>
    <row r="402" spans="2:16" x14ac:dyDescent="0.25">
      <c r="B402" s="6">
        <v>44232</v>
      </c>
      <c r="C402" s="7">
        <v>0.375</v>
      </c>
      <c r="E402" s="4" t="s">
        <v>70</v>
      </c>
      <c r="G402" s="4">
        <f t="shared" si="6"/>
        <v>2</v>
      </c>
      <c r="H402" s="4">
        <f t="shared" si="7"/>
        <v>2021</v>
      </c>
      <c r="J402" s="1" t="s">
        <v>43</v>
      </c>
      <c r="K402" s="4" t="str">
        <f>IFERROR(VLOOKUP(J402,Config!$A:$B,2,0),"")</f>
        <v>Băng dính chịu nhiệt PET( Màu đồng ) 10mm*33m</v>
      </c>
      <c r="L402" s="1">
        <v>399</v>
      </c>
      <c r="M402" s="4" t="str">
        <f>IFERROR(VLOOKUP(J402,Config!$A:$G,7,0),"")</f>
        <v>Reel</v>
      </c>
      <c r="N402" s="5">
        <f>IFERROR(VLOOKUP(J402,Config!$A:$C,3,0),"")</f>
        <v>0</v>
      </c>
      <c r="P402" s="4">
        <f>IFERROR(VLOOKUP(J402,Config!$A:$F,6,0),"")</f>
        <v>0</v>
      </c>
    </row>
    <row r="403" spans="2:16" x14ac:dyDescent="0.25">
      <c r="B403" s="6">
        <v>44232</v>
      </c>
      <c r="C403" s="7">
        <v>0.375</v>
      </c>
      <c r="E403" s="4" t="s">
        <v>70</v>
      </c>
      <c r="G403" s="4">
        <f t="shared" si="6"/>
        <v>2</v>
      </c>
      <c r="H403" s="4">
        <f t="shared" si="7"/>
        <v>2021</v>
      </c>
      <c r="J403" s="1" t="s">
        <v>44</v>
      </c>
      <c r="K403" s="4" t="str">
        <f>IFERROR(VLOOKUP(J403,Config!$A:$B,2,0),"")</f>
        <v>Băng dính 2 mặt loại to</v>
      </c>
      <c r="L403" s="1">
        <v>39</v>
      </c>
      <c r="M403" s="4" t="str">
        <f>IFERROR(VLOOKUP(J403,Config!$A:$G,7,0),"")</f>
        <v>Reel</v>
      </c>
      <c r="N403" s="5">
        <f>IFERROR(VLOOKUP(J403,Config!$A:$C,3,0),"")</f>
        <v>0</v>
      </c>
      <c r="P403" s="4">
        <f>IFERROR(VLOOKUP(J403,Config!$A:$F,6,0),"")</f>
        <v>0</v>
      </c>
    </row>
    <row r="404" spans="2:16" x14ac:dyDescent="0.25">
      <c r="B404" s="6">
        <v>44232</v>
      </c>
      <c r="C404" s="7">
        <v>0.375</v>
      </c>
      <c r="E404" s="4" t="s">
        <v>70</v>
      </c>
      <c r="G404" s="4">
        <f t="shared" si="6"/>
        <v>2</v>
      </c>
      <c r="H404" s="4">
        <f t="shared" si="7"/>
        <v>2021</v>
      </c>
      <c r="J404" s="1" t="s">
        <v>45</v>
      </c>
      <c r="K404" s="4" t="str">
        <f>IFERROR(VLOOKUP(J404,Config!$A:$B,2,0),"")</f>
        <v>Băng dính dán LCR</v>
      </c>
      <c r="L404" s="1">
        <v>23</v>
      </c>
      <c r="M404" s="4" t="str">
        <f>IFERROR(VLOOKUP(J404,Config!$A:$G,7,0),"")</f>
        <v>Reel</v>
      </c>
      <c r="N404" s="5">
        <f>IFERROR(VLOOKUP(J404,Config!$A:$C,3,0),"")</f>
        <v>0</v>
      </c>
      <c r="P404" s="4">
        <f>IFERROR(VLOOKUP(J404,Config!$A:$F,6,0),"")</f>
        <v>0</v>
      </c>
    </row>
    <row r="405" spans="2:16" x14ac:dyDescent="0.25">
      <c r="B405" s="6">
        <v>44232</v>
      </c>
      <c r="C405" s="7">
        <v>0.375</v>
      </c>
      <c r="E405" s="4" t="s">
        <v>70</v>
      </c>
      <c r="G405" s="4">
        <f t="shared" si="6"/>
        <v>2</v>
      </c>
      <c r="H405" s="4">
        <f t="shared" si="7"/>
        <v>2021</v>
      </c>
      <c r="J405" s="1" t="s">
        <v>46</v>
      </c>
      <c r="K405" s="4" t="str">
        <f>IFERROR(VLOOKUP(J405,Config!$A:$B,2,0),"")</f>
        <v>Băng dính 3M vệ sinh Nozzle</v>
      </c>
      <c r="L405" s="1">
        <v>35</v>
      </c>
      <c r="M405" s="4" t="str">
        <f>IFERROR(VLOOKUP(J405,Config!$A:$G,7,0),"")</f>
        <v>Reel</v>
      </c>
      <c r="N405" s="5">
        <f>IFERROR(VLOOKUP(J405,Config!$A:$C,3,0),"")</f>
        <v>0</v>
      </c>
      <c r="P405" s="4">
        <f>IFERROR(VLOOKUP(J405,Config!$A:$F,6,0),"")</f>
        <v>0</v>
      </c>
    </row>
    <row r="406" spans="2:16" x14ac:dyDescent="0.25">
      <c r="B406" s="6">
        <v>44232</v>
      </c>
      <c r="C406" s="7">
        <v>0.375</v>
      </c>
      <c r="E406" s="4" t="s">
        <v>70</v>
      </c>
      <c r="G406" s="4">
        <f t="shared" si="6"/>
        <v>2</v>
      </c>
      <c r="H406" s="4">
        <f t="shared" si="7"/>
        <v>2021</v>
      </c>
      <c r="J406" s="1" t="s">
        <v>47</v>
      </c>
      <c r="K406" s="4" t="str">
        <f>IFERROR(VLOOKUP(J406,Config!$A:$B,2,0),"")</f>
        <v>Băng dính dán scale</v>
      </c>
      <c r="L406" s="1">
        <v>1</v>
      </c>
      <c r="M406" s="4" t="str">
        <f>IFERROR(VLOOKUP(J406,Config!$A:$G,7,0),"")</f>
        <v>Reel</v>
      </c>
      <c r="N406" s="5">
        <f>IFERROR(VLOOKUP(J406,Config!$A:$C,3,0),"")</f>
        <v>0</v>
      </c>
      <c r="P406" s="4">
        <f>IFERROR(VLOOKUP(J406,Config!$A:$F,6,0),"")</f>
        <v>0</v>
      </c>
    </row>
    <row r="407" spans="2:16" x14ac:dyDescent="0.25">
      <c r="B407" s="6">
        <v>44232</v>
      </c>
      <c r="C407" s="7">
        <v>0.375</v>
      </c>
      <c r="E407" s="4" t="s">
        <v>70</v>
      </c>
      <c r="G407" s="4">
        <f t="shared" si="6"/>
        <v>2</v>
      </c>
      <c r="H407" s="4">
        <f t="shared" si="7"/>
        <v>2021</v>
      </c>
      <c r="J407" s="1" t="s">
        <v>48</v>
      </c>
      <c r="K407" s="4" t="str">
        <f>IFERROR(VLOOKUP(J407,Config!$A:$B,2,0),"")</f>
        <v xml:space="preserve">Bút tô bad mark </v>
      </c>
      <c r="L407" s="1">
        <v>26</v>
      </c>
      <c r="M407" s="4" t="str">
        <f>IFERROR(VLOOKUP(J407,Config!$A:$G,7,0),"")</f>
        <v>Box</v>
      </c>
      <c r="N407" s="5">
        <f>IFERROR(VLOOKUP(J407,Config!$A:$C,3,0),"")</f>
        <v>0</v>
      </c>
      <c r="P407" s="4">
        <f>IFERROR(VLOOKUP(J407,Config!$A:$F,6,0),"")</f>
        <v>0</v>
      </c>
    </row>
    <row r="408" spans="2:16" x14ac:dyDescent="0.25">
      <c r="B408" s="6">
        <v>44232</v>
      </c>
      <c r="C408" s="7">
        <v>0.375</v>
      </c>
      <c r="E408" s="4" t="s">
        <v>70</v>
      </c>
      <c r="G408" s="4">
        <f t="shared" si="6"/>
        <v>2</v>
      </c>
      <c r="H408" s="4">
        <f t="shared" si="7"/>
        <v>2021</v>
      </c>
      <c r="J408" s="1" t="s">
        <v>49</v>
      </c>
      <c r="K408" s="4" t="str">
        <f>IFERROR(VLOOKUP(J408,Config!$A:$B,2,0),"")</f>
        <v>Băng dính bạc</v>
      </c>
      <c r="L408" s="1">
        <v>6</v>
      </c>
      <c r="M408" s="4" t="str">
        <f>IFERROR(VLOOKUP(J408,Config!$A:$G,7,0),"")</f>
        <v>Reel</v>
      </c>
      <c r="N408" s="5">
        <f>IFERROR(VLOOKUP(J408,Config!$A:$C,3,0),"")</f>
        <v>0</v>
      </c>
      <c r="P408" s="4">
        <f>IFERROR(VLOOKUP(J408,Config!$A:$F,6,0),"")</f>
        <v>0</v>
      </c>
    </row>
    <row r="409" spans="2:16" x14ac:dyDescent="0.25">
      <c r="B409" s="6">
        <v>44232</v>
      </c>
      <c r="C409" s="7">
        <v>0.375</v>
      </c>
      <c r="E409" s="4" t="s">
        <v>70</v>
      </c>
      <c r="G409" s="4">
        <f t="shared" si="6"/>
        <v>2</v>
      </c>
      <c r="H409" s="4">
        <f t="shared" si="7"/>
        <v>2021</v>
      </c>
      <c r="J409" s="1" t="s">
        <v>50</v>
      </c>
      <c r="K409" s="4" t="str">
        <f>IFERROR(VLOOKUP(J409,Config!$A:$B,2,0),"")</f>
        <v>Tem in barcode Zebra</v>
      </c>
      <c r="L409" s="1">
        <v>16</v>
      </c>
      <c r="M409" s="4" t="str">
        <f>IFERROR(VLOOKUP(J409,Config!$A:$G,7,0),"")</f>
        <v>Reel</v>
      </c>
      <c r="N409" s="5">
        <f>IFERROR(VLOOKUP(J409,Config!$A:$C,3,0),"")</f>
        <v>0</v>
      </c>
      <c r="P409" s="4">
        <f>IFERROR(VLOOKUP(J409,Config!$A:$F,6,0),"")</f>
        <v>0</v>
      </c>
    </row>
    <row r="410" spans="2:16" x14ac:dyDescent="0.25">
      <c r="B410" s="6">
        <v>44232</v>
      </c>
      <c r="C410" s="7">
        <v>0.375</v>
      </c>
      <c r="E410" s="4" t="s">
        <v>70</v>
      </c>
      <c r="G410" s="4">
        <f t="shared" si="6"/>
        <v>2</v>
      </c>
      <c r="H410" s="4">
        <f t="shared" si="7"/>
        <v>2021</v>
      </c>
      <c r="J410" s="1" t="s">
        <v>51</v>
      </c>
      <c r="K410" s="4" t="str">
        <f>IFERROR(VLOOKUP(J410,Config!$A:$B,2,0),"")</f>
        <v>Tem MSL</v>
      </c>
      <c r="L410" s="1">
        <v>7</v>
      </c>
      <c r="M410" s="4" t="str">
        <f>IFERROR(VLOOKUP(J410,Config!$A:$G,7,0),"")</f>
        <v>Reel</v>
      </c>
      <c r="N410" s="5">
        <f>IFERROR(VLOOKUP(J410,Config!$A:$C,3,0),"")</f>
        <v>0</v>
      </c>
      <c r="P410" s="4">
        <f>IFERROR(VLOOKUP(J410,Config!$A:$F,6,0),"")</f>
        <v>0</v>
      </c>
    </row>
    <row r="411" spans="2:16" x14ac:dyDescent="0.25">
      <c r="B411" s="6">
        <v>44232</v>
      </c>
      <c r="C411" s="7">
        <v>0.375</v>
      </c>
      <c r="E411" s="4" t="s">
        <v>70</v>
      </c>
      <c r="G411" s="4">
        <f t="shared" si="6"/>
        <v>2</v>
      </c>
      <c r="H411" s="4">
        <f t="shared" si="7"/>
        <v>2021</v>
      </c>
      <c r="J411" s="1" t="s">
        <v>52</v>
      </c>
      <c r="K411" s="4" t="str">
        <f>IFERROR(VLOOKUP(J411,Config!$A:$B,2,0),"")</f>
        <v>Dây buộc vỏ liệu</v>
      </c>
      <c r="L411" s="1">
        <v>4</v>
      </c>
      <c r="M411" s="4" t="str">
        <f>IFERROR(VLOOKUP(J411,Config!$A:$G,7,0),"")</f>
        <v>Reel</v>
      </c>
      <c r="N411" s="5">
        <f>IFERROR(VLOOKUP(J411,Config!$A:$C,3,0),"")</f>
        <v>0</v>
      </c>
      <c r="P411" s="4">
        <f>IFERROR(VLOOKUP(J411,Config!$A:$F,6,0),"")</f>
        <v>0</v>
      </c>
    </row>
    <row r="412" spans="2:16" x14ac:dyDescent="0.25">
      <c r="B412" s="6">
        <v>44232</v>
      </c>
      <c r="C412" s="7">
        <v>0.375</v>
      </c>
      <c r="E412" s="4" t="s">
        <v>70</v>
      </c>
      <c r="G412" s="4">
        <f t="shared" si="6"/>
        <v>2</v>
      </c>
      <c r="H412" s="4">
        <f t="shared" si="7"/>
        <v>2021</v>
      </c>
      <c r="J412" s="1" t="s">
        <v>53</v>
      </c>
      <c r="K412" s="4" t="str">
        <f>IFERROR(VLOOKUP(J412,Config!$A:$B,2,0),"")</f>
        <v>Giấy than cho máy in Zebra</v>
      </c>
      <c r="L412" s="1">
        <v>24</v>
      </c>
      <c r="M412" s="4" t="str">
        <f>IFERROR(VLOOKUP(J412,Config!$A:$G,7,0),"")</f>
        <v>Reel</v>
      </c>
      <c r="N412" s="5">
        <f>IFERROR(VLOOKUP(J412,Config!$A:$C,3,0),"")</f>
        <v>0</v>
      </c>
      <c r="P412" s="4">
        <f>IFERROR(VLOOKUP(J412,Config!$A:$F,6,0),"")</f>
        <v>0</v>
      </c>
    </row>
    <row r="413" spans="2:16" x14ac:dyDescent="0.25">
      <c r="B413" s="6">
        <v>44232</v>
      </c>
      <c r="C413" s="7">
        <v>0.375</v>
      </c>
      <c r="E413" s="4" t="s">
        <v>70</v>
      </c>
      <c r="G413" s="4">
        <f t="shared" si="6"/>
        <v>2</v>
      </c>
      <c r="H413" s="4">
        <f t="shared" si="7"/>
        <v>2021</v>
      </c>
      <c r="J413" s="1" t="s">
        <v>54</v>
      </c>
      <c r="K413" s="4" t="str">
        <f>IFERROR(VLOOKUP(J413,Config!$A:$B,2,0),"")</f>
        <v>Giấy in tem màu vàng</v>
      </c>
      <c r="L413" s="1">
        <v>6</v>
      </c>
      <c r="M413" s="4" t="str">
        <f>IFERROR(VLOOKUP(J413,Config!$A:$G,7,0),"")</f>
        <v>Reel</v>
      </c>
      <c r="N413" s="5">
        <f>IFERROR(VLOOKUP(J413,Config!$A:$C,3,0),"")</f>
        <v>0</v>
      </c>
      <c r="P413" s="4">
        <f>IFERROR(VLOOKUP(J413,Config!$A:$F,6,0),"")</f>
        <v>0</v>
      </c>
    </row>
    <row r="414" spans="2:16" x14ac:dyDescent="0.25">
      <c r="B414" s="6">
        <v>44232</v>
      </c>
      <c r="C414" s="7">
        <v>0.375</v>
      </c>
      <c r="E414" s="4" t="s">
        <v>70</v>
      </c>
      <c r="G414" s="4">
        <f t="shared" si="6"/>
        <v>2</v>
      </c>
      <c r="H414" s="4">
        <f t="shared" si="7"/>
        <v>2021</v>
      </c>
      <c r="J414" s="1" t="s">
        <v>55</v>
      </c>
      <c r="K414" s="4" t="str">
        <f>IFERROR(VLOOKUP(J414,Config!$A:$B,2,0),"")</f>
        <v>Giấy in tem kem hàn, flux loại nhỏ</v>
      </c>
      <c r="L414" s="1">
        <v>25</v>
      </c>
      <c r="M414" s="4" t="str">
        <f>IFERROR(VLOOKUP(J414,Config!$A:$G,7,0),"")</f>
        <v>Reel</v>
      </c>
      <c r="N414" s="5">
        <f>IFERROR(VLOOKUP(J414,Config!$A:$C,3,0),"")</f>
        <v>0</v>
      </c>
      <c r="P414" s="4">
        <f>IFERROR(VLOOKUP(J414,Config!$A:$F,6,0),"")</f>
        <v>0</v>
      </c>
    </row>
    <row r="415" spans="2:16" x14ac:dyDescent="0.25">
      <c r="B415" s="6">
        <v>44232</v>
      </c>
      <c r="C415" s="7">
        <v>0.375</v>
      </c>
      <c r="E415" s="4" t="s">
        <v>70</v>
      </c>
      <c r="G415" s="4">
        <f t="shared" si="6"/>
        <v>2</v>
      </c>
      <c r="H415" s="4">
        <f t="shared" si="7"/>
        <v>2021</v>
      </c>
      <c r="J415" s="1" t="s">
        <v>56</v>
      </c>
      <c r="K415" s="4" t="str">
        <f>IFERROR(VLOOKUP(J415,Config!$A:$B,2,0),"")</f>
        <v>Giấy in tem kem hàn, flux loại to</v>
      </c>
      <c r="L415" s="1">
        <v>10</v>
      </c>
      <c r="M415" s="4" t="str">
        <f>IFERROR(VLOOKUP(J415,Config!$A:$G,7,0),"")</f>
        <v>Reel</v>
      </c>
      <c r="N415" s="5">
        <f>IFERROR(VLOOKUP(J415,Config!$A:$C,3,0),"")</f>
        <v>0</v>
      </c>
      <c r="P415" s="4">
        <f>IFERROR(VLOOKUP(J415,Config!$A:$F,6,0),"")</f>
        <v>0</v>
      </c>
    </row>
    <row r="416" spans="2:16" x14ac:dyDescent="0.25">
      <c r="B416" s="6">
        <v>44232</v>
      </c>
      <c r="C416" s="7">
        <v>0.375</v>
      </c>
      <c r="E416" s="4" t="s">
        <v>70</v>
      </c>
      <c r="G416" s="4">
        <f t="shared" si="6"/>
        <v>2</v>
      </c>
      <c r="H416" s="4">
        <f t="shared" si="7"/>
        <v>2021</v>
      </c>
      <c r="J416" s="1" t="s">
        <v>57</v>
      </c>
      <c r="K416" s="4" t="str">
        <f>IFERROR(VLOOKUP(J416,Config!$A:$B,2,0),"")</f>
        <v>Màng bọc mask</v>
      </c>
      <c r="L416" s="1">
        <v>4</v>
      </c>
      <c r="M416" s="4" t="str">
        <f>IFERROR(VLOOKUP(J416,Config!$A:$G,7,0),"")</f>
        <v>Reel</v>
      </c>
      <c r="N416" s="5">
        <f>IFERROR(VLOOKUP(J416,Config!$A:$C,3,0),"")</f>
        <v>0</v>
      </c>
      <c r="P416" s="4">
        <f>IFERROR(VLOOKUP(J416,Config!$A:$F,6,0),"")</f>
        <v>0</v>
      </c>
    </row>
    <row r="417" spans="2:16" x14ac:dyDescent="0.25">
      <c r="B417" s="6">
        <v>44232</v>
      </c>
      <c r="C417" s="7">
        <v>0.375</v>
      </c>
      <c r="E417" s="4" t="s">
        <v>70</v>
      </c>
      <c r="G417" s="4">
        <f t="shared" si="6"/>
        <v>2</v>
      </c>
      <c r="H417" s="4">
        <f t="shared" si="7"/>
        <v>2021</v>
      </c>
      <c r="J417" s="1" t="s">
        <v>58</v>
      </c>
      <c r="K417" s="4" t="str">
        <f>IFERROR(VLOOKUP(J417,Config!$A:$B,2,0),"")</f>
        <v>Ổ khóa locker</v>
      </c>
      <c r="L417" s="1">
        <v>46</v>
      </c>
      <c r="M417" s="4" t="str">
        <f>IFERROR(VLOOKUP(J417,Config!$A:$G,7,0),"")</f>
        <v>Ea</v>
      </c>
      <c r="N417" s="5">
        <f>IFERROR(VLOOKUP(J417,Config!$A:$C,3,0),"")</f>
        <v>0</v>
      </c>
      <c r="P417" s="4">
        <f>IFERROR(VLOOKUP(J417,Config!$A:$F,6,0),"")</f>
        <v>0</v>
      </c>
    </row>
    <row r="418" spans="2:16" x14ac:dyDescent="0.25">
      <c r="B418" s="6">
        <v>44232</v>
      </c>
      <c r="C418" s="7">
        <v>0.375</v>
      </c>
      <c r="E418" s="4" t="s">
        <v>70</v>
      </c>
      <c r="G418" s="4">
        <f t="shared" si="6"/>
        <v>2</v>
      </c>
      <c r="H418" s="4">
        <f t="shared" si="7"/>
        <v>2021</v>
      </c>
      <c r="J418" s="1" t="s">
        <v>75</v>
      </c>
      <c r="K418" s="4" t="str">
        <f>IFERROR(VLOOKUP(J418,Config!$A:$B,2,0),"")</f>
        <v>Tape in nhãn máy in cầm tay 12mm</v>
      </c>
      <c r="L418" s="1">
        <v>17</v>
      </c>
      <c r="M418" s="4" t="str">
        <f>IFERROR(VLOOKUP(J418,Config!$A:$G,7,0),"")</f>
        <v>Reel</v>
      </c>
      <c r="N418" s="5">
        <f>IFERROR(VLOOKUP(J418,Config!$A:$C,3,0),"")</f>
        <v>0</v>
      </c>
      <c r="P418" s="4">
        <f>IFERROR(VLOOKUP(J418,Config!$A:$F,6,0),"")</f>
        <v>0</v>
      </c>
    </row>
    <row r="419" spans="2:16" x14ac:dyDescent="0.25">
      <c r="B419" s="6">
        <v>44232</v>
      </c>
      <c r="C419" s="7">
        <v>0.375</v>
      </c>
      <c r="E419" s="4" t="s">
        <v>70</v>
      </c>
      <c r="G419" s="4">
        <f t="shared" si="6"/>
        <v>2</v>
      </c>
      <c r="H419" s="4">
        <f t="shared" si="7"/>
        <v>2021</v>
      </c>
      <c r="J419" s="1" t="s">
        <v>76</v>
      </c>
      <c r="K419" s="4" t="str">
        <f>IFERROR(VLOOKUP(J419,Config!$A:$B,2,0),"")</f>
        <v>Tape in nhãn máy in cầm tay 18mm</v>
      </c>
      <c r="M419" s="4" t="str">
        <f>IFERROR(VLOOKUP(J419,Config!$A:$G,7,0),"")</f>
        <v>Reel</v>
      </c>
      <c r="N419" s="5">
        <f>IFERROR(VLOOKUP(J419,Config!$A:$C,3,0),"")</f>
        <v>0</v>
      </c>
      <c r="P419" s="4">
        <f>IFERROR(VLOOKUP(J419,Config!$A:$F,6,0),"")</f>
        <v>0</v>
      </c>
    </row>
    <row r="420" spans="2:16" x14ac:dyDescent="0.25">
      <c r="B420" s="6">
        <v>44232</v>
      </c>
      <c r="C420" s="7">
        <v>0.375</v>
      </c>
      <c r="E420" s="4" t="s">
        <v>70</v>
      </c>
      <c r="G420" s="4">
        <f t="shared" si="6"/>
        <v>2</v>
      </c>
      <c r="H420" s="4">
        <f t="shared" si="7"/>
        <v>2021</v>
      </c>
      <c r="J420" s="1" t="s">
        <v>77</v>
      </c>
      <c r="K420" s="4" t="str">
        <f>IFERROR(VLOOKUP(J420,Config!$A:$B,2,0),"")</f>
        <v>Tape in nhãn máy in cầm tay 24mm</v>
      </c>
      <c r="L420" s="1">
        <v>3</v>
      </c>
      <c r="M420" s="4" t="str">
        <f>IFERROR(VLOOKUP(J420,Config!$A:$G,7,0),"")</f>
        <v>Reel</v>
      </c>
      <c r="N420" s="5">
        <f>IFERROR(VLOOKUP(J420,Config!$A:$C,3,0),"")</f>
        <v>0</v>
      </c>
      <c r="P420" s="4">
        <f>IFERROR(VLOOKUP(J420,Config!$A:$F,6,0),"")</f>
        <v>0</v>
      </c>
    </row>
    <row r="421" spans="2:16" x14ac:dyDescent="0.25">
      <c r="B421" s="6">
        <v>44232</v>
      </c>
      <c r="C421" s="7">
        <v>0.375</v>
      </c>
      <c r="E421" s="4" t="s">
        <v>70</v>
      </c>
      <c r="G421" s="4">
        <f t="shared" si="6"/>
        <v>2</v>
      </c>
      <c r="H421" s="4">
        <f t="shared" si="7"/>
        <v>2021</v>
      </c>
      <c r="J421" s="1" t="s">
        <v>78</v>
      </c>
      <c r="K421" s="4" t="str">
        <f>IFERROR(VLOOKUP(J421,Config!$A:$B,2,0),"")</f>
        <v>Bóng đèn</v>
      </c>
      <c r="L421" s="1">
        <v>16</v>
      </c>
      <c r="M421" s="4" t="str">
        <f>IFERROR(VLOOKUP(J421,Config!$A:$G,7,0),"")</f>
        <v>Ea</v>
      </c>
      <c r="N421" s="5">
        <f>IFERROR(VLOOKUP(J421,Config!$A:$C,3,0),"")</f>
        <v>0</v>
      </c>
      <c r="P421" s="4">
        <f>IFERROR(VLOOKUP(J421,Config!$A:$F,6,0),"")</f>
        <v>0</v>
      </c>
    </row>
    <row r="422" spans="2:16" x14ac:dyDescent="0.25">
      <c r="B422" s="6">
        <v>44232</v>
      </c>
      <c r="C422" s="7">
        <v>0.375</v>
      </c>
      <c r="E422" s="4" t="s">
        <v>70</v>
      </c>
      <c r="G422" s="4">
        <f t="shared" si="6"/>
        <v>2</v>
      </c>
      <c r="H422" s="4">
        <f t="shared" si="7"/>
        <v>2021</v>
      </c>
      <c r="J422" s="1" t="s">
        <v>79</v>
      </c>
      <c r="K422" s="4" t="str">
        <f>IFERROR(VLOOKUP(J422,Config!$A:$B,2,0),"")</f>
        <v>Lọ đựng cồn IPA</v>
      </c>
      <c r="L422" s="1">
        <v>5</v>
      </c>
      <c r="M422" s="4" t="str">
        <f>IFERROR(VLOOKUP(J422,Config!$A:$G,7,0),"")</f>
        <v>Ea</v>
      </c>
      <c r="N422" s="5">
        <f>IFERROR(VLOOKUP(J422,Config!$A:$C,3,0),"")</f>
        <v>0</v>
      </c>
      <c r="P422" s="4">
        <f>IFERROR(VLOOKUP(J422,Config!$A:$F,6,0),"")</f>
        <v>0</v>
      </c>
    </row>
    <row r="423" spans="2:16" x14ac:dyDescent="0.25">
      <c r="B423" s="6">
        <v>44232</v>
      </c>
      <c r="C423" s="7">
        <v>0.375</v>
      </c>
      <c r="E423" s="4" t="s">
        <v>70</v>
      </c>
      <c r="G423" s="4">
        <f t="shared" si="6"/>
        <v>2</v>
      </c>
      <c r="H423" s="4">
        <f t="shared" si="7"/>
        <v>2021</v>
      </c>
      <c r="J423" s="1" t="s">
        <v>80</v>
      </c>
      <c r="K423" s="4" t="str">
        <f>IFERROR(VLOOKUP(J423,Config!$A:$B,2,0),"")</f>
        <v>Gá kẹp file tài liệu</v>
      </c>
      <c r="L423" s="1">
        <v>35</v>
      </c>
      <c r="M423" s="4" t="str">
        <f>IFERROR(VLOOKUP(J423,Config!$A:$G,7,0),"")</f>
        <v>Ea</v>
      </c>
      <c r="N423" s="5">
        <f>IFERROR(VLOOKUP(J423,Config!$A:$C,3,0),"")</f>
        <v>0</v>
      </c>
      <c r="P423" s="4">
        <f>IFERROR(VLOOKUP(J423,Config!$A:$F,6,0),"")</f>
        <v>0</v>
      </c>
    </row>
    <row r="424" spans="2:16" x14ac:dyDescent="0.25">
      <c r="B424" s="6">
        <v>44232</v>
      </c>
      <c r="C424" s="7">
        <v>0.375</v>
      </c>
      <c r="E424" s="4" t="s">
        <v>70</v>
      </c>
      <c r="G424" s="4">
        <f t="shared" si="6"/>
        <v>2</v>
      </c>
      <c r="H424" s="4">
        <f t="shared" si="7"/>
        <v>2021</v>
      </c>
      <c r="J424" s="1" t="s">
        <v>81</v>
      </c>
      <c r="K424" s="4" t="str">
        <f>IFERROR(VLOOKUP(J424,Config!$A:$B,2,0),"")</f>
        <v>Túi lọc máy hút bụi</v>
      </c>
      <c r="L424" s="1">
        <v>40</v>
      </c>
      <c r="M424" s="4" t="str">
        <f>IFERROR(VLOOKUP(J424,Config!$A:$G,7,0),"")</f>
        <v>Ea</v>
      </c>
      <c r="N424" s="5">
        <f>IFERROR(VLOOKUP(J424,Config!$A:$C,3,0),"")</f>
        <v>0</v>
      </c>
      <c r="P424" s="4">
        <f>IFERROR(VLOOKUP(J424,Config!$A:$F,6,0),"")</f>
        <v>0</v>
      </c>
    </row>
    <row r="425" spans="2:16" x14ac:dyDescent="0.25">
      <c r="B425" s="6">
        <v>44232</v>
      </c>
      <c r="C425" s="7">
        <v>0.375</v>
      </c>
      <c r="E425" s="4" t="s">
        <v>70</v>
      </c>
      <c r="G425" s="4">
        <f t="shared" si="6"/>
        <v>2</v>
      </c>
      <c r="H425" s="4">
        <f t="shared" si="7"/>
        <v>2021</v>
      </c>
      <c r="J425" s="1" t="s">
        <v>82</v>
      </c>
      <c r="K425" s="4" t="str">
        <f>IFERROR(VLOOKUP(J425,Config!$A:$B,2,0),"")</f>
        <v>Túi rác máy hút bụi</v>
      </c>
      <c r="L425" s="1">
        <v>18</v>
      </c>
      <c r="M425" s="4" t="str">
        <f>IFERROR(VLOOKUP(J425,Config!$A:$G,7,0),"")</f>
        <v>Ea</v>
      </c>
      <c r="N425" s="5">
        <f>IFERROR(VLOOKUP(J425,Config!$A:$C,3,0),"")</f>
        <v>0</v>
      </c>
      <c r="P425" s="4">
        <f>IFERROR(VLOOKUP(J425,Config!$A:$F,6,0),"")</f>
        <v>0</v>
      </c>
    </row>
    <row r="426" spans="2:16" x14ac:dyDescent="0.25">
      <c r="B426" s="6">
        <v>44232</v>
      </c>
      <c r="C426" s="7">
        <v>0.375</v>
      </c>
      <c r="E426" s="4" t="s">
        <v>70</v>
      </c>
      <c r="G426" s="4">
        <f t="shared" si="6"/>
        <v>2</v>
      </c>
      <c r="H426" s="4">
        <f t="shared" si="7"/>
        <v>2021</v>
      </c>
      <c r="J426" s="1" t="s">
        <v>83</v>
      </c>
      <c r="K426" s="4" t="str">
        <f>IFERROR(VLOOKUP(J426,Config!$A:$B,2,0),"")</f>
        <v>Tấm lót chuột</v>
      </c>
      <c r="L426" s="1">
        <v>9</v>
      </c>
      <c r="M426" s="4" t="str">
        <f>IFERROR(VLOOKUP(J426,Config!$A:$G,7,0),"")</f>
        <v>Ea</v>
      </c>
      <c r="N426" s="5">
        <f>IFERROR(VLOOKUP(J426,Config!$A:$C,3,0),"")</f>
        <v>0</v>
      </c>
      <c r="P426" s="4">
        <f>IFERROR(VLOOKUP(J426,Config!$A:$F,6,0),"")</f>
        <v>0</v>
      </c>
    </row>
    <row r="427" spans="2:16" x14ac:dyDescent="0.25">
      <c r="B427" s="6">
        <v>44232</v>
      </c>
      <c r="C427" s="7">
        <v>0.375</v>
      </c>
      <c r="E427" s="4" t="s">
        <v>70</v>
      </c>
      <c r="G427" s="4">
        <f t="shared" si="6"/>
        <v>2</v>
      </c>
      <c r="H427" s="4">
        <f t="shared" si="7"/>
        <v>2021</v>
      </c>
      <c r="J427" s="1" t="s">
        <v>84</v>
      </c>
      <c r="K427" s="4" t="str">
        <f>IFERROR(VLOOKUP(J427,Config!$A:$B,2,0),"")</f>
        <v>Dây thít 4 x 200mm</v>
      </c>
      <c r="L427" s="1">
        <v>12</v>
      </c>
      <c r="M427" s="4" t="str">
        <f>IFERROR(VLOOKUP(J427,Config!$A:$G,7,0),"")</f>
        <v>Pack</v>
      </c>
      <c r="N427" s="5">
        <f>IFERROR(VLOOKUP(J427,Config!$A:$C,3,0),"")</f>
        <v>0</v>
      </c>
      <c r="P427" s="4">
        <f>IFERROR(VLOOKUP(J427,Config!$A:$F,6,0),"")</f>
        <v>0</v>
      </c>
    </row>
    <row r="428" spans="2:16" x14ac:dyDescent="0.25">
      <c r="B428" s="6">
        <v>44232</v>
      </c>
      <c r="C428" s="7">
        <v>0.375</v>
      </c>
      <c r="E428" s="4" t="s">
        <v>70</v>
      </c>
      <c r="G428" s="4">
        <f t="shared" si="6"/>
        <v>2</v>
      </c>
      <c r="H428" s="4">
        <f t="shared" si="7"/>
        <v>2021</v>
      </c>
      <c r="J428" s="1" t="s">
        <v>85</v>
      </c>
      <c r="K428" s="4" t="str">
        <f>IFERROR(VLOOKUP(J428,Config!$A:$B,2,0),"")</f>
        <v>Dây thít 5 x 300mm</v>
      </c>
      <c r="L428" s="1">
        <v>6</v>
      </c>
      <c r="M428" s="4" t="str">
        <f>IFERROR(VLOOKUP(J428,Config!$A:$G,7,0),"")</f>
        <v>Pack</v>
      </c>
      <c r="N428" s="5">
        <f>IFERROR(VLOOKUP(J428,Config!$A:$C,3,0),"")</f>
        <v>0</v>
      </c>
      <c r="P428" s="4">
        <f>IFERROR(VLOOKUP(J428,Config!$A:$F,6,0),"")</f>
        <v>0</v>
      </c>
    </row>
    <row r="429" spans="2:16" x14ac:dyDescent="0.25">
      <c r="B429" s="6">
        <v>44232</v>
      </c>
      <c r="C429" s="7">
        <v>0.375</v>
      </c>
      <c r="E429" s="4" t="s">
        <v>70</v>
      </c>
      <c r="G429" s="4">
        <f t="shared" si="6"/>
        <v>2</v>
      </c>
      <c r="H429" s="4">
        <f t="shared" si="7"/>
        <v>2021</v>
      </c>
      <c r="J429" s="1" t="s">
        <v>86</v>
      </c>
      <c r="K429" s="4" t="str">
        <f>IFERROR(VLOOKUP(J429,Config!$A:$B,2,0),"")</f>
        <v>Dây thít 6 x 400mm</v>
      </c>
      <c r="L429" s="1">
        <v>7</v>
      </c>
      <c r="M429" s="4" t="str">
        <f>IFERROR(VLOOKUP(J429,Config!$A:$G,7,0),"")</f>
        <v>Pack</v>
      </c>
      <c r="N429" s="5">
        <f>IFERROR(VLOOKUP(J429,Config!$A:$C,3,0),"")</f>
        <v>0</v>
      </c>
      <c r="P429" s="4">
        <f>IFERROR(VLOOKUP(J429,Config!$A:$F,6,0),"")</f>
        <v>0</v>
      </c>
    </row>
    <row r="430" spans="2:16" x14ac:dyDescent="0.25">
      <c r="B430" s="6">
        <v>44232</v>
      </c>
      <c r="C430" s="7">
        <v>0.375</v>
      </c>
      <c r="E430" s="4" t="s">
        <v>70</v>
      </c>
      <c r="G430" s="4">
        <f t="shared" si="6"/>
        <v>2</v>
      </c>
      <c r="H430" s="4">
        <f t="shared" si="7"/>
        <v>2021</v>
      </c>
      <c r="J430" s="1" t="s">
        <v>87</v>
      </c>
      <c r="K430" s="4" t="str">
        <f>IFERROR(VLOOKUP(J430,Config!$A:$B,2,0),"")</f>
        <v>Giấy mài phân tích 85-150-500</v>
      </c>
      <c r="L430" s="1">
        <v>10</v>
      </c>
      <c r="M430" s="4" t="str">
        <f>IFERROR(VLOOKUP(J430,Config!$A:$G,7,0),"")</f>
        <v>Ea</v>
      </c>
      <c r="N430" s="5">
        <f>IFERROR(VLOOKUP(J430,Config!$A:$C,3,0),"")</f>
        <v>0</v>
      </c>
      <c r="P430" s="4">
        <f>IFERROR(VLOOKUP(J430,Config!$A:$F,6,0),"")</f>
        <v>0</v>
      </c>
    </row>
    <row r="431" spans="2:16" x14ac:dyDescent="0.25">
      <c r="B431" s="6">
        <v>44232</v>
      </c>
      <c r="C431" s="7">
        <v>0.375</v>
      </c>
      <c r="E431" s="4" t="s">
        <v>70</v>
      </c>
      <c r="G431" s="4">
        <f t="shared" si="6"/>
        <v>2</v>
      </c>
      <c r="H431" s="4">
        <f t="shared" si="7"/>
        <v>2021</v>
      </c>
      <c r="J431" s="1" t="s">
        <v>88</v>
      </c>
      <c r="K431" s="4" t="str">
        <f>IFERROR(VLOOKUP(J431,Config!$A:$B,2,0),"")</f>
        <v>Giấy mài phân tích 90-150-705</v>
      </c>
      <c r="L431" s="1">
        <v>5</v>
      </c>
      <c r="M431" s="4" t="str">
        <f>IFERROR(VLOOKUP(J431,Config!$A:$G,7,0),"")</f>
        <v>Ea</v>
      </c>
      <c r="N431" s="5">
        <f>IFERROR(VLOOKUP(J431,Config!$A:$C,3,0),"")</f>
        <v>0</v>
      </c>
      <c r="P431" s="4">
        <f>IFERROR(VLOOKUP(J431,Config!$A:$F,6,0),"")</f>
        <v>0</v>
      </c>
    </row>
    <row r="432" spans="2:16" x14ac:dyDescent="0.25">
      <c r="B432" s="6">
        <v>44232</v>
      </c>
      <c r="C432" s="7">
        <v>0.375</v>
      </c>
      <c r="E432" s="4" t="s">
        <v>70</v>
      </c>
      <c r="G432" s="4">
        <f t="shared" si="6"/>
        <v>2</v>
      </c>
      <c r="H432" s="4">
        <f t="shared" si="7"/>
        <v>2021</v>
      </c>
      <c r="J432" s="1" t="s">
        <v>89</v>
      </c>
      <c r="K432" s="4" t="str">
        <f>IFERROR(VLOOKUP(J432,Config!$A:$B,2,0),"")</f>
        <v>Giấy mài phân tích 180-100-50</v>
      </c>
      <c r="L432" s="1">
        <v>5</v>
      </c>
      <c r="M432" s="4" t="str">
        <f>IFERROR(VLOOKUP(J432,Config!$A:$G,7,0),"")</f>
        <v>Ea</v>
      </c>
      <c r="N432" s="5">
        <f>IFERROR(VLOOKUP(J432,Config!$A:$C,3,0),"")</f>
        <v>0</v>
      </c>
      <c r="P432" s="4">
        <f>IFERROR(VLOOKUP(J432,Config!$A:$F,6,0),"")</f>
        <v>0</v>
      </c>
    </row>
    <row r="433" spans="2:16" x14ac:dyDescent="0.25">
      <c r="B433" s="6">
        <v>44232</v>
      </c>
      <c r="C433" s="7">
        <v>0.375</v>
      </c>
      <c r="E433" s="4" t="s">
        <v>70</v>
      </c>
      <c r="G433" s="4">
        <f t="shared" si="6"/>
        <v>2</v>
      </c>
      <c r="H433" s="4">
        <f t="shared" si="7"/>
        <v>2021</v>
      </c>
      <c r="J433" s="1" t="s">
        <v>90</v>
      </c>
      <c r="K433" s="4" t="str">
        <f>IFERROR(VLOOKUP(J433,Config!$A:$B,2,0),"")</f>
        <v>Giấy nhám tròn lưng dính P240</v>
      </c>
      <c r="L433" s="1">
        <v>100</v>
      </c>
      <c r="M433" s="4" t="str">
        <f>IFERROR(VLOOKUP(J433,Config!$A:$G,7,0),"")</f>
        <v>Ea</v>
      </c>
      <c r="N433" s="5">
        <f>IFERROR(VLOOKUP(J433,Config!$A:$C,3,0),"")</f>
        <v>0</v>
      </c>
      <c r="P433" s="4">
        <f>IFERROR(VLOOKUP(J433,Config!$A:$F,6,0),"")</f>
        <v>0</v>
      </c>
    </row>
    <row r="434" spans="2:16" x14ac:dyDescent="0.25">
      <c r="B434" s="6">
        <v>44232</v>
      </c>
      <c r="C434" s="7">
        <v>0.375</v>
      </c>
      <c r="E434" s="4" t="s">
        <v>70</v>
      </c>
      <c r="G434" s="4">
        <f t="shared" si="6"/>
        <v>2</v>
      </c>
      <c r="H434" s="4">
        <f t="shared" si="7"/>
        <v>2021</v>
      </c>
      <c r="J434" s="1" t="s">
        <v>91</v>
      </c>
      <c r="K434" s="4" t="str">
        <f>IFERROR(VLOOKUP(J434,Config!$A:$B,2,0),"")</f>
        <v>Giấy nhám tròn lưng dính P400</v>
      </c>
      <c r="L434" s="1">
        <v>100</v>
      </c>
      <c r="M434" s="4" t="str">
        <f>IFERROR(VLOOKUP(J434,Config!$A:$G,7,0),"")</f>
        <v>Ea</v>
      </c>
      <c r="N434" s="5">
        <f>IFERROR(VLOOKUP(J434,Config!$A:$C,3,0),"")</f>
        <v>0</v>
      </c>
      <c r="P434" s="4">
        <f>IFERROR(VLOOKUP(J434,Config!$A:$F,6,0),"")</f>
        <v>0</v>
      </c>
    </row>
    <row r="435" spans="2:16" x14ac:dyDescent="0.25">
      <c r="B435" s="6">
        <v>44232</v>
      </c>
      <c r="C435" s="7">
        <v>0.375</v>
      </c>
      <c r="E435" s="4" t="s">
        <v>70</v>
      </c>
      <c r="G435" s="4">
        <f t="shared" si="6"/>
        <v>2</v>
      </c>
      <c r="H435" s="4">
        <f t="shared" si="7"/>
        <v>2021</v>
      </c>
      <c r="J435" s="1" t="s">
        <v>92</v>
      </c>
      <c r="K435" s="4" t="str">
        <f>IFERROR(VLOOKUP(J435,Config!$A:$B,2,0),"")</f>
        <v>Giấy nhám tròn lưng dính P800</v>
      </c>
      <c r="L435" s="1">
        <v>100</v>
      </c>
      <c r="M435" s="4" t="str">
        <f>IFERROR(VLOOKUP(J435,Config!$A:$G,7,0),"")</f>
        <v>Ea</v>
      </c>
      <c r="N435" s="5">
        <f>IFERROR(VLOOKUP(J435,Config!$A:$C,3,0),"")</f>
        <v>0</v>
      </c>
      <c r="P435" s="4">
        <f>IFERROR(VLOOKUP(J435,Config!$A:$F,6,0),"")</f>
        <v>0</v>
      </c>
    </row>
    <row r="436" spans="2:16" x14ac:dyDescent="0.25">
      <c r="B436" s="6">
        <v>44232</v>
      </c>
      <c r="C436" s="7">
        <v>0.375</v>
      </c>
      <c r="E436" s="4" t="s">
        <v>70</v>
      </c>
      <c r="G436" s="4">
        <f t="shared" si="6"/>
        <v>2</v>
      </c>
      <c r="H436" s="4">
        <f t="shared" si="7"/>
        <v>2021</v>
      </c>
      <c r="J436" s="1" t="s">
        <v>93</v>
      </c>
      <c r="K436" s="4" t="str">
        <f>IFERROR(VLOOKUP(J436,Config!$A:$B,2,0),"")</f>
        <v>Giấy nhám tròn lưng dính P1200</v>
      </c>
      <c r="L436" s="1">
        <v>100</v>
      </c>
      <c r="M436" s="4" t="str">
        <f>IFERROR(VLOOKUP(J436,Config!$A:$G,7,0),"")</f>
        <v>Ea</v>
      </c>
      <c r="N436" s="5">
        <f>IFERROR(VLOOKUP(J436,Config!$A:$C,3,0),"")</f>
        <v>0</v>
      </c>
      <c r="P436" s="4">
        <f>IFERROR(VLOOKUP(J436,Config!$A:$F,6,0),"")</f>
        <v>0</v>
      </c>
    </row>
    <row r="437" spans="2:16" x14ac:dyDescent="0.25">
      <c r="B437" s="6">
        <v>44232</v>
      </c>
      <c r="C437" s="7">
        <v>0.375</v>
      </c>
      <c r="E437" s="4" t="s">
        <v>70</v>
      </c>
      <c r="G437" s="4">
        <f t="shared" si="6"/>
        <v>2</v>
      </c>
      <c r="H437" s="4">
        <f t="shared" si="7"/>
        <v>2021</v>
      </c>
      <c r="J437" s="1" t="s">
        <v>94</v>
      </c>
      <c r="K437" s="4" t="str">
        <f>IFERROR(VLOOKUP(J437,Config!$A:$B,2,0),"")</f>
        <v>Thảm dính bụi</v>
      </c>
      <c r="L437" s="1">
        <v>74</v>
      </c>
      <c r="M437" s="4" t="str">
        <f>IFERROR(VLOOKUP(J437,Config!$A:$G,7,0),"")</f>
        <v>Ea</v>
      </c>
      <c r="N437" s="5">
        <f>IFERROR(VLOOKUP(J437,Config!$A:$C,3,0),"")</f>
        <v>0</v>
      </c>
      <c r="P437" s="4">
        <f>IFERROR(VLOOKUP(J437,Config!$A:$F,6,0),"")</f>
        <v>0</v>
      </c>
    </row>
    <row r="438" spans="2:16" x14ac:dyDescent="0.25">
      <c r="B438" s="6">
        <v>44232</v>
      </c>
      <c r="C438" s="7">
        <v>0.375</v>
      </c>
      <c r="E438" s="4" t="s">
        <v>70</v>
      </c>
      <c r="G438" s="4">
        <f t="shared" si="6"/>
        <v>2</v>
      </c>
      <c r="H438" s="4">
        <f t="shared" si="7"/>
        <v>2021</v>
      </c>
      <c r="J438" s="1" t="s">
        <v>95</v>
      </c>
      <c r="K438" s="4" t="str">
        <f>IFERROR(VLOOKUP(J438,Config!$A:$B,2,0),"")</f>
        <v>Thảm chống tĩnh điện</v>
      </c>
      <c r="L438" s="1">
        <v>4</v>
      </c>
      <c r="M438" s="4" t="str">
        <f>IFERROR(VLOOKUP(J438,Config!$A:$G,7,0),"")</f>
        <v>Roll</v>
      </c>
      <c r="N438" s="5">
        <f>IFERROR(VLOOKUP(J438,Config!$A:$C,3,0),"")</f>
        <v>0</v>
      </c>
      <c r="P438" s="4">
        <f>IFERROR(VLOOKUP(J438,Config!$A:$F,6,0),"")</f>
        <v>0</v>
      </c>
    </row>
    <row r="439" spans="2:16" x14ac:dyDescent="0.25">
      <c r="B439" s="6">
        <v>44232</v>
      </c>
      <c r="C439" s="7">
        <v>0.375</v>
      </c>
      <c r="E439" s="4" t="s">
        <v>70</v>
      </c>
      <c r="G439" s="4">
        <f t="shared" si="6"/>
        <v>2</v>
      </c>
      <c r="H439" s="4">
        <f t="shared" si="7"/>
        <v>2021</v>
      </c>
      <c r="J439" s="1" t="s">
        <v>96</v>
      </c>
      <c r="K439" s="4" t="str">
        <f>IFERROR(VLOOKUP(J439,Config!$A:$B,2,0),"")</f>
        <v>Nozzle 1001</v>
      </c>
      <c r="M439" s="4" t="str">
        <f>IFERROR(VLOOKUP(J439,Config!$A:$G,7,0),"")</f>
        <v>Pac</v>
      </c>
      <c r="N439" s="5">
        <f>IFERROR(VLOOKUP(J439,Config!$A:$C,3,0),"")</f>
        <v>0</v>
      </c>
      <c r="P439" s="4" t="str">
        <f>IFERROR(VLOOKUP(J439,Config!$A:$F,6,0),"")</f>
        <v>03013307-03</v>
      </c>
    </row>
    <row r="440" spans="2:16" x14ac:dyDescent="0.25">
      <c r="B440" s="6">
        <v>44232</v>
      </c>
      <c r="C440" s="7">
        <v>0.375</v>
      </c>
      <c r="E440" s="4" t="s">
        <v>70</v>
      </c>
      <c r="G440" s="4">
        <f t="shared" si="6"/>
        <v>2</v>
      </c>
      <c r="H440" s="4">
        <f t="shared" si="7"/>
        <v>2021</v>
      </c>
      <c r="J440" s="1" t="s">
        <v>97</v>
      </c>
      <c r="K440" s="4" t="str">
        <f>IFERROR(VLOOKUP(J440,Config!$A:$B,2,0),"")</f>
        <v>Nozzle1003</v>
      </c>
      <c r="L440" s="1">
        <v>14</v>
      </c>
      <c r="M440" s="4" t="str">
        <f>IFERROR(VLOOKUP(J440,Config!$A:$G,7,0),"")</f>
        <v>Pac</v>
      </c>
      <c r="N440" s="5">
        <f>IFERROR(VLOOKUP(J440,Config!$A:$C,3,0),"")</f>
        <v>0</v>
      </c>
      <c r="P440" s="4" t="str">
        <f>IFERROR(VLOOKUP(J440,Config!$A:$F,6,0),"")</f>
        <v>03015869-03</v>
      </c>
    </row>
    <row r="441" spans="2:16" x14ac:dyDescent="0.25">
      <c r="B441" s="6">
        <v>44232</v>
      </c>
      <c r="C441" s="7">
        <v>0.375</v>
      </c>
      <c r="E441" s="4" t="s">
        <v>70</v>
      </c>
      <c r="G441" s="4">
        <f t="shared" si="6"/>
        <v>2</v>
      </c>
      <c r="H441" s="4">
        <f t="shared" si="7"/>
        <v>2021</v>
      </c>
      <c r="J441" s="1" t="s">
        <v>98</v>
      </c>
      <c r="K441" s="4" t="str">
        <f>IFERROR(VLOOKUP(J441,Config!$A:$B,2,0),"")</f>
        <v>Nozzle 1004</v>
      </c>
      <c r="L441" s="1">
        <v>15</v>
      </c>
      <c r="M441" s="4" t="str">
        <f>IFERROR(VLOOKUP(J441,Config!$A:$G,7,0),"")</f>
        <v>Pac</v>
      </c>
      <c r="N441" s="5">
        <f>IFERROR(VLOOKUP(J441,Config!$A:$C,3,0),"")</f>
        <v>0</v>
      </c>
      <c r="P441" s="4" t="str">
        <f>IFERROR(VLOOKUP(J441,Config!$A:$F,6,0),"")</f>
        <v>03015840-03</v>
      </c>
    </row>
    <row r="442" spans="2:16" x14ac:dyDescent="0.25">
      <c r="B442" s="6">
        <v>44232</v>
      </c>
      <c r="C442" s="7">
        <v>0.375</v>
      </c>
      <c r="E442" s="4" t="s">
        <v>70</v>
      </c>
      <c r="G442" s="4">
        <f t="shared" si="6"/>
        <v>2</v>
      </c>
      <c r="H442" s="4">
        <f t="shared" si="7"/>
        <v>2021</v>
      </c>
      <c r="J442" s="1" t="s">
        <v>99</v>
      </c>
      <c r="K442" s="4" t="str">
        <f>IFERROR(VLOOKUP(J442,Config!$A:$B,2,0),"")</f>
        <v>Nozzle 1005</v>
      </c>
      <c r="M442" s="4" t="str">
        <f>IFERROR(VLOOKUP(J442,Config!$A:$G,7,0),"")</f>
        <v>Pac</v>
      </c>
      <c r="N442" s="5">
        <f>IFERROR(VLOOKUP(J442,Config!$A:$C,3,0),"")</f>
        <v>0</v>
      </c>
      <c r="P442" s="4" t="str">
        <f>IFERROR(VLOOKUP(J442,Config!$A:$F,6,0),"")</f>
        <v>03056499-03</v>
      </c>
    </row>
    <row r="443" spans="2:16" x14ac:dyDescent="0.25">
      <c r="B443" s="6">
        <v>44232</v>
      </c>
      <c r="C443" s="7">
        <v>0.375</v>
      </c>
      <c r="E443" s="4" t="s">
        <v>70</v>
      </c>
      <c r="G443" s="4">
        <f t="shared" si="6"/>
        <v>2</v>
      </c>
      <c r="H443" s="4">
        <f t="shared" si="7"/>
        <v>2021</v>
      </c>
      <c r="J443" s="1" t="s">
        <v>100</v>
      </c>
      <c r="K443" s="4" t="str">
        <f>IFERROR(VLOOKUP(J443,Config!$A:$B,2,0),"")</f>
        <v>Nozzle 1006</v>
      </c>
      <c r="L443" s="1">
        <v>14</v>
      </c>
      <c r="M443" s="4" t="str">
        <f>IFERROR(VLOOKUP(J443,Config!$A:$G,7,0),"")</f>
        <v>Pac</v>
      </c>
      <c r="N443" s="5">
        <f>IFERROR(VLOOKUP(J443,Config!$A:$C,3,0),"")</f>
        <v>0</v>
      </c>
      <c r="P443" s="4" t="str">
        <f>IFERROR(VLOOKUP(J443,Config!$A:$F,6,0),"")</f>
        <v>03015854-03</v>
      </c>
    </row>
    <row r="444" spans="2:16" x14ac:dyDescent="0.25">
      <c r="B444" s="6">
        <v>44232</v>
      </c>
      <c r="C444" s="7">
        <v>0.375</v>
      </c>
      <c r="E444" s="4" t="s">
        <v>70</v>
      </c>
      <c r="G444" s="4">
        <f t="shared" si="6"/>
        <v>2</v>
      </c>
      <c r="H444" s="4">
        <f t="shared" si="7"/>
        <v>2021</v>
      </c>
      <c r="J444" s="1" t="s">
        <v>101</v>
      </c>
      <c r="K444" s="4" t="str">
        <f>IFERROR(VLOOKUP(J444,Config!$A:$B,2,0),"")</f>
        <v>Nozzle 1007</v>
      </c>
      <c r="L444" s="1">
        <v>8</v>
      </c>
      <c r="M444" s="4" t="str">
        <f>IFERROR(VLOOKUP(J444,Config!$A:$G,7,0),"")</f>
        <v>Pac</v>
      </c>
      <c r="N444" s="5">
        <f>IFERROR(VLOOKUP(J444,Config!$A:$C,3,0),"")</f>
        <v>0</v>
      </c>
      <c r="P444" s="4" t="str">
        <f>IFERROR(VLOOKUP(J444,Config!$A:$F,6,0),"")</f>
        <v>03054812-03</v>
      </c>
    </row>
    <row r="445" spans="2:16" x14ac:dyDescent="0.25">
      <c r="B445" s="6">
        <v>44232</v>
      </c>
      <c r="C445" s="7">
        <v>0.375</v>
      </c>
      <c r="E445" s="4" t="s">
        <v>70</v>
      </c>
      <c r="G445" s="4">
        <f t="shared" si="6"/>
        <v>2</v>
      </c>
      <c r="H445" s="4">
        <f t="shared" si="7"/>
        <v>2021</v>
      </c>
      <c r="J445" s="1" t="s">
        <v>102</v>
      </c>
      <c r="K445" s="4" t="str">
        <f>IFERROR(VLOOKUP(J445,Config!$A:$B,2,0),"")</f>
        <v>Nozzle 1008</v>
      </c>
      <c r="L445" s="1">
        <v>30</v>
      </c>
      <c r="M445" s="4" t="str">
        <f>IFERROR(VLOOKUP(J445,Config!$A:$G,7,0),"")</f>
        <v>Pac</v>
      </c>
      <c r="N445" s="5">
        <f>IFERROR(VLOOKUP(J445,Config!$A:$C,3,0),"")</f>
        <v>0</v>
      </c>
      <c r="P445" s="4" t="str">
        <f>IFERROR(VLOOKUP(J445,Config!$A:$F,6,0),"")</f>
        <v>03099720-01</v>
      </c>
    </row>
    <row r="446" spans="2:16" x14ac:dyDescent="0.25">
      <c r="B446" s="6">
        <v>44232</v>
      </c>
      <c r="C446" s="7">
        <v>0.375</v>
      </c>
      <c r="E446" s="4" t="s">
        <v>70</v>
      </c>
      <c r="G446" s="4">
        <f t="shared" ref="G446:G509" si="8">MONTH(B446)</f>
        <v>2</v>
      </c>
      <c r="H446" s="4">
        <f t="shared" ref="H446:H509" si="9">YEAR(B446)</f>
        <v>2021</v>
      </c>
      <c r="J446" s="1" t="s">
        <v>103</v>
      </c>
      <c r="K446" s="4" t="str">
        <f>IFERROR(VLOOKUP(J446,Config!$A:$B,2,0),"")</f>
        <v>Nozzle 1009</v>
      </c>
      <c r="L446" s="1">
        <v>26</v>
      </c>
      <c r="M446" s="4" t="str">
        <f>IFERROR(VLOOKUP(J446,Config!$A:$G,7,0),"")</f>
        <v>Pac</v>
      </c>
      <c r="N446" s="5">
        <f>IFERROR(VLOOKUP(J446,Config!$A:$C,3,0),"")</f>
        <v>0</v>
      </c>
      <c r="P446" s="4" t="str">
        <f>IFERROR(VLOOKUP(J446,Config!$A:$F,6,0),"")</f>
        <v>03102963-01</v>
      </c>
    </row>
    <row r="447" spans="2:16" x14ac:dyDescent="0.25">
      <c r="B447" s="6">
        <v>44232</v>
      </c>
      <c r="C447" s="7">
        <v>0.375</v>
      </c>
      <c r="E447" s="4" t="s">
        <v>70</v>
      </c>
      <c r="G447" s="4">
        <f t="shared" si="8"/>
        <v>2</v>
      </c>
      <c r="H447" s="4">
        <f t="shared" si="9"/>
        <v>2021</v>
      </c>
      <c r="J447" s="1" t="s">
        <v>104</v>
      </c>
      <c r="K447" s="4" t="str">
        <f>IFERROR(VLOOKUP(J447,Config!$A:$B,2,0),"")</f>
        <v>Nozzle 1075 / 1010</v>
      </c>
      <c r="L447" s="1">
        <v>5</v>
      </c>
      <c r="M447" s="4" t="str">
        <f>IFERROR(VLOOKUP(J447,Config!$A:$G,7,0),"")</f>
        <v>Pac</v>
      </c>
      <c r="N447" s="5">
        <f>IFERROR(VLOOKUP(J447,Config!$A:$C,3,0),"")</f>
        <v>0</v>
      </c>
      <c r="P447" s="4" t="str">
        <f>IFERROR(VLOOKUP(J447,Config!$A:$F,6,0),"")</f>
        <v>03107579-01</v>
      </c>
    </row>
    <row r="448" spans="2:16" x14ac:dyDescent="0.25">
      <c r="B448" s="6">
        <v>44232</v>
      </c>
      <c r="C448" s="7">
        <v>0.375</v>
      </c>
      <c r="E448" s="4" t="s">
        <v>70</v>
      </c>
      <c r="G448" s="4">
        <f t="shared" si="8"/>
        <v>2</v>
      </c>
      <c r="H448" s="4">
        <f t="shared" si="9"/>
        <v>2021</v>
      </c>
      <c r="J448" s="1" t="s">
        <v>105</v>
      </c>
      <c r="K448" s="4" t="str">
        <f>IFERROR(VLOOKUP(J448,Config!$A:$B,2,0),"")</f>
        <v>Nozzle 4004</v>
      </c>
      <c r="M448" s="4" t="str">
        <f>IFERROR(VLOOKUP(J448,Config!$A:$G,7,0),"")</f>
        <v>Pac</v>
      </c>
      <c r="N448" s="5">
        <f>IFERROR(VLOOKUP(J448,Config!$A:$C,3,0),"")</f>
        <v>0</v>
      </c>
      <c r="P448" s="4" t="str">
        <f>IFERROR(VLOOKUP(J448,Config!$A:$F,6,0),"")</f>
        <v>03121197-01</v>
      </c>
    </row>
    <row r="449" spans="2:16" x14ac:dyDescent="0.25">
      <c r="B449" s="6">
        <v>44232</v>
      </c>
      <c r="C449" s="7">
        <v>0.375</v>
      </c>
      <c r="E449" s="4" t="s">
        <v>70</v>
      </c>
      <c r="G449" s="4">
        <f t="shared" si="8"/>
        <v>2</v>
      </c>
      <c r="H449" s="4">
        <f t="shared" si="9"/>
        <v>2021</v>
      </c>
      <c r="J449" s="1" t="s">
        <v>106</v>
      </c>
      <c r="K449" s="4" t="str">
        <f>IFERROR(VLOOKUP(J449,Config!$A:$B,2,0),"")</f>
        <v>Nozzle 4028</v>
      </c>
      <c r="L449" s="1">
        <v>24</v>
      </c>
      <c r="M449" s="4" t="str">
        <f>IFERROR(VLOOKUP(J449,Config!$A:$G,7,0),"")</f>
        <v>Pac</v>
      </c>
      <c r="N449" s="5">
        <f>IFERROR(VLOOKUP(J449,Config!$A:$C,3,0),"")</f>
        <v>0</v>
      </c>
      <c r="P449" s="4" t="str">
        <f>IFERROR(VLOOKUP(J449,Config!$A:$F,6,0),"")</f>
        <v>03115821-01</v>
      </c>
    </row>
    <row r="450" spans="2:16" x14ac:dyDescent="0.25">
      <c r="B450" s="6">
        <v>44232</v>
      </c>
      <c r="C450" s="7">
        <v>0.375</v>
      </c>
      <c r="E450" s="4" t="s">
        <v>70</v>
      </c>
      <c r="G450" s="4">
        <f t="shared" si="8"/>
        <v>2</v>
      </c>
      <c r="H450" s="4">
        <f t="shared" si="9"/>
        <v>2021</v>
      </c>
      <c r="J450" s="1" t="s">
        <v>107</v>
      </c>
      <c r="K450" s="4" t="str">
        <f>IFERROR(VLOOKUP(J450,Config!$A:$B,2,0),"")</f>
        <v>Nozzle 4046</v>
      </c>
      <c r="L450" s="1">
        <v>8</v>
      </c>
      <c r="M450" s="4" t="str">
        <f>IFERROR(VLOOKUP(J450,Config!$A:$G,7,0),"")</f>
        <v>Pac</v>
      </c>
      <c r="N450" s="5">
        <f>IFERROR(VLOOKUP(J450,Config!$A:$C,3,0),"")</f>
        <v>0</v>
      </c>
      <c r="P450" s="4" t="str">
        <f>IFERROR(VLOOKUP(J450,Config!$A:$F,6,0),"")</f>
        <v>03105714-01</v>
      </c>
    </row>
    <row r="451" spans="2:16" x14ac:dyDescent="0.25">
      <c r="B451" s="6">
        <v>44232</v>
      </c>
      <c r="C451" s="7">
        <v>0.375</v>
      </c>
      <c r="E451" s="4" t="s">
        <v>70</v>
      </c>
      <c r="G451" s="4">
        <f t="shared" si="8"/>
        <v>2</v>
      </c>
      <c r="H451" s="4">
        <f t="shared" si="9"/>
        <v>2021</v>
      </c>
      <c r="J451" s="1" t="s">
        <v>108</v>
      </c>
      <c r="K451" s="4" t="str">
        <f>IFERROR(VLOOKUP(J451,Config!$A:$B,2,0),"")</f>
        <v>Nozzle 4069</v>
      </c>
      <c r="M451" s="4" t="str">
        <f>IFERROR(VLOOKUP(J451,Config!$A:$G,7,0),"")</f>
        <v>Pac</v>
      </c>
      <c r="N451" s="5">
        <f>IFERROR(VLOOKUP(J451,Config!$A:$C,3,0),"")</f>
        <v>0</v>
      </c>
      <c r="P451" s="4" t="str">
        <f>IFERROR(VLOOKUP(J451,Config!$A:$F,6,0),"")</f>
        <v>03106244-01</v>
      </c>
    </row>
    <row r="452" spans="2:16" x14ac:dyDescent="0.25">
      <c r="B452" s="6">
        <v>44232</v>
      </c>
      <c r="C452" s="7">
        <v>0.375</v>
      </c>
      <c r="E452" s="4" t="s">
        <v>70</v>
      </c>
      <c r="G452" s="4">
        <f t="shared" si="8"/>
        <v>2</v>
      </c>
      <c r="H452" s="4">
        <f t="shared" si="9"/>
        <v>2021</v>
      </c>
      <c r="J452" s="1" t="s">
        <v>109</v>
      </c>
      <c r="K452" s="4" t="str">
        <f>IFERROR(VLOOKUP(J452,Config!$A:$B,2,0),"")</f>
        <v>Nozzle 4075 / 4077</v>
      </c>
      <c r="L452" s="1">
        <v>10</v>
      </c>
      <c r="M452" s="4" t="str">
        <f>IFERROR(VLOOKUP(J452,Config!$A:$G,7,0),"")</f>
        <v>Pac</v>
      </c>
      <c r="N452" s="5">
        <f>IFERROR(VLOOKUP(J452,Config!$A:$C,3,0),"")</f>
        <v>0</v>
      </c>
      <c r="P452" s="4">
        <f>IFERROR(VLOOKUP(J452,Config!$A:$F,6,0),"")</f>
        <v>0</v>
      </c>
    </row>
    <row r="453" spans="2:16" x14ac:dyDescent="0.25">
      <c r="B453" s="6">
        <v>44232</v>
      </c>
      <c r="C453" s="7">
        <v>0.375</v>
      </c>
      <c r="E453" s="4" t="s">
        <v>70</v>
      </c>
      <c r="G453" s="4">
        <f t="shared" si="8"/>
        <v>2</v>
      </c>
      <c r="H453" s="4">
        <f t="shared" si="9"/>
        <v>2021</v>
      </c>
      <c r="J453" s="1" t="s">
        <v>110</v>
      </c>
      <c r="K453" s="4" t="str">
        <f>IFERROR(VLOOKUP(J453,Config!$A:$B,2,0),"")</f>
        <v>Nozzle 4095</v>
      </c>
      <c r="L453" s="1">
        <v>8</v>
      </c>
      <c r="M453" s="4" t="str">
        <f>IFERROR(VLOOKUP(J453,Config!$A:$G,7,0),"")</f>
        <v>Pac</v>
      </c>
      <c r="N453" s="5">
        <f>IFERROR(VLOOKUP(J453,Config!$A:$C,3,0),"")</f>
        <v>0</v>
      </c>
      <c r="P453" s="4">
        <f>IFERROR(VLOOKUP(J453,Config!$A:$F,6,0),"")</f>
        <v>0</v>
      </c>
    </row>
    <row r="454" spans="2:16" x14ac:dyDescent="0.25">
      <c r="B454" s="6">
        <v>44232</v>
      </c>
      <c r="C454" s="7">
        <v>0.375</v>
      </c>
      <c r="E454" s="4" t="s">
        <v>70</v>
      </c>
      <c r="G454" s="4">
        <f t="shared" si="8"/>
        <v>2</v>
      </c>
      <c r="H454" s="4">
        <f t="shared" si="9"/>
        <v>2021</v>
      </c>
      <c r="J454" s="1" t="s">
        <v>111</v>
      </c>
      <c r="K454" s="4" t="str">
        <f>IFERROR(VLOOKUP(J454,Config!$A:$B,2,0),"")</f>
        <v>Nozzle 4102</v>
      </c>
      <c r="L454" s="1">
        <v>34</v>
      </c>
      <c r="M454" s="4" t="str">
        <f>IFERROR(VLOOKUP(J454,Config!$A:$G,7,0),"")</f>
        <v>Pac</v>
      </c>
      <c r="N454" s="5">
        <f>IFERROR(VLOOKUP(J454,Config!$A:$C,3,0),"")</f>
        <v>0</v>
      </c>
      <c r="P454" s="4" t="str">
        <f>IFERROR(VLOOKUP(J454,Config!$A:$F,6,0),"")</f>
        <v>03133662-01</v>
      </c>
    </row>
    <row r="455" spans="2:16" x14ac:dyDescent="0.25">
      <c r="B455" s="6">
        <v>44232</v>
      </c>
      <c r="C455" s="7">
        <v>0.375</v>
      </c>
      <c r="E455" s="4" t="s">
        <v>70</v>
      </c>
      <c r="G455" s="4">
        <f t="shared" si="8"/>
        <v>2</v>
      </c>
      <c r="H455" s="4">
        <f t="shared" si="9"/>
        <v>2021</v>
      </c>
      <c r="J455" s="1" t="s">
        <v>112</v>
      </c>
      <c r="K455" s="4" t="str">
        <f>IFERROR(VLOOKUP(J455,Config!$A:$B,2,0),"")</f>
        <v>Nozzle 4103</v>
      </c>
      <c r="L455" s="1">
        <v>92</v>
      </c>
      <c r="M455" s="4" t="str">
        <f>IFERROR(VLOOKUP(J455,Config!$A:$G,7,0),"")</f>
        <v>Pac</v>
      </c>
      <c r="N455" s="5">
        <f>IFERROR(VLOOKUP(J455,Config!$A:$C,3,0),"")</f>
        <v>0</v>
      </c>
      <c r="P455" s="4" t="str">
        <f>IFERROR(VLOOKUP(J455,Config!$A:$F,6,0),"")</f>
        <v>03101981-01</v>
      </c>
    </row>
    <row r="456" spans="2:16" x14ac:dyDescent="0.25">
      <c r="B456" s="6">
        <v>44232</v>
      </c>
      <c r="C456" s="7">
        <v>0.375</v>
      </c>
      <c r="E456" s="4" t="s">
        <v>70</v>
      </c>
      <c r="G456" s="4">
        <f t="shared" si="8"/>
        <v>2</v>
      </c>
      <c r="H456" s="4">
        <f t="shared" si="9"/>
        <v>2021</v>
      </c>
      <c r="J456" s="1" t="s">
        <v>113</v>
      </c>
      <c r="K456" s="4" t="str">
        <f>IFERROR(VLOOKUP(J456,Config!$A:$B,2,0),"")</f>
        <v>Nozzle 4105</v>
      </c>
      <c r="L456" s="1">
        <v>102</v>
      </c>
      <c r="M456" s="4" t="str">
        <f>IFERROR(VLOOKUP(J456,Config!$A:$G,7,0),"")</f>
        <v>Pac</v>
      </c>
      <c r="N456" s="5">
        <f>IFERROR(VLOOKUP(J456,Config!$A:$C,3,0),"")</f>
        <v>0</v>
      </c>
      <c r="P456" s="4" t="str">
        <f>IFERROR(VLOOKUP(J456,Config!$A:$F,6,0),"")</f>
        <v>03102457-01</v>
      </c>
    </row>
    <row r="457" spans="2:16" x14ac:dyDescent="0.25">
      <c r="B457" s="6">
        <v>44232</v>
      </c>
      <c r="C457" s="7">
        <v>0.375</v>
      </c>
      <c r="E457" s="4" t="s">
        <v>70</v>
      </c>
      <c r="G457" s="4">
        <f t="shared" si="8"/>
        <v>2</v>
      </c>
      <c r="H457" s="4">
        <f t="shared" si="9"/>
        <v>2021</v>
      </c>
      <c r="J457" s="1" t="s">
        <v>114</v>
      </c>
      <c r="K457" s="4" t="str">
        <f>IFERROR(VLOOKUP(J457,Config!$A:$B,2,0),"")</f>
        <v>Nozzle 4106</v>
      </c>
      <c r="L457" s="1">
        <v>31</v>
      </c>
      <c r="M457" s="4" t="str">
        <f>IFERROR(VLOOKUP(J457,Config!$A:$G,7,0),"")</f>
        <v>Pac</v>
      </c>
      <c r="N457" s="5">
        <f>IFERROR(VLOOKUP(J457,Config!$A:$C,3,0),"")</f>
        <v>0</v>
      </c>
      <c r="P457" s="4" t="str">
        <f>IFERROR(VLOOKUP(J457,Config!$A:$F,6,0),"")</f>
        <v>03102459-01</v>
      </c>
    </row>
    <row r="458" spans="2:16" x14ac:dyDescent="0.25">
      <c r="B458" s="6">
        <v>44232</v>
      </c>
      <c r="C458" s="7">
        <v>0.375</v>
      </c>
      <c r="E458" s="4" t="s">
        <v>70</v>
      </c>
      <c r="G458" s="4">
        <f t="shared" si="8"/>
        <v>2</v>
      </c>
      <c r="H458" s="4">
        <f t="shared" si="9"/>
        <v>2021</v>
      </c>
      <c r="J458" s="1" t="s">
        <v>115</v>
      </c>
      <c r="K458" s="4" t="str">
        <f>IFERROR(VLOOKUP(J458,Config!$A:$B,2,0),"")</f>
        <v>Nozzle 4107</v>
      </c>
      <c r="L458" s="1">
        <v>176</v>
      </c>
      <c r="M458" s="4" t="str">
        <f>IFERROR(VLOOKUP(J458,Config!$A:$G,7,0),"")</f>
        <v>Pac</v>
      </c>
      <c r="N458" s="5">
        <f>IFERROR(VLOOKUP(J458,Config!$A:$C,3,0),"")</f>
        <v>0</v>
      </c>
      <c r="P458" s="4" t="str">
        <f>IFERROR(VLOOKUP(J458,Config!$A:$F,6,0),"")</f>
        <v>03102344-01</v>
      </c>
    </row>
    <row r="459" spans="2:16" x14ac:dyDescent="0.25">
      <c r="B459" s="6">
        <v>44232</v>
      </c>
      <c r="C459" s="7">
        <v>0.375</v>
      </c>
      <c r="E459" s="4" t="s">
        <v>70</v>
      </c>
      <c r="G459" s="4">
        <f t="shared" si="8"/>
        <v>2</v>
      </c>
      <c r="H459" s="4">
        <f t="shared" si="9"/>
        <v>2021</v>
      </c>
      <c r="J459" s="1" t="s">
        <v>116</v>
      </c>
      <c r="K459" s="4" t="str">
        <f>IFERROR(VLOOKUP(J459,Config!$A:$B,2,0),"")</f>
        <v>Nozzle 4108</v>
      </c>
      <c r="L459" s="1">
        <v>80</v>
      </c>
      <c r="M459" s="4" t="str">
        <f>IFERROR(VLOOKUP(J459,Config!$A:$G,7,0),"")</f>
        <v>Pac</v>
      </c>
      <c r="N459" s="5">
        <f>IFERROR(VLOOKUP(J459,Config!$A:$C,3,0),"")</f>
        <v>0</v>
      </c>
      <c r="P459" s="4" t="str">
        <f>IFERROR(VLOOKUP(J459,Config!$A:$F,6,0),"")</f>
        <v>03103544-01</v>
      </c>
    </row>
    <row r="460" spans="2:16" x14ac:dyDescent="0.25">
      <c r="B460" s="6">
        <v>44232</v>
      </c>
      <c r="C460" s="7">
        <v>0.375</v>
      </c>
      <c r="E460" s="4" t="s">
        <v>70</v>
      </c>
      <c r="G460" s="4">
        <f t="shared" si="8"/>
        <v>2</v>
      </c>
      <c r="H460" s="4">
        <f t="shared" si="9"/>
        <v>2021</v>
      </c>
      <c r="J460" s="1" t="s">
        <v>117</v>
      </c>
      <c r="K460" s="4" t="str">
        <f>IFERROR(VLOOKUP(J460,Config!$A:$B,2,0),"")</f>
        <v>Nozzle 4109</v>
      </c>
      <c r="L460" s="1">
        <v>109</v>
      </c>
      <c r="M460" s="4" t="str">
        <f>IFERROR(VLOOKUP(J460,Config!$A:$G,7,0),"")</f>
        <v>Pac</v>
      </c>
      <c r="N460" s="5">
        <f>IFERROR(VLOOKUP(J460,Config!$A:$C,3,0),"")</f>
        <v>0</v>
      </c>
      <c r="P460" s="4" t="str">
        <f>IFERROR(VLOOKUP(J460,Config!$A:$F,6,0),"")</f>
        <v>03103553-01</v>
      </c>
    </row>
    <row r="461" spans="2:16" x14ac:dyDescent="0.25">
      <c r="B461" s="6">
        <v>44232</v>
      </c>
      <c r="C461" s="7">
        <v>0.375</v>
      </c>
      <c r="E461" s="4" t="s">
        <v>70</v>
      </c>
      <c r="G461" s="4">
        <f t="shared" si="8"/>
        <v>2</v>
      </c>
      <c r="H461" s="4">
        <f t="shared" si="9"/>
        <v>2021</v>
      </c>
      <c r="J461" s="1" t="s">
        <v>118</v>
      </c>
      <c r="K461" s="4" t="str">
        <f>IFERROR(VLOOKUP(J461,Config!$A:$B,2,0),"")</f>
        <v>Nozzle 4110</v>
      </c>
      <c r="L461" s="1">
        <v>23</v>
      </c>
      <c r="M461" s="4" t="str">
        <f>IFERROR(VLOOKUP(J461,Config!$A:$G,7,0),"")</f>
        <v>Pac</v>
      </c>
      <c r="N461" s="5">
        <f>IFERROR(VLOOKUP(J461,Config!$A:$C,3,0),"")</f>
        <v>0</v>
      </c>
      <c r="P461" s="4" t="str">
        <f>IFERROR(VLOOKUP(J461,Config!$A:$F,6,0),"")</f>
        <v>03115853-01</v>
      </c>
    </row>
    <row r="462" spans="2:16" x14ac:dyDescent="0.25">
      <c r="B462" s="6">
        <v>44232</v>
      </c>
      <c r="C462" s="7">
        <v>0.375</v>
      </c>
      <c r="E462" s="4" t="s">
        <v>70</v>
      </c>
      <c r="G462" s="4">
        <f t="shared" si="8"/>
        <v>2</v>
      </c>
      <c r="H462" s="4">
        <f t="shared" si="9"/>
        <v>2021</v>
      </c>
      <c r="J462" s="1" t="s">
        <v>119</v>
      </c>
      <c r="K462" s="4" t="str">
        <f>IFERROR(VLOOKUP(J462,Config!$A:$B,2,0),"")</f>
        <v>Nozzle 4113</v>
      </c>
      <c r="M462" s="4" t="str">
        <f>IFERROR(VLOOKUP(J462,Config!$A:$G,7,0),"")</f>
        <v>Pac</v>
      </c>
      <c r="N462" s="5">
        <f>IFERROR(VLOOKUP(J462,Config!$A:$C,3,0),"")</f>
        <v>0</v>
      </c>
      <c r="P462" s="4" t="str">
        <f>IFERROR(VLOOKUP(J462,Config!$A:$F,6,0),"")</f>
        <v>03215882-01</v>
      </c>
    </row>
    <row r="463" spans="2:16" x14ac:dyDescent="0.25">
      <c r="B463" s="6">
        <v>44232</v>
      </c>
      <c r="C463" s="7">
        <v>0.375</v>
      </c>
      <c r="E463" s="4" t="s">
        <v>70</v>
      </c>
      <c r="G463" s="4">
        <f t="shared" si="8"/>
        <v>2</v>
      </c>
      <c r="H463" s="4">
        <f t="shared" si="9"/>
        <v>2021</v>
      </c>
      <c r="J463" s="1" t="s">
        <v>120</v>
      </c>
      <c r="K463" s="4" t="str">
        <f>IFERROR(VLOOKUP(J463,Config!$A:$B,2,0),"")</f>
        <v>Nozzle 4204</v>
      </c>
      <c r="M463" s="4" t="str">
        <f>IFERROR(VLOOKUP(J463,Config!$A:$G,7,0),"")</f>
        <v>Pac</v>
      </c>
      <c r="N463" s="5">
        <f>IFERROR(VLOOKUP(J463,Config!$A:$C,3,0),"")</f>
        <v>0</v>
      </c>
      <c r="P463" s="4" t="str">
        <f>IFERROR(VLOOKUP(J463,Config!$A:$F,6,0),"")</f>
        <v>03149000-01</v>
      </c>
    </row>
    <row r="464" spans="2:16" x14ac:dyDescent="0.25">
      <c r="B464" s="6">
        <v>44232</v>
      </c>
      <c r="C464" s="7">
        <v>0.375</v>
      </c>
      <c r="E464" s="4" t="s">
        <v>70</v>
      </c>
      <c r="G464" s="4">
        <f t="shared" si="8"/>
        <v>2</v>
      </c>
      <c r="H464" s="4">
        <f t="shared" si="9"/>
        <v>2021</v>
      </c>
      <c r="J464" s="1" t="s">
        <v>121</v>
      </c>
      <c r="K464" s="4" t="str">
        <f>IFERROR(VLOOKUP(J464,Config!$A:$B,2,0),"")</f>
        <v>Nozzle 4208</v>
      </c>
      <c r="M464" s="4" t="str">
        <f>IFERROR(VLOOKUP(J464,Config!$A:$G,7,0),"")</f>
        <v>Pac</v>
      </c>
      <c r="N464" s="5">
        <f>IFERROR(VLOOKUP(J464,Config!$A:$C,3,0),"")</f>
        <v>0</v>
      </c>
      <c r="P464" s="4">
        <f>IFERROR(VLOOKUP(J464,Config!$A:$F,6,0),"")</f>
        <v>0</v>
      </c>
    </row>
    <row r="465" spans="2:16" x14ac:dyDescent="0.25">
      <c r="B465" s="6">
        <v>44232</v>
      </c>
      <c r="C465" s="7">
        <v>0.375</v>
      </c>
      <c r="E465" s="4" t="s">
        <v>70</v>
      </c>
      <c r="G465" s="4">
        <f t="shared" si="8"/>
        <v>2</v>
      </c>
      <c r="H465" s="4">
        <f t="shared" si="9"/>
        <v>2021</v>
      </c>
      <c r="J465" s="1" t="s">
        <v>122</v>
      </c>
      <c r="K465" s="4" t="str">
        <f>IFERROR(VLOOKUP(J465,Config!$A:$B,2,0),"")</f>
        <v>Chíp ACT máy ASM</v>
      </c>
      <c r="L465" s="1">
        <v>13</v>
      </c>
      <c r="M465" s="4" t="str">
        <f>IFERROR(VLOOKUP(J465,Config!$A:$G,7,0),"")</f>
        <v>Reel</v>
      </c>
      <c r="N465" s="5">
        <f>IFERROR(VLOOKUP(J465,Config!$A:$C,3,0),"")</f>
        <v>0</v>
      </c>
      <c r="P465" s="4" t="str">
        <f>IFERROR(VLOOKUP(J465,Config!$A:$F,6,0),"")</f>
        <v>00359505-02</v>
      </c>
    </row>
    <row r="466" spans="2:16" x14ac:dyDescent="0.25">
      <c r="B466" s="6">
        <v>44232</v>
      </c>
      <c r="C466" s="7">
        <v>0.375</v>
      </c>
      <c r="E466" s="4" t="s">
        <v>70</v>
      </c>
      <c r="G466" s="4">
        <f t="shared" si="8"/>
        <v>2</v>
      </c>
      <c r="H466" s="4">
        <f t="shared" si="9"/>
        <v>2021</v>
      </c>
      <c r="J466" s="1" t="s">
        <v>123</v>
      </c>
      <c r="K466" s="4" t="str">
        <f>IFERROR(VLOOKUP(J466,Config!$A:$B,2,0),"")</f>
        <v>Nút dừng khẩn cấp</v>
      </c>
      <c r="L466" s="1">
        <v>3</v>
      </c>
      <c r="M466" s="4" t="str">
        <f>IFERROR(VLOOKUP(J466,Config!$A:$G,7,0),"")</f>
        <v>Ea</v>
      </c>
      <c r="N466" s="5">
        <f>IFERROR(VLOOKUP(J466,Config!$A:$C,3,0),"")</f>
        <v>0</v>
      </c>
      <c r="P466" s="4">
        <f>IFERROR(VLOOKUP(J466,Config!$A:$F,6,0),"")</f>
        <v>0</v>
      </c>
    </row>
    <row r="467" spans="2:16" x14ac:dyDescent="0.25">
      <c r="B467" s="6">
        <v>44232</v>
      </c>
      <c r="C467" s="7">
        <v>0.375</v>
      </c>
      <c r="E467" s="4" t="s">
        <v>70</v>
      </c>
      <c r="G467" s="4">
        <f t="shared" si="8"/>
        <v>2</v>
      </c>
      <c r="H467" s="4">
        <f t="shared" si="9"/>
        <v>2021</v>
      </c>
      <c r="J467" s="1" t="s">
        <v>124</v>
      </c>
      <c r="K467" s="4" t="str">
        <f>IFERROR(VLOOKUP(J467,Config!$A:$B,2,0),"")</f>
        <v>Đệm chống va đập cửa máy ASM</v>
      </c>
      <c r="L467" s="1">
        <v>12</v>
      </c>
      <c r="M467" s="4" t="str">
        <f>IFERROR(VLOOKUP(J467,Config!$A:$G,7,0),"")</f>
        <v>Ea</v>
      </c>
      <c r="N467" s="5">
        <f>IFERROR(VLOOKUP(J467,Config!$A:$C,3,0),"")</f>
        <v>0</v>
      </c>
      <c r="P467" s="4">
        <f>IFERROR(VLOOKUP(J467,Config!$A:$F,6,0),"")</f>
        <v>0</v>
      </c>
    </row>
    <row r="468" spans="2:16" x14ac:dyDescent="0.25">
      <c r="B468" s="6">
        <v>44232</v>
      </c>
      <c r="C468" s="7">
        <v>0.375</v>
      </c>
      <c r="E468" s="4" t="s">
        <v>70</v>
      </c>
      <c r="G468" s="4">
        <f t="shared" si="8"/>
        <v>2</v>
      </c>
      <c r="H468" s="4">
        <f t="shared" si="9"/>
        <v>2021</v>
      </c>
      <c r="J468" s="1" t="s">
        <v>125</v>
      </c>
      <c r="K468" s="4" t="str">
        <f>IFERROR(VLOOKUP(J468,Config!$A:$B,2,0),"")</f>
        <v xml:space="preserve">Đồng hồ hiển thị áp suất khí </v>
      </c>
      <c r="L468" s="1">
        <v>2</v>
      </c>
      <c r="M468" s="4" t="str">
        <f>IFERROR(VLOOKUP(J468,Config!$A:$G,7,0),"")</f>
        <v>Ea</v>
      </c>
      <c r="N468" s="5">
        <f>IFERROR(VLOOKUP(J468,Config!$A:$C,3,0),"")</f>
        <v>0</v>
      </c>
      <c r="P468" s="4">
        <f>IFERROR(VLOOKUP(J468,Config!$A:$F,6,0),"")</f>
        <v>0</v>
      </c>
    </row>
    <row r="469" spans="2:16" x14ac:dyDescent="0.25">
      <c r="B469" s="6">
        <v>44232</v>
      </c>
      <c r="C469" s="7">
        <v>0.375</v>
      </c>
      <c r="E469" s="4" t="s">
        <v>70</v>
      </c>
      <c r="G469" s="4">
        <f t="shared" si="8"/>
        <v>2</v>
      </c>
      <c r="H469" s="4">
        <f t="shared" si="9"/>
        <v>2021</v>
      </c>
      <c r="J469" s="1" t="s">
        <v>126</v>
      </c>
      <c r="K469" s="4" t="str">
        <f>IFERROR(VLOOKUP(J469,Config!$A:$B,2,0),"")</f>
        <v>Máy quét mã vạch cầm tay DM8600</v>
      </c>
      <c r="L469" s="1">
        <v>1</v>
      </c>
      <c r="M469" s="4" t="str">
        <f>IFERROR(VLOOKUP(J469,Config!$A:$G,7,0),"")</f>
        <v>Ea</v>
      </c>
      <c r="N469" s="5">
        <f>IFERROR(VLOOKUP(J469,Config!$A:$C,3,0),"")</f>
        <v>0</v>
      </c>
      <c r="P469" s="4">
        <f>IFERROR(VLOOKUP(J469,Config!$A:$F,6,0),"")</f>
        <v>0</v>
      </c>
    </row>
    <row r="470" spans="2:16" x14ac:dyDescent="0.25">
      <c r="B470" s="6">
        <v>44232</v>
      </c>
      <c r="C470" s="7">
        <v>0.375</v>
      </c>
      <c r="E470" s="4" t="s">
        <v>70</v>
      </c>
      <c r="G470" s="4">
        <f t="shared" si="8"/>
        <v>2</v>
      </c>
      <c r="H470" s="4">
        <f t="shared" si="9"/>
        <v>2021</v>
      </c>
      <c r="J470" s="1" t="s">
        <v>127</v>
      </c>
      <c r="K470" s="4" t="str">
        <f>IFERROR(VLOOKUP(J470,Config!$A:$B,2,0),"")</f>
        <v>Relay DMF</v>
      </c>
      <c r="L470" s="1">
        <v>6</v>
      </c>
      <c r="M470" s="4" t="str">
        <f>IFERROR(VLOOKUP(J470,Config!$A:$G,7,0),"")</f>
        <v>Ea</v>
      </c>
      <c r="N470" s="5">
        <f>IFERROR(VLOOKUP(J470,Config!$A:$C,3,0),"")</f>
        <v>0</v>
      </c>
      <c r="P470" s="4">
        <f>IFERROR(VLOOKUP(J470,Config!$A:$F,6,0),"")</f>
        <v>0</v>
      </c>
    </row>
    <row r="471" spans="2:16" x14ac:dyDescent="0.25">
      <c r="B471" s="6">
        <v>44232</v>
      </c>
      <c r="C471" s="7">
        <v>0.375</v>
      </c>
      <c r="E471" s="4" t="s">
        <v>70</v>
      </c>
      <c r="G471" s="4">
        <f t="shared" si="8"/>
        <v>2</v>
      </c>
      <c r="H471" s="4">
        <f t="shared" si="9"/>
        <v>2021</v>
      </c>
      <c r="J471" s="1" t="s">
        <v>128</v>
      </c>
      <c r="K471" s="4" t="str">
        <f>IFERROR(VLOOKUP(J471,Config!$A:$B,2,0),"")</f>
        <v>Relay 12V</v>
      </c>
      <c r="L471" s="1">
        <v>3</v>
      </c>
      <c r="M471" s="4" t="str">
        <f>IFERROR(VLOOKUP(J471,Config!$A:$G,7,0),"")</f>
        <v>Ea</v>
      </c>
      <c r="N471" s="5">
        <f>IFERROR(VLOOKUP(J471,Config!$A:$C,3,0),"")</f>
        <v>0</v>
      </c>
      <c r="P471" s="4">
        <f>IFERROR(VLOOKUP(J471,Config!$A:$F,6,0),"")</f>
        <v>0</v>
      </c>
    </row>
    <row r="472" spans="2:16" x14ac:dyDescent="0.25">
      <c r="B472" s="6">
        <v>44232</v>
      </c>
      <c r="C472" s="7">
        <v>0.375</v>
      </c>
      <c r="E472" s="4" t="s">
        <v>70</v>
      </c>
      <c r="G472" s="4">
        <f t="shared" si="8"/>
        <v>2</v>
      </c>
      <c r="H472" s="4">
        <f t="shared" si="9"/>
        <v>2021</v>
      </c>
      <c r="J472" s="1" t="s">
        <v>129</v>
      </c>
      <c r="K472" s="4" t="str">
        <f>IFERROR(VLOOKUP(J472,Config!$A:$B,2,0),"")</f>
        <v>Tuner</v>
      </c>
      <c r="L472" s="1">
        <v>1</v>
      </c>
      <c r="M472" s="4" t="str">
        <f>IFERROR(VLOOKUP(J472,Config!$A:$G,7,0),"")</f>
        <v>Ea</v>
      </c>
      <c r="N472" s="5">
        <f>IFERROR(VLOOKUP(J472,Config!$A:$C,3,0),"")</f>
        <v>0</v>
      </c>
      <c r="P472" s="4">
        <f>IFERROR(VLOOKUP(J472,Config!$A:$F,6,0),"")</f>
        <v>0</v>
      </c>
    </row>
    <row r="473" spans="2:16" x14ac:dyDescent="0.25">
      <c r="B473" s="6">
        <v>44232</v>
      </c>
      <c r="C473" s="7">
        <v>0.375</v>
      </c>
      <c r="E473" s="4" t="s">
        <v>70</v>
      </c>
      <c r="G473" s="4">
        <f t="shared" si="8"/>
        <v>2</v>
      </c>
      <c r="H473" s="4">
        <f t="shared" si="9"/>
        <v>2021</v>
      </c>
      <c r="J473" s="1" t="s">
        <v>130</v>
      </c>
      <c r="K473" s="4" t="str">
        <f>IFERROR(VLOOKUP(J473,Config!$A:$B,2,0),"")</f>
        <v xml:space="preserve">Cảm biến EE - SX672 </v>
      </c>
      <c r="L473" s="1">
        <v>1</v>
      </c>
      <c r="M473" s="4" t="str">
        <f>IFERROR(VLOOKUP(J473,Config!$A:$G,7,0),"")</f>
        <v>Ea</v>
      </c>
      <c r="N473" s="5">
        <f>IFERROR(VLOOKUP(J473,Config!$A:$C,3,0),"")</f>
        <v>0</v>
      </c>
      <c r="P473" s="4">
        <f>IFERROR(VLOOKUP(J473,Config!$A:$F,6,0),"")</f>
        <v>0</v>
      </c>
    </row>
    <row r="474" spans="2:16" x14ac:dyDescent="0.25">
      <c r="B474" s="6">
        <v>44232</v>
      </c>
      <c r="C474" s="7">
        <v>0.375</v>
      </c>
      <c r="E474" s="4" t="s">
        <v>70</v>
      </c>
      <c r="G474" s="4">
        <f t="shared" si="8"/>
        <v>2</v>
      </c>
      <c r="H474" s="4">
        <f t="shared" si="9"/>
        <v>2021</v>
      </c>
      <c r="J474" s="1" t="s">
        <v>131</v>
      </c>
      <c r="K474" s="4" t="str">
        <f>IFERROR(VLOOKUP(J474,Config!$A:$B,2,0),"")</f>
        <v>Cảm biến RMX44PC3</v>
      </c>
      <c r="L474" s="1">
        <v>3</v>
      </c>
      <c r="M474" s="4" t="str">
        <f>IFERROR(VLOOKUP(J474,Config!$A:$G,7,0),"")</f>
        <v>Ea</v>
      </c>
      <c r="N474" s="5">
        <f>IFERROR(VLOOKUP(J474,Config!$A:$C,3,0),"")</f>
        <v>0</v>
      </c>
      <c r="P474" s="4">
        <f>IFERROR(VLOOKUP(J474,Config!$A:$F,6,0),"")</f>
        <v>0</v>
      </c>
    </row>
    <row r="475" spans="2:16" x14ac:dyDescent="0.25">
      <c r="B475" s="6">
        <v>44232</v>
      </c>
      <c r="C475" s="7">
        <v>0.375</v>
      </c>
      <c r="E475" s="4" t="s">
        <v>70</v>
      </c>
      <c r="G475" s="4">
        <f t="shared" si="8"/>
        <v>2</v>
      </c>
      <c r="H475" s="4">
        <f t="shared" si="9"/>
        <v>2021</v>
      </c>
      <c r="J475" s="1" t="s">
        <v>132</v>
      </c>
      <c r="K475" s="4" t="str">
        <f>IFERROR(VLOOKUP(J475,Config!$A:$B,2,0),"")</f>
        <v>Ụ chia khí cho head X4/SX có vacum pumb</v>
      </c>
      <c r="L475" s="1">
        <v>2</v>
      </c>
      <c r="M475" s="4" t="str">
        <f>IFERROR(VLOOKUP(J475,Config!$A:$G,7,0),"")</f>
        <v>Ea</v>
      </c>
      <c r="N475" s="5">
        <f>IFERROR(VLOOKUP(J475,Config!$A:$C,3,0),"")</f>
        <v>0</v>
      </c>
      <c r="P475" s="4">
        <f>IFERROR(VLOOKUP(J475,Config!$A:$F,6,0),"")</f>
        <v>0</v>
      </c>
    </row>
    <row r="476" spans="2:16" x14ac:dyDescent="0.25">
      <c r="B476" s="6">
        <v>44232</v>
      </c>
      <c r="C476" s="7">
        <v>0.375</v>
      </c>
      <c r="E476" s="4" t="s">
        <v>70</v>
      </c>
      <c r="G476" s="4">
        <f t="shared" si="8"/>
        <v>2</v>
      </c>
      <c r="H476" s="4">
        <f t="shared" si="9"/>
        <v>2021</v>
      </c>
      <c r="J476" s="1" t="s">
        <v>133</v>
      </c>
      <c r="K476" s="4" t="str">
        <f>IFERROR(VLOOKUP(J476,Config!$A:$B,2,0),"")</f>
        <v>Ụ chia khí cho head X4/SX không có vacum pumb</v>
      </c>
      <c r="L476" s="1">
        <v>1</v>
      </c>
      <c r="M476" s="4" t="str">
        <f>IFERROR(VLOOKUP(J476,Config!$A:$G,7,0),"")</f>
        <v>Ea</v>
      </c>
      <c r="N476" s="5">
        <f>IFERROR(VLOOKUP(J476,Config!$A:$C,3,0),"")</f>
        <v>0</v>
      </c>
      <c r="P476" s="4">
        <f>IFERROR(VLOOKUP(J476,Config!$A:$F,6,0),"")</f>
        <v>0</v>
      </c>
    </row>
    <row r="477" spans="2:16" x14ac:dyDescent="0.25">
      <c r="B477" s="6">
        <v>44232</v>
      </c>
      <c r="C477" s="7">
        <v>0.375</v>
      </c>
      <c r="E477" s="4" t="s">
        <v>70</v>
      </c>
      <c r="G477" s="4">
        <f t="shared" si="8"/>
        <v>2</v>
      </c>
      <c r="H477" s="4">
        <f t="shared" si="9"/>
        <v>2021</v>
      </c>
      <c r="J477" s="1" t="s">
        <v>134</v>
      </c>
      <c r="K477" s="4" t="str">
        <f>IFERROR(VLOOKUP(J477,Config!$A:$B,2,0),"")</f>
        <v>Card đồ họa</v>
      </c>
      <c r="L477" s="1">
        <v>1</v>
      </c>
      <c r="M477" s="4" t="str">
        <f>IFERROR(VLOOKUP(J477,Config!$A:$G,7,0),"")</f>
        <v>Ea</v>
      </c>
      <c r="N477" s="5">
        <f>IFERROR(VLOOKUP(J477,Config!$A:$C,3,0),"")</f>
        <v>0</v>
      </c>
      <c r="P477" s="4">
        <f>IFERROR(VLOOKUP(J477,Config!$A:$F,6,0),"")</f>
        <v>0</v>
      </c>
    </row>
    <row r="478" spans="2:16" x14ac:dyDescent="0.25">
      <c r="B478" s="6">
        <v>44232</v>
      </c>
      <c r="C478" s="7">
        <v>0.375</v>
      </c>
      <c r="E478" s="4" t="s">
        <v>70</v>
      </c>
      <c r="G478" s="4">
        <f t="shared" si="8"/>
        <v>2</v>
      </c>
      <c r="H478" s="4">
        <f t="shared" si="9"/>
        <v>2021</v>
      </c>
      <c r="J478" s="1" t="s">
        <v>135</v>
      </c>
      <c r="K478" s="4" t="str">
        <f>IFERROR(VLOOKUP(J478,Config!$A:$B,2,0),"")</f>
        <v>Tape dán jig ACT máy  ASM loại nhỏ</v>
      </c>
      <c r="L478" s="1">
        <v>9</v>
      </c>
      <c r="M478" s="4" t="str">
        <f>IFERROR(VLOOKUP(J478,Config!$A:$G,7,0),"")</f>
        <v>Ea</v>
      </c>
      <c r="N478" s="5">
        <f>IFERROR(VLOOKUP(J478,Config!$A:$C,3,0),"")</f>
        <v>0</v>
      </c>
      <c r="P478" s="4" t="str">
        <f>IFERROR(VLOOKUP(J478,Config!$A:$F,6,0),"")</f>
        <v xml:space="preserve"> 03157505S01</v>
      </c>
    </row>
    <row r="479" spans="2:16" x14ac:dyDescent="0.25">
      <c r="B479" s="6">
        <v>44232</v>
      </c>
      <c r="C479" s="7">
        <v>0.375</v>
      </c>
      <c r="E479" s="4" t="s">
        <v>70</v>
      </c>
      <c r="G479" s="4">
        <f t="shared" si="8"/>
        <v>2</v>
      </c>
      <c r="H479" s="4">
        <f t="shared" si="9"/>
        <v>2021</v>
      </c>
      <c r="J479" s="1" t="s">
        <v>136</v>
      </c>
      <c r="K479" s="4" t="str">
        <f>IFERROR(VLOOKUP(J479,Config!$A:$B,2,0),"")</f>
        <v>Tape dán jig ACT máy ASM loại to</v>
      </c>
      <c r="L479" s="1">
        <v>33</v>
      </c>
      <c r="M479" s="4" t="str">
        <f>IFERROR(VLOOKUP(J479,Config!$A:$G,7,0),"")</f>
        <v>Ea</v>
      </c>
      <c r="N479" s="5">
        <f>IFERROR(VLOOKUP(J479,Config!$A:$C,3,0),"")</f>
        <v>0</v>
      </c>
      <c r="P479" s="4" t="str">
        <f>IFERROR(VLOOKUP(J479,Config!$A:$F,6,0),"")</f>
        <v>03071883-01</v>
      </c>
    </row>
    <row r="480" spans="2:16" x14ac:dyDescent="0.25">
      <c r="B480" s="6">
        <v>44232</v>
      </c>
      <c r="C480" s="7">
        <v>0.375</v>
      </c>
      <c r="E480" s="4" t="s">
        <v>70</v>
      </c>
      <c r="G480" s="4">
        <f t="shared" si="8"/>
        <v>2</v>
      </c>
      <c r="H480" s="4">
        <f t="shared" si="9"/>
        <v>2021</v>
      </c>
      <c r="J480" s="1" t="s">
        <v>240</v>
      </c>
      <c r="K480" s="4" t="str">
        <f>IFERROR(VLOOKUP(J480,Config!$A:$B,2,0),"")</f>
        <v>DP Driver CP20A</v>
      </c>
      <c r="L480" s="1">
        <v>15</v>
      </c>
      <c r="M480" s="4" t="str">
        <f>IFERROR(VLOOKUP(J480,Config!$A:$G,7,0),"")</f>
        <v>Ea</v>
      </c>
      <c r="N480" s="5">
        <f>IFERROR(VLOOKUP(J480,Config!$A:$C,3,0),"")</f>
        <v>0</v>
      </c>
      <c r="P480" s="4" t="str">
        <f>IFERROR(VLOOKUP(J480,Config!$A:$F,6,0),"")</f>
        <v>03058627S06</v>
      </c>
    </row>
    <row r="481" spans="2:16" x14ac:dyDescent="0.25">
      <c r="B481" s="6">
        <v>44232</v>
      </c>
      <c r="C481" s="7">
        <v>0.375</v>
      </c>
      <c r="E481" s="4" t="s">
        <v>70</v>
      </c>
      <c r="G481" s="4">
        <f t="shared" si="8"/>
        <v>2</v>
      </c>
      <c r="H481" s="4">
        <f t="shared" si="9"/>
        <v>2021</v>
      </c>
      <c r="J481" s="1" t="s">
        <v>241</v>
      </c>
      <c r="K481" s="4" t="str">
        <f>IFERROR(VLOOKUP(J481,Config!$A:$B,2,0),"")</f>
        <v>DP Driver CP20M</v>
      </c>
      <c r="L481" s="1">
        <v>17</v>
      </c>
      <c r="M481" s="4" t="str">
        <f>IFERROR(VLOOKUP(J481,Config!$A:$G,7,0),"")</f>
        <v>Ea</v>
      </c>
      <c r="N481" s="5">
        <f>IFERROR(VLOOKUP(J481,Config!$A:$C,3,0),"")</f>
        <v>0</v>
      </c>
      <c r="P481" s="4" t="str">
        <f>IFERROR(VLOOKUP(J481,Config!$A:$F,6,0),"")</f>
        <v>03149490S02</v>
      </c>
    </row>
    <row r="482" spans="2:16" x14ac:dyDescent="0.25">
      <c r="B482" s="6">
        <v>44232</v>
      </c>
      <c r="C482" s="7">
        <v>0.375</v>
      </c>
      <c r="E482" s="4" t="s">
        <v>70</v>
      </c>
      <c r="G482" s="4">
        <f t="shared" si="8"/>
        <v>2</v>
      </c>
      <c r="H482" s="4">
        <f t="shared" si="9"/>
        <v>2021</v>
      </c>
      <c r="J482" s="1" t="s">
        <v>242</v>
      </c>
      <c r="K482" s="4" t="str">
        <f>IFERROR(VLOOKUP(J482,Config!$A:$B,2,0),"")</f>
        <v>DP Driver CP20M2</v>
      </c>
      <c r="L482" s="1">
        <v>33</v>
      </c>
      <c r="M482" s="4" t="str">
        <f>IFERROR(VLOOKUP(J482,Config!$A:$G,7,0),"")</f>
        <v>Ea</v>
      </c>
      <c r="N482" s="5">
        <f>IFERROR(VLOOKUP(J482,Config!$A:$C,3,0),"")</f>
        <v>0</v>
      </c>
      <c r="P482" s="4" t="str">
        <f>IFERROR(VLOOKUP(J482,Config!$A:$F,6,0),"")</f>
        <v>03153682S04</v>
      </c>
    </row>
    <row r="483" spans="2:16" x14ac:dyDescent="0.25">
      <c r="B483" s="6">
        <v>44232</v>
      </c>
      <c r="C483" s="7">
        <v>0.375</v>
      </c>
      <c r="E483" s="4" t="s">
        <v>70</v>
      </c>
      <c r="G483" s="4">
        <f t="shared" si="8"/>
        <v>2</v>
      </c>
      <c r="H483" s="4">
        <f t="shared" si="9"/>
        <v>2021</v>
      </c>
      <c r="J483" s="1" t="s">
        <v>458</v>
      </c>
      <c r="K483" s="4" t="str">
        <f>IFERROR(VLOOKUP(J483,Config!$A:$B,2,0),"")</f>
        <v>Tăm bông vệ sinh head ASM</v>
      </c>
      <c r="L483" s="1">
        <v>34</v>
      </c>
      <c r="M483" s="4" t="str">
        <f>IFERROR(VLOOKUP(J483,Config!$A:$G,7,0),"")</f>
        <v>Pack</v>
      </c>
      <c r="N483" s="5">
        <f>IFERROR(VLOOKUP(J483,Config!$A:$C,3,0),"")</f>
        <v>0</v>
      </c>
      <c r="P483" s="4" t="str">
        <f>IFERROR(VLOOKUP(J483,Config!$A:$F,6,0),"")</f>
        <v>00388764-03</v>
      </c>
    </row>
    <row r="484" spans="2:16" x14ac:dyDescent="0.25">
      <c r="B484" s="6">
        <v>44232</v>
      </c>
      <c r="C484" s="7">
        <v>0.375</v>
      </c>
      <c r="E484" s="4" t="s">
        <v>70</v>
      </c>
      <c r="G484" s="4">
        <f t="shared" si="8"/>
        <v>2</v>
      </c>
      <c r="H484" s="4">
        <f t="shared" si="9"/>
        <v>2021</v>
      </c>
      <c r="J484" s="1" t="s">
        <v>243</v>
      </c>
      <c r="K484" s="4" t="str">
        <f>IFERROR(VLOOKUP(J484,Config!$A:$B,2,0),"")</f>
        <v>Bộ lọc khí đầu cho máy TX</v>
      </c>
      <c r="L484" s="1">
        <v>12</v>
      </c>
      <c r="M484" s="4" t="str">
        <f>IFERROR(VLOOKUP(J484,Config!$A:$G,7,0),"")</f>
        <v>Ea</v>
      </c>
      <c r="N484" s="5">
        <f>IFERROR(VLOOKUP(J484,Config!$A:$C,3,0),"")</f>
        <v>0</v>
      </c>
      <c r="P484" s="4" t="str">
        <f>IFERROR(VLOOKUP(J484,Config!$A:$F,6,0),"")</f>
        <v>00355386-01</v>
      </c>
    </row>
    <row r="485" spans="2:16" x14ac:dyDescent="0.25">
      <c r="B485" s="6">
        <v>44232</v>
      </c>
      <c r="C485" s="7">
        <v>0.375</v>
      </c>
      <c r="E485" s="4" t="s">
        <v>70</v>
      </c>
      <c r="G485" s="4">
        <f t="shared" si="8"/>
        <v>2</v>
      </c>
      <c r="H485" s="4">
        <f t="shared" si="9"/>
        <v>2021</v>
      </c>
      <c r="J485" s="1" t="s">
        <v>244</v>
      </c>
      <c r="K485" s="4" t="str">
        <f>IFERROR(VLOOKUP(J485,Config!$A:$B,2,0),"")</f>
        <v>Dây khí âm cho segment</v>
      </c>
      <c r="L485" s="1">
        <v>18</v>
      </c>
      <c r="M485" s="4" t="str">
        <f>IFERROR(VLOOKUP(J485,Config!$A:$G,7,0),"")</f>
        <v>Pack</v>
      </c>
      <c r="N485" s="5">
        <f>IFERROR(VLOOKUP(J485,Config!$A:$C,3,0),"")</f>
        <v>0</v>
      </c>
      <c r="P485" s="4" t="str">
        <f>IFERROR(VLOOKUP(J485,Config!$A:$F,6,0),"")</f>
        <v>03013018S01</v>
      </c>
    </row>
    <row r="486" spans="2:16" x14ac:dyDescent="0.25">
      <c r="B486" s="6">
        <v>44232</v>
      </c>
      <c r="C486" s="7">
        <v>0.375</v>
      </c>
      <c r="E486" s="4" t="s">
        <v>70</v>
      </c>
      <c r="G486" s="4">
        <f t="shared" si="8"/>
        <v>2</v>
      </c>
      <c r="H486" s="4">
        <f t="shared" si="9"/>
        <v>2021</v>
      </c>
      <c r="J486" s="1" t="s">
        <v>245</v>
      </c>
      <c r="K486" s="4" t="str">
        <f>IFERROR(VLOOKUP(J486,Config!$A:$B,2,0),"")</f>
        <v>Lưỡi dao máy printer</v>
      </c>
      <c r="L486" s="1">
        <v>20</v>
      </c>
      <c r="M486" s="4" t="str">
        <f>IFERROR(VLOOKUP(J486,Config!$A:$G,7,0),"")</f>
        <v>Ea</v>
      </c>
      <c r="N486" s="5">
        <f>IFERROR(VLOOKUP(J486,Config!$A:$C,3,0),"")</f>
        <v>0</v>
      </c>
      <c r="P486" s="4">
        <f>IFERROR(VLOOKUP(J486,Config!$A:$F,6,0),"")</f>
        <v>0</v>
      </c>
    </row>
    <row r="487" spans="2:16" x14ac:dyDescent="0.25">
      <c r="B487" s="6">
        <v>44232</v>
      </c>
      <c r="C487" s="7">
        <v>0.375</v>
      </c>
      <c r="E487" s="4" t="s">
        <v>70</v>
      </c>
      <c r="G487" s="4">
        <f t="shared" si="8"/>
        <v>2</v>
      </c>
      <c r="H487" s="4">
        <f t="shared" si="9"/>
        <v>2021</v>
      </c>
      <c r="J487" s="1" t="s">
        <v>246</v>
      </c>
      <c r="K487" s="4" t="str">
        <f>IFERROR(VLOOKUP(J487,Config!$A:$B,2,0),"")</f>
        <v>Vision boarb cho máy ASM X4is, SX2</v>
      </c>
      <c r="M487" s="4" t="str">
        <f>IFERROR(VLOOKUP(J487,Config!$A:$G,7,0),"")</f>
        <v>EA</v>
      </c>
      <c r="N487" s="5">
        <f>IFERROR(VLOOKUP(J487,Config!$A:$C,3,0),"")</f>
        <v>0</v>
      </c>
      <c r="P487" s="4" t="str">
        <f>IFERROR(VLOOKUP(J487,Config!$A:$F,6,0),"")</f>
        <v>03067289S02</v>
      </c>
    </row>
    <row r="488" spans="2:16" x14ac:dyDescent="0.25">
      <c r="B488" s="6">
        <v>44232</v>
      </c>
      <c r="C488" s="7">
        <v>0.375</v>
      </c>
      <c r="E488" s="4" t="s">
        <v>70</v>
      </c>
      <c r="G488" s="4">
        <f t="shared" si="8"/>
        <v>2</v>
      </c>
      <c r="H488" s="4">
        <f t="shared" si="9"/>
        <v>2021</v>
      </c>
      <c r="J488" s="1" t="s">
        <v>247</v>
      </c>
      <c r="K488" s="4" t="str">
        <f>IFERROR(VLOOKUP(J488,Config!$A:$B,2,0),"")</f>
        <v>PCB camera</v>
      </c>
      <c r="L488" s="1">
        <v>4</v>
      </c>
      <c r="M488" s="4" t="str">
        <f>IFERROR(VLOOKUP(J488,Config!$A:$G,7,0),"")</f>
        <v>EA</v>
      </c>
      <c r="N488" s="5">
        <f>IFERROR(VLOOKUP(J488,Config!$A:$C,3,0),"")</f>
        <v>0</v>
      </c>
      <c r="P488" s="4" t="str">
        <f>IFERROR(VLOOKUP(J488,Config!$A:$F,6,0),"")</f>
        <v>03101402-01</v>
      </c>
    </row>
    <row r="489" spans="2:16" x14ac:dyDescent="0.25">
      <c r="B489" s="6">
        <v>44232</v>
      </c>
      <c r="C489" s="7">
        <v>0.375</v>
      </c>
      <c r="E489" s="4" t="s">
        <v>70</v>
      </c>
      <c r="G489" s="4">
        <f t="shared" si="8"/>
        <v>2</v>
      </c>
      <c r="H489" s="4">
        <f t="shared" si="9"/>
        <v>2021</v>
      </c>
      <c r="J489" s="1" t="s">
        <v>248</v>
      </c>
      <c r="K489" s="4" t="str">
        <f>IFERROR(VLOOKUP(J489,Config!$A:$B,2,0),"")</f>
        <v>Feeder guide (ASM)</v>
      </c>
      <c r="L489" s="1">
        <v>16</v>
      </c>
      <c r="M489" s="4" t="str">
        <f>IFERROR(VLOOKUP(J489,Config!$A:$G,7,0),"")</f>
        <v>EA</v>
      </c>
      <c r="N489" s="5">
        <f>IFERROR(VLOOKUP(J489,Config!$A:$C,3,0),"")</f>
        <v>0</v>
      </c>
      <c r="P489" s="4" t="str">
        <f>IFERROR(VLOOKUP(J489,Config!$A:$F,6,0),"")</f>
        <v>03039368-03</v>
      </c>
    </row>
    <row r="490" spans="2:16" x14ac:dyDescent="0.25">
      <c r="B490" s="6">
        <v>44232</v>
      </c>
      <c r="C490" s="7">
        <v>0.375</v>
      </c>
      <c r="E490" s="4" t="s">
        <v>70</v>
      </c>
      <c r="G490" s="4">
        <f t="shared" si="8"/>
        <v>2</v>
      </c>
      <c r="H490" s="4">
        <f t="shared" si="9"/>
        <v>2021</v>
      </c>
      <c r="J490" s="1" t="s">
        <v>249</v>
      </c>
      <c r="K490" s="4" t="str">
        <f>IFERROR(VLOOKUP(J490,Config!$A:$B,2,0),"")</f>
        <v>Entering guide feeder (ASM)</v>
      </c>
      <c r="L490" s="1">
        <v>16</v>
      </c>
      <c r="M490" s="4" t="str">
        <f>IFERROR(VLOOKUP(J490,Config!$A:$G,7,0),"")</f>
        <v>EA</v>
      </c>
      <c r="N490" s="5">
        <f>IFERROR(VLOOKUP(J490,Config!$A:$C,3,0),"")</f>
        <v>0</v>
      </c>
      <c r="P490" s="4" t="str">
        <f>IFERROR(VLOOKUP(J490,Config!$A:$F,6,0),"")</f>
        <v>03002898-02</v>
      </c>
    </row>
    <row r="491" spans="2:16" x14ac:dyDescent="0.25">
      <c r="B491" s="6">
        <v>44232</v>
      </c>
      <c r="C491" s="7">
        <v>0.375</v>
      </c>
      <c r="E491" s="4" t="s">
        <v>70</v>
      </c>
      <c r="G491" s="4">
        <f t="shared" si="8"/>
        <v>2</v>
      </c>
      <c r="H491" s="4">
        <f t="shared" si="9"/>
        <v>2021</v>
      </c>
      <c r="J491" s="1" t="s">
        <v>250</v>
      </c>
      <c r="K491" s="4" t="str">
        <f>IFERROR(VLOOKUP(J491,Config!$A:$B,2,0),"")</f>
        <v xml:space="preserve">Flux tank </v>
      </c>
      <c r="L491" s="1">
        <v>26</v>
      </c>
      <c r="M491" s="4" t="str">
        <f>IFERROR(VLOOKUP(J491,Config!$A:$G,7,0),"")</f>
        <v>EA</v>
      </c>
      <c r="N491" s="5">
        <f>IFERROR(VLOOKUP(J491,Config!$A:$C,3,0),"")</f>
        <v>0</v>
      </c>
      <c r="P491" s="4" t="str">
        <f>IFERROR(VLOOKUP(J491,Config!$A:$F,6,0),"")</f>
        <v>03060794S01</v>
      </c>
    </row>
    <row r="492" spans="2:16" x14ac:dyDescent="0.25">
      <c r="B492" s="6">
        <v>44232</v>
      </c>
      <c r="C492" s="7">
        <v>0.375</v>
      </c>
      <c r="E492" s="4" t="s">
        <v>70</v>
      </c>
      <c r="G492" s="4">
        <f t="shared" si="8"/>
        <v>2</v>
      </c>
      <c r="H492" s="4">
        <f t="shared" si="9"/>
        <v>2021</v>
      </c>
      <c r="J492" s="1" t="s">
        <v>251</v>
      </c>
      <c r="K492" s="4" t="str">
        <f>IFERROR(VLOOKUP(J492,Config!$A:$B,2,0),"")</f>
        <v>Flux tank Standard</v>
      </c>
      <c r="L492" s="1">
        <v>6</v>
      </c>
      <c r="M492" s="4" t="str">
        <f>IFERROR(VLOOKUP(J492,Config!$A:$G,7,0),"")</f>
        <v>EA</v>
      </c>
      <c r="N492" s="5">
        <f>IFERROR(VLOOKUP(J492,Config!$A:$C,3,0),"")</f>
        <v>0</v>
      </c>
      <c r="P492" s="4" t="str">
        <f>IFERROR(VLOOKUP(J492,Config!$A:$F,6,0),"")</f>
        <v>03060794S01</v>
      </c>
    </row>
    <row r="493" spans="2:16" x14ac:dyDescent="0.25">
      <c r="B493" s="6">
        <v>44232</v>
      </c>
      <c r="C493" s="7">
        <v>0.375</v>
      </c>
      <c r="E493" s="4" t="s">
        <v>70</v>
      </c>
      <c r="G493" s="4">
        <f t="shared" si="8"/>
        <v>2</v>
      </c>
      <c r="H493" s="4">
        <f t="shared" si="9"/>
        <v>2021</v>
      </c>
      <c r="J493" s="1" t="s">
        <v>252</v>
      </c>
      <c r="K493" s="4" t="str">
        <f>IFERROR(VLOOKUP(J493,Config!$A:$B,2,0),"")</f>
        <v>Flux dipping table 40um</v>
      </c>
      <c r="L493" s="1">
        <v>11</v>
      </c>
      <c r="M493" s="4" t="str">
        <f>IFERROR(VLOOKUP(J493,Config!$A:$G,7,0),"")</f>
        <v>EA</v>
      </c>
      <c r="N493" s="5">
        <f>IFERROR(VLOOKUP(J493,Config!$A:$C,3,0),"")</f>
        <v>0</v>
      </c>
      <c r="P493" s="4">
        <f>IFERROR(VLOOKUP(J493,Config!$A:$F,6,0),"")</f>
        <v>0</v>
      </c>
    </row>
    <row r="494" spans="2:16" x14ac:dyDescent="0.25">
      <c r="B494" s="6">
        <v>44232</v>
      </c>
      <c r="C494" s="7">
        <v>0.375</v>
      </c>
      <c r="E494" s="4" t="s">
        <v>70</v>
      </c>
      <c r="G494" s="4">
        <f t="shared" si="8"/>
        <v>2</v>
      </c>
      <c r="H494" s="4">
        <f t="shared" si="9"/>
        <v>2021</v>
      </c>
      <c r="J494" s="1" t="s">
        <v>459</v>
      </c>
      <c r="K494" s="4" t="str">
        <f>IFERROR(VLOOKUP(J494,Config!$A:$B,2,0),"")</f>
        <v>Flux dipping table 50um</v>
      </c>
      <c r="L494" s="1">
        <v>1</v>
      </c>
      <c r="M494" s="4" t="str">
        <f>IFERROR(VLOOKUP(J494,Config!$A:$G,7,0),"")</f>
        <v>EA</v>
      </c>
      <c r="N494" s="5">
        <f>IFERROR(VLOOKUP(J494,Config!$A:$C,3,0),"")</f>
        <v>0</v>
      </c>
      <c r="P494" s="4">
        <f>IFERROR(VLOOKUP(J494,Config!$A:$F,6,0),"")</f>
        <v>0</v>
      </c>
    </row>
    <row r="495" spans="2:16" x14ac:dyDescent="0.25">
      <c r="B495" s="6">
        <v>44232</v>
      </c>
      <c r="C495" s="7">
        <v>0.375</v>
      </c>
      <c r="E495" s="4" t="s">
        <v>70</v>
      </c>
      <c r="G495" s="4">
        <f t="shared" si="8"/>
        <v>2</v>
      </c>
      <c r="H495" s="4">
        <f t="shared" si="9"/>
        <v>2021</v>
      </c>
      <c r="J495" s="1" t="s">
        <v>253</v>
      </c>
      <c r="K495" s="4" t="str">
        <f>IFERROR(VLOOKUP(J495,Config!$A:$B,2,0),"")</f>
        <v>Flux dipping table 60um</v>
      </c>
      <c r="L495" s="1">
        <v>2</v>
      </c>
      <c r="M495" s="4" t="str">
        <f>IFERROR(VLOOKUP(J495,Config!$A:$G,7,0),"")</f>
        <v>EA</v>
      </c>
      <c r="N495" s="5">
        <f>IFERROR(VLOOKUP(J495,Config!$A:$C,3,0),"")</f>
        <v>0</v>
      </c>
      <c r="P495" s="4">
        <f>IFERROR(VLOOKUP(J495,Config!$A:$F,6,0),"")</f>
        <v>0</v>
      </c>
    </row>
    <row r="496" spans="2:16" x14ac:dyDescent="0.25">
      <c r="B496" s="6">
        <v>44232</v>
      </c>
      <c r="C496" s="7">
        <v>0.375</v>
      </c>
      <c r="E496" s="4" t="s">
        <v>70</v>
      </c>
      <c r="G496" s="4">
        <f t="shared" si="8"/>
        <v>2</v>
      </c>
      <c r="H496" s="4">
        <f t="shared" si="9"/>
        <v>2021</v>
      </c>
      <c r="J496" s="1" t="s">
        <v>254</v>
      </c>
      <c r="K496" s="4" t="str">
        <f>IFERROR(VLOOKUP(J496,Config!$A:$B,2,0),"")</f>
        <v>Sensor quang AUTONICS TFR1</v>
      </c>
      <c r="L496" s="1">
        <v>4</v>
      </c>
      <c r="M496" s="4" t="str">
        <f>IFERROR(VLOOKUP(J496,Config!$A:$G,7,0),"")</f>
        <v>EA</v>
      </c>
      <c r="N496" s="5">
        <f>IFERROR(VLOOKUP(J496,Config!$A:$C,3,0),"")</f>
        <v>0</v>
      </c>
      <c r="P496" s="4" t="str">
        <f>IFERROR(VLOOKUP(J496,Config!$A:$F,6,0),"")</f>
        <v>PEN10M-TFR1</v>
      </c>
    </row>
    <row r="497" spans="2:16" x14ac:dyDescent="0.25">
      <c r="B497" s="6">
        <v>44232</v>
      </c>
      <c r="C497" s="7">
        <v>0.375</v>
      </c>
      <c r="E497" s="4" t="s">
        <v>70</v>
      </c>
      <c r="G497" s="4">
        <f t="shared" si="8"/>
        <v>2</v>
      </c>
      <c r="H497" s="4">
        <f t="shared" si="9"/>
        <v>2021</v>
      </c>
      <c r="J497" s="1" t="s">
        <v>255</v>
      </c>
      <c r="K497" s="4" t="str">
        <f>IFERROR(VLOOKUP(J497,Config!$A:$B,2,0),"")</f>
        <v>Sensor quang AUTONICS TFR2</v>
      </c>
      <c r="L497" s="1">
        <v>6</v>
      </c>
      <c r="M497" s="4" t="str">
        <f>IFERROR(VLOOKUP(J497,Config!$A:$G,7,0),"")</f>
        <v>EA</v>
      </c>
      <c r="N497" s="5">
        <f>IFERROR(VLOOKUP(J497,Config!$A:$C,3,0),"")</f>
        <v>0</v>
      </c>
      <c r="P497" s="4" t="str">
        <f>IFERROR(VLOOKUP(J497,Config!$A:$F,6,0),"")</f>
        <v>PEN10M-TFR2</v>
      </c>
    </row>
    <row r="498" spans="2:16" x14ac:dyDescent="0.25">
      <c r="B498" s="6">
        <v>44232</v>
      </c>
      <c r="C498" s="7">
        <v>0.375</v>
      </c>
      <c r="E498" s="4" t="s">
        <v>70</v>
      </c>
      <c r="G498" s="4">
        <f t="shared" si="8"/>
        <v>2</v>
      </c>
      <c r="H498" s="4">
        <f t="shared" si="9"/>
        <v>2021</v>
      </c>
      <c r="J498" s="1" t="s">
        <v>256</v>
      </c>
      <c r="K498" s="4" t="str">
        <f>IFERROR(VLOOKUP(J498,Config!$A:$B,2,0),"")</f>
        <v xml:space="preserve"> Photo Sensor AUTONICS TDT2</v>
      </c>
      <c r="M498" s="4" t="str">
        <f>IFERROR(VLOOKUP(J498,Config!$A:$G,7,0),"")</f>
        <v>EA</v>
      </c>
      <c r="N498" s="5">
        <f>IFERROR(VLOOKUP(J498,Config!$A:$C,3,0),"")</f>
        <v>0</v>
      </c>
      <c r="P498" s="4" t="str">
        <f>IFERROR(VLOOKUP(J498,Config!$A:$F,6,0),"")</f>
        <v>BID3M-TDT2</v>
      </c>
    </row>
    <row r="499" spans="2:16" x14ac:dyDescent="0.25">
      <c r="B499" s="6">
        <v>44232</v>
      </c>
      <c r="C499" s="7">
        <v>0.375</v>
      </c>
      <c r="E499" s="4" t="s">
        <v>70</v>
      </c>
      <c r="G499" s="4">
        <f t="shared" si="8"/>
        <v>2</v>
      </c>
      <c r="H499" s="4">
        <f t="shared" si="9"/>
        <v>2021</v>
      </c>
      <c r="J499" s="1" t="s">
        <v>275</v>
      </c>
      <c r="K499" s="4" t="str">
        <f>IFERROR(VLOOKUP(J499,Config!$A:$B,2,0),"")</f>
        <v>PCB Vacuum tooling X4iS Sensor</v>
      </c>
      <c r="L499" s="1">
        <v>6</v>
      </c>
      <c r="M499" s="4" t="str">
        <f>IFERROR(VLOOKUP(J499,Config!$A:$G,7,0),"")</f>
        <v>EA</v>
      </c>
      <c r="N499" s="5">
        <f>IFERROR(VLOOKUP(J499,Config!$A:$C,3,0),"")</f>
        <v>0</v>
      </c>
      <c r="P499" s="4" t="str">
        <f>IFERROR(VLOOKUP(J499,Config!$A:$F,6,0),"")</f>
        <v>03149630-03</v>
      </c>
    </row>
    <row r="500" spans="2:16" x14ac:dyDescent="0.25">
      <c r="B500" s="6">
        <v>44232</v>
      </c>
      <c r="C500" s="7">
        <v>0.375</v>
      </c>
      <c r="E500" s="4" t="s">
        <v>70</v>
      </c>
      <c r="G500" s="4">
        <f t="shared" si="8"/>
        <v>2</v>
      </c>
      <c r="H500" s="4">
        <f t="shared" si="9"/>
        <v>2021</v>
      </c>
      <c r="J500" s="1" t="s">
        <v>276</v>
      </c>
      <c r="K500" s="4" t="str">
        <f>IFERROR(VLOOKUP(J500,Config!$A:$B,2,0),"")</f>
        <v>OMRON Photo Sensor</v>
      </c>
      <c r="L500" s="1">
        <v>4</v>
      </c>
      <c r="M500" s="4" t="str">
        <f>IFERROR(VLOOKUP(J500,Config!$A:$G,7,0),"")</f>
        <v>EA</v>
      </c>
      <c r="N500" s="5">
        <f>IFERROR(VLOOKUP(J500,Config!$A:$C,3,0),"")</f>
        <v>0</v>
      </c>
      <c r="P500" s="4" t="str">
        <f>IFERROR(VLOOKUP(J500,Config!$A:$F,6,0),"")</f>
        <v>E3T-SL11</v>
      </c>
    </row>
    <row r="501" spans="2:16" x14ac:dyDescent="0.25">
      <c r="B501" s="6">
        <v>44232</v>
      </c>
      <c r="C501" s="7">
        <v>0.375</v>
      </c>
      <c r="E501" s="4" t="s">
        <v>70</v>
      </c>
      <c r="G501" s="4">
        <f t="shared" si="8"/>
        <v>2</v>
      </c>
      <c r="H501" s="4">
        <f t="shared" si="9"/>
        <v>2021</v>
      </c>
      <c r="J501" s="1" t="s">
        <v>277</v>
      </c>
      <c r="K501" s="4" t="str">
        <f>IFERROR(VLOOKUP(J501,Config!$A:$B,2,0),"")</f>
        <v>Cảm biến hành trình xylanh D-A93</v>
      </c>
      <c r="L501" s="1">
        <v>6</v>
      </c>
      <c r="M501" s="4" t="str">
        <f>IFERROR(VLOOKUP(J501,Config!$A:$G,7,0),"")</f>
        <v>EA</v>
      </c>
      <c r="N501" s="5">
        <f>IFERROR(VLOOKUP(J501,Config!$A:$C,3,0),"")</f>
        <v>0</v>
      </c>
      <c r="P501" s="4" t="str">
        <f>IFERROR(VLOOKUP(J501,Config!$A:$F,6,0),"")</f>
        <v>D-A93</v>
      </c>
    </row>
    <row r="502" spans="2:16" x14ac:dyDescent="0.25">
      <c r="B502" s="6">
        <v>44232</v>
      </c>
      <c r="C502" s="7">
        <v>0.375</v>
      </c>
      <c r="E502" s="4" t="s">
        <v>70</v>
      </c>
      <c r="G502" s="4">
        <f t="shared" si="8"/>
        <v>2</v>
      </c>
      <c r="H502" s="4">
        <f t="shared" si="9"/>
        <v>2021</v>
      </c>
      <c r="J502" s="1" t="s">
        <v>460</v>
      </c>
      <c r="K502" s="4" t="str">
        <f>IFERROR(VLOOKUP(J502,Config!$A:$B,2,0),"")</f>
        <v>Photo sensor</v>
      </c>
      <c r="L502" s="1">
        <v>4</v>
      </c>
      <c r="M502" s="4" t="str">
        <f>IFERROR(VLOOKUP(J502,Config!$A:$G,7,0),"")</f>
        <v>EA</v>
      </c>
      <c r="N502" s="5">
        <f>IFERROR(VLOOKUP(J502,Config!$A:$C,3,0),"")</f>
        <v>0</v>
      </c>
      <c r="P502" s="4" t="str">
        <f>IFERROR(VLOOKUP(J502,Config!$A:$F,6,0),"")</f>
        <v>E3S-LS3N</v>
      </c>
    </row>
    <row r="503" spans="2:16" x14ac:dyDescent="0.25">
      <c r="B503" s="6">
        <v>44232</v>
      </c>
      <c r="C503" s="7">
        <v>0.375</v>
      </c>
      <c r="E503" s="4" t="s">
        <v>70</v>
      </c>
      <c r="G503" s="4">
        <f t="shared" si="8"/>
        <v>2</v>
      </c>
      <c r="H503" s="4">
        <f t="shared" si="9"/>
        <v>2021</v>
      </c>
      <c r="J503" s="1" t="s">
        <v>278</v>
      </c>
      <c r="K503" s="4" t="str">
        <f>IFERROR(VLOOKUP(J503,Config!$A:$B,2,0),"")</f>
        <v xml:space="preserve"> Photo Sensor AUTONICS MFR</v>
      </c>
      <c r="L503" s="1">
        <v>1</v>
      </c>
      <c r="M503" s="4" t="str">
        <f>IFERROR(VLOOKUP(J503,Config!$A:$G,7,0),"")</f>
        <v>EA</v>
      </c>
      <c r="N503" s="5">
        <f>IFERROR(VLOOKUP(J503,Config!$A:$C,3,0),"")</f>
        <v>0</v>
      </c>
      <c r="P503" s="4" t="str">
        <f>IFERROR(VLOOKUP(J503,Config!$A:$F,6,0),"")</f>
        <v>BID3M-TDT1</v>
      </c>
    </row>
    <row r="504" spans="2:16" x14ac:dyDescent="0.25">
      <c r="B504" s="6">
        <v>44232</v>
      </c>
      <c r="C504" s="7">
        <v>0.375</v>
      </c>
      <c r="E504" s="4" t="s">
        <v>70</v>
      </c>
      <c r="G504" s="4">
        <f t="shared" si="8"/>
        <v>2</v>
      </c>
      <c r="H504" s="4">
        <f t="shared" si="9"/>
        <v>2021</v>
      </c>
      <c r="J504" s="1" t="s">
        <v>279</v>
      </c>
      <c r="K504" s="4" t="str">
        <f>IFERROR(VLOOKUP(J504,Config!$A:$B,2,0),"")</f>
        <v>Call button</v>
      </c>
      <c r="L504" s="1">
        <v>2</v>
      </c>
      <c r="M504" s="4" t="str">
        <f>IFERROR(VLOOKUP(J504,Config!$A:$G,7,0),"")</f>
        <v>EA</v>
      </c>
      <c r="N504" s="5">
        <f>IFERROR(VLOOKUP(J504,Config!$A:$C,3,0),"")</f>
        <v>0</v>
      </c>
      <c r="P504" s="4" t="str">
        <f>IFERROR(VLOOKUP(J504,Config!$A:$F,6,0),"")</f>
        <v>402259414212</v>
      </c>
    </row>
    <row r="505" spans="2:16" x14ac:dyDescent="0.25">
      <c r="B505" s="6">
        <v>44232</v>
      </c>
      <c r="C505" s="7">
        <v>0.375</v>
      </c>
      <c r="E505" s="4" t="s">
        <v>70</v>
      </c>
      <c r="G505" s="4">
        <f t="shared" si="8"/>
        <v>2</v>
      </c>
      <c r="H505" s="4">
        <f t="shared" si="9"/>
        <v>2021</v>
      </c>
      <c r="J505" s="1" t="s">
        <v>280</v>
      </c>
      <c r="K505" s="4" t="str">
        <f>IFERROR(VLOOKUP(J505,Config!$A:$B,2,0),"")</f>
        <v>Còi báo</v>
      </c>
      <c r="L505" s="1">
        <v>1</v>
      </c>
      <c r="M505" s="4" t="str">
        <f>IFERROR(VLOOKUP(J505,Config!$A:$G,7,0),"")</f>
        <v>EA</v>
      </c>
      <c r="N505" s="5">
        <f>IFERROR(VLOOKUP(J505,Config!$A:$C,3,0),"")</f>
        <v>0</v>
      </c>
      <c r="P505" s="4" t="str">
        <f>IFERROR(VLOOKUP(J505,Config!$A:$F,6,0),"")</f>
        <v>KH-4025D</v>
      </c>
    </row>
    <row r="506" spans="2:16" x14ac:dyDescent="0.25">
      <c r="B506" s="6">
        <v>44232</v>
      </c>
      <c r="C506" s="7">
        <v>0.375</v>
      </c>
      <c r="E506" s="4" t="s">
        <v>70</v>
      </c>
      <c r="G506" s="4">
        <f t="shared" si="8"/>
        <v>2</v>
      </c>
      <c r="H506" s="4">
        <f t="shared" si="9"/>
        <v>2021</v>
      </c>
      <c r="J506" s="1" t="s">
        <v>281</v>
      </c>
      <c r="K506" s="4" t="str">
        <f>IFERROR(VLOOKUP(J506,Config!$A:$B,2,0),"")</f>
        <v>Sensor cửa an toàn (conveyor)</v>
      </c>
      <c r="L506" s="1">
        <v>1</v>
      </c>
      <c r="M506" s="4" t="str">
        <f>IFERROR(VLOOKUP(J506,Config!$A:$G,7,0),"")</f>
        <v>EA</v>
      </c>
      <c r="N506" s="5">
        <f>IFERROR(VLOOKUP(J506,Config!$A:$C,3,0),"")</f>
        <v>0</v>
      </c>
      <c r="P506" s="4" t="str">
        <f>IFERROR(VLOOKUP(J506,Config!$A:$F,6,0),"")</f>
        <v>UP18S-6NC</v>
      </c>
    </row>
    <row r="507" spans="2:16" x14ac:dyDescent="0.25">
      <c r="B507" s="6">
        <v>44232</v>
      </c>
      <c r="C507" s="7">
        <v>0.375</v>
      </c>
      <c r="E507" s="4" t="s">
        <v>70</v>
      </c>
      <c r="G507" s="4">
        <f t="shared" si="8"/>
        <v>2</v>
      </c>
      <c r="H507" s="4">
        <f t="shared" si="9"/>
        <v>2021</v>
      </c>
      <c r="J507" s="1" t="s">
        <v>282</v>
      </c>
      <c r="K507" s="4" t="str">
        <f>IFERROR(VLOOKUP(J507,Config!$A:$B,2,0),"")</f>
        <v>Sensor quang AUTONICS</v>
      </c>
      <c r="M507" s="4" t="str">
        <f>IFERROR(VLOOKUP(J507,Config!$A:$G,7,0),"")</f>
        <v>EA</v>
      </c>
      <c r="N507" s="5">
        <f>IFERROR(VLOOKUP(J507,Config!$A:$C,3,0),"")</f>
        <v>0</v>
      </c>
      <c r="P507" s="4" t="str">
        <f>IFERROR(VLOOKUP(J507,Config!$A:$F,6,0),"")</f>
        <v>BPS3M-TDT1</v>
      </c>
    </row>
    <row r="508" spans="2:16" x14ac:dyDescent="0.25">
      <c r="B508" s="6">
        <v>44232</v>
      </c>
      <c r="C508" s="7">
        <v>0.375</v>
      </c>
      <c r="E508" s="4" t="s">
        <v>70</v>
      </c>
      <c r="G508" s="4">
        <f t="shared" si="8"/>
        <v>2</v>
      </c>
      <c r="H508" s="4">
        <f t="shared" si="9"/>
        <v>2021</v>
      </c>
      <c r="J508" s="1" t="s">
        <v>283</v>
      </c>
      <c r="K508" s="4" t="str">
        <f>IFERROR(VLOOKUP(J508,Config!$A:$B,2,0),"")</f>
        <v>Cảm biến hành trình xylanh D-A73</v>
      </c>
      <c r="L508" s="1">
        <v>6</v>
      </c>
      <c r="M508" s="4" t="str">
        <f>IFERROR(VLOOKUP(J508,Config!$A:$G,7,0),"")</f>
        <v>EA</v>
      </c>
      <c r="N508" s="5">
        <f>IFERROR(VLOOKUP(J508,Config!$A:$C,3,0),"")</f>
        <v>0</v>
      </c>
      <c r="P508" s="4" t="str">
        <f>IFERROR(VLOOKUP(J508,Config!$A:$F,6,0),"")</f>
        <v>D-A73</v>
      </c>
    </row>
    <row r="509" spans="2:16" x14ac:dyDescent="0.25">
      <c r="B509" s="6">
        <v>44232</v>
      </c>
      <c r="C509" s="7">
        <v>0.375</v>
      </c>
      <c r="E509" s="4" t="s">
        <v>70</v>
      </c>
      <c r="G509" s="4">
        <f t="shared" si="8"/>
        <v>2</v>
      </c>
      <c r="H509" s="4">
        <f t="shared" si="9"/>
        <v>2021</v>
      </c>
      <c r="J509" s="1" t="s">
        <v>284</v>
      </c>
      <c r="K509" s="4" t="str">
        <f>IFERROR(VLOOKUP(J509,Config!$A:$B,2,0),"")</f>
        <v>Photo sensor</v>
      </c>
      <c r="L509" s="1">
        <v>4</v>
      </c>
      <c r="M509" s="4" t="str">
        <f>IFERROR(VLOOKUP(J509,Config!$A:$G,7,0),"")</f>
        <v>EA</v>
      </c>
      <c r="N509" s="5">
        <f>IFERROR(VLOOKUP(J509,Config!$A:$C,3,0),"")</f>
        <v>0</v>
      </c>
      <c r="P509" s="4" t="str">
        <f>IFERROR(VLOOKUP(J509,Config!$A:$F,6,0),"")</f>
        <v>EE-SX672</v>
      </c>
    </row>
    <row r="510" spans="2:16" x14ac:dyDescent="0.25">
      <c r="B510" s="6">
        <v>44232</v>
      </c>
      <c r="C510" s="7">
        <v>0.375</v>
      </c>
      <c r="E510" s="4" t="s">
        <v>70</v>
      </c>
      <c r="G510" s="4">
        <f t="shared" ref="G510:G569" si="10">MONTH(B510)</f>
        <v>2</v>
      </c>
      <c r="H510" s="4">
        <f t="shared" ref="H510:H569" si="11">YEAR(B510)</f>
        <v>2021</v>
      </c>
      <c r="J510" s="1" t="s">
        <v>285</v>
      </c>
      <c r="K510" s="4" t="str">
        <f>IFERROR(VLOOKUP(J510,Config!$A:$B,2,0),"")</f>
        <v xml:space="preserve">Sensor quang </v>
      </c>
      <c r="L510" s="1">
        <v>1</v>
      </c>
      <c r="M510" s="4" t="str">
        <f>IFERROR(VLOOKUP(J510,Config!$A:$G,7,0),"")</f>
        <v>EA</v>
      </c>
      <c r="N510" s="5">
        <f>IFERROR(VLOOKUP(J510,Config!$A:$C,3,0),"")</f>
        <v>0</v>
      </c>
      <c r="P510" s="4" t="str">
        <f>IFERROR(VLOOKUP(J510,Config!$A:$F,6,0),"")</f>
        <v>RM-Y44P-C3</v>
      </c>
    </row>
    <row r="511" spans="2:16" x14ac:dyDescent="0.25">
      <c r="B511" s="6">
        <v>44232</v>
      </c>
      <c r="C511" s="7">
        <v>0.375</v>
      </c>
      <c r="E511" s="4" t="s">
        <v>70</v>
      </c>
      <c r="G511" s="4">
        <f t="shared" si="10"/>
        <v>2</v>
      </c>
      <c r="H511" s="4">
        <f t="shared" si="11"/>
        <v>2021</v>
      </c>
      <c r="J511" s="1" t="s">
        <v>286</v>
      </c>
      <c r="K511" s="4" t="str">
        <f>IFERROR(VLOOKUP(J511,Config!$A:$B,2,0),"")</f>
        <v>Z cylinder return</v>
      </c>
      <c r="L511" s="1">
        <v>2</v>
      </c>
      <c r="M511" s="4" t="str">
        <f>IFERROR(VLOOKUP(J511,Config!$A:$G,7,0),"")</f>
        <v>EA</v>
      </c>
      <c r="N511" s="5">
        <f>IFERROR(VLOOKUP(J511,Config!$A:$C,3,0),"")</f>
        <v>0</v>
      </c>
      <c r="P511" s="4" t="str">
        <f>IFERROR(VLOOKUP(J511,Config!$A:$F,6,0),"")</f>
        <v>03007696-02</v>
      </c>
    </row>
    <row r="512" spans="2:16" x14ac:dyDescent="0.25">
      <c r="B512" s="6">
        <v>44232</v>
      </c>
      <c r="C512" s="7">
        <v>0.375</v>
      </c>
      <c r="E512" s="4" t="s">
        <v>70</v>
      </c>
      <c r="G512" s="4">
        <f t="shared" si="10"/>
        <v>2</v>
      </c>
      <c r="H512" s="4">
        <f t="shared" si="11"/>
        <v>2021</v>
      </c>
      <c r="J512" s="1" t="s">
        <v>302</v>
      </c>
      <c r="K512" s="4" t="str">
        <f>IFERROR(VLOOKUP(J512,Config!$A:$B,2,0),"")</f>
        <v>Van điều áp máy in MPM</v>
      </c>
      <c r="L512" s="1">
        <v>5</v>
      </c>
      <c r="M512" s="4" t="str">
        <f>IFERROR(VLOOKUP(J512,Config!$A:$G,7,0),"")</f>
        <v>EA</v>
      </c>
      <c r="N512" s="5">
        <f>IFERROR(VLOOKUP(J512,Config!$A:$C,3,0),"")</f>
        <v>0</v>
      </c>
      <c r="P512" s="4" t="str">
        <f>IFERROR(VLOOKUP(J512,Config!$A:$F,6,0),"")</f>
        <v>ARJ210-M5BG</v>
      </c>
    </row>
    <row r="513" spans="2:16" x14ac:dyDescent="0.25">
      <c r="B513" s="6">
        <v>44232</v>
      </c>
      <c r="C513" s="7">
        <v>0.375</v>
      </c>
      <c r="E513" s="4" t="s">
        <v>70</v>
      </c>
      <c r="G513" s="4">
        <f t="shared" si="10"/>
        <v>2</v>
      </c>
      <c r="H513" s="4">
        <f t="shared" si="11"/>
        <v>2021</v>
      </c>
      <c r="J513" s="1" t="s">
        <v>304</v>
      </c>
      <c r="K513" s="4" t="str">
        <f>IFERROR(VLOOKUP(J513,Config!$A:$B,2,0),"")</f>
        <v>Ổ cứng máy tính 500G</v>
      </c>
      <c r="L513" s="1">
        <v>1</v>
      </c>
      <c r="M513" s="4" t="str">
        <f>IFERROR(VLOOKUP(J513,Config!$A:$G,7,0),"")</f>
        <v>EA</v>
      </c>
      <c r="N513" s="5">
        <f>IFERROR(VLOOKUP(J513,Config!$A:$C,3,0),"")</f>
        <v>0</v>
      </c>
      <c r="P513" s="4">
        <f>IFERROR(VLOOKUP(J513,Config!$A:$F,6,0),"")</f>
        <v>0</v>
      </c>
    </row>
    <row r="514" spans="2:16" x14ac:dyDescent="0.25">
      <c r="B514" s="6">
        <v>44232</v>
      </c>
      <c r="C514" s="7">
        <v>0.375</v>
      </c>
      <c r="E514" s="4" t="s">
        <v>70</v>
      </c>
      <c r="G514" s="4">
        <f t="shared" si="10"/>
        <v>2</v>
      </c>
      <c r="H514" s="4">
        <f t="shared" si="11"/>
        <v>2021</v>
      </c>
      <c r="J514" s="1" t="s">
        <v>310</v>
      </c>
      <c r="K514" s="4" t="str">
        <f>IFERROR(VLOOKUP(J514,Config!$A:$B,2,0),"")</f>
        <v>Ổ cứng máy tính 1T</v>
      </c>
      <c r="L514" s="1">
        <v>1</v>
      </c>
      <c r="M514" s="4" t="str">
        <f>IFERROR(VLOOKUP(J514,Config!$A:$G,7,0),"")</f>
        <v>EA</v>
      </c>
      <c r="N514" s="5">
        <f>IFERROR(VLOOKUP(J514,Config!$A:$C,3,0),"")</f>
        <v>0</v>
      </c>
      <c r="P514" s="4">
        <f>IFERROR(VLOOKUP(J514,Config!$A:$F,6,0),"")</f>
        <v>0</v>
      </c>
    </row>
    <row r="515" spans="2:16" x14ac:dyDescent="0.25">
      <c r="B515" s="6">
        <v>44232</v>
      </c>
      <c r="C515" s="7">
        <v>0.375</v>
      </c>
      <c r="E515" s="4" t="s">
        <v>70</v>
      </c>
      <c r="G515" s="4">
        <f t="shared" si="10"/>
        <v>2</v>
      </c>
      <c r="H515" s="4">
        <f t="shared" si="11"/>
        <v>2021</v>
      </c>
      <c r="J515" s="1" t="s">
        <v>311</v>
      </c>
      <c r="K515" s="4" t="str">
        <f>IFERROR(VLOOKUP(J515,Config!$A:$B,2,0),"")</f>
        <v>Card PCI TP LINK</v>
      </c>
      <c r="L515" s="1">
        <v>13</v>
      </c>
      <c r="M515" s="4" t="str">
        <f>IFERROR(VLOOKUP(J515,Config!$A:$G,7,0),"")</f>
        <v>EA</v>
      </c>
      <c r="N515" s="5">
        <f>IFERROR(VLOOKUP(J515,Config!$A:$C,3,0),"")</f>
        <v>0</v>
      </c>
      <c r="P515" s="4" t="str">
        <f>IFERROR(VLOOKUP(J515,Config!$A:$F,6,0),"")</f>
        <v>TG-3269</v>
      </c>
    </row>
    <row r="516" spans="2:16" x14ac:dyDescent="0.25">
      <c r="B516" s="6">
        <v>44232</v>
      </c>
      <c r="C516" s="7">
        <v>0.375</v>
      </c>
      <c r="E516" s="4" t="s">
        <v>70</v>
      </c>
      <c r="G516" s="4">
        <f t="shared" si="10"/>
        <v>2</v>
      </c>
      <c r="H516" s="4">
        <f t="shared" si="11"/>
        <v>2021</v>
      </c>
      <c r="J516" s="1" t="s">
        <v>312</v>
      </c>
      <c r="K516" s="4" t="str">
        <f>IFERROR(VLOOKUP(J516,Config!$A:$B,2,0),"")</f>
        <v>PRV (CP20A, CP20M) cho máy ASM SX2, X4iS</v>
      </c>
      <c r="L516" s="1">
        <v>10</v>
      </c>
      <c r="M516" s="4" t="str">
        <f>IFERROR(VLOOKUP(J516,Config!$A:$G,7,0),"")</f>
        <v>EA</v>
      </c>
      <c r="N516" s="5">
        <f>IFERROR(VLOOKUP(J516,Config!$A:$C,3,0),"")</f>
        <v>0</v>
      </c>
      <c r="P516" s="4" t="str">
        <f>IFERROR(VLOOKUP(J516,Config!$A:$F,6,0),"")</f>
        <v>03072785-01</v>
      </c>
    </row>
    <row r="517" spans="2:16" x14ac:dyDescent="0.25">
      <c r="B517" s="6">
        <v>44232</v>
      </c>
      <c r="C517" s="7">
        <v>0.375</v>
      </c>
      <c r="E517" s="4" t="s">
        <v>70</v>
      </c>
      <c r="G517" s="4">
        <f t="shared" si="10"/>
        <v>2</v>
      </c>
      <c r="H517" s="4">
        <f t="shared" si="11"/>
        <v>2021</v>
      </c>
      <c r="J517" s="1" t="s">
        <v>313</v>
      </c>
      <c r="K517" s="4" t="str">
        <f>IFERROR(VLOOKUP(J517,Config!$A:$B,2,0),"")</f>
        <v>PRV (CP20M2) cho máy ASM TX</v>
      </c>
      <c r="L517" s="1">
        <v>7</v>
      </c>
      <c r="M517" s="4" t="str">
        <f>IFERROR(VLOOKUP(J517,Config!$A:$G,7,0),"")</f>
        <v>EA</v>
      </c>
      <c r="N517" s="5">
        <f>IFERROR(VLOOKUP(J517,Config!$A:$C,3,0),"")</f>
        <v>0</v>
      </c>
      <c r="P517" s="4" t="str">
        <f>IFERROR(VLOOKUP(J517,Config!$A:$F,6,0),"")</f>
        <v>03106620-02</v>
      </c>
    </row>
    <row r="518" spans="2:16" x14ac:dyDescent="0.25">
      <c r="B518" s="6">
        <v>44232</v>
      </c>
      <c r="C518" s="7">
        <v>0.375</v>
      </c>
      <c r="E518" s="4" t="s">
        <v>70</v>
      </c>
      <c r="G518" s="4">
        <f t="shared" si="10"/>
        <v>2</v>
      </c>
      <c r="H518" s="4">
        <f t="shared" si="11"/>
        <v>2021</v>
      </c>
      <c r="J518" s="1" t="s">
        <v>316</v>
      </c>
      <c r="K518" s="4" t="str">
        <f>IFERROR(VLOOKUP(J518,Config!$A:$B,2,0),"")</f>
        <v>Relay 24 VDC</v>
      </c>
      <c r="L518" s="1">
        <v>51</v>
      </c>
      <c r="M518" s="4" t="str">
        <f>IFERROR(VLOOKUP(J518,Config!$A:$G,7,0),"")</f>
        <v>EA</v>
      </c>
      <c r="N518" s="5">
        <f>IFERROR(VLOOKUP(J518,Config!$A:$C,3,0),"")</f>
        <v>0</v>
      </c>
      <c r="P518" s="4" t="str">
        <f>IFERROR(VLOOKUP(J518,Config!$A:$F,6,0),"")</f>
        <v>SZR-LY2-N1</v>
      </c>
    </row>
    <row r="519" spans="2:16" x14ac:dyDescent="0.25">
      <c r="B519" s="6">
        <v>44232</v>
      </c>
      <c r="C519" s="7">
        <v>0.375</v>
      </c>
      <c r="E519" s="4" t="s">
        <v>70</v>
      </c>
      <c r="G519" s="4">
        <f t="shared" si="10"/>
        <v>2</v>
      </c>
      <c r="H519" s="4">
        <f t="shared" si="11"/>
        <v>2021</v>
      </c>
      <c r="J519" s="1" t="s">
        <v>320</v>
      </c>
      <c r="K519" s="4" t="str">
        <f>IFERROR(VLOOKUP(J519,Config!$A:$B,2,0),"")</f>
        <v>Bộ điều chỉnh áp suất khí đầu vào máy Cleanner</v>
      </c>
      <c r="L519" s="1">
        <v>5</v>
      </c>
      <c r="M519" s="4" t="str">
        <f>IFERROR(VLOOKUP(J519,Config!$A:$G,7,0),"")</f>
        <v>EA</v>
      </c>
      <c r="N519" s="5">
        <f>IFERROR(VLOOKUP(J519,Config!$A:$C,3,0),"")</f>
        <v>0</v>
      </c>
      <c r="P519" s="4" t="str">
        <f>IFERROR(VLOOKUP(J519,Config!$A:$F,6,0),"")</f>
        <v>DP-102</v>
      </c>
    </row>
    <row r="520" spans="2:16" x14ac:dyDescent="0.25">
      <c r="B520" s="6">
        <v>44232</v>
      </c>
      <c r="C520" s="7">
        <v>0.375</v>
      </c>
      <c r="E520" s="4" t="s">
        <v>70</v>
      </c>
      <c r="G520" s="4">
        <f t="shared" si="10"/>
        <v>2</v>
      </c>
      <c r="H520" s="4">
        <f t="shared" si="11"/>
        <v>2021</v>
      </c>
      <c r="J520" s="1" t="s">
        <v>322</v>
      </c>
      <c r="K520" s="4" t="str">
        <f>IFERROR(VLOOKUP(J520,Config!$A:$B,2,0),"")</f>
        <v>Tụ điện 240VAC</v>
      </c>
      <c r="L520" s="1">
        <v>2</v>
      </c>
      <c r="M520" s="4" t="str">
        <f>IFERROR(VLOOKUP(J520,Config!$A:$G,7,0),"")</f>
        <v>EA</v>
      </c>
      <c r="N520" s="5">
        <f>IFERROR(VLOOKUP(J520,Config!$A:$C,3,0),"")</f>
        <v>0</v>
      </c>
      <c r="P520" s="4" t="str">
        <f>IFERROR(VLOOKUP(J520,Config!$A:$F,6,0),"")</f>
        <v>WYPM1C03Z4</v>
      </c>
    </row>
    <row r="521" spans="2:16" x14ac:dyDescent="0.25">
      <c r="B521" s="6">
        <v>44232</v>
      </c>
      <c r="C521" s="7">
        <v>0.375</v>
      </c>
      <c r="E521" s="4" t="s">
        <v>70</v>
      </c>
      <c r="G521" s="4">
        <f t="shared" si="10"/>
        <v>2</v>
      </c>
      <c r="H521" s="4">
        <f t="shared" si="11"/>
        <v>2021</v>
      </c>
      <c r="J521" s="1" t="s">
        <v>324</v>
      </c>
      <c r="K521" s="4" t="str">
        <f>IFERROR(VLOOKUP(J521,Config!$A:$B,2,0),"")</f>
        <v>Công tắc điện tự động 5A AC100 ~ 260V</v>
      </c>
      <c r="L521" s="1">
        <v>3</v>
      </c>
      <c r="M521" s="4" t="str">
        <f>IFERROR(VLOOKUP(J521,Config!$A:$G,7,0),"")</f>
        <v>EA</v>
      </c>
      <c r="N521" s="5">
        <f>IFERROR(VLOOKUP(J521,Config!$A:$C,3,0),"")</f>
        <v>0</v>
      </c>
      <c r="P521" s="4" t="str">
        <f>IFERROR(VLOOKUP(J521,Config!$A:$F,6,0),"")</f>
        <v>GMP22-2P</v>
      </c>
    </row>
    <row r="522" spans="2:16" x14ac:dyDescent="0.25">
      <c r="B522" s="6">
        <v>44232</v>
      </c>
      <c r="C522" s="7">
        <v>0.375</v>
      </c>
      <c r="E522" s="4" t="s">
        <v>70</v>
      </c>
      <c r="G522" s="4">
        <f t="shared" si="10"/>
        <v>2</v>
      </c>
      <c r="H522" s="4">
        <f t="shared" si="11"/>
        <v>2021</v>
      </c>
      <c r="J522" s="1" t="s">
        <v>325</v>
      </c>
      <c r="K522" s="4" t="str">
        <f>IFERROR(VLOOKUP(J522,Config!$A:$B,2,0),"")</f>
        <v>Xylanh cho máy Loader</v>
      </c>
      <c r="L522" s="1">
        <v>2</v>
      </c>
      <c r="M522" s="4" t="str">
        <f>IFERROR(VLOOKUP(J522,Config!$A:$G,7,0),"")</f>
        <v>EA</v>
      </c>
      <c r="N522" s="5">
        <f>IFERROR(VLOOKUP(J522,Config!$A:$C,3,0),"")</f>
        <v>0</v>
      </c>
      <c r="P522" s="4" t="str">
        <f>IFERROR(VLOOKUP(J522,Config!$A:$F,6,0),"")</f>
        <v>CDM2B20-400AZ</v>
      </c>
    </row>
    <row r="523" spans="2:16" x14ac:dyDescent="0.25">
      <c r="B523" s="6">
        <v>44232</v>
      </c>
      <c r="C523" s="7">
        <v>0.375</v>
      </c>
      <c r="E523" s="4" t="s">
        <v>70</v>
      </c>
      <c r="G523" s="4">
        <f t="shared" si="10"/>
        <v>2</v>
      </c>
      <c r="H523" s="4">
        <f t="shared" si="11"/>
        <v>2021</v>
      </c>
      <c r="J523" s="1" t="s">
        <v>326</v>
      </c>
      <c r="K523" s="4" t="str">
        <f>IFERROR(VLOOKUP(J523,Config!$A:$B,2,0),"")</f>
        <v>Zig cắt liệu ( Handy Splicer )</v>
      </c>
      <c r="L523" s="1">
        <v>70</v>
      </c>
      <c r="M523" s="4" t="str">
        <f>IFERROR(VLOOKUP(J523,Config!$A:$G,7,0),"")</f>
        <v>EA</v>
      </c>
      <c r="N523" s="5">
        <f>IFERROR(VLOOKUP(J523,Config!$A:$C,3,0),"")</f>
        <v>0</v>
      </c>
      <c r="P523" s="4">
        <f>IFERROR(VLOOKUP(J523,Config!$A:$F,6,0),"")</f>
        <v>0</v>
      </c>
    </row>
    <row r="524" spans="2:16" x14ac:dyDescent="0.25">
      <c r="B524" s="6">
        <v>44232</v>
      </c>
      <c r="C524" s="7">
        <v>0.375</v>
      </c>
      <c r="E524" s="4" t="s">
        <v>70</v>
      </c>
      <c r="G524" s="4">
        <f t="shared" si="10"/>
        <v>2</v>
      </c>
      <c r="H524" s="4">
        <f t="shared" si="11"/>
        <v>2021</v>
      </c>
      <c r="J524" s="1" t="s">
        <v>330</v>
      </c>
      <c r="K524" s="4" t="str">
        <f>IFERROR(VLOOKUP(J524,Config!$A:$B,2,0),"")</f>
        <v>Thanh chống cửa máy in MPM</v>
      </c>
      <c r="L524" s="1">
        <v>4</v>
      </c>
      <c r="M524" s="4" t="str">
        <f>IFERROR(VLOOKUP(J524,Config!$A:$G,7,0),"")</f>
        <v>EA</v>
      </c>
      <c r="N524" s="5">
        <f>IFERROR(VLOOKUP(J524,Config!$A:$C,3,0),"")</f>
        <v>0</v>
      </c>
      <c r="P524" s="4">
        <f>IFERROR(VLOOKUP(J524,Config!$A:$F,6,0),"")</f>
        <v>0</v>
      </c>
    </row>
    <row r="525" spans="2:16" x14ac:dyDescent="0.25">
      <c r="B525" s="6">
        <v>44232</v>
      </c>
      <c r="C525" s="7">
        <v>0.375</v>
      </c>
      <c r="E525" s="4" t="s">
        <v>70</v>
      </c>
      <c r="G525" s="4">
        <f t="shared" si="10"/>
        <v>2</v>
      </c>
      <c r="H525" s="4">
        <f t="shared" si="11"/>
        <v>2021</v>
      </c>
      <c r="J525" s="1" t="s">
        <v>332</v>
      </c>
      <c r="K525" s="4" t="str">
        <f>IFERROR(VLOOKUP(J525,Config!$A:$B,2,0),"")</f>
        <v>Fulse (Cầu chì) 6.3A</v>
      </c>
      <c r="L525" s="1">
        <v>51</v>
      </c>
      <c r="M525" s="4" t="str">
        <f>IFERROR(VLOOKUP(J525,Config!$A:$G,7,0),"")</f>
        <v>EA</v>
      </c>
      <c r="N525" s="5">
        <f>IFERROR(VLOOKUP(J525,Config!$A:$C,3,0),"")</f>
        <v>0</v>
      </c>
      <c r="P525" s="4">
        <f>IFERROR(VLOOKUP(J525,Config!$A:$F,6,0),"")</f>
        <v>0</v>
      </c>
    </row>
    <row r="526" spans="2:16" x14ac:dyDescent="0.25">
      <c r="B526" s="6">
        <v>44232</v>
      </c>
      <c r="C526" s="7">
        <v>0.375</v>
      </c>
      <c r="E526" s="4" t="s">
        <v>70</v>
      </c>
      <c r="G526" s="4">
        <f t="shared" si="10"/>
        <v>2</v>
      </c>
      <c r="H526" s="4">
        <f t="shared" si="11"/>
        <v>2021</v>
      </c>
      <c r="J526" s="1" t="s">
        <v>334</v>
      </c>
      <c r="K526" s="4" t="str">
        <f>IFERROR(VLOOKUP(J526,Config!$A:$B,2,0),"")</f>
        <v>Fulse (Cầu chì) 10A</v>
      </c>
      <c r="L526" s="1">
        <v>3</v>
      </c>
      <c r="M526" s="4" t="str">
        <f>IFERROR(VLOOKUP(J526,Config!$A:$G,7,0),"")</f>
        <v>EA</v>
      </c>
      <c r="N526" s="5">
        <f>IFERROR(VLOOKUP(J526,Config!$A:$C,3,0),"")</f>
        <v>0</v>
      </c>
      <c r="P526" s="4">
        <f>IFERROR(VLOOKUP(J526,Config!$A:$F,6,0),"")</f>
        <v>0</v>
      </c>
    </row>
    <row r="527" spans="2:16" x14ac:dyDescent="0.25">
      <c r="B527" s="6">
        <v>44232</v>
      </c>
      <c r="C527" s="7">
        <v>0.375</v>
      </c>
      <c r="E527" s="4" t="s">
        <v>70</v>
      </c>
      <c r="G527" s="4">
        <f t="shared" si="10"/>
        <v>2</v>
      </c>
      <c r="H527" s="4">
        <f t="shared" si="11"/>
        <v>2021</v>
      </c>
      <c r="J527" s="1" t="s">
        <v>336</v>
      </c>
      <c r="K527" s="4" t="str">
        <f>IFERROR(VLOOKUP(J527,Config!$A:$B,2,0),"")</f>
        <v>Fulse (Cầu chì) 4A</v>
      </c>
      <c r="L527" s="1">
        <v>2</v>
      </c>
      <c r="M527" s="4" t="str">
        <f>IFERROR(VLOOKUP(J527,Config!$A:$G,7,0),"")</f>
        <v>EA</v>
      </c>
      <c r="N527" s="5">
        <f>IFERROR(VLOOKUP(J527,Config!$A:$C,3,0),"")</f>
        <v>0</v>
      </c>
      <c r="P527" s="4">
        <f>IFERROR(VLOOKUP(J527,Config!$A:$F,6,0),"")</f>
        <v>0</v>
      </c>
    </row>
    <row r="528" spans="2:16" x14ac:dyDescent="0.25">
      <c r="B528" s="6">
        <v>44232</v>
      </c>
      <c r="C528" s="7">
        <v>0.375</v>
      </c>
      <c r="E528" s="4" t="s">
        <v>70</v>
      </c>
      <c r="G528" s="4">
        <f t="shared" si="10"/>
        <v>2</v>
      </c>
      <c r="H528" s="4">
        <f t="shared" si="11"/>
        <v>2021</v>
      </c>
      <c r="J528" s="1" t="s">
        <v>342</v>
      </c>
      <c r="K528" s="4" t="str">
        <f>IFERROR(VLOOKUP(J528,Config!$A:$B,2,0),"")</f>
        <v>Fulse (Cầu chì) 2A</v>
      </c>
      <c r="L528" s="1">
        <v>3</v>
      </c>
      <c r="M528" s="4" t="str">
        <f>IFERROR(VLOOKUP(J528,Config!$A:$G,7,0),"")</f>
        <v>EA</v>
      </c>
      <c r="N528" s="5">
        <f>IFERROR(VLOOKUP(J528,Config!$A:$C,3,0),"")</f>
        <v>0</v>
      </c>
      <c r="P528" s="4">
        <f>IFERROR(VLOOKUP(J528,Config!$A:$F,6,0),"")</f>
        <v>0</v>
      </c>
    </row>
    <row r="529" spans="2:16" x14ac:dyDescent="0.25">
      <c r="B529" s="6">
        <v>44232</v>
      </c>
      <c r="C529" s="7">
        <v>0.375</v>
      </c>
      <c r="E529" s="4" t="s">
        <v>70</v>
      </c>
      <c r="G529" s="4">
        <f t="shared" si="10"/>
        <v>2</v>
      </c>
      <c r="H529" s="4">
        <f t="shared" si="11"/>
        <v>2021</v>
      </c>
      <c r="J529" s="1" t="s">
        <v>346</v>
      </c>
      <c r="K529" s="4" t="str">
        <f>IFERROR(VLOOKUP(J529,Config!$A:$B,2,0),"")</f>
        <v>Fulse (Cầu chì) 5A</v>
      </c>
      <c r="L529" s="1">
        <v>2</v>
      </c>
      <c r="M529" s="4" t="str">
        <f>IFERROR(VLOOKUP(J529,Config!$A:$G,7,0),"")</f>
        <v>EA</v>
      </c>
      <c r="N529" s="5">
        <f>IFERROR(VLOOKUP(J529,Config!$A:$C,3,0),"")</f>
        <v>0</v>
      </c>
      <c r="P529" s="4">
        <f>IFERROR(VLOOKUP(J529,Config!$A:$F,6,0),"")</f>
        <v>0</v>
      </c>
    </row>
    <row r="530" spans="2:16" x14ac:dyDescent="0.25">
      <c r="B530" s="6">
        <v>44232</v>
      </c>
      <c r="C530" s="7">
        <v>0.375</v>
      </c>
      <c r="E530" s="4" t="s">
        <v>70</v>
      </c>
      <c r="G530" s="4">
        <f t="shared" si="10"/>
        <v>2</v>
      </c>
      <c r="H530" s="4">
        <f t="shared" si="11"/>
        <v>2021</v>
      </c>
      <c r="J530" s="1" t="s">
        <v>348</v>
      </c>
      <c r="K530" s="4" t="str">
        <f>IFERROR(VLOOKUP(J530,Config!$A:$B,2,0),"")</f>
        <v>Fulse (Cầu chì) 3.15A</v>
      </c>
      <c r="L530" s="1">
        <v>70</v>
      </c>
      <c r="M530" s="4" t="str">
        <f>IFERROR(VLOOKUP(J530,Config!$A:$G,7,0),"")</f>
        <v>EA</v>
      </c>
      <c r="N530" s="5">
        <f>IFERROR(VLOOKUP(J530,Config!$A:$C,3,0),"")</f>
        <v>0</v>
      </c>
      <c r="P530" s="4">
        <f>IFERROR(VLOOKUP(J530,Config!$A:$F,6,0),"")</f>
        <v>0</v>
      </c>
    </row>
    <row r="531" spans="2:16" x14ac:dyDescent="0.25">
      <c r="B531" s="6">
        <v>44232</v>
      </c>
      <c r="C531" s="7">
        <v>0.375</v>
      </c>
      <c r="E531" s="4" t="s">
        <v>70</v>
      </c>
      <c r="G531" s="4">
        <f t="shared" si="10"/>
        <v>2</v>
      </c>
      <c r="H531" s="4">
        <f t="shared" si="11"/>
        <v>2021</v>
      </c>
      <c r="J531" s="1" t="s">
        <v>350</v>
      </c>
      <c r="K531" s="4" t="str">
        <f>IFERROR(VLOOKUP(J531,Config!$A:$B,2,0),"")</f>
        <v xml:space="preserve">Flux height sensor </v>
      </c>
      <c r="L531" s="1">
        <v>4</v>
      </c>
      <c r="M531" s="4" t="str">
        <f>IFERROR(VLOOKUP(J531,Config!$A:$G,7,0),"")</f>
        <v>EA</v>
      </c>
      <c r="N531" s="5">
        <f>IFERROR(VLOOKUP(J531,Config!$A:$C,3,0),"")</f>
        <v>0</v>
      </c>
      <c r="P531" s="4" t="str">
        <f>IFERROR(VLOOKUP(J531,Config!$A:$F,6,0),"")</f>
        <v>214762</v>
      </c>
    </row>
    <row r="532" spans="2:16" x14ac:dyDescent="0.25">
      <c r="B532" s="6">
        <v>44232</v>
      </c>
      <c r="C532" s="7">
        <v>0.375</v>
      </c>
      <c r="E532" s="4" t="s">
        <v>70</v>
      </c>
      <c r="G532" s="4">
        <f t="shared" si="10"/>
        <v>2</v>
      </c>
      <c r="H532" s="4">
        <f t="shared" si="11"/>
        <v>2021</v>
      </c>
      <c r="J532" s="1" t="s">
        <v>365</v>
      </c>
      <c r="K532" s="4" t="str">
        <f>IFERROR(VLOOKUP(J532,Config!$A:$B,2,0),"")</f>
        <v>Bộ chia khí máy mount YAMAHA</v>
      </c>
      <c r="L532" s="1">
        <v>2</v>
      </c>
      <c r="M532" s="4" t="str">
        <f>IFERROR(VLOOKUP(J532,Config!$A:$G,7,0),"")</f>
        <v>EA</v>
      </c>
      <c r="N532" s="5">
        <f>IFERROR(VLOOKUP(J532,Config!$A:$C,3,0),"")</f>
        <v>0</v>
      </c>
      <c r="P532" s="4" t="str">
        <f>IFERROR(VLOOKUP(J532,Config!$A:$F,6,0),"")</f>
        <v>KHY-M7151-032</v>
      </c>
    </row>
    <row r="533" spans="2:16" x14ac:dyDescent="0.25">
      <c r="B533" s="6">
        <v>44232</v>
      </c>
      <c r="C533" s="7">
        <v>0.375</v>
      </c>
      <c r="E533" s="4" t="s">
        <v>70</v>
      </c>
      <c r="G533" s="4">
        <f t="shared" si="10"/>
        <v>2</v>
      </c>
      <c r="H533" s="4">
        <f t="shared" si="11"/>
        <v>2021</v>
      </c>
      <c r="J533" s="1" t="s">
        <v>366</v>
      </c>
      <c r="K533" s="4" t="str">
        <f>IFERROR(VLOOKUP(J533,Config!$A:$B,2,0),"")</f>
        <v xml:space="preserve">Súng bắn barcode </v>
      </c>
      <c r="L533" s="1">
        <v>6</v>
      </c>
      <c r="M533" s="4" t="str">
        <f>IFERROR(VLOOKUP(J533,Config!$A:$G,7,0),"")</f>
        <v>EA</v>
      </c>
      <c r="N533" s="5">
        <f>IFERROR(VLOOKUP(J533,Config!$A:$C,3,0),"")</f>
        <v>0</v>
      </c>
      <c r="P533" s="4" t="str">
        <f>IFERROR(VLOOKUP(J533,Config!$A:$F,6,0),"")</f>
        <v>1A1631PP175199</v>
      </c>
    </row>
    <row r="534" spans="2:16" x14ac:dyDescent="0.25">
      <c r="B534" s="6">
        <v>44232</v>
      </c>
      <c r="C534" s="7">
        <v>0.375</v>
      </c>
      <c r="E534" s="4" t="s">
        <v>70</v>
      </c>
      <c r="G534" s="4">
        <f t="shared" si="10"/>
        <v>2</v>
      </c>
      <c r="H534" s="4">
        <f t="shared" si="11"/>
        <v>2021</v>
      </c>
      <c r="J534" s="1" t="s">
        <v>368</v>
      </c>
      <c r="K534" s="4" t="str">
        <f>IFERROR(VLOOKUP(J534,Config!$A:$B,2,0),"")</f>
        <v>Đầu đo LCR</v>
      </c>
      <c r="M534" s="4" t="str">
        <f>IFERROR(VLOOKUP(J534,Config!$A:$G,7,0),"")</f>
        <v>EA</v>
      </c>
      <c r="N534" s="5">
        <f>IFERROR(VLOOKUP(J534,Config!$A:$C,3,0),"")</f>
        <v>0</v>
      </c>
      <c r="P534" s="4">
        <f>IFERROR(VLOOKUP(J534,Config!$A:$F,6,0),"")</f>
        <v>0</v>
      </c>
    </row>
    <row r="535" spans="2:16" x14ac:dyDescent="0.25">
      <c r="B535" s="6">
        <v>44232</v>
      </c>
      <c r="C535" s="7">
        <v>0.375</v>
      </c>
      <c r="E535" s="4" t="s">
        <v>70</v>
      </c>
      <c r="G535" s="4">
        <f t="shared" si="10"/>
        <v>2</v>
      </c>
      <c r="H535" s="4">
        <f t="shared" si="11"/>
        <v>2021</v>
      </c>
      <c r="J535" s="1" t="s">
        <v>380</v>
      </c>
      <c r="K535" s="4" t="str">
        <f>IFERROR(VLOOKUP(J535,Config!$A:$B,2,0),"")</f>
        <v>SWITCH + HUB</v>
      </c>
      <c r="M535" s="4" t="str">
        <f>IFERROR(VLOOKUP(J535,Config!$A:$G,7,0),"")</f>
        <v>EA</v>
      </c>
      <c r="N535" s="5">
        <f>IFERROR(VLOOKUP(J535,Config!$A:$C,3,0),"")</f>
        <v>0</v>
      </c>
      <c r="P535" s="4">
        <f>IFERROR(VLOOKUP(J535,Config!$A:$F,6,0),"")</f>
        <v>0</v>
      </c>
    </row>
    <row r="536" spans="2:16" x14ac:dyDescent="0.25">
      <c r="B536" s="6">
        <v>44232</v>
      </c>
      <c r="C536" s="7">
        <v>0.375</v>
      </c>
      <c r="E536" s="4" t="s">
        <v>70</v>
      </c>
      <c r="G536" s="4">
        <f t="shared" si="10"/>
        <v>2</v>
      </c>
      <c r="H536" s="4">
        <f t="shared" si="11"/>
        <v>2021</v>
      </c>
      <c r="J536" s="1" t="s">
        <v>385</v>
      </c>
      <c r="K536" s="4" t="str">
        <f>IFERROR(VLOOKUP(J536,Config!$A:$B,2,0),"")</f>
        <v>Dây nguồn</v>
      </c>
      <c r="M536" s="4" t="str">
        <f>IFERROR(VLOOKUP(J536,Config!$A:$G,7,0),"")</f>
        <v>Ea</v>
      </c>
      <c r="N536" s="5">
        <f>IFERROR(VLOOKUP(J536,Config!$A:$C,3,0),"")</f>
        <v>0</v>
      </c>
      <c r="P536" s="4">
        <f>IFERROR(VLOOKUP(J536,Config!$A:$F,6,0),"")</f>
        <v>0</v>
      </c>
    </row>
    <row r="537" spans="2:16" x14ac:dyDescent="0.25">
      <c r="B537" s="6">
        <v>44232</v>
      </c>
      <c r="C537" s="7">
        <v>0.375</v>
      </c>
      <c r="E537" s="4" t="s">
        <v>70</v>
      </c>
      <c r="G537" s="4">
        <f t="shared" si="10"/>
        <v>2</v>
      </c>
      <c r="H537" s="4">
        <f t="shared" si="11"/>
        <v>2021</v>
      </c>
      <c r="J537" s="1" t="s">
        <v>386</v>
      </c>
      <c r="K537" s="4" t="str">
        <f>IFERROR(VLOOKUP(J537,Config!$A:$B,2,0),"")</f>
        <v>Dây cáp</v>
      </c>
      <c r="M537" s="4" t="str">
        <f>IFERROR(VLOOKUP(J537,Config!$A:$G,7,0),"")</f>
        <v>Ea</v>
      </c>
      <c r="N537" s="5">
        <f>IFERROR(VLOOKUP(J537,Config!$A:$C,3,0),"")</f>
        <v>0</v>
      </c>
      <c r="P537" s="4">
        <f>IFERROR(VLOOKUP(J537,Config!$A:$F,6,0),"")</f>
        <v>0</v>
      </c>
    </row>
    <row r="538" spans="2:16" x14ac:dyDescent="0.25">
      <c r="B538" s="6">
        <v>44232</v>
      </c>
      <c r="C538" s="7">
        <v>0.375</v>
      </c>
      <c r="E538" s="4" t="s">
        <v>70</v>
      </c>
      <c r="G538" s="4">
        <f t="shared" si="10"/>
        <v>2</v>
      </c>
      <c r="H538" s="4">
        <f t="shared" si="11"/>
        <v>2021</v>
      </c>
      <c r="J538" s="1" t="s">
        <v>387</v>
      </c>
      <c r="K538" s="4" t="str">
        <f>IFERROR(VLOOKUP(J538,Config!$A:$B,2,0),"")</f>
        <v>Phích cắm, ổ cắm</v>
      </c>
      <c r="L538" s="1">
        <v>14</v>
      </c>
      <c r="M538" s="4" t="str">
        <f>IFERROR(VLOOKUP(J538,Config!$A:$G,7,0),"")</f>
        <v>Ea</v>
      </c>
      <c r="N538" s="5">
        <f>IFERROR(VLOOKUP(J538,Config!$A:$C,3,0),"")</f>
        <v>0</v>
      </c>
      <c r="P538" s="4">
        <f>IFERROR(VLOOKUP(J538,Config!$A:$F,6,0),"")</f>
        <v>0</v>
      </c>
    </row>
    <row r="539" spans="2:16" x14ac:dyDescent="0.25">
      <c r="B539" s="6">
        <v>44232</v>
      </c>
      <c r="C539" s="7">
        <v>0.375</v>
      </c>
      <c r="E539" s="4" t="s">
        <v>70</v>
      </c>
      <c r="G539" s="4">
        <f t="shared" si="10"/>
        <v>2</v>
      </c>
      <c r="H539" s="4">
        <f t="shared" si="11"/>
        <v>2021</v>
      </c>
      <c r="J539" s="1" t="s">
        <v>393</v>
      </c>
      <c r="K539" s="4" t="str">
        <f>IFERROR(VLOOKUP(J539,Config!$A:$B,2,0),"")</f>
        <v>Vòng đeo tay chống tĩnh điện</v>
      </c>
      <c r="L539" s="1">
        <v>33</v>
      </c>
      <c r="M539" s="4" t="str">
        <f>IFERROR(VLOOKUP(J539,Config!$A:$G,7,0),"")</f>
        <v>Ea</v>
      </c>
      <c r="N539" s="5">
        <f>IFERROR(VLOOKUP(J539,Config!$A:$C,3,0),"")</f>
        <v>0</v>
      </c>
      <c r="P539" s="4">
        <f>IFERROR(VLOOKUP(J539,Config!$A:$F,6,0),"")</f>
        <v>0</v>
      </c>
    </row>
    <row r="540" spans="2:16" x14ac:dyDescent="0.25">
      <c r="B540" s="6">
        <v>44232</v>
      </c>
      <c r="C540" s="7">
        <v>0.375</v>
      </c>
      <c r="E540" s="4" t="s">
        <v>70</v>
      </c>
      <c r="G540" s="4">
        <f t="shared" si="10"/>
        <v>2</v>
      </c>
      <c r="H540" s="4">
        <f t="shared" si="11"/>
        <v>2021</v>
      </c>
      <c r="J540" s="1" t="s">
        <v>394</v>
      </c>
      <c r="K540" s="4" t="str">
        <f>IFERROR(VLOOKUP(J540,Config!$A:$B,2,0),"")</f>
        <v>Dây tiếp địa</v>
      </c>
      <c r="L540" s="1">
        <v>36</v>
      </c>
      <c r="M540" s="4" t="str">
        <f>IFERROR(VLOOKUP(J540,Config!$A:$G,7,0),"")</f>
        <v>Ea</v>
      </c>
      <c r="N540" s="5">
        <f>IFERROR(VLOOKUP(J540,Config!$A:$C,3,0),"")</f>
        <v>0</v>
      </c>
      <c r="P540" s="4">
        <f>IFERROR(VLOOKUP(J540,Config!$A:$F,6,0),"")</f>
        <v>0</v>
      </c>
    </row>
    <row r="541" spans="2:16" x14ac:dyDescent="0.25">
      <c r="B541" s="6">
        <v>44232</v>
      </c>
      <c r="C541" s="7">
        <v>0.375</v>
      </c>
      <c r="E541" s="4" t="s">
        <v>70</v>
      </c>
      <c r="G541" s="4">
        <f t="shared" si="10"/>
        <v>2</v>
      </c>
      <c r="H541" s="4">
        <f t="shared" si="11"/>
        <v>2021</v>
      </c>
      <c r="J541" s="1" t="s">
        <v>395</v>
      </c>
      <c r="K541" s="4" t="str">
        <f>IFERROR(VLOOKUP(J541,Config!$A:$B,2,0),"")</f>
        <v>Dây tín hiệu</v>
      </c>
      <c r="M541" s="4">
        <f>IFERROR(VLOOKUP(J541,Config!$A:$G,7,0),"")</f>
        <v>0</v>
      </c>
      <c r="N541" s="5">
        <f>IFERROR(VLOOKUP(J541,Config!$A:$C,3,0),"")</f>
        <v>0</v>
      </c>
      <c r="P541" s="4">
        <f>IFERROR(VLOOKUP(J541,Config!$A:$F,6,0),"")</f>
        <v>0</v>
      </c>
    </row>
    <row r="542" spans="2:16" x14ac:dyDescent="0.25">
      <c r="B542" s="6">
        <v>44232</v>
      </c>
      <c r="C542" s="7">
        <v>0.375</v>
      </c>
      <c r="E542" s="4" t="s">
        <v>70</v>
      </c>
      <c r="G542" s="4">
        <f t="shared" si="10"/>
        <v>2</v>
      </c>
      <c r="H542" s="4">
        <f t="shared" si="11"/>
        <v>2021</v>
      </c>
      <c r="J542" s="1" t="s">
        <v>396</v>
      </c>
      <c r="K542" s="4" t="str">
        <f>IFERROR(VLOOKUP(J542,Config!$A:$B,2,0),"")</f>
        <v>Dây điện loại nhỏ</v>
      </c>
      <c r="M542" s="4">
        <f>IFERROR(VLOOKUP(J542,Config!$A:$G,7,0),"")</f>
        <v>0</v>
      </c>
      <c r="N542" s="5">
        <f>IFERROR(VLOOKUP(J542,Config!$A:$C,3,0),"")</f>
        <v>0</v>
      </c>
      <c r="P542" s="4">
        <f>IFERROR(VLOOKUP(J542,Config!$A:$F,6,0),"")</f>
        <v>0</v>
      </c>
    </row>
    <row r="543" spans="2:16" x14ac:dyDescent="0.25">
      <c r="B543" s="6">
        <v>44232</v>
      </c>
      <c r="C543" s="7">
        <v>0.375</v>
      </c>
      <c r="E543" s="4" t="s">
        <v>70</v>
      </c>
      <c r="G543" s="4">
        <f t="shared" si="10"/>
        <v>2</v>
      </c>
      <c r="H543" s="4">
        <f t="shared" si="11"/>
        <v>2021</v>
      </c>
      <c r="J543" s="1" t="s">
        <v>399</v>
      </c>
      <c r="K543" s="4" t="str">
        <f>IFERROR(VLOOKUP(J543,Config!$A:$B,2,0),"")</f>
        <v>Dây điện loại to</v>
      </c>
      <c r="M543" s="4">
        <f>IFERROR(VLOOKUP(J543,Config!$A:$G,7,0),"")</f>
        <v>0</v>
      </c>
      <c r="N543" s="5">
        <f>IFERROR(VLOOKUP(J543,Config!$A:$C,3,0),"")</f>
        <v>0</v>
      </c>
      <c r="P543" s="4">
        <f>IFERROR(VLOOKUP(J543,Config!$A:$F,6,0),"")</f>
        <v>0</v>
      </c>
    </row>
    <row r="544" spans="2:16" x14ac:dyDescent="0.25">
      <c r="B544" s="6">
        <v>44232</v>
      </c>
      <c r="C544" s="7">
        <v>0.375</v>
      </c>
      <c r="E544" s="4" t="s">
        <v>70</v>
      </c>
      <c r="G544" s="4">
        <f t="shared" si="10"/>
        <v>2</v>
      </c>
      <c r="H544" s="4">
        <f t="shared" si="11"/>
        <v>2021</v>
      </c>
      <c r="J544" s="1" t="s">
        <v>400</v>
      </c>
      <c r="K544" s="4" t="str">
        <f>IFERROR(VLOOKUP(J544,Config!$A:$B,2,0),"")</f>
        <v>Bàn phím</v>
      </c>
      <c r="L544" s="1">
        <v>15</v>
      </c>
      <c r="M544" s="4" t="str">
        <f>IFERROR(VLOOKUP(J544,Config!$A:$G,7,0),"")</f>
        <v>Ea</v>
      </c>
      <c r="N544" s="5">
        <f>IFERROR(VLOOKUP(J544,Config!$A:$C,3,0),"")</f>
        <v>0</v>
      </c>
      <c r="P544" s="4">
        <f>IFERROR(VLOOKUP(J544,Config!$A:$F,6,0),"")</f>
        <v>0</v>
      </c>
    </row>
    <row r="545" spans="2:16" x14ac:dyDescent="0.25">
      <c r="B545" s="6">
        <v>44232</v>
      </c>
      <c r="C545" s="7">
        <v>0.375</v>
      </c>
      <c r="E545" s="4" t="s">
        <v>70</v>
      </c>
      <c r="G545" s="4">
        <f t="shared" si="10"/>
        <v>2</v>
      </c>
      <c r="H545" s="4">
        <f t="shared" si="11"/>
        <v>2021</v>
      </c>
      <c r="J545" s="1" t="s">
        <v>401</v>
      </c>
      <c r="K545" s="4" t="str">
        <f>IFERROR(VLOOKUP(J545,Config!$A:$B,2,0),"")</f>
        <v>Chuột</v>
      </c>
      <c r="L545" s="1">
        <v>9</v>
      </c>
      <c r="M545" s="4" t="str">
        <f>IFERROR(VLOOKUP(J545,Config!$A:$G,7,0),"")</f>
        <v>Ea</v>
      </c>
      <c r="N545" s="5">
        <f>IFERROR(VLOOKUP(J545,Config!$A:$C,3,0),"")</f>
        <v>0</v>
      </c>
      <c r="P545" s="4">
        <f>IFERROR(VLOOKUP(J545,Config!$A:$F,6,0),"")</f>
        <v>0</v>
      </c>
    </row>
    <row r="546" spans="2:16" x14ac:dyDescent="0.25">
      <c r="B546" s="6">
        <v>44232</v>
      </c>
      <c r="C546" s="7">
        <v>0.375</v>
      </c>
      <c r="E546" s="4" t="s">
        <v>70</v>
      </c>
      <c r="G546" s="4">
        <f t="shared" si="10"/>
        <v>2</v>
      </c>
      <c r="H546" s="4">
        <f t="shared" si="11"/>
        <v>2021</v>
      </c>
      <c r="J546" s="1" t="s">
        <v>402</v>
      </c>
      <c r="K546" s="4" t="str">
        <f>IFERROR(VLOOKUP(J546,Config!$A:$B,2,0),"")</f>
        <v>Dây belt dẹt conveyor</v>
      </c>
      <c r="M546" s="4">
        <f>IFERROR(VLOOKUP(J546,Config!$A:$G,7,0),"")</f>
        <v>0</v>
      </c>
      <c r="N546" s="5">
        <f>IFERROR(VLOOKUP(J546,Config!$A:$C,3,0),"")</f>
        <v>0</v>
      </c>
      <c r="P546" s="4">
        <f>IFERROR(VLOOKUP(J546,Config!$A:$F,6,0),"")</f>
        <v>0</v>
      </c>
    </row>
    <row r="547" spans="2:16" x14ac:dyDescent="0.25">
      <c r="B547" s="6">
        <v>44232</v>
      </c>
      <c r="C547" s="7">
        <v>0.375</v>
      </c>
      <c r="E547" s="4" t="s">
        <v>70</v>
      </c>
      <c r="G547" s="4">
        <f t="shared" si="10"/>
        <v>2</v>
      </c>
      <c r="H547" s="4">
        <f t="shared" si="11"/>
        <v>2021</v>
      </c>
      <c r="J547" s="1" t="s">
        <v>403</v>
      </c>
      <c r="K547" s="4" t="str">
        <f>IFERROR(VLOOKUP(J547,Config!$A:$B,2,0),"")</f>
        <v>Smema</v>
      </c>
      <c r="M547" s="4">
        <f>IFERROR(VLOOKUP(J547,Config!$A:$G,7,0),"")</f>
        <v>0</v>
      </c>
      <c r="N547" s="5">
        <f>IFERROR(VLOOKUP(J547,Config!$A:$C,3,0),"")</f>
        <v>0</v>
      </c>
      <c r="P547" s="4">
        <f>IFERROR(VLOOKUP(J547,Config!$A:$F,6,0),"")</f>
        <v>0</v>
      </c>
    </row>
    <row r="548" spans="2:16" x14ac:dyDescent="0.25">
      <c r="B548" s="6">
        <v>44232</v>
      </c>
      <c r="C548" s="7">
        <v>0.375</v>
      </c>
      <c r="E548" s="4" t="s">
        <v>70</v>
      </c>
      <c r="G548" s="4">
        <f t="shared" si="10"/>
        <v>2</v>
      </c>
      <c r="H548" s="4">
        <f t="shared" si="11"/>
        <v>2021</v>
      </c>
      <c r="J548" s="1" t="s">
        <v>404</v>
      </c>
      <c r="K548" s="4" t="str">
        <f>IFERROR(VLOOKUP(J548,Config!$A:$B,2,0),"")</f>
        <v>Support pin</v>
      </c>
      <c r="M548" s="4">
        <f>IFERROR(VLOOKUP(J548,Config!$A:$G,7,0),"")</f>
        <v>0</v>
      </c>
      <c r="N548" s="5">
        <f>IFERROR(VLOOKUP(J548,Config!$A:$C,3,0),"")</f>
        <v>0</v>
      </c>
      <c r="P548" s="4">
        <f>IFERROR(VLOOKUP(J548,Config!$A:$F,6,0),"")</f>
        <v>0</v>
      </c>
    </row>
    <row r="549" spans="2:16" x14ac:dyDescent="0.25">
      <c r="B549" s="6">
        <v>44232</v>
      </c>
      <c r="C549" s="7">
        <v>0.375</v>
      </c>
      <c r="E549" s="4" t="s">
        <v>70</v>
      </c>
      <c r="G549" s="4">
        <f t="shared" si="10"/>
        <v>2</v>
      </c>
      <c r="H549" s="4">
        <f t="shared" si="11"/>
        <v>2021</v>
      </c>
      <c r="J549" s="1" t="s">
        <v>413</v>
      </c>
      <c r="K549" s="4" t="str">
        <f>IFERROR(VLOOKUP(J549,Config!$A:$B,2,0),"")</f>
        <v>Spare part KOHYOUNG</v>
      </c>
      <c r="M549" s="4">
        <f>IFERROR(VLOOKUP(J549,Config!$A:$G,7,0),"")</f>
        <v>0</v>
      </c>
      <c r="N549" s="5">
        <f>IFERROR(VLOOKUP(J549,Config!$A:$C,3,0),"")</f>
        <v>0</v>
      </c>
      <c r="P549" s="4">
        <f>IFERROR(VLOOKUP(J549,Config!$A:$F,6,0),"")</f>
        <v>0</v>
      </c>
    </row>
    <row r="550" spans="2:16" x14ac:dyDescent="0.25">
      <c r="B550" s="6">
        <v>44232</v>
      </c>
      <c r="C550" s="7">
        <v>0.375</v>
      </c>
      <c r="E550" s="4" t="s">
        <v>70</v>
      </c>
      <c r="G550" s="4">
        <f t="shared" si="10"/>
        <v>2</v>
      </c>
      <c r="H550" s="4">
        <f t="shared" si="11"/>
        <v>2021</v>
      </c>
      <c r="J550" s="1" t="s">
        <v>414</v>
      </c>
      <c r="K550" s="4" t="str">
        <f>IFERROR(VLOOKUP(J550,Config!$A:$B,2,0),"")</f>
        <v>Spare part 2D AOI</v>
      </c>
      <c r="M550" s="4">
        <f>IFERROR(VLOOKUP(J550,Config!$A:$G,7,0),"")</f>
        <v>0</v>
      </c>
      <c r="N550" s="5">
        <f>IFERROR(VLOOKUP(J550,Config!$A:$C,3,0),"")</f>
        <v>0</v>
      </c>
      <c r="P550" s="4">
        <f>IFERROR(VLOOKUP(J550,Config!$A:$F,6,0),"")</f>
        <v>0</v>
      </c>
    </row>
    <row r="551" spans="2:16" x14ac:dyDescent="0.25">
      <c r="B551" s="6">
        <v>44232</v>
      </c>
      <c r="C551" s="7">
        <v>0.375</v>
      </c>
      <c r="E551" s="4" t="s">
        <v>70</v>
      </c>
      <c r="G551" s="4">
        <f t="shared" si="10"/>
        <v>2</v>
      </c>
      <c r="H551" s="4">
        <f t="shared" si="11"/>
        <v>2021</v>
      </c>
      <c r="J551" s="1" t="s">
        <v>415</v>
      </c>
      <c r="K551" s="4" t="str">
        <f>IFERROR(VLOOKUP(J551,Config!$A:$B,2,0),"")</f>
        <v>Dây cable mạng</v>
      </c>
      <c r="M551" s="4">
        <f>IFERROR(VLOOKUP(J551,Config!$A:$G,7,0),"")</f>
        <v>0</v>
      </c>
      <c r="N551" s="5">
        <f>IFERROR(VLOOKUP(J551,Config!$A:$C,3,0),"")</f>
        <v>0</v>
      </c>
      <c r="P551" s="4">
        <f>IFERROR(VLOOKUP(J551,Config!$A:$F,6,0),"")</f>
        <v>0</v>
      </c>
    </row>
    <row r="552" spans="2:16" x14ac:dyDescent="0.25">
      <c r="B552" s="6">
        <v>44232</v>
      </c>
      <c r="C552" s="7">
        <v>0.375</v>
      </c>
      <c r="E552" s="4" t="s">
        <v>70</v>
      </c>
      <c r="G552" s="4">
        <f t="shared" si="10"/>
        <v>2</v>
      </c>
      <c r="H552" s="4">
        <f t="shared" si="11"/>
        <v>2021</v>
      </c>
      <c r="J552" s="1" t="s">
        <v>416</v>
      </c>
      <c r="K552" s="4" t="str">
        <f>IFERROR(VLOOKUP(J552,Config!$A:$B,2,0),"")</f>
        <v>Cable chuyển đổi</v>
      </c>
      <c r="M552" s="4" t="str">
        <f>IFERROR(VLOOKUP(J552,Config!$A:$G,7,0),"")</f>
        <v>Ea</v>
      </c>
      <c r="N552" s="5">
        <f>IFERROR(VLOOKUP(J552,Config!$A:$C,3,0),"")</f>
        <v>0</v>
      </c>
      <c r="P552" s="4">
        <f>IFERROR(VLOOKUP(J552,Config!$A:$F,6,0),"")</f>
        <v>0</v>
      </c>
    </row>
    <row r="553" spans="2:16" x14ac:dyDescent="0.25">
      <c r="B553" s="6">
        <v>44232</v>
      </c>
      <c r="C553" s="7">
        <v>0.375</v>
      </c>
      <c r="E553" s="4" t="s">
        <v>70</v>
      </c>
      <c r="G553" s="4">
        <f t="shared" si="10"/>
        <v>2</v>
      </c>
      <c r="H553" s="4">
        <f t="shared" si="11"/>
        <v>2021</v>
      </c>
      <c r="J553" s="1" t="s">
        <v>417</v>
      </c>
      <c r="K553" s="4" t="str">
        <f>IFERROR(VLOOKUP(J553,Config!$A:$B,2,0),"")</f>
        <v>Ổ cứng máy tính 250G</v>
      </c>
      <c r="L553" s="1">
        <v>1</v>
      </c>
      <c r="M553" s="4" t="str">
        <f>IFERROR(VLOOKUP(J553,Config!$A:$G,7,0),"")</f>
        <v>Ea</v>
      </c>
      <c r="N553" s="5">
        <f>IFERROR(VLOOKUP(J553,Config!$A:$C,3,0),"")</f>
        <v>0</v>
      </c>
      <c r="P553" s="4">
        <f>IFERROR(VLOOKUP(J553,Config!$A:$F,6,0),"")</f>
        <v>0</v>
      </c>
    </row>
    <row r="554" spans="2:16" x14ac:dyDescent="0.25">
      <c r="B554" s="6">
        <v>44232</v>
      </c>
      <c r="C554" s="7">
        <v>0.375</v>
      </c>
      <c r="E554" s="4" t="s">
        <v>70</v>
      </c>
      <c r="G554" s="4">
        <f t="shared" si="10"/>
        <v>2</v>
      </c>
      <c r="H554" s="4">
        <f t="shared" si="11"/>
        <v>2021</v>
      </c>
      <c r="J554" s="1" t="s">
        <v>489</v>
      </c>
      <c r="K554" s="4" t="str">
        <f>IFERROR(VLOOKUP(J554,Config!$A:$B,2,0),"")</f>
        <v>Nguồn 48V-5A</v>
      </c>
      <c r="L554" s="1">
        <v>1</v>
      </c>
      <c r="M554" s="4" t="str">
        <f>IFERROR(VLOOKUP(J554,Config!$A:$G,7,0),"")</f>
        <v>Ea</v>
      </c>
      <c r="N554" s="5">
        <f>IFERROR(VLOOKUP(J554,Config!$A:$C,3,0),"")</f>
        <v>0</v>
      </c>
      <c r="P554" s="4">
        <f>IFERROR(VLOOKUP(J554,Config!$A:$F,6,0),"")</f>
        <v>0</v>
      </c>
    </row>
    <row r="555" spans="2:16" x14ac:dyDescent="0.25">
      <c r="B555" s="6">
        <v>44232</v>
      </c>
      <c r="C555" s="7">
        <v>0.375</v>
      </c>
      <c r="E555" s="4" t="s">
        <v>70</v>
      </c>
      <c r="G555" s="4">
        <f t="shared" si="10"/>
        <v>2</v>
      </c>
      <c r="H555" s="4">
        <f t="shared" si="11"/>
        <v>2021</v>
      </c>
      <c r="J555" s="1" t="s">
        <v>490</v>
      </c>
      <c r="K555" s="4" t="str">
        <f>IFERROR(VLOOKUP(J555,Config!$A:$B,2,0),"")</f>
        <v xml:space="preserve"> Vòng Bút cảm ứng  YAMAHA</v>
      </c>
      <c r="M555" s="4" t="str">
        <f>IFERROR(VLOOKUP(J555,Config!$A:$G,7,0),"")</f>
        <v>Ea</v>
      </c>
      <c r="N555" s="5">
        <f>IFERROR(VLOOKUP(J555,Config!$A:$C,3,0),"")</f>
        <v>0</v>
      </c>
      <c r="P555" s="4">
        <f>IFERROR(VLOOKUP(J555,Config!$A:$F,6,0),"")</f>
        <v>0</v>
      </c>
    </row>
    <row r="556" spans="2:16" x14ac:dyDescent="0.25">
      <c r="B556" s="6">
        <v>44232</v>
      </c>
      <c r="C556" s="7">
        <v>0.375</v>
      </c>
      <c r="E556" s="4" t="s">
        <v>70</v>
      </c>
      <c r="G556" s="4">
        <f t="shared" si="10"/>
        <v>2</v>
      </c>
      <c r="H556" s="4">
        <f t="shared" si="11"/>
        <v>2021</v>
      </c>
      <c r="J556" s="1" t="s">
        <v>491</v>
      </c>
      <c r="K556" s="4" t="str">
        <f>IFERROR(VLOOKUP(J556,Config!$A:$B,2,0),"")</f>
        <v>Filter Disk</v>
      </c>
      <c r="L556" s="1">
        <v>5</v>
      </c>
      <c r="M556" s="4" t="str">
        <f>IFERROR(VLOOKUP(J556,Config!$A:$G,7,0),"")</f>
        <v>BOX</v>
      </c>
      <c r="N556" s="5">
        <f>IFERROR(VLOOKUP(J556,Config!$A:$C,3,0),"")</f>
        <v>0</v>
      </c>
      <c r="P556" s="4" t="str">
        <f>IFERROR(VLOOKUP(J556,Config!$A:$F,6,0),"")</f>
        <v>03042001-02</v>
      </c>
    </row>
    <row r="557" spans="2:16" x14ac:dyDescent="0.25">
      <c r="B557" s="6">
        <v>44232</v>
      </c>
      <c r="C557" s="7">
        <v>0.375</v>
      </c>
      <c r="E557" s="4" t="s">
        <v>70</v>
      </c>
      <c r="G557" s="4">
        <f t="shared" si="10"/>
        <v>2</v>
      </c>
      <c r="H557" s="4">
        <f t="shared" si="11"/>
        <v>2021</v>
      </c>
      <c r="J557" s="1" t="s">
        <v>492</v>
      </c>
      <c r="K557" s="4" t="str">
        <f>IFERROR(VLOOKUP(J557,Config!$A:$B,2,0),"")</f>
        <v>Anti-Glare shield</v>
      </c>
      <c r="L557" s="1">
        <v>3</v>
      </c>
      <c r="M557" s="4" t="str">
        <f>IFERROR(VLOOKUP(J557,Config!$A:$G,7,0),"")</f>
        <v>Pack</v>
      </c>
      <c r="N557" s="5">
        <f>IFERROR(VLOOKUP(J557,Config!$A:$C,3,0),"")</f>
        <v>0</v>
      </c>
      <c r="P557" s="4" t="str">
        <f>IFERROR(VLOOKUP(J557,Config!$A:$F,6,0),"")</f>
        <v>03013091S02</v>
      </c>
    </row>
    <row r="558" spans="2:16" x14ac:dyDescent="0.25">
      <c r="B558" s="6">
        <v>44232</v>
      </c>
      <c r="C558" s="7">
        <v>0.375</v>
      </c>
      <c r="E558" s="4" t="s">
        <v>70</v>
      </c>
      <c r="G558" s="4">
        <f t="shared" si="10"/>
        <v>2</v>
      </c>
      <c r="H558" s="4">
        <f t="shared" si="11"/>
        <v>2021</v>
      </c>
      <c r="J558" s="1" t="s">
        <v>493</v>
      </c>
      <c r="K558" s="4" t="str">
        <f>IFERROR(VLOOKUP(J558,Config!$A:$B,2,0),"")</f>
        <v>Vacuum pipe</v>
      </c>
      <c r="L558" s="1">
        <v>1</v>
      </c>
      <c r="M558" s="4" t="str">
        <f>IFERROR(VLOOKUP(J558,Config!$A:$G,7,0),"")</f>
        <v>box</v>
      </c>
      <c r="N558" s="5">
        <f>IFERROR(VLOOKUP(J558,Config!$A:$C,3,0),"")</f>
        <v>0</v>
      </c>
      <c r="P558" s="4" t="str">
        <f>IFERROR(VLOOKUP(J558,Config!$A:$F,6,0),"")</f>
        <v>03013018S01</v>
      </c>
    </row>
    <row r="559" spans="2:16" x14ac:dyDescent="0.25">
      <c r="B559" s="6">
        <v>44232</v>
      </c>
      <c r="C559" s="7">
        <v>0.375</v>
      </c>
      <c r="E559" s="4" t="s">
        <v>70</v>
      </c>
      <c r="G559" s="4">
        <f t="shared" si="10"/>
        <v>2</v>
      </c>
      <c r="H559" s="4">
        <f t="shared" si="11"/>
        <v>2021</v>
      </c>
      <c r="J559" s="1" t="s">
        <v>494</v>
      </c>
      <c r="K559" s="4" t="str">
        <f>IFERROR(VLOOKUP(J559,Config!$A:$B,2,0),"")</f>
        <v>Nguồn 24V-5A</v>
      </c>
      <c r="L559" s="1">
        <v>2</v>
      </c>
      <c r="M559" s="4" t="str">
        <f>IFERROR(VLOOKUP(J559,Config!$A:$G,7,0),"")</f>
        <v>ea</v>
      </c>
      <c r="N559" s="5">
        <f>IFERROR(VLOOKUP(J559,Config!$A:$C,3,0),"")</f>
        <v>0</v>
      </c>
      <c r="P559" s="4">
        <f>IFERROR(VLOOKUP(J559,Config!$A:$F,6,0),"")</f>
        <v>0</v>
      </c>
    </row>
    <row r="560" spans="2:16" x14ac:dyDescent="0.25">
      <c r="B560" s="6">
        <v>44232</v>
      </c>
      <c r="C560" s="7">
        <v>0.375</v>
      </c>
      <c r="E560" s="4" t="s">
        <v>70</v>
      </c>
      <c r="G560" s="4">
        <f t="shared" si="10"/>
        <v>2</v>
      </c>
      <c r="H560" s="4">
        <f t="shared" si="11"/>
        <v>2021</v>
      </c>
      <c r="J560" s="1" t="s">
        <v>495</v>
      </c>
      <c r="K560" s="4" t="str">
        <f>IFERROR(VLOOKUP(J560,Config!$A:$B,2,0),"")</f>
        <v>TP link 8 cổng</v>
      </c>
      <c r="L560" s="1">
        <v>2</v>
      </c>
      <c r="M560" s="4" t="str">
        <f>IFERROR(VLOOKUP(J560,Config!$A:$G,7,0),"")</f>
        <v>ea</v>
      </c>
      <c r="N560" s="5">
        <f>IFERROR(VLOOKUP(J560,Config!$A:$C,3,0),"")</f>
        <v>0</v>
      </c>
      <c r="P560" s="4">
        <f>IFERROR(VLOOKUP(J560,Config!$A:$F,6,0),"")</f>
        <v>0</v>
      </c>
    </row>
    <row r="561" spans="2:16" x14ac:dyDescent="0.25">
      <c r="B561" s="6">
        <v>44232</v>
      </c>
      <c r="C561" s="7">
        <v>0.375</v>
      </c>
      <c r="E561" s="4" t="s">
        <v>70</v>
      </c>
      <c r="G561" s="4">
        <f t="shared" si="10"/>
        <v>2</v>
      </c>
      <c r="H561" s="4">
        <f t="shared" si="11"/>
        <v>2021</v>
      </c>
      <c r="J561" s="1" t="s">
        <v>496</v>
      </c>
      <c r="K561" s="4" t="str">
        <f>IFERROR(VLOOKUP(J561,Config!$A:$B,2,0),"")</f>
        <v>Quấn tape Feeder</v>
      </c>
      <c r="M561" s="4" t="str">
        <f>IFERROR(VLOOKUP(J561,Config!$A:$G,7,0),"")</f>
        <v>ea</v>
      </c>
      <c r="N561" s="5">
        <f>IFERROR(VLOOKUP(J561,Config!$A:$C,3,0),"")</f>
        <v>0</v>
      </c>
      <c r="P561" s="4" t="str">
        <f>IFERROR(VLOOKUP(J561,Config!$A:$F,6,0),"")</f>
        <v>0.041017S03</v>
      </c>
    </row>
    <row r="562" spans="2:16" x14ac:dyDescent="0.25">
      <c r="B562" s="6">
        <v>44232</v>
      </c>
      <c r="C562" s="7">
        <v>0.375</v>
      </c>
      <c r="E562" s="4" t="s">
        <v>70</v>
      </c>
      <c r="G562" s="4">
        <f t="shared" si="10"/>
        <v>2</v>
      </c>
      <c r="H562" s="4">
        <f t="shared" si="11"/>
        <v>2021</v>
      </c>
      <c r="J562" s="1" t="s">
        <v>497</v>
      </c>
      <c r="K562" s="4" t="str">
        <f>IFERROR(VLOOKUP(J562,Config!$A:$B,2,0),"")</f>
        <v>Holding circuit</v>
      </c>
      <c r="L562" s="1">
        <v>3</v>
      </c>
      <c r="M562" s="4" t="str">
        <f>IFERROR(VLOOKUP(J562,Config!$A:$G,7,0),"")</f>
        <v>pcs</v>
      </c>
      <c r="N562" s="5">
        <f>IFERROR(VLOOKUP(J562,Config!$A:$C,3,0),"")</f>
        <v>0</v>
      </c>
      <c r="P562" s="4" t="str">
        <f>IFERROR(VLOOKUP(J562,Config!$A:$F,6,0),"")</f>
        <v>03046348-01</v>
      </c>
    </row>
    <row r="563" spans="2:16" x14ac:dyDescent="0.25">
      <c r="B563" s="6">
        <v>44232</v>
      </c>
      <c r="C563" s="7">
        <v>0.375</v>
      </c>
      <c r="E563" s="4" t="s">
        <v>70</v>
      </c>
      <c r="G563" s="4">
        <f t="shared" si="10"/>
        <v>2</v>
      </c>
      <c r="H563" s="4">
        <f t="shared" si="11"/>
        <v>2021</v>
      </c>
      <c r="J563" s="1" t="s">
        <v>498</v>
      </c>
      <c r="K563" s="4" t="str">
        <f>IFERROR(VLOOKUP(J563,Config!$A:$B,2,0),"")</f>
        <v xml:space="preserve">Conveyor Motor </v>
      </c>
      <c r="L563" s="1">
        <v>1</v>
      </c>
      <c r="M563" s="4" t="str">
        <f>IFERROR(VLOOKUP(J563,Config!$A:$G,7,0),"")</f>
        <v>Ea</v>
      </c>
      <c r="N563" s="5">
        <f>IFERROR(VLOOKUP(J563,Config!$A:$C,3,0),"")</f>
        <v>0</v>
      </c>
      <c r="P563" s="4">
        <f>IFERROR(VLOOKUP(J563,Config!$A:$F,6,0),"")</f>
        <v>0</v>
      </c>
    </row>
    <row r="564" spans="2:16" x14ac:dyDescent="0.25">
      <c r="B564" s="6">
        <v>44232</v>
      </c>
      <c r="C564" s="7">
        <v>0.375</v>
      </c>
      <c r="E564" s="4" t="s">
        <v>70</v>
      </c>
      <c r="G564" s="4">
        <f t="shared" si="10"/>
        <v>2</v>
      </c>
      <c r="H564" s="4">
        <f t="shared" si="11"/>
        <v>2021</v>
      </c>
      <c r="J564" s="1" t="s">
        <v>499</v>
      </c>
      <c r="K564" s="4" t="str">
        <f>IFERROR(VLOOKUP(J564,Config!$A:$B,2,0),"")</f>
        <v>SVC-MRO-ROL ROLL PAPER</v>
      </c>
      <c r="M564" s="4" t="str">
        <f>IFERROR(VLOOKUP(J564,Config!$A:$G,7,0),"")</f>
        <v>Roll</v>
      </c>
      <c r="N564" s="5">
        <f>IFERROR(VLOOKUP(J564,Config!$A:$C,3,0),"")</f>
        <v>0</v>
      </c>
      <c r="P564" s="4">
        <f>IFERROR(VLOOKUP(J564,Config!$A:$F,6,0),"")</f>
        <v>0</v>
      </c>
    </row>
    <row r="565" spans="2:16" x14ac:dyDescent="0.25">
      <c r="B565" s="6">
        <v>44232</v>
      </c>
      <c r="C565" s="7">
        <v>0.375</v>
      </c>
      <c r="E565" s="4" t="s">
        <v>70</v>
      </c>
      <c r="G565" s="4">
        <f t="shared" si="10"/>
        <v>2</v>
      </c>
      <c r="H565" s="4">
        <f t="shared" si="11"/>
        <v>2021</v>
      </c>
      <c r="J565" s="1" t="s">
        <v>500</v>
      </c>
      <c r="K565" s="4" t="str">
        <f>IFERROR(VLOOKUP(J565,Config!$A:$B,2,0),"")</f>
        <v>LUBCON Thermoplex ALN 1001/00, 50ml</v>
      </c>
      <c r="L565" s="1">
        <v>2</v>
      </c>
      <c r="M565" s="4" t="str">
        <f>IFERROR(VLOOKUP(J565,Config!$A:$G,7,0),"")</f>
        <v>ea</v>
      </c>
      <c r="N565" s="5">
        <f>IFERROR(VLOOKUP(J565,Config!$A:$C,3,0),"")</f>
        <v>0</v>
      </c>
      <c r="P565" s="4">
        <f>IFERROR(VLOOKUP(J565,Config!$A:$F,6,0),"")</f>
        <v>0</v>
      </c>
    </row>
    <row r="566" spans="2:16" x14ac:dyDescent="0.25">
      <c r="B566" s="6">
        <v>44232</v>
      </c>
      <c r="C566" s="7">
        <v>0.375</v>
      </c>
      <c r="E566" s="4" t="s">
        <v>70</v>
      </c>
      <c r="G566" s="4">
        <f t="shared" si="10"/>
        <v>2</v>
      </c>
      <c r="H566" s="4">
        <f t="shared" si="11"/>
        <v>2021</v>
      </c>
      <c r="J566" s="1" t="s">
        <v>501</v>
      </c>
      <c r="K566" s="4" t="str">
        <f>IFERROR(VLOOKUP(J566,Config!$A:$B,2,0),"")</f>
        <v>Magnetic spacer 8mm Xi</v>
      </c>
      <c r="L566" s="1">
        <v>2</v>
      </c>
      <c r="M566" s="4" t="str">
        <f>IFERROR(VLOOKUP(J566,Config!$A:$G,7,0),"")</f>
        <v>PAC</v>
      </c>
      <c r="N566" s="5">
        <f>IFERROR(VLOOKUP(J566,Config!$A:$C,3,0),"")</f>
        <v>0</v>
      </c>
      <c r="P566" s="4">
        <f>IFERROR(VLOOKUP(J566,Config!$A:$F,6,0),"")</f>
        <v>0</v>
      </c>
    </row>
    <row r="567" spans="2:16" x14ac:dyDescent="0.25">
      <c r="B567" s="6">
        <v>44232</v>
      </c>
      <c r="C567" s="7">
        <v>0.375</v>
      </c>
      <c r="E567" s="4" t="s">
        <v>70</v>
      </c>
      <c r="G567" s="4">
        <f t="shared" si="10"/>
        <v>2</v>
      </c>
      <c r="H567" s="4">
        <f t="shared" si="11"/>
        <v>2021</v>
      </c>
      <c r="J567" s="1" t="s">
        <v>535</v>
      </c>
      <c r="K567" s="4" t="str">
        <f>IFERROR(VLOOKUP(J567,Config!$A:$B,2,0),"")</f>
        <v>Nozzle 4235</v>
      </c>
      <c r="L567" s="1">
        <v>162</v>
      </c>
      <c r="M567" s="4" t="str">
        <f>IFERROR(VLOOKUP(J567,Config!$A:$G,7,0),"")</f>
        <v>PAC</v>
      </c>
      <c r="N567" s="5">
        <f>IFERROR(VLOOKUP(J567,Config!$A:$C,3,0),"")</f>
        <v>0</v>
      </c>
      <c r="P567" s="4">
        <f>IFERROR(VLOOKUP(J567,Config!$A:$F,6,0),"")</f>
        <v>0</v>
      </c>
    </row>
    <row r="568" spans="2:16" x14ac:dyDescent="0.25">
      <c r="B568" s="6">
        <v>44232</v>
      </c>
      <c r="C568" s="7">
        <v>0.375</v>
      </c>
      <c r="E568" s="4" t="s">
        <v>70</v>
      </c>
      <c r="G568" s="4">
        <f t="shared" si="10"/>
        <v>2</v>
      </c>
      <c r="H568" s="4">
        <f t="shared" si="11"/>
        <v>2021</v>
      </c>
      <c r="J568" s="1" t="s">
        <v>597</v>
      </c>
      <c r="K568" s="4" t="str">
        <f>IFERROR(VLOOKUP(J568,Config!$A:$B,2,0),"")</f>
        <v>Băng tan</v>
      </c>
      <c r="M568" s="4" t="str">
        <f>IFERROR(VLOOKUP(J568,Config!$A:$G,7,0),"")</f>
        <v>Roll</v>
      </c>
      <c r="N568" s="5">
        <f>IFERROR(VLOOKUP(J568,Config!$A:$C,3,0),"")</f>
        <v>0</v>
      </c>
      <c r="P568" s="4">
        <f>IFERROR(VLOOKUP(J568,Config!$A:$F,6,0),"")</f>
        <v>0</v>
      </c>
    </row>
    <row r="569" spans="2:16" x14ac:dyDescent="0.25">
      <c r="B569" s="6"/>
      <c r="C569" s="7"/>
      <c r="E569" s="4" t="s">
        <v>70</v>
      </c>
      <c r="G569" s="4">
        <f t="shared" si="10"/>
        <v>1</v>
      </c>
      <c r="H569" s="4">
        <f t="shared" si="11"/>
        <v>1900</v>
      </c>
      <c r="J569" s="24"/>
      <c r="K569" s="4" t="str">
        <f>IFERROR(VLOOKUP(J569,Config!$A:$B,2,0),"")</f>
        <v/>
      </c>
      <c r="M569" s="4" t="str">
        <f>IFERROR(VLOOKUP(J569,Config!$A:$G,7,0),"")</f>
        <v/>
      </c>
      <c r="N569" s="5" t="str">
        <f>IFERROR(VLOOKUP(J569,Config!$A:$C,3,0),"")</f>
        <v/>
      </c>
      <c r="P569" s="4" t="str">
        <f>IFERROR(VLOOKUP(J569,Config!$A:$F,6,0),"")</f>
        <v/>
      </c>
    </row>
    <row r="570" spans="2:16" x14ac:dyDescent="0.25">
      <c r="B570" s="6">
        <v>44261</v>
      </c>
      <c r="C570" s="7">
        <v>0.59375</v>
      </c>
      <c r="E570" s="4" t="s">
        <v>70</v>
      </c>
      <c r="G570" s="4">
        <f t="shared" ref="G570:G633" si="12">MONTH(B570)</f>
        <v>3</v>
      </c>
      <c r="H570" s="4">
        <f t="shared" ref="H570:H633" si="13">YEAR(B570)</f>
        <v>2021</v>
      </c>
      <c r="J570" s="1" t="s">
        <v>22</v>
      </c>
      <c r="K570" s="4" t="str">
        <f>IFERROR(VLOOKUP(J570,Config!$A:$B,2,0),"")</f>
        <v>Khăn lau phòng sạch (100% polyester)</v>
      </c>
      <c r="L570" s="1">
        <v>192</v>
      </c>
      <c r="M570" s="4" t="str">
        <f>IFERROR(VLOOKUP(J570,Config!$A:$G,7,0),"")</f>
        <v>Pack</v>
      </c>
      <c r="N570" s="5">
        <f>IFERROR(VLOOKUP(J570,Config!$A:$C,3,0),"")</f>
        <v>0</v>
      </c>
      <c r="P570" s="4">
        <f>IFERROR(VLOOKUP(J570,Config!$A:$F,6,0),"")</f>
        <v>0</v>
      </c>
    </row>
    <row r="571" spans="2:16" x14ac:dyDescent="0.25">
      <c r="B571" s="6">
        <v>44261</v>
      </c>
      <c r="C571" s="7">
        <v>0.59375</v>
      </c>
      <c r="E571" s="4" t="s">
        <v>70</v>
      </c>
      <c r="G571" s="4">
        <f t="shared" si="12"/>
        <v>3</v>
      </c>
      <c r="H571" s="4">
        <f t="shared" si="13"/>
        <v>2021</v>
      </c>
      <c r="J571" s="1" t="s">
        <v>23</v>
      </c>
      <c r="K571" s="4" t="str">
        <f>IFERROR(VLOOKUP(J571,Config!$A:$B,2,0),"")</f>
        <v>Giấy lau phòng sạch (55% cellulose, 45% polyester)</v>
      </c>
      <c r="L571" s="1">
        <v>157</v>
      </c>
      <c r="M571" s="4" t="str">
        <f>IFERROR(VLOOKUP(J571,Config!$A:$G,7,0),"")</f>
        <v>Pack</v>
      </c>
      <c r="N571" s="5">
        <f>IFERROR(VLOOKUP(J571,Config!$A:$C,3,0),"")</f>
        <v>0</v>
      </c>
      <c r="P571" s="4">
        <f>IFERROR(VLOOKUP(J571,Config!$A:$F,6,0),"")</f>
        <v>0</v>
      </c>
    </row>
    <row r="572" spans="2:16" x14ac:dyDescent="0.25">
      <c r="B572" s="6">
        <v>44261</v>
      </c>
      <c r="C572" s="7">
        <v>0.59375</v>
      </c>
      <c r="E572" s="4" t="s">
        <v>70</v>
      </c>
      <c r="G572" s="4">
        <f t="shared" si="12"/>
        <v>3</v>
      </c>
      <c r="H572" s="4">
        <f t="shared" si="13"/>
        <v>2021</v>
      </c>
      <c r="J572" s="1" t="s">
        <v>25</v>
      </c>
      <c r="K572" s="4" t="str">
        <f>IFERROR(VLOOKUP(J572,Config!$A:$B,2,0),"")</f>
        <v>MPM Cleaning Roll 380*300*10m</v>
      </c>
      <c r="L572" s="1">
        <v>980</v>
      </c>
      <c r="M572" s="4" t="str">
        <f>IFERROR(VLOOKUP(J572,Config!$A:$G,7,0),"")</f>
        <v>Reel</v>
      </c>
      <c r="N572" s="5">
        <f>IFERROR(VLOOKUP(J572,Config!$A:$C,3,0),"")</f>
        <v>0</v>
      </c>
      <c r="P572" s="4">
        <f>IFERROR(VLOOKUP(J572,Config!$A:$F,6,0),"")</f>
        <v>0</v>
      </c>
    </row>
    <row r="573" spans="2:16" x14ac:dyDescent="0.25">
      <c r="B573" s="6">
        <v>44261</v>
      </c>
      <c r="C573" s="7">
        <v>0.59375</v>
      </c>
      <c r="E573" s="4" t="s">
        <v>70</v>
      </c>
      <c r="G573" s="4">
        <f t="shared" si="12"/>
        <v>3</v>
      </c>
      <c r="H573" s="4">
        <f t="shared" si="13"/>
        <v>2021</v>
      </c>
      <c r="J573" s="1" t="s">
        <v>424</v>
      </c>
      <c r="K573" s="4" t="str">
        <f>IFERROR(VLOOKUP(J573,Config!$A:$B,2,0),"")</f>
        <v>Găng tay tĩnh điện màu trắng ( Sz: M)</v>
      </c>
      <c r="L573" s="1">
        <v>1080</v>
      </c>
      <c r="M573" s="4" t="str">
        <f>IFERROR(VLOOKUP(J573,Config!$A:$G,7,0),"")</f>
        <v>Pair</v>
      </c>
      <c r="N573" s="5">
        <f>IFERROR(VLOOKUP(J573,Config!$A:$C,3,0),"")</f>
        <v>0</v>
      </c>
      <c r="P573" s="4">
        <f>IFERROR(VLOOKUP(J573,Config!$A:$F,6,0),"")</f>
        <v>0</v>
      </c>
    </row>
    <row r="574" spans="2:16" x14ac:dyDescent="0.25">
      <c r="B574" s="6">
        <v>44261</v>
      </c>
      <c r="C574" s="7">
        <v>0.59375</v>
      </c>
      <c r="E574" s="4" t="s">
        <v>70</v>
      </c>
      <c r="G574" s="4">
        <f t="shared" si="12"/>
        <v>3</v>
      </c>
      <c r="H574" s="4">
        <f t="shared" si="13"/>
        <v>2021</v>
      </c>
      <c r="J574" s="1" t="s">
        <v>426</v>
      </c>
      <c r="K574" s="4" t="str">
        <f>IFERROR(VLOOKUP(J574,Config!$A:$B,2,0),"")</f>
        <v>PL Splice Tape 8mm for ASM  FUJI DETECTI</v>
      </c>
      <c r="L574" s="1">
        <v>100</v>
      </c>
      <c r="M574" s="4" t="str">
        <f>IFERROR(VLOOKUP(J574,Config!$A:$G,7,0),"")</f>
        <v>Box</v>
      </c>
      <c r="N574" s="5">
        <f>IFERROR(VLOOKUP(J574,Config!$A:$C,3,0),"")</f>
        <v>0</v>
      </c>
      <c r="P574" s="4">
        <f>IFERROR(VLOOKUP(J574,Config!$A:$F,6,0),"")</f>
        <v>0</v>
      </c>
    </row>
    <row r="575" spans="2:16" x14ac:dyDescent="0.25">
      <c r="B575" s="6">
        <v>44261</v>
      </c>
      <c r="C575" s="7">
        <v>0.59375</v>
      </c>
      <c r="E575" s="4" t="s">
        <v>70</v>
      </c>
      <c r="G575" s="4">
        <f t="shared" si="12"/>
        <v>3</v>
      </c>
      <c r="H575" s="4">
        <f t="shared" si="13"/>
        <v>2021</v>
      </c>
      <c r="J575" s="1" t="s">
        <v>26</v>
      </c>
      <c r="K575" s="4" t="str">
        <f>IFERROR(VLOOKUP(J575,Config!$A:$B,2,0),"")</f>
        <v>Bao ngón</v>
      </c>
      <c r="L575" s="1">
        <v>4</v>
      </c>
      <c r="M575" s="4" t="str">
        <f>IFERROR(VLOOKUP(J575,Config!$A:$G,7,0),"")</f>
        <v>Pack</v>
      </c>
      <c r="N575" s="5">
        <f>IFERROR(VLOOKUP(J575,Config!$A:$C,3,0),"")</f>
        <v>0</v>
      </c>
      <c r="P575" s="4">
        <f>IFERROR(VLOOKUP(J575,Config!$A:$F,6,0),"")</f>
        <v>0</v>
      </c>
    </row>
    <row r="576" spans="2:16" x14ac:dyDescent="0.25">
      <c r="B576" s="6">
        <v>44261</v>
      </c>
      <c r="C576" s="7">
        <v>0.59375</v>
      </c>
      <c r="E576" s="4" t="s">
        <v>70</v>
      </c>
      <c r="G576" s="4">
        <f t="shared" si="12"/>
        <v>3</v>
      </c>
      <c r="H576" s="4">
        <f t="shared" si="13"/>
        <v>2021</v>
      </c>
      <c r="J576" s="1" t="s">
        <v>27</v>
      </c>
      <c r="K576" s="4" t="str">
        <f>IFERROR(VLOOKUP(J576,Config!$A:$B,2,0),"")</f>
        <v>Nitrile gloves size M</v>
      </c>
      <c r="L576" s="1">
        <v>144</v>
      </c>
      <c r="M576" s="4" t="str">
        <f>IFERROR(VLOOKUP(J576,Config!$A:$G,7,0),"")</f>
        <v>Pack</v>
      </c>
      <c r="N576" s="5">
        <f>IFERROR(VLOOKUP(J576,Config!$A:$C,3,0),"")</f>
        <v>0</v>
      </c>
      <c r="P576" s="4">
        <f>IFERROR(VLOOKUP(J576,Config!$A:$F,6,0),"")</f>
        <v>0</v>
      </c>
    </row>
    <row r="577" spans="2:16" x14ac:dyDescent="0.25">
      <c r="B577" s="6">
        <v>44261</v>
      </c>
      <c r="C577" s="7">
        <v>0.59375</v>
      </c>
      <c r="E577" s="4" t="s">
        <v>70</v>
      </c>
      <c r="G577" s="4">
        <f t="shared" si="12"/>
        <v>3</v>
      </c>
      <c r="H577" s="4">
        <f t="shared" si="13"/>
        <v>2021</v>
      </c>
      <c r="J577" s="1" t="s">
        <v>28</v>
      </c>
      <c r="K577" s="4" t="str">
        <f>IFERROR(VLOOKUP(J577,Config!$A:$B,2,0),"")</f>
        <v>Cồn IPA</v>
      </c>
      <c r="L577" s="1">
        <v>500.5</v>
      </c>
      <c r="M577" s="4" t="str">
        <f>IFERROR(VLOOKUP(J577,Config!$A:$G,7,0),"")</f>
        <v>Lít</v>
      </c>
      <c r="N577" s="5">
        <f>IFERROR(VLOOKUP(J577,Config!$A:$C,3,0),"")</f>
        <v>0</v>
      </c>
      <c r="P577" s="4">
        <f>IFERROR(VLOOKUP(J577,Config!$A:$F,6,0),"")</f>
        <v>0</v>
      </c>
    </row>
    <row r="578" spans="2:16" x14ac:dyDescent="0.25">
      <c r="B578" s="6">
        <v>44261</v>
      </c>
      <c r="C578" s="7">
        <v>0.59375</v>
      </c>
      <c r="E578" s="4" t="s">
        <v>70</v>
      </c>
      <c r="G578" s="4">
        <f t="shared" si="12"/>
        <v>3</v>
      </c>
      <c r="H578" s="4">
        <f t="shared" si="13"/>
        <v>2021</v>
      </c>
      <c r="J578" s="1" t="s">
        <v>29</v>
      </c>
      <c r="K578" s="4" t="str">
        <f>IFERROR(VLOOKUP(J578,Config!$A:$B,2,0),"")</f>
        <v>Khẩu trang</v>
      </c>
      <c r="L578" s="1">
        <v>10</v>
      </c>
      <c r="M578" s="4" t="str">
        <f>IFERROR(VLOOKUP(J578,Config!$A:$G,7,0),"")</f>
        <v>Pack</v>
      </c>
      <c r="N578" s="5">
        <f>IFERROR(VLOOKUP(J578,Config!$A:$C,3,0),"")</f>
        <v>0</v>
      </c>
      <c r="P578" s="4">
        <f>IFERROR(VLOOKUP(J578,Config!$A:$F,6,0),"")</f>
        <v>0</v>
      </c>
    </row>
    <row r="579" spans="2:16" x14ac:dyDescent="0.25">
      <c r="B579" s="6">
        <v>44261</v>
      </c>
      <c r="C579" s="7">
        <v>0.59375</v>
      </c>
      <c r="E579" s="4" t="s">
        <v>70</v>
      </c>
      <c r="G579" s="4">
        <f t="shared" si="12"/>
        <v>3</v>
      </c>
      <c r="H579" s="4">
        <f t="shared" si="13"/>
        <v>2021</v>
      </c>
      <c r="J579" s="1" t="s">
        <v>30</v>
      </c>
      <c r="K579" s="4" t="str">
        <f>IFERROR(VLOOKUP(J579,Config!$A:$B,2,0),"")</f>
        <v>Băng dính vàng 1cm</v>
      </c>
      <c r="L579" s="1">
        <v>16</v>
      </c>
      <c r="M579" s="4" t="str">
        <f>IFERROR(VLOOKUP(J579,Config!$A:$G,7,0),"")</f>
        <v>Reel</v>
      </c>
      <c r="N579" s="5">
        <f>IFERROR(VLOOKUP(J579,Config!$A:$C,3,0),"")</f>
        <v>0</v>
      </c>
      <c r="P579" s="4">
        <f>IFERROR(VLOOKUP(J579,Config!$A:$F,6,0),"")</f>
        <v>0</v>
      </c>
    </row>
    <row r="580" spans="2:16" x14ac:dyDescent="0.25">
      <c r="B580" s="6">
        <v>44261</v>
      </c>
      <c r="C580" s="7">
        <v>0.59375</v>
      </c>
      <c r="E580" s="4" t="s">
        <v>70</v>
      </c>
      <c r="G580" s="4">
        <f t="shared" si="12"/>
        <v>3</v>
      </c>
      <c r="H580" s="4">
        <f t="shared" si="13"/>
        <v>2021</v>
      </c>
      <c r="J580" s="1" t="s">
        <v>31</v>
      </c>
      <c r="K580" s="4" t="str">
        <f>IFERROR(VLOOKUP(J580,Config!$A:$B,2,0),"")</f>
        <v>Băng dính vàng 5cm</v>
      </c>
      <c r="L580" s="1">
        <v>12</v>
      </c>
      <c r="M580" s="4" t="str">
        <f>IFERROR(VLOOKUP(J580,Config!$A:$G,7,0),"")</f>
        <v>Reel</v>
      </c>
      <c r="N580" s="5">
        <f>IFERROR(VLOOKUP(J580,Config!$A:$C,3,0),"")</f>
        <v>0</v>
      </c>
      <c r="P580" s="4">
        <f>IFERROR(VLOOKUP(J580,Config!$A:$F,6,0),"")</f>
        <v>0</v>
      </c>
    </row>
    <row r="581" spans="2:16" x14ac:dyDescent="0.25">
      <c r="B581" s="6">
        <v>44261</v>
      </c>
      <c r="C581" s="7">
        <v>0.59375</v>
      </c>
      <c r="E581" s="4" t="s">
        <v>70</v>
      </c>
      <c r="G581" s="4">
        <f t="shared" si="12"/>
        <v>3</v>
      </c>
      <c r="H581" s="4">
        <f t="shared" si="13"/>
        <v>2021</v>
      </c>
      <c r="J581" s="1" t="s">
        <v>32</v>
      </c>
      <c r="K581" s="4" t="str">
        <f>IFERROR(VLOOKUP(J581,Config!$A:$B,2,0),"")</f>
        <v>Băng dính vàng 10 cm</v>
      </c>
      <c r="L581" s="1">
        <v>124</v>
      </c>
      <c r="M581" s="4" t="str">
        <f>IFERROR(VLOOKUP(J581,Config!$A:$G,7,0),"")</f>
        <v>Reel</v>
      </c>
      <c r="N581" s="5">
        <f>IFERROR(VLOOKUP(J581,Config!$A:$C,3,0),"")</f>
        <v>0</v>
      </c>
      <c r="P581" s="4">
        <f>IFERROR(VLOOKUP(J581,Config!$A:$F,6,0),"")</f>
        <v>0</v>
      </c>
    </row>
    <row r="582" spans="2:16" x14ac:dyDescent="0.25">
      <c r="B582" s="6">
        <v>44261</v>
      </c>
      <c r="C582" s="7">
        <v>0.59375</v>
      </c>
      <c r="E582" s="4" t="s">
        <v>70</v>
      </c>
      <c r="G582" s="4">
        <f t="shared" si="12"/>
        <v>3</v>
      </c>
      <c r="H582" s="4">
        <f t="shared" si="13"/>
        <v>2021</v>
      </c>
      <c r="J582" s="1" t="s">
        <v>33</v>
      </c>
      <c r="K582" s="4" t="str">
        <f>IFERROR(VLOOKUP(J582,Config!$A:$B,2,0),"")</f>
        <v>Băng dính xanh dương 5cm</v>
      </c>
      <c r="L582" s="1">
        <v>35</v>
      </c>
      <c r="M582" s="4" t="str">
        <f>IFERROR(VLOOKUP(J582,Config!$A:$G,7,0),"")</f>
        <v>Reel</v>
      </c>
      <c r="N582" s="5">
        <f>IFERROR(VLOOKUP(J582,Config!$A:$C,3,0),"")</f>
        <v>0</v>
      </c>
      <c r="P582" s="4">
        <f>IFERROR(VLOOKUP(J582,Config!$A:$F,6,0),"")</f>
        <v>0</v>
      </c>
    </row>
    <row r="583" spans="2:16" x14ac:dyDescent="0.25">
      <c r="B583" s="6">
        <v>44261</v>
      </c>
      <c r="C583" s="7">
        <v>0.59375</v>
      </c>
      <c r="E583" s="4" t="s">
        <v>70</v>
      </c>
      <c r="G583" s="4">
        <f t="shared" si="12"/>
        <v>3</v>
      </c>
      <c r="H583" s="4">
        <f t="shared" si="13"/>
        <v>2021</v>
      </c>
      <c r="J583" s="1" t="s">
        <v>34</v>
      </c>
      <c r="K583" s="4" t="str">
        <f>IFERROR(VLOOKUP(J583,Config!$A:$B,2,0),"")</f>
        <v xml:space="preserve">Băng dính xanh lá cây 5cm </v>
      </c>
      <c r="L583" s="1">
        <v>15</v>
      </c>
      <c r="M583" s="4" t="str">
        <f>IFERROR(VLOOKUP(J583,Config!$A:$G,7,0),"")</f>
        <v>Reel</v>
      </c>
      <c r="N583" s="5">
        <f>IFERROR(VLOOKUP(J583,Config!$A:$C,3,0),"")</f>
        <v>0</v>
      </c>
      <c r="P583" s="4">
        <f>IFERROR(VLOOKUP(J583,Config!$A:$F,6,0),"")</f>
        <v>0</v>
      </c>
    </row>
    <row r="584" spans="2:16" x14ac:dyDescent="0.25">
      <c r="B584" s="6">
        <v>44261</v>
      </c>
      <c r="C584" s="7">
        <v>0.59375</v>
      </c>
      <c r="E584" s="4" t="s">
        <v>70</v>
      </c>
      <c r="G584" s="4">
        <f t="shared" si="12"/>
        <v>3</v>
      </c>
      <c r="H584" s="4">
        <f t="shared" si="13"/>
        <v>2021</v>
      </c>
      <c r="J584" s="1" t="s">
        <v>35</v>
      </c>
      <c r="K584" s="4" t="str">
        <f>IFERROR(VLOOKUP(J584,Config!$A:$B,2,0),"")</f>
        <v>Băng dính xanh lá cây 10 cm</v>
      </c>
      <c r="L584" s="1">
        <v>4</v>
      </c>
      <c r="M584" s="4" t="str">
        <f>IFERROR(VLOOKUP(J584,Config!$A:$G,7,0),"")</f>
        <v>Reel</v>
      </c>
      <c r="N584" s="5">
        <f>IFERROR(VLOOKUP(J584,Config!$A:$C,3,0),"")</f>
        <v>0</v>
      </c>
      <c r="P584" s="4">
        <f>IFERROR(VLOOKUP(J584,Config!$A:$F,6,0),"")</f>
        <v>0</v>
      </c>
    </row>
    <row r="585" spans="2:16" x14ac:dyDescent="0.25">
      <c r="B585" s="6">
        <v>44261</v>
      </c>
      <c r="C585" s="7">
        <v>0.59375</v>
      </c>
      <c r="E585" s="4" t="s">
        <v>70</v>
      </c>
      <c r="G585" s="4">
        <f t="shared" si="12"/>
        <v>3</v>
      </c>
      <c r="H585" s="4">
        <f t="shared" si="13"/>
        <v>2021</v>
      </c>
      <c r="J585" s="1" t="s">
        <v>36</v>
      </c>
      <c r="K585" s="4" t="str">
        <f>IFERROR(VLOOKUP(J585,Config!$A:$B,2,0),"")</f>
        <v>Băng dính đỏ 1cm</v>
      </c>
      <c r="L585" s="1">
        <v>14</v>
      </c>
      <c r="M585" s="4" t="str">
        <f>IFERROR(VLOOKUP(J585,Config!$A:$G,7,0),"")</f>
        <v>Reel</v>
      </c>
      <c r="N585" s="5">
        <f>IFERROR(VLOOKUP(J585,Config!$A:$C,3,0),"")</f>
        <v>0</v>
      </c>
      <c r="P585" s="4">
        <f>IFERROR(VLOOKUP(J585,Config!$A:$F,6,0),"")</f>
        <v>0</v>
      </c>
    </row>
    <row r="586" spans="2:16" x14ac:dyDescent="0.25">
      <c r="B586" s="6">
        <v>44261</v>
      </c>
      <c r="C586" s="7">
        <v>0.59375</v>
      </c>
      <c r="E586" s="4" t="s">
        <v>70</v>
      </c>
      <c r="G586" s="4">
        <f t="shared" si="12"/>
        <v>3</v>
      </c>
      <c r="H586" s="4">
        <f t="shared" si="13"/>
        <v>2021</v>
      </c>
      <c r="J586" s="1" t="s">
        <v>37</v>
      </c>
      <c r="K586" s="4" t="str">
        <f>IFERROR(VLOOKUP(J586,Config!$A:$B,2,0),"")</f>
        <v>Băng dính đỏ 5cm</v>
      </c>
      <c r="L586" s="1">
        <v>17</v>
      </c>
      <c r="M586" s="4" t="str">
        <f>IFERROR(VLOOKUP(J586,Config!$A:$G,7,0),"")</f>
        <v>Reel</v>
      </c>
      <c r="N586" s="5">
        <f>IFERROR(VLOOKUP(J586,Config!$A:$C,3,0),"")</f>
        <v>0</v>
      </c>
      <c r="P586" s="4">
        <f>IFERROR(VLOOKUP(J586,Config!$A:$F,6,0),"")</f>
        <v>0</v>
      </c>
    </row>
    <row r="587" spans="2:16" x14ac:dyDescent="0.25">
      <c r="B587" s="6">
        <v>44261</v>
      </c>
      <c r="C587" s="7">
        <v>0.59375</v>
      </c>
      <c r="E587" s="4" t="s">
        <v>70</v>
      </c>
      <c r="G587" s="4">
        <f t="shared" si="12"/>
        <v>3</v>
      </c>
      <c r="H587" s="4">
        <f t="shared" si="13"/>
        <v>2021</v>
      </c>
      <c r="J587" s="1" t="s">
        <v>38</v>
      </c>
      <c r="K587" s="4" t="str">
        <f>IFERROR(VLOOKUP(J587,Config!$A:$B,2,0),"")</f>
        <v>Băng dính đỏ 10cm</v>
      </c>
      <c r="L587" s="1">
        <v>6</v>
      </c>
      <c r="M587" s="4" t="str">
        <f>IFERROR(VLOOKUP(J587,Config!$A:$G,7,0),"")</f>
        <v>Reel</v>
      </c>
      <c r="N587" s="5">
        <f>IFERROR(VLOOKUP(J587,Config!$A:$C,3,0),"")</f>
        <v>0</v>
      </c>
      <c r="P587" s="4">
        <f>IFERROR(VLOOKUP(J587,Config!$A:$F,6,0),"")</f>
        <v>0</v>
      </c>
    </row>
    <row r="588" spans="2:16" x14ac:dyDescent="0.25">
      <c r="B588" s="6">
        <v>44261</v>
      </c>
      <c r="C588" s="7">
        <v>0.59375</v>
      </c>
      <c r="E588" s="4" t="s">
        <v>70</v>
      </c>
      <c r="G588" s="4">
        <f t="shared" si="12"/>
        <v>3</v>
      </c>
      <c r="H588" s="4">
        <f t="shared" si="13"/>
        <v>2021</v>
      </c>
      <c r="J588" s="1" t="s">
        <v>39</v>
      </c>
      <c r="K588" s="4" t="str">
        <f>IFERROR(VLOOKUP(J588,Config!$A:$B,2,0),"")</f>
        <v>Băng dính đen 1cm</v>
      </c>
      <c r="L588" s="1">
        <v>14</v>
      </c>
      <c r="M588" s="4" t="str">
        <f>IFERROR(VLOOKUP(J588,Config!$A:$G,7,0),"")</f>
        <v>Reel</v>
      </c>
      <c r="N588" s="5">
        <f>IFERROR(VLOOKUP(J588,Config!$A:$C,3,0),"")</f>
        <v>0</v>
      </c>
      <c r="P588" s="4">
        <f>IFERROR(VLOOKUP(J588,Config!$A:$F,6,0),"")</f>
        <v>0</v>
      </c>
    </row>
    <row r="589" spans="2:16" x14ac:dyDescent="0.25">
      <c r="B589" s="6">
        <v>44261</v>
      </c>
      <c r="C589" s="7">
        <v>0.59375</v>
      </c>
      <c r="E589" s="4" t="s">
        <v>70</v>
      </c>
      <c r="G589" s="4">
        <f t="shared" si="12"/>
        <v>3</v>
      </c>
      <c r="H589" s="4">
        <f t="shared" si="13"/>
        <v>2021</v>
      </c>
      <c r="J589" s="1" t="s">
        <v>40</v>
      </c>
      <c r="K589" s="4" t="str">
        <f>IFERROR(VLOOKUP(J589,Config!$A:$B,2,0),"")</f>
        <v>Băng dính sọc trắng hồng</v>
      </c>
      <c r="L589" s="1">
        <v>42</v>
      </c>
      <c r="M589" s="4" t="str">
        <f>IFERROR(VLOOKUP(J589,Config!$A:$G,7,0),"")</f>
        <v>Reel</v>
      </c>
      <c r="N589" s="5">
        <f>IFERROR(VLOOKUP(J589,Config!$A:$C,3,0),"")</f>
        <v>0</v>
      </c>
      <c r="P589" s="4">
        <f>IFERROR(VLOOKUP(J589,Config!$A:$F,6,0),"")</f>
        <v>0</v>
      </c>
    </row>
    <row r="590" spans="2:16" x14ac:dyDescent="0.25">
      <c r="B590" s="6">
        <v>44261</v>
      </c>
      <c r="C590" s="7">
        <v>0.59375</v>
      </c>
      <c r="E590" s="4" t="s">
        <v>70</v>
      </c>
      <c r="G590" s="4">
        <f t="shared" si="12"/>
        <v>3</v>
      </c>
      <c r="H590" s="4">
        <f t="shared" si="13"/>
        <v>2021</v>
      </c>
      <c r="J590" s="1" t="s">
        <v>41</v>
      </c>
      <c r="K590" s="4" t="str">
        <f>IFERROR(VLOOKUP(J590,Config!$A:$B,2,0),"")</f>
        <v>Băng dính trong suốt</v>
      </c>
      <c r="L590" s="1">
        <v>63</v>
      </c>
      <c r="M590" s="4" t="str">
        <f>IFERROR(VLOOKUP(J590,Config!$A:$G,7,0),"")</f>
        <v>Reel</v>
      </c>
      <c r="N590" s="5">
        <f>IFERROR(VLOOKUP(J590,Config!$A:$C,3,0),"")</f>
        <v>0</v>
      </c>
      <c r="P590" s="4">
        <f>IFERROR(VLOOKUP(J590,Config!$A:$F,6,0),"")</f>
        <v>0</v>
      </c>
    </row>
    <row r="591" spans="2:16" x14ac:dyDescent="0.25">
      <c r="B591" s="6">
        <v>44261</v>
      </c>
      <c r="C591" s="7">
        <v>0.59375</v>
      </c>
      <c r="E591" s="4" t="s">
        <v>70</v>
      </c>
      <c r="G591" s="4">
        <f t="shared" si="12"/>
        <v>3</v>
      </c>
      <c r="H591" s="4">
        <f t="shared" si="13"/>
        <v>2021</v>
      </c>
      <c r="J591" s="1" t="s">
        <v>42</v>
      </c>
      <c r="K591" s="4" t="str">
        <f>IFERROR(VLOOKUP(J591,Config!$A:$B,2,0),"")</f>
        <v>Băng dính 2 mặt 3M</v>
      </c>
      <c r="L591" s="1">
        <v>21</v>
      </c>
      <c r="M591" s="4" t="str">
        <f>IFERROR(VLOOKUP(J591,Config!$A:$G,7,0),"")</f>
        <v>Reel</v>
      </c>
      <c r="N591" s="5">
        <f>IFERROR(VLOOKUP(J591,Config!$A:$C,3,0),"")</f>
        <v>0</v>
      </c>
      <c r="P591" s="4">
        <f>IFERROR(VLOOKUP(J591,Config!$A:$F,6,0),"")</f>
        <v>0</v>
      </c>
    </row>
    <row r="592" spans="2:16" x14ac:dyDescent="0.25">
      <c r="B592" s="6">
        <v>44261</v>
      </c>
      <c r="C592" s="7">
        <v>0.59375</v>
      </c>
      <c r="E592" s="4" t="s">
        <v>70</v>
      </c>
      <c r="G592" s="4">
        <f t="shared" si="12"/>
        <v>3</v>
      </c>
      <c r="H592" s="4">
        <f t="shared" si="13"/>
        <v>2021</v>
      </c>
      <c r="J592" s="1" t="s">
        <v>43</v>
      </c>
      <c r="K592" s="4" t="str">
        <f>IFERROR(VLOOKUP(J592,Config!$A:$B,2,0),"")</f>
        <v>Băng dính chịu nhiệt PET( Màu đồng ) 10mm*33m</v>
      </c>
      <c r="L592" s="1">
        <v>267</v>
      </c>
      <c r="M592" s="4" t="str">
        <f>IFERROR(VLOOKUP(J592,Config!$A:$G,7,0),"")</f>
        <v>Reel</v>
      </c>
      <c r="N592" s="5">
        <f>IFERROR(VLOOKUP(J592,Config!$A:$C,3,0),"")</f>
        <v>0</v>
      </c>
      <c r="P592" s="4">
        <f>IFERROR(VLOOKUP(J592,Config!$A:$F,6,0),"")</f>
        <v>0</v>
      </c>
    </row>
    <row r="593" spans="2:16" x14ac:dyDescent="0.25">
      <c r="B593" s="6">
        <v>44261</v>
      </c>
      <c r="C593" s="7">
        <v>0.59375</v>
      </c>
      <c r="E593" s="4" t="s">
        <v>70</v>
      </c>
      <c r="G593" s="4">
        <f t="shared" si="12"/>
        <v>3</v>
      </c>
      <c r="H593" s="4">
        <f t="shared" si="13"/>
        <v>2021</v>
      </c>
      <c r="J593" s="1" t="s">
        <v>44</v>
      </c>
      <c r="K593" s="4" t="str">
        <f>IFERROR(VLOOKUP(J593,Config!$A:$B,2,0),"")</f>
        <v>Băng dính 2 mặt loại to</v>
      </c>
      <c r="L593" s="1">
        <v>37</v>
      </c>
      <c r="M593" s="4" t="str">
        <f>IFERROR(VLOOKUP(J593,Config!$A:$G,7,0),"")</f>
        <v>Reel</v>
      </c>
      <c r="N593" s="5">
        <f>IFERROR(VLOOKUP(J593,Config!$A:$C,3,0),"")</f>
        <v>0</v>
      </c>
      <c r="P593" s="4">
        <f>IFERROR(VLOOKUP(J593,Config!$A:$F,6,0),"")</f>
        <v>0</v>
      </c>
    </row>
    <row r="594" spans="2:16" x14ac:dyDescent="0.25">
      <c r="B594" s="6">
        <v>44261</v>
      </c>
      <c r="C594" s="7">
        <v>0.59375</v>
      </c>
      <c r="E594" s="4" t="s">
        <v>70</v>
      </c>
      <c r="G594" s="4">
        <f t="shared" si="12"/>
        <v>3</v>
      </c>
      <c r="H594" s="4">
        <f t="shared" si="13"/>
        <v>2021</v>
      </c>
      <c r="J594" s="1" t="s">
        <v>45</v>
      </c>
      <c r="K594" s="4" t="str">
        <f>IFERROR(VLOOKUP(J594,Config!$A:$B,2,0),"")</f>
        <v>Băng dính dán LCR</v>
      </c>
      <c r="L594" s="1">
        <v>23</v>
      </c>
      <c r="M594" s="4" t="str">
        <f>IFERROR(VLOOKUP(J594,Config!$A:$G,7,0),"")</f>
        <v>Reel</v>
      </c>
      <c r="N594" s="5">
        <f>IFERROR(VLOOKUP(J594,Config!$A:$C,3,0),"")</f>
        <v>0</v>
      </c>
      <c r="P594" s="4">
        <f>IFERROR(VLOOKUP(J594,Config!$A:$F,6,0),"")</f>
        <v>0</v>
      </c>
    </row>
    <row r="595" spans="2:16" x14ac:dyDescent="0.25">
      <c r="B595" s="6">
        <v>44261</v>
      </c>
      <c r="C595" s="7">
        <v>0.59375</v>
      </c>
      <c r="E595" s="4" t="s">
        <v>70</v>
      </c>
      <c r="G595" s="4">
        <f t="shared" si="12"/>
        <v>3</v>
      </c>
      <c r="H595" s="4">
        <f t="shared" si="13"/>
        <v>2021</v>
      </c>
      <c r="J595" s="1" t="s">
        <v>46</v>
      </c>
      <c r="K595" s="4" t="str">
        <f>IFERROR(VLOOKUP(J595,Config!$A:$B,2,0),"")</f>
        <v>Băng dính 3M vệ sinh Nozzle</v>
      </c>
      <c r="L595" s="1">
        <v>33</v>
      </c>
      <c r="M595" s="4" t="str">
        <f>IFERROR(VLOOKUP(J595,Config!$A:$G,7,0),"")</f>
        <v>Reel</v>
      </c>
      <c r="N595" s="5">
        <f>IFERROR(VLOOKUP(J595,Config!$A:$C,3,0),"")</f>
        <v>0</v>
      </c>
      <c r="P595" s="4">
        <f>IFERROR(VLOOKUP(J595,Config!$A:$F,6,0),"")</f>
        <v>0</v>
      </c>
    </row>
    <row r="596" spans="2:16" x14ac:dyDescent="0.25">
      <c r="B596" s="6">
        <v>44261</v>
      </c>
      <c r="C596" s="7">
        <v>0.59375</v>
      </c>
      <c r="E596" s="4" t="s">
        <v>70</v>
      </c>
      <c r="G596" s="4">
        <f t="shared" si="12"/>
        <v>3</v>
      </c>
      <c r="H596" s="4">
        <f t="shared" si="13"/>
        <v>2021</v>
      </c>
      <c r="J596" s="1" t="s">
        <v>47</v>
      </c>
      <c r="K596" s="4" t="str">
        <f>IFERROR(VLOOKUP(J596,Config!$A:$B,2,0),"")</f>
        <v>Băng dính dán scale</v>
      </c>
      <c r="L596" s="1">
        <v>1</v>
      </c>
      <c r="M596" s="4" t="str">
        <f>IFERROR(VLOOKUP(J596,Config!$A:$G,7,0),"")</f>
        <v>Reel</v>
      </c>
      <c r="N596" s="5">
        <f>IFERROR(VLOOKUP(J596,Config!$A:$C,3,0),"")</f>
        <v>0</v>
      </c>
      <c r="P596" s="4">
        <f>IFERROR(VLOOKUP(J596,Config!$A:$F,6,0),"")</f>
        <v>0</v>
      </c>
    </row>
    <row r="597" spans="2:16" x14ac:dyDescent="0.25">
      <c r="B597" s="6">
        <v>44261</v>
      </c>
      <c r="C597" s="7">
        <v>0.59375</v>
      </c>
      <c r="E597" s="4" t="s">
        <v>70</v>
      </c>
      <c r="G597" s="4">
        <f t="shared" si="12"/>
        <v>3</v>
      </c>
      <c r="H597" s="4">
        <f t="shared" si="13"/>
        <v>2021</v>
      </c>
      <c r="J597" s="1" t="s">
        <v>48</v>
      </c>
      <c r="K597" s="4" t="str">
        <f>IFERROR(VLOOKUP(J597,Config!$A:$B,2,0),"")</f>
        <v xml:space="preserve">Bút tô bad mark </v>
      </c>
      <c r="L597" s="1">
        <v>24</v>
      </c>
      <c r="M597" s="4" t="str">
        <f>IFERROR(VLOOKUP(J597,Config!$A:$G,7,0),"")</f>
        <v>Box</v>
      </c>
      <c r="N597" s="5">
        <f>IFERROR(VLOOKUP(J597,Config!$A:$C,3,0),"")</f>
        <v>0</v>
      </c>
      <c r="P597" s="4">
        <f>IFERROR(VLOOKUP(J597,Config!$A:$F,6,0),"")</f>
        <v>0</v>
      </c>
    </row>
    <row r="598" spans="2:16" x14ac:dyDescent="0.25">
      <c r="B598" s="6">
        <v>44261</v>
      </c>
      <c r="C598" s="7">
        <v>0.59375</v>
      </c>
      <c r="E598" s="4" t="s">
        <v>70</v>
      </c>
      <c r="G598" s="4">
        <f t="shared" si="12"/>
        <v>3</v>
      </c>
      <c r="H598" s="4">
        <f t="shared" si="13"/>
        <v>2021</v>
      </c>
      <c r="J598" s="1" t="s">
        <v>49</v>
      </c>
      <c r="K598" s="4" t="str">
        <f>IFERROR(VLOOKUP(J598,Config!$A:$B,2,0),"")</f>
        <v>Băng dính bạc</v>
      </c>
      <c r="L598" s="1">
        <v>6</v>
      </c>
      <c r="M598" s="4" t="str">
        <f>IFERROR(VLOOKUP(J598,Config!$A:$G,7,0),"")</f>
        <v>Reel</v>
      </c>
      <c r="N598" s="5">
        <f>IFERROR(VLOOKUP(J598,Config!$A:$C,3,0),"")</f>
        <v>0</v>
      </c>
      <c r="P598" s="4">
        <f>IFERROR(VLOOKUP(J598,Config!$A:$F,6,0),"")</f>
        <v>0</v>
      </c>
    </row>
    <row r="599" spans="2:16" x14ac:dyDescent="0.25">
      <c r="B599" s="6">
        <v>44261</v>
      </c>
      <c r="C599" s="7">
        <v>0.59375</v>
      </c>
      <c r="E599" s="4" t="s">
        <v>70</v>
      </c>
      <c r="G599" s="4">
        <f t="shared" si="12"/>
        <v>3</v>
      </c>
      <c r="H599" s="4">
        <f t="shared" si="13"/>
        <v>2021</v>
      </c>
      <c r="J599" s="1" t="s">
        <v>50</v>
      </c>
      <c r="K599" s="4" t="str">
        <f>IFERROR(VLOOKUP(J599,Config!$A:$B,2,0),"")</f>
        <v>Tem in barcode Zebra</v>
      </c>
      <c r="L599" s="1">
        <v>10</v>
      </c>
      <c r="M599" s="4" t="str">
        <f>IFERROR(VLOOKUP(J599,Config!$A:$G,7,0),"")</f>
        <v>Reel</v>
      </c>
      <c r="N599" s="5">
        <f>IFERROR(VLOOKUP(J599,Config!$A:$C,3,0),"")</f>
        <v>0</v>
      </c>
      <c r="P599" s="4">
        <f>IFERROR(VLOOKUP(J599,Config!$A:$F,6,0),"")</f>
        <v>0</v>
      </c>
    </row>
    <row r="600" spans="2:16" x14ac:dyDescent="0.25">
      <c r="B600" s="6">
        <v>44261</v>
      </c>
      <c r="C600" s="7">
        <v>0.59375</v>
      </c>
      <c r="E600" s="4" t="s">
        <v>70</v>
      </c>
      <c r="G600" s="4">
        <f t="shared" si="12"/>
        <v>3</v>
      </c>
      <c r="H600" s="4">
        <f t="shared" si="13"/>
        <v>2021</v>
      </c>
      <c r="J600" s="1" t="s">
        <v>51</v>
      </c>
      <c r="K600" s="4" t="str">
        <f>IFERROR(VLOOKUP(J600,Config!$A:$B,2,0),"")</f>
        <v>Tem MSL</v>
      </c>
      <c r="L600" s="1">
        <v>7</v>
      </c>
      <c r="M600" s="4" t="str">
        <f>IFERROR(VLOOKUP(J600,Config!$A:$G,7,0),"")</f>
        <v>Reel</v>
      </c>
      <c r="N600" s="5">
        <f>IFERROR(VLOOKUP(J600,Config!$A:$C,3,0),"")</f>
        <v>0</v>
      </c>
      <c r="P600" s="4">
        <f>IFERROR(VLOOKUP(J600,Config!$A:$F,6,0),"")</f>
        <v>0</v>
      </c>
    </row>
    <row r="601" spans="2:16" x14ac:dyDescent="0.25">
      <c r="B601" s="6">
        <v>44261</v>
      </c>
      <c r="C601" s="7">
        <v>0.59375</v>
      </c>
      <c r="E601" s="4" t="s">
        <v>70</v>
      </c>
      <c r="G601" s="4">
        <f t="shared" si="12"/>
        <v>3</v>
      </c>
      <c r="H601" s="4">
        <f t="shared" si="13"/>
        <v>2021</v>
      </c>
      <c r="J601" s="1" t="s">
        <v>52</v>
      </c>
      <c r="K601" s="4" t="str">
        <f>IFERROR(VLOOKUP(J601,Config!$A:$B,2,0),"")</f>
        <v>Dây buộc vỏ liệu</v>
      </c>
      <c r="L601" s="1">
        <v>4</v>
      </c>
      <c r="M601" s="4" t="str">
        <f>IFERROR(VLOOKUP(J601,Config!$A:$G,7,0),"")</f>
        <v>Reel</v>
      </c>
      <c r="N601" s="5">
        <f>IFERROR(VLOOKUP(J601,Config!$A:$C,3,0),"")</f>
        <v>0</v>
      </c>
      <c r="P601" s="4">
        <f>IFERROR(VLOOKUP(J601,Config!$A:$F,6,0),"")</f>
        <v>0</v>
      </c>
    </row>
    <row r="602" spans="2:16" x14ac:dyDescent="0.25">
      <c r="B602" s="6">
        <v>44261</v>
      </c>
      <c r="C602" s="7">
        <v>0.59375</v>
      </c>
      <c r="E602" s="4" t="s">
        <v>70</v>
      </c>
      <c r="G602" s="4">
        <f t="shared" si="12"/>
        <v>3</v>
      </c>
      <c r="H602" s="4">
        <f t="shared" si="13"/>
        <v>2021</v>
      </c>
      <c r="J602" s="1" t="s">
        <v>53</v>
      </c>
      <c r="K602" s="4" t="str">
        <f>IFERROR(VLOOKUP(J602,Config!$A:$B,2,0),"")</f>
        <v>Giấy than cho máy in Zebra</v>
      </c>
      <c r="L602" s="1">
        <v>23</v>
      </c>
      <c r="M602" s="4" t="str">
        <f>IFERROR(VLOOKUP(J602,Config!$A:$G,7,0),"")</f>
        <v>Reel</v>
      </c>
      <c r="N602" s="5">
        <f>IFERROR(VLOOKUP(J602,Config!$A:$C,3,0),"")</f>
        <v>0</v>
      </c>
      <c r="P602" s="4">
        <f>IFERROR(VLOOKUP(J602,Config!$A:$F,6,0),"")</f>
        <v>0</v>
      </c>
    </row>
    <row r="603" spans="2:16" x14ac:dyDescent="0.25">
      <c r="B603" s="6">
        <v>44261</v>
      </c>
      <c r="C603" s="7">
        <v>0.59375</v>
      </c>
      <c r="E603" s="4" t="s">
        <v>70</v>
      </c>
      <c r="G603" s="4">
        <f t="shared" si="12"/>
        <v>3</v>
      </c>
      <c r="H603" s="4">
        <f t="shared" si="13"/>
        <v>2021</v>
      </c>
      <c r="J603" s="1" t="s">
        <v>54</v>
      </c>
      <c r="K603" s="4" t="str">
        <f>IFERROR(VLOOKUP(J603,Config!$A:$B,2,0),"")</f>
        <v>Giấy in tem màu vàng</v>
      </c>
      <c r="L603" s="1">
        <v>6</v>
      </c>
      <c r="M603" s="4" t="str">
        <f>IFERROR(VLOOKUP(J603,Config!$A:$G,7,0),"")</f>
        <v>Reel</v>
      </c>
      <c r="N603" s="5">
        <f>IFERROR(VLOOKUP(J603,Config!$A:$C,3,0),"")</f>
        <v>0</v>
      </c>
      <c r="P603" s="4">
        <f>IFERROR(VLOOKUP(J603,Config!$A:$F,6,0),"")</f>
        <v>0</v>
      </c>
    </row>
    <row r="604" spans="2:16" x14ac:dyDescent="0.25">
      <c r="B604" s="6">
        <v>44261</v>
      </c>
      <c r="C604" s="7">
        <v>0.59375</v>
      </c>
      <c r="E604" s="4" t="s">
        <v>70</v>
      </c>
      <c r="G604" s="4">
        <f t="shared" si="12"/>
        <v>3</v>
      </c>
      <c r="H604" s="4">
        <f t="shared" si="13"/>
        <v>2021</v>
      </c>
      <c r="J604" s="1" t="s">
        <v>55</v>
      </c>
      <c r="K604" s="4" t="str">
        <f>IFERROR(VLOOKUP(J604,Config!$A:$B,2,0),"")</f>
        <v>Giấy in tem kem hàn, flux loại nhỏ</v>
      </c>
      <c r="L604" s="1">
        <v>25</v>
      </c>
      <c r="M604" s="4" t="str">
        <f>IFERROR(VLOOKUP(J604,Config!$A:$G,7,0),"")</f>
        <v>Reel</v>
      </c>
      <c r="N604" s="5">
        <f>IFERROR(VLOOKUP(J604,Config!$A:$C,3,0),"")</f>
        <v>0</v>
      </c>
      <c r="P604" s="4">
        <f>IFERROR(VLOOKUP(J604,Config!$A:$F,6,0),"")</f>
        <v>0</v>
      </c>
    </row>
    <row r="605" spans="2:16" x14ac:dyDescent="0.25">
      <c r="B605" s="6">
        <v>44261</v>
      </c>
      <c r="C605" s="7">
        <v>0.59375</v>
      </c>
      <c r="E605" s="4" t="s">
        <v>70</v>
      </c>
      <c r="G605" s="4">
        <f t="shared" si="12"/>
        <v>3</v>
      </c>
      <c r="H605" s="4">
        <f t="shared" si="13"/>
        <v>2021</v>
      </c>
      <c r="J605" s="1" t="s">
        <v>56</v>
      </c>
      <c r="K605" s="4" t="str">
        <f>IFERROR(VLOOKUP(J605,Config!$A:$B,2,0),"")</f>
        <v>Giấy in tem kem hàn, flux loại to</v>
      </c>
      <c r="L605" s="1">
        <v>5</v>
      </c>
      <c r="M605" s="4" t="str">
        <f>IFERROR(VLOOKUP(J605,Config!$A:$G,7,0),"")</f>
        <v>Reel</v>
      </c>
      <c r="N605" s="5">
        <f>IFERROR(VLOOKUP(J605,Config!$A:$C,3,0),"")</f>
        <v>0</v>
      </c>
      <c r="P605" s="4">
        <f>IFERROR(VLOOKUP(J605,Config!$A:$F,6,0),"")</f>
        <v>0</v>
      </c>
    </row>
    <row r="606" spans="2:16" x14ac:dyDescent="0.25">
      <c r="B606" s="6">
        <v>44261</v>
      </c>
      <c r="C606" s="7">
        <v>0.59375</v>
      </c>
      <c r="E606" s="4" t="s">
        <v>70</v>
      </c>
      <c r="G606" s="4">
        <f t="shared" si="12"/>
        <v>3</v>
      </c>
      <c r="H606" s="4">
        <f t="shared" si="13"/>
        <v>2021</v>
      </c>
      <c r="J606" s="1" t="s">
        <v>57</v>
      </c>
      <c r="K606" s="4" t="str">
        <f>IFERROR(VLOOKUP(J606,Config!$A:$B,2,0),"")</f>
        <v>Màng bọc mask</v>
      </c>
      <c r="L606" s="1">
        <v>3</v>
      </c>
      <c r="M606" s="4" t="str">
        <f>IFERROR(VLOOKUP(J606,Config!$A:$G,7,0),"")</f>
        <v>Reel</v>
      </c>
      <c r="N606" s="5">
        <f>IFERROR(VLOOKUP(J606,Config!$A:$C,3,0),"")</f>
        <v>0</v>
      </c>
      <c r="P606" s="4">
        <f>IFERROR(VLOOKUP(J606,Config!$A:$F,6,0),"")</f>
        <v>0</v>
      </c>
    </row>
    <row r="607" spans="2:16" x14ac:dyDescent="0.25">
      <c r="B607" s="6">
        <v>44261</v>
      </c>
      <c r="C607" s="7">
        <v>0.59375</v>
      </c>
      <c r="E607" s="4" t="s">
        <v>70</v>
      </c>
      <c r="G607" s="4">
        <f t="shared" si="12"/>
        <v>3</v>
      </c>
      <c r="H607" s="4">
        <f t="shared" si="13"/>
        <v>2021</v>
      </c>
      <c r="J607" s="1" t="s">
        <v>58</v>
      </c>
      <c r="K607" s="4" t="str">
        <f>IFERROR(VLOOKUP(J607,Config!$A:$B,2,0),"")</f>
        <v>Ổ khóa locker</v>
      </c>
      <c r="L607" s="1">
        <v>44</v>
      </c>
      <c r="M607" s="4" t="str">
        <f>IFERROR(VLOOKUP(J607,Config!$A:$G,7,0),"")</f>
        <v>Ea</v>
      </c>
      <c r="N607" s="5">
        <f>IFERROR(VLOOKUP(J607,Config!$A:$C,3,0),"")</f>
        <v>0</v>
      </c>
      <c r="P607" s="4">
        <f>IFERROR(VLOOKUP(J607,Config!$A:$F,6,0),"")</f>
        <v>0</v>
      </c>
    </row>
    <row r="608" spans="2:16" x14ac:dyDescent="0.25">
      <c r="B608" s="6">
        <v>44261</v>
      </c>
      <c r="C608" s="7">
        <v>0.59375</v>
      </c>
      <c r="E608" s="4" t="s">
        <v>70</v>
      </c>
      <c r="G608" s="4">
        <f t="shared" si="12"/>
        <v>3</v>
      </c>
      <c r="H608" s="4">
        <f t="shared" si="13"/>
        <v>2021</v>
      </c>
      <c r="J608" s="1" t="s">
        <v>75</v>
      </c>
      <c r="K608" s="4" t="str">
        <f>IFERROR(VLOOKUP(J608,Config!$A:$B,2,0),"")</f>
        <v>Tape in nhãn máy in cầm tay 12mm</v>
      </c>
      <c r="L608" s="1">
        <v>14</v>
      </c>
      <c r="M608" s="4" t="str">
        <f>IFERROR(VLOOKUP(J608,Config!$A:$G,7,0),"")</f>
        <v>Reel</v>
      </c>
      <c r="N608" s="5">
        <f>IFERROR(VLOOKUP(J608,Config!$A:$C,3,0),"")</f>
        <v>0</v>
      </c>
      <c r="P608" s="4">
        <f>IFERROR(VLOOKUP(J608,Config!$A:$F,6,0),"")</f>
        <v>0</v>
      </c>
    </row>
    <row r="609" spans="2:16" x14ac:dyDescent="0.25">
      <c r="B609" s="6">
        <v>44261</v>
      </c>
      <c r="C609" s="7">
        <v>0.59375</v>
      </c>
      <c r="E609" s="4" t="s">
        <v>70</v>
      </c>
      <c r="G609" s="4">
        <f t="shared" si="12"/>
        <v>3</v>
      </c>
      <c r="H609" s="4">
        <f t="shared" si="13"/>
        <v>2021</v>
      </c>
      <c r="J609" s="1" t="s">
        <v>76</v>
      </c>
      <c r="K609" s="4" t="str">
        <f>IFERROR(VLOOKUP(J609,Config!$A:$B,2,0),"")</f>
        <v>Tape in nhãn máy in cầm tay 18mm</v>
      </c>
      <c r="M609" s="4" t="str">
        <f>IFERROR(VLOOKUP(J609,Config!$A:$G,7,0),"")</f>
        <v>Reel</v>
      </c>
      <c r="N609" s="5">
        <f>IFERROR(VLOOKUP(J609,Config!$A:$C,3,0),"")</f>
        <v>0</v>
      </c>
      <c r="P609" s="4">
        <f>IFERROR(VLOOKUP(J609,Config!$A:$F,6,0),"")</f>
        <v>0</v>
      </c>
    </row>
    <row r="610" spans="2:16" x14ac:dyDescent="0.25">
      <c r="B610" s="6">
        <v>44261</v>
      </c>
      <c r="C610" s="7">
        <v>0.59375</v>
      </c>
      <c r="E610" s="4" t="s">
        <v>70</v>
      </c>
      <c r="G610" s="4">
        <f t="shared" si="12"/>
        <v>3</v>
      </c>
      <c r="H610" s="4">
        <f t="shared" si="13"/>
        <v>2021</v>
      </c>
      <c r="J610" s="1" t="s">
        <v>77</v>
      </c>
      <c r="K610" s="4" t="str">
        <f>IFERROR(VLOOKUP(J610,Config!$A:$B,2,0),"")</f>
        <v>Tape in nhãn máy in cầm tay 24mm</v>
      </c>
      <c r="L610" s="1">
        <v>3</v>
      </c>
      <c r="M610" s="4" t="str">
        <f>IFERROR(VLOOKUP(J610,Config!$A:$G,7,0),"")</f>
        <v>Reel</v>
      </c>
      <c r="N610" s="5">
        <f>IFERROR(VLOOKUP(J610,Config!$A:$C,3,0),"")</f>
        <v>0</v>
      </c>
      <c r="P610" s="4">
        <f>IFERROR(VLOOKUP(J610,Config!$A:$F,6,0),"")</f>
        <v>0</v>
      </c>
    </row>
    <row r="611" spans="2:16" x14ac:dyDescent="0.25">
      <c r="B611" s="6">
        <v>44261</v>
      </c>
      <c r="C611" s="7">
        <v>0.59375</v>
      </c>
      <c r="E611" s="4" t="s">
        <v>70</v>
      </c>
      <c r="G611" s="4">
        <f t="shared" si="12"/>
        <v>3</v>
      </c>
      <c r="H611" s="4">
        <f t="shared" si="13"/>
        <v>2021</v>
      </c>
      <c r="J611" s="1" t="s">
        <v>78</v>
      </c>
      <c r="K611" s="4" t="str">
        <f>IFERROR(VLOOKUP(J611,Config!$A:$B,2,0),"")</f>
        <v>Bóng đèn</v>
      </c>
      <c r="L611" s="1">
        <v>16</v>
      </c>
      <c r="M611" s="4" t="str">
        <f>IFERROR(VLOOKUP(J611,Config!$A:$G,7,0),"")</f>
        <v>Ea</v>
      </c>
      <c r="N611" s="5">
        <f>IFERROR(VLOOKUP(J611,Config!$A:$C,3,0),"")</f>
        <v>0</v>
      </c>
      <c r="P611" s="4">
        <f>IFERROR(VLOOKUP(J611,Config!$A:$F,6,0),"")</f>
        <v>0</v>
      </c>
    </row>
    <row r="612" spans="2:16" x14ac:dyDescent="0.25">
      <c r="B612" s="6">
        <v>44261</v>
      </c>
      <c r="C612" s="7">
        <v>0.59375</v>
      </c>
      <c r="E612" s="4" t="s">
        <v>70</v>
      </c>
      <c r="G612" s="4">
        <f t="shared" si="12"/>
        <v>3</v>
      </c>
      <c r="H612" s="4">
        <f t="shared" si="13"/>
        <v>2021</v>
      </c>
      <c r="J612" s="1" t="s">
        <v>79</v>
      </c>
      <c r="K612" s="4" t="str">
        <f>IFERROR(VLOOKUP(J612,Config!$A:$B,2,0),"")</f>
        <v>Lọ đựng cồn IPA</v>
      </c>
      <c r="L612" s="1">
        <v>5</v>
      </c>
      <c r="M612" s="4" t="str">
        <f>IFERROR(VLOOKUP(J612,Config!$A:$G,7,0),"")</f>
        <v>Ea</v>
      </c>
      <c r="N612" s="5">
        <f>IFERROR(VLOOKUP(J612,Config!$A:$C,3,0),"")</f>
        <v>0</v>
      </c>
      <c r="P612" s="4">
        <f>IFERROR(VLOOKUP(J612,Config!$A:$F,6,0),"")</f>
        <v>0</v>
      </c>
    </row>
    <row r="613" spans="2:16" x14ac:dyDescent="0.25">
      <c r="B613" s="6">
        <v>44261</v>
      </c>
      <c r="C613" s="7">
        <v>0.59375</v>
      </c>
      <c r="E613" s="4" t="s">
        <v>70</v>
      </c>
      <c r="G613" s="4">
        <f t="shared" si="12"/>
        <v>3</v>
      </c>
      <c r="H613" s="4">
        <f t="shared" si="13"/>
        <v>2021</v>
      </c>
      <c r="J613" s="1" t="s">
        <v>80</v>
      </c>
      <c r="K613" s="4" t="str">
        <f>IFERROR(VLOOKUP(J613,Config!$A:$B,2,0),"")</f>
        <v>Gá kẹp file tài liệu</v>
      </c>
      <c r="L613" s="1">
        <v>35</v>
      </c>
      <c r="M613" s="4" t="str">
        <f>IFERROR(VLOOKUP(J613,Config!$A:$G,7,0),"")</f>
        <v>Ea</v>
      </c>
      <c r="N613" s="5">
        <f>IFERROR(VLOOKUP(J613,Config!$A:$C,3,0),"")</f>
        <v>0</v>
      </c>
      <c r="P613" s="4">
        <f>IFERROR(VLOOKUP(J613,Config!$A:$F,6,0),"")</f>
        <v>0</v>
      </c>
    </row>
    <row r="614" spans="2:16" x14ac:dyDescent="0.25">
      <c r="B614" s="6">
        <v>44261</v>
      </c>
      <c r="C614" s="7">
        <v>0.59375</v>
      </c>
      <c r="E614" s="4" t="s">
        <v>70</v>
      </c>
      <c r="G614" s="4">
        <f t="shared" si="12"/>
        <v>3</v>
      </c>
      <c r="H614" s="4">
        <f t="shared" si="13"/>
        <v>2021</v>
      </c>
      <c r="J614" s="1" t="s">
        <v>81</v>
      </c>
      <c r="K614" s="4" t="str">
        <f>IFERROR(VLOOKUP(J614,Config!$A:$B,2,0),"")</f>
        <v>Túi lọc máy hút bụi</v>
      </c>
      <c r="L614" s="1">
        <v>40</v>
      </c>
      <c r="M614" s="4" t="str">
        <f>IFERROR(VLOOKUP(J614,Config!$A:$G,7,0),"")</f>
        <v>Ea</v>
      </c>
      <c r="N614" s="5">
        <f>IFERROR(VLOOKUP(J614,Config!$A:$C,3,0),"")</f>
        <v>0</v>
      </c>
      <c r="P614" s="4">
        <f>IFERROR(VLOOKUP(J614,Config!$A:$F,6,0),"")</f>
        <v>0</v>
      </c>
    </row>
    <row r="615" spans="2:16" x14ac:dyDescent="0.25">
      <c r="B615" s="6">
        <v>44261</v>
      </c>
      <c r="C615" s="7">
        <v>0.59375</v>
      </c>
      <c r="E615" s="4" t="s">
        <v>70</v>
      </c>
      <c r="G615" s="4">
        <f t="shared" si="12"/>
        <v>3</v>
      </c>
      <c r="H615" s="4">
        <f t="shared" si="13"/>
        <v>2021</v>
      </c>
      <c r="J615" s="1" t="s">
        <v>82</v>
      </c>
      <c r="K615" s="4" t="str">
        <f>IFERROR(VLOOKUP(J615,Config!$A:$B,2,0),"")</f>
        <v>Túi rác máy hút bụi</v>
      </c>
      <c r="L615" s="1">
        <v>18</v>
      </c>
      <c r="M615" s="4" t="str">
        <f>IFERROR(VLOOKUP(J615,Config!$A:$G,7,0),"")</f>
        <v>Ea</v>
      </c>
      <c r="N615" s="5">
        <f>IFERROR(VLOOKUP(J615,Config!$A:$C,3,0),"")</f>
        <v>0</v>
      </c>
      <c r="P615" s="4">
        <f>IFERROR(VLOOKUP(J615,Config!$A:$F,6,0),"")</f>
        <v>0</v>
      </c>
    </row>
    <row r="616" spans="2:16" x14ac:dyDescent="0.25">
      <c r="B616" s="6">
        <v>44261</v>
      </c>
      <c r="C616" s="7">
        <v>0.59375</v>
      </c>
      <c r="E616" s="4" t="s">
        <v>70</v>
      </c>
      <c r="G616" s="4">
        <f t="shared" si="12"/>
        <v>3</v>
      </c>
      <c r="H616" s="4">
        <f t="shared" si="13"/>
        <v>2021</v>
      </c>
      <c r="J616" s="1" t="s">
        <v>83</v>
      </c>
      <c r="K616" s="4" t="str">
        <f>IFERROR(VLOOKUP(J616,Config!$A:$B,2,0),"")</f>
        <v>Tấm lót chuột</v>
      </c>
      <c r="L616" s="1">
        <v>9</v>
      </c>
      <c r="M616" s="4" t="str">
        <f>IFERROR(VLOOKUP(J616,Config!$A:$G,7,0),"")</f>
        <v>Ea</v>
      </c>
      <c r="N616" s="5">
        <f>IFERROR(VLOOKUP(J616,Config!$A:$C,3,0),"")</f>
        <v>0</v>
      </c>
      <c r="P616" s="4">
        <f>IFERROR(VLOOKUP(J616,Config!$A:$F,6,0),"")</f>
        <v>0</v>
      </c>
    </row>
    <row r="617" spans="2:16" x14ac:dyDescent="0.25">
      <c r="B617" s="6">
        <v>44261</v>
      </c>
      <c r="C617" s="7">
        <v>0.59375</v>
      </c>
      <c r="E617" s="4" t="s">
        <v>70</v>
      </c>
      <c r="G617" s="4">
        <f t="shared" si="12"/>
        <v>3</v>
      </c>
      <c r="H617" s="4">
        <f t="shared" si="13"/>
        <v>2021</v>
      </c>
      <c r="J617" s="1" t="s">
        <v>84</v>
      </c>
      <c r="K617" s="4" t="str">
        <f>IFERROR(VLOOKUP(J617,Config!$A:$B,2,0),"")</f>
        <v>Dây thít 4 x 200mm</v>
      </c>
      <c r="L617" s="1">
        <v>12</v>
      </c>
      <c r="M617" s="4" t="str">
        <f>IFERROR(VLOOKUP(J617,Config!$A:$G,7,0),"")</f>
        <v>Pack</v>
      </c>
      <c r="N617" s="5">
        <f>IFERROR(VLOOKUP(J617,Config!$A:$C,3,0),"")</f>
        <v>0</v>
      </c>
      <c r="P617" s="4">
        <f>IFERROR(VLOOKUP(J617,Config!$A:$F,6,0),"")</f>
        <v>0</v>
      </c>
    </row>
    <row r="618" spans="2:16" x14ac:dyDescent="0.25">
      <c r="B618" s="6">
        <v>44261</v>
      </c>
      <c r="C618" s="7">
        <v>0.59375</v>
      </c>
      <c r="E618" s="4" t="s">
        <v>70</v>
      </c>
      <c r="G618" s="4">
        <f t="shared" si="12"/>
        <v>3</v>
      </c>
      <c r="H618" s="4">
        <f t="shared" si="13"/>
        <v>2021</v>
      </c>
      <c r="J618" s="1" t="s">
        <v>85</v>
      </c>
      <c r="K618" s="4" t="str">
        <f>IFERROR(VLOOKUP(J618,Config!$A:$B,2,0),"")</f>
        <v>Dây thít 5 x 300mm</v>
      </c>
      <c r="L618" s="1">
        <v>6</v>
      </c>
      <c r="M618" s="4" t="str">
        <f>IFERROR(VLOOKUP(J618,Config!$A:$G,7,0),"")</f>
        <v>Pack</v>
      </c>
      <c r="N618" s="5">
        <f>IFERROR(VLOOKUP(J618,Config!$A:$C,3,0),"")</f>
        <v>0</v>
      </c>
      <c r="P618" s="4">
        <f>IFERROR(VLOOKUP(J618,Config!$A:$F,6,0),"")</f>
        <v>0</v>
      </c>
    </row>
    <row r="619" spans="2:16" x14ac:dyDescent="0.25">
      <c r="B619" s="6">
        <v>44261</v>
      </c>
      <c r="C619" s="7">
        <v>0.59375</v>
      </c>
      <c r="E619" s="4" t="s">
        <v>70</v>
      </c>
      <c r="G619" s="4">
        <f t="shared" si="12"/>
        <v>3</v>
      </c>
      <c r="H619" s="4">
        <f t="shared" si="13"/>
        <v>2021</v>
      </c>
      <c r="J619" s="1" t="s">
        <v>86</v>
      </c>
      <c r="K619" s="4" t="str">
        <f>IFERROR(VLOOKUP(J619,Config!$A:$B,2,0),"")</f>
        <v>Dây thít 6 x 400mm</v>
      </c>
      <c r="L619" s="1">
        <v>7</v>
      </c>
      <c r="M619" s="4" t="str">
        <f>IFERROR(VLOOKUP(J619,Config!$A:$G,7,0),"")</f>
        <v>Pack</v>
      </c>
      <c r="N619" s="5">
        <f>IFERROR(VLOOKUP(J619,Config!$A:$C,3,0),"")</f>
        <v>0</v>
      </c>
      <c r="P619" s="4">
        <f>IFERROR(VLOOKUP(J619,Config!$A:$F,6,0),"")</f>
        <v>0</v>
      </c>
    </row>
    <row r="620" spans="2:16" x14ac:dyDescent="0.25">
      <c r="B620" s="6">
        <v>44261</v>
      </c>
      <c r="C620" s="7">
        <v>0.59375</v>
      </c>
      <c r="E620" s="4" t="s">
        <v>70</v>
      </c>
      <c r="G620" s="4">
        <f t="shared" si="12"/>
        <v>3</v>
      </c>
      <c r="H620" s="4">
        <f t="shared" si="13"/>
        <v>2021</v>
      </c>
      <c r="J620" s="1" t="s">
        <v>87</v>
      </c>
      <c r="K620" s="4" t="str">
        <f>IFERROR(VLOOKUP(J620,Config!$A:$B,2,0),"")</f>
        <v>Giấy mài phân tích 85-150-500</v>
      </c>
      <c r="L620" s="1">
        <v>10</v>
      </c>
      <c r="M620" s="4" t="str">
        <f>IFERROR(VLOOKUP(J620,Config!$A:$G,7,0),"")</f>
        <v>Ea</v>
      </c>
      <c r="N620" s="5">
        <f>IFERROR(VLOOKUP(J620,Config!$A:$C,3,0),"")</f>
        <v>0</v>
      </c>
      <c r="P620" s="4">
        <f>IFERROR(VLOOKUP(J620,Config!$A:$F,6,0),"")</f>
        <v>0</v>
      </c>
    </row>
    <row r="621" spans="2:16" x14ac:dyDescent="0.25">
      <c r="B621" s="6">
        <v>44261</v>
      </c>
      <c r="C621" s="7">
        <v>0.59375</v>
      </c>
      <c r="E621" s="4" t="s">
        <v>70</v>
      </c>
      <c r="G621" s="4">
        <f t="shared" si="12"/>
        <v>3</v>
      </c>
      <c r="H621" s="4">
        <f t="shared" si="13"/>
        <v>2021</v>
      </c>
      <c r="J621" s="1" t="s">
        <v>88</v>
      </c>
      <c r="K621" s="4" t="str">
        <f>IFERROR(VLOOKUP(J621,Config!$A:$B,2,0),"")</f>
        <v>Giấy mài phân tích 90-150-705</v>
      </c>
      <c r="L621" s="1">
        <v>5</v>
      </c>
      <c r="M621" s="4" t="str">
        <f>IFERROR(VLOOKUP(J621,Config!$A:$G,7,0),"")</f>
        <v>Ea</v>
      </c>
      <c r="N621" s="5">
        <f>IFERROR(VLOOKUP(J621,Config!$A:$C,3,0),"")</f>
        <v>0</v>
      </c>
      <c r="P621" s="4">
        <f>IFERROR(VLOOKUP(J621,Config!$A:$F,6,0),"")</f>
        <v>0</v>
      </c>
    </row>
    <row r="622" spans="2:16" x14ac:dyDescent="0.25">
      <c r="B622" s="6">
        <v>44261</v>
      </c>
      <c r="C622" s="7">
        <v>0.59375</v>
      </c>
      <c r="E622" s="4" t="s">
        <v>70</v>
      </c>
      <c r="G622" s="4">
        <f t="shared" si="12"/>
        <v>3</v>
      </c>
      <c r="H622" s="4">
        <f t="shared" si="13"/>
        <v>2021</v>
      </c>
      <c r="J622" s="1" t="s">
        <v>89</v>
      </c>
      <c r="K622" s="4" t="str">
        <f>IFERROR(VLOOKUP(J622,Config!$A:$B,2,0),"")</f>
        <v>Giấy mài phân tích 180-100-50</v>
      </c>
      <c r="L622" s="1">
        <v>5</v>
      </c>
      <c r="M622" s="4" t="str">
        <f>IFERROR(VLOOKUP(J622,Config!$A:$G,7,0),"")</f>
        <v>Ea</v>
      </c>
      <c r="N622" s="5">
        <f>IFERROR(VLOOKUP(J622,Config!$A:$C,3,0),"")</f>
        <v>0</v>
      </c>
      <c r="P622" s="4">
        <f>IFERROR(VLOOKUP(J622,Config!$A:$F,6,0),"")</f>
        <v>0</v>
      </c>
    </row>
    <row r="623" spans="2:16" x14ac:dyDescent="0.25">
      <c r="B623" s="6">
        <v>44261</v>
      </c>
      <c r="C623" s="7">
        <v>0.59375</v>
      </c>
      <c r="E623" s="4" t="s">
        <v>70</v>
      </c>
      <c r="G623" s="4">
        <f t="shared" si="12"/>
        <v>3</v>
      </c>
      <c r="H623" s="4">
        <f t="shared" si="13"/>
        <v>2021</v>
      </c>
      <c r="J623" s="1" t="s">
        <v>90</v>
      </c>
      <c r="K623" s="4" t="str">
        <f>IFERROR(VLOOKUP(J623,Config!$A:$B,2,0),"")</f>
        <v>Giấy nhám tròn lưng dính P240</v>
      </c>
      <c r="L623" s="1">
        <v>100</v>
      </c>
      <c r="M623" s="4" t="str">
        <f>IFERROR(VLOOKUP(J623,Config!$A:$G,7,0),"")</f>
        <v>Ea</v>
      </c>
      <c r="N623" s="5">
        <f>IFERROR(VLOOKUP(J623,Config!$A:$C,3,0),"")</f>
        <v>0</v>
      </c>
      <c r="P623" s="4">
        <f>IFERROR(VLOOKUP(J623,Config!$A:$F,6,0),"")</f>
        <v>0</v>
      </c>
    </row>
    <row r="624" spans="2:16" x14ac:dyDescent="0.25">
      <c r="B624" s="6">
        <v>44261</v>
      </c>
      <c r="C624" s="7">
        <v>0.59375</v>
      </c>
      <c r="E624" s="4" t="s">
        <v>70</v>
      </c>
      <c r="G624" s="4">
        <f t="shared" si="12"/>
        <v>3</v>
      </c>
      <c r="H624" s="4">
        <f t="shared" si="13"/>
        <v>2021</v>
      </c>
      <c r="J624" s="1" t="s">
        <v>91</v>
      </c>
      <c r="K624" s="4" t="str">
        <f>IFERROR(VLOOKUP(J624,Config!$A:$B,2,0),"")</f>
        <v>Giấy nhám tròn lưng dính P400</v>
      </c>
      <c r="L624" s="1">
        <v>100</v>
      </c>
      <c r="M624" s="4" t="str">
        <f>IFERROR(VLOOKUP(J624,Config!$A:$G,7,0),"")</f>
        <v>Ea</v>
      </c>
      <c r="N624" s="5">
        <f>IFERROR(VLOOKUP(J624,Config!$A:$C,3,0),"")</f>
        <v>0</v>
      </c>
      <c r="P624" s="4">
        <f>IFERROR(VLOOKUP(J624,Config!$A:$F,6,0),"")</f>
        <v>0</v>
      </c>
    </row>
    <row r="625" spans="2:16" x14ac:dyDescent="0.25">
      <c r="B625" s="6">
        <v>44261</v>
      </c>
      <c r="C625" s="7">
        <v>0.59375</v>
      </c>
      <c r="E625" s="4" t="s">
        <v>70</v>
      </c>
      <c r="G625" s="4">
        <f t="shared" si="12"/>
        <v>3</v>
      </c>
      <c r="H625" s="4">
        <f t="shared" si="13"/>
        <v>2021</v>
      </c>
      <c r="J625" s="1" t="s">
        <v>92</v>
      </c>
      <c r="K625" s="4" t="str">
        <f>IFERROR(VLOOKUP(J625,Config!$A:$B,2,0),"")</f>
        <v>Giấy nhám tròn lưng dính P800</v>
      </c>
      <c r="L625" s="1">
        <v>100</v>
      </c>
      <c r="M625" s="4" t="str">
        <f>IFERROR(VLOOKUP(J625,Config!$A:$G,7,0),"")</f>
        <v>Ea</v>
      </c>
      <c r="N625" s="5">
        <f>IFERROR(VLOOKUP(J625,Config!$A:$C,3,0),"")</f>
        <v>0</v>
      </c>
      <c r="P625" s="4">
        <f>IFERROR(VLOOKUP(J625,Config!$A:$F,6,0),"")</f>
        <v>0</v>
      </c>
    </row>
    <row r="626" spans="2:16" x14ac:dyDescent="0.25">
      <c r="B626" s="6">
        <v>44261</v>
      </c>
      <c r="C626" s="7">
        <v>0.59375</v>
      </c>
      <c r="E626" s="4" t="s">
        <v>70</v>
      </c>
      <c r="G626" s="4">
        <f t="shared" si="12"/>
        <v>3</v>
      </c>
      <c r="H626" s="4">
        <f t="shared" si="13"/>
        <v>2021</v>
      </c>
      <c r="J626" s="1" t="s">
        <v>93</v>
      </c>
      <c r="K626" s="4" t="str">
        <f>IFERROR(VLOOKUP(J626,Config!$A:$B,2,0),"")</f>
        <v>Giấy nhám tròn lưng dính P1200</v>
      </c>
      <c r="L626" s="1">
        <v>100</v>
      </c>
      <c r="M626" s="4" t="str">
        <f>IFERROR(VLOOKUP(J626,Config!$A:$G,7,0),"")</f>
        <v>Ea</v>
      </c>
      <c r="N626" s="5">
        <f>IFERROR(VLOOKUP(J626,Config!$A:$C,3,0),"")</f>
        <v>0</v>
      </c>
      <c r="P626" s="4">
        <f>IFERROR(VLOOKUP(J626,Config!$A:$F,6,0),"")</f>
        <v>0</v>
      </c>
    </row>
    <row r="627" spans="2:16" x14ac:dyDescent="0.25">
      <c r="B627" s="6">
        <v>44261</v>
      </c>
      <c r="C627" s="7">
        <v>0.59375</v>
      </c>
      <c r="E627" s="4" t="s">
        <v>70</v>
      </c>
      <c r="G627" s="4">
        <f t="shared" si="12"/>
        <v>3</v>
      </c>
      <c r="H627" s="4">
        <f t="shared" si="13"/>
        <v>2021</v>
      </c>
      <c r="J627" s="1" t="s">
        <v>94</v>
      </c>
      <c r="K627" s="4" t="str">
        <f>IFERROR(VLOOKUP(J627,Config!$A:$B,2,0),"")</f>
        <v>Thảm dính bụi</v>
      </c>
      <c r="L627" s="1">
        <v>74</v>
      </c>
      <c r="M627" s="4" t="str">
        <f>IFERROR(VLOOKUP(J627,Config!$A:$G,7,0),"")</f>
        <v>Ea</v>
      </c>
      <c r="N627" s="5">
        <f>IFERROR(VLOOKUP(J627,Config!$A:$C,3,0),"")</f>
        <v>0</v>
      </c>
      <c r="P627" s="4">
        <f>IFERROR(VLOOKUP(J627,Config!$A:$F,6,0),"")</f>
        <v>0</v>
      </c>
    </row>
    <row r="628" spans="2:16" x14ac:dyDescent="0.25">
      <c r="B628" s="6">
        <v>44261</v>
      </c>
      <c r="C628" s="7">
        <v>0.59375</v>
      </c>
      <c r="E628" s="4" t="s">
        <v>70</v>
      </c>
      <c r="G628" s="4">
        <f t="shared" si="12"/>
        <v>3</v>
      </c>
      <c r="H628" s="4">
        <f t="shared" si="13"/>
        <v>2021</v>
      </c>
      <c r="J628" s="1" t="s">
        <v>95</v>
      </c>
      <c r="K628" s="4" t="str">
        <f>IFERROR(VLOOKUP(J628,Config!$A:$B,2,0),"")</f>
        <v>Thảm chống tĩnh điện</v>
      </c>
      <c r="L628" s="1">
        <v>4</v>
      </c>
      <c r="M628" s="4" t="str">
        <f>IFERROR(VLOOKUP(J628,Config!$A:$G,7,0),"")</f>
        <v>Roll</v>
      </c>
      <c r="N628" s="5">
        <f>IFERROR(VLOOKUP(J628,Config!$A:$C,3,0),"")</f>
        <v>0</v>
      </c>
      <c r="P628" s="4">
        <f>IFERROR(VLOOKUP(J628,Config!$A:$F,6,0),"")</f>
        <v>0</v>
      </c>
    </row>
    <row r="629" spans="2:16" x14ac:dyDescent="0.25">
      <c r="B629" s="6">
        <v>44261</v>
      </c>
      <c r="C629" s="7">
        <v>0.59375</v>
      </c>
      <c r="E629" s="4" t="s">
        <v>70</v>
      </c>
      <c r="G629" s="4">
        <f t="shared" si="12"/>
        <v>3</v>
      </c>
      <c r="H629" s="4">
        <f t="shared" si="13"/>
        <v>2021</v>
      </c>
      <c r="J629" s="1" t="s">
        <v>96</v>
      </c>
      <c r="K629" s="4" t="str">
        <f>IFERROR(VLOOKUP(J629,Config!$A:$B,2,0),"")</f>
        <v>Nozzle 1001</v>
      </c>
      <c r="M629" s="4" t="str">
        <f>IFERROR(VLOOKUP(J629,Config!$A:$G,7,0),"")</f>
        <v>Pac</v>
      </c>
      <c r="N629" s="5">
        <f>IFERROR(VLOOKUP(J629,Config!$A:$C,3,0),"")</f>
        <v>0</v>
      </c>
      <c r="P629" s="4" t="str">
        <f>IFERROR(VLOOKUP(J629,Config!$A:$F,6,0),"")</f>
        <v>03013307-03</v>
      </c>
    </row>
    <row r="630" spans="2:16" x14ac:dyDescent="0.25">
      <c r="B630" s="6">
        <v>44261</v>
      </c>
      <c r="C630" s="7">
        <v>0.59375</v>
      </c>
      <c r="E630" s="4" t="s">
        <v>70</v>
      </c>
      <c r="G630" s="4">
        <f t="shared" si="12"/>
        <v>3</v>
      </c>
      <c r="H630" s="4">
        <f t="shared" si="13"/>
        <v>2021</v>
      </c>
      <c r="J630" s="1" t="s">
        <v>97</v>
      </c>
      <c r="K630" s="4" t="str">
        <f>IFERROR(VLOOKUP(J630,Config!$A:$B,2,0),"")</f>
        <v>Nozzle1003</v>
      </c>
      <c r="L630" s="1">
        <v>44</v>
      </c>
      <c r="M630" s="4" t="str">
        <f>IFERROR(VLOOKUP(J630,Config!$A:$G,7,0),"")</f>
        <v>Pac</v>
      </c>
      <c r="N630" s="5">
        <f>IFERROR(VLOOKUP(J630,Config!$A:$C,3,0),"")</f>
        <v>0</v>
      </c>
      <c r="P630" s="4" t="str">
        <f>IFERROR(VLOOKUP(J630,Config!$A:$F,6,0),"")</f>
        <v>03015869-03</v>
      </c>
    </row>
    <row r="631" spans="2:16" x14ac:dyDescent="0.25">
      <c r="B631" s="6">
        <v>44261</v>
      </c>
      <c r="C631" s="7">
        <v>0.59375</v>
      </c>
      <c r="E631" s="4" t="s">
        <v>70</v>
      </c>
      <c r="G631" s="4">
        <f t="shared" si="12"/>
        <v>3</v>
      </c>
      <c r="H631" s="4">
        <f t="shared" si="13"/>
        <v>2021</v>
      </c>
      <c r="J631" s="1" t="s">
        <v>98</v>
      </c>
      <c r="K631" s="4" t="str">
        <f>IFERROR(VLOOKUP(J631,Config!$A:$B,2,0),"")</f>
        <v>Nozzle 1004</v>
      </c>
      <c r="L631" s="1">
        <v>25</v>
      </c>
      <c r="M631" s="4" t="str">
        <f>IFERROR(VLOOKUP(J631,Config!$A:$G,7,0),"")</f>
        <v>Pac</v>
      </c>
      <c r="N631" s="5">
        <f>IFERROR(VLOOKUP(J631,Config!$A:$C,3,0),"")</f>
        <v>0</v>
      </c>
      <c r="P631" s="4" t="str">
        <f>IFERROR(VLOOKUP(J631,Config!$A:$F,6,0),"")</f>
        <v>03015840-03</v>
      </c>
    </row>
    <row r="632" spans="2:16" x14ac:dyDescent="0.25">
      <c r="B632" s="6">
        <v>44261</v>
      </c>
      <c r="C632" s="7">
        <v>0.59375</v>
      </c>
      <c r="E632" s="4" t="s">
        <v>70</v>
      </c>
      <c r="G632" s="4">
        <f t="shared" si="12"/>
        <v>3</v>
      </c>
      <c r="H632" s="4">
        <f t="shared" si="13"/>
        <v>2021</v>
      </c>
      <c r="J632" s="1" t="s">
        <v>99</v>
      </c>
      <c r="K632" s="4" t="str">
        <f>IFERROR(VLOOKUP(J632,Config!$A:$B,2,0),"")</f>
        <v>Nozzle 1005</v>
      </c>
      <c r="M632" s="4" t="str">
        <f>IFERROR(VLOOKUP(J632,Config!$A:$G,7,0),"")</f>
        <v>Pac</v>
      </c>
      <c r="N632" s="5">
        <f>IFERROR(VLOOKUP(J632,Config!$A:$C,3,0),"")</f>
        <v>0</v>
      </c>
      <c r="P632" s="4" t="str">
        <f>IFERROR(VLOOKUP(J632,Config!$A:$F,6,0),"")</f>
        <v>03056499-03</v>
      </c>
    </row>
    <row r="633" spans="2:16" x14ac:dyDescent="0.25">
      <c r="B633" s="6">
        <v>44261</v>
      </c>
      <c r="C633" s="7">
        <v>0.59375</v>
      </c>
      <c r="E633" s="4" t="s">
        <v>70</v>
      </c>
      <c r="G633" s="4">
        <f t="shared" si="12"/>
        <v>3</v>
      </c>
      <c r="H633" s="4">
        <f t="shared" si="13"/>
        <v>2021</v>
      </c>
      <c r="J633" s="1" t="s">
        <v>100</v>
      </c>
      <c r="K633" s="4" t="str">
        <f>IFERROR(VLOOKUP(J633,Config!$A:$B,2,0),"")</f>
        <v>Nozzle 1006</v>
      </c>
      <c r="L633" s="1">
        <v>14</v>
      </c>
      <c r="M633" s="4" t="str">
        <f>IFERROR(VLOOKUP(J633,Config!$A:$G,7,0),"")</f>
        <v>Pac</v>
      </c>
      <c r="N633" s="5">
        <f>IFERROR(VLOOKUP(J633,Config!$A:$C,3,0),"")</f>
        <v>0</v>
      </c>
      <c r="P633" s="4" t="str">
        <f>IFERROR(VLOOKUP(J633,Config!$A:$F,6,0),"")</f>
        <v>03015854-03</v>
      </c>
    </row>
    <row r="634" spans="2:16" x14ac:dyDescent="0.25">
      <c r="B634" s="6">
        <v>44261</v>
      </c>
      <c r="C634" s="7">
        <v>0.59375</v>
      </c>
      <c r="E634" s="4" t="s">
        <v>70</v>
      </c>
      <c r="G634" s="4">
        <f t="shared" ref="G634:G697" si="14">MONTH(B634)</f>
        <v>3</v>
      </c>
      <c r="H634" s="4">
        <f t="shared" ref="H634:H697" si="15">YEAR(B634)</f>
        <v>2021</v>
      </c>
      <c r="J634" s="1" t="s">
        <v>101</v>
      </c>
      <c r="K634" s="4" t="str">
        <f>IFERROR(VLOOKUP(J634,Config!$A:$B,2,0),"")</f>
        <v>Nozzle 1007</v>
      </c>
      <c r="L634" s="1">
        <v>8</v>
      </c>
      <c r="M634" s="4" t="str">
        <f>IFERROR(VLOOKUP(J634,Config!$A:$G,7,0),"")</f>
        <v>Pac</v>
      </c>
      <c r="N634" s="5">
        <f>IFERROR(VLOOKUP(J634,Config!$A:$C,3,0),"")</f>
        <v>0</v>
      </c>
      <c r="P634" s="4" t="str">
        <f>IFERROR(VLOOKUP(J634,Config!$A:$F,6,0),"")</f>
        <v>03054812-03</v>
      </c>
    </row>
    <row r="635" spans="2:16" x14ac:dyDescent="0.25">
      <c r="B635" s="6">
        <v>44261</v>
      </c>
      <c r="C635" s="7">
        <v>0.59375</v>
      </c>
      <c r="E635" s="4" t="s">
        <v>70</v>
      </c>
      <c r="G635" s="4">
        <f t="shared" si="14"/>
        <v>3</v>
      </c>
      <c r="H635" s="4">
        <f t="shared" si="15"/>
        <v>2021</v>
      </c>
      <c r="J635" s="1" t="s">
        <v>102</v>
      </c>
      <c r="K635" s="4" t="str">
        <f>IFERROR(VLOOKUP(J635,Config!$A:$B,2,0),"")</f>
        <v>Nozzle 1008</v>
      </c>
      <c r="L635" s="1">
        <v>37</v>
      </c>
      <c r="M635" s="4" t="str">
        <f>IFERROR(VLOOKUP(J635,Config!$A:$G,7,0),"")</f>
        <v>Pac</v>
      </c>
      <c r="N635" s="5">
        <f>IFERROR(VLOOKUP(J635,Config!$A:$C,3,0),"")</f>
        <v>0</v>
      </c>
      <c r="P635" s="4" t="str">
        <f>IFERROR(VLOOKUP(J635,Config!$A:$F,6,0),"")</f>
        <v>03099720-01</v>
      </c>
    </row>
    <row r="636" spans="2:16" x14ac:dyDescent="0.25">
      <c r="B636" s="6">
        <v>44261</v>
      </c>
      <c r="C636" s="7">
        <v>0.59375</v>
      </c>
      <c r="E636" s="4" t="s">
        <v>70</v>
      </c>
      <c r="G636" s="4">
        <f t="shared" si="14"/>
        <v>3</v>
      </c>
      <c r="H636" s="4">
        <f t="shared" si="15"/>
        <v>2021</v>
      </c>
      <c r="J636" s="1" t="s">
        <v>103</v>
      </c>
      <c r="K636" s="4" t="str">
        <f>IFERROR(VLOOKUP(J636,Config!$A:$B,2,0),"")</f>
        <v>Nozzle 1009</v>
      </c>
      <c r="L636" s="1">
        <v>31</v>
      </c>
      <c r="M636" s="4" t="str">
        <f>IFERROR(VLOOKUP(J636,Config!$A:$G,7,0),"")</f>
        <v>Pac</v>
      </c>
      <c r="N636" s="5">
        <f>IFERROR(VLOOKUP(J636,Config!$A:$C,3,0),"")</f>
        <v>0</v>
      </c>
      <c r="P636" s="4" t="str">
        <f>IFERROR(VLOOKUP(J636,Config!$A:$F,6,0),"")</f>
        <v>03102963-01</v>
      </c>
    </row>
    <row r="637" spans="2:16" x14ac:dyDescent="0.25">
      <c r="B637" s="6">
        <v>44261</v>
      </c>
      <c r="C637" s="7">
        <v>0.59375</v>
      </c>
      <c r="E637" s="4" t="s">
        <v>70</v>
      </c>
      <c r="G637" s="4">
        <f t="shared" si="14"/>
        <v>3</v>
      </c>
      <c r="H637" s="4">
        <f t="shared" si="15"/>
        <v>2021</v>
      </c>
      <c r="J637" s="1" t="s">
        <v>104</v>
      </c>
      <c r="K637" s="4" t="str">
        <f>IFERROR(VLOOKUP(J637,Config!$A:$B,2,0),"")</f>
        <v>Nozzle 1075 / 1010</v>
      </c>
      <c r="L637" s="1">
        <v>5</v>
      </c>
      <c r="M637" s="4" t="str">
        <f>IFERROR(VLOOKUP(J637,Config!$A:$G,7,0),"")</f>
        <v>Pac</v>
      </c>
      <c r="N637" s="5">
        <f>IFERROR(VLOOKUP(J637,Config!$A:$C,3,0),"")</f>
        <v>0</v>
      </c>
      <c r="P637" s="4" t="str">
        <f>IFERROR(VLOOKUP(J637,Config!$A:$F,6,0),"")</f>
        <v>03107579-01</v>
      </c>
    </row>
    <row r="638" spans="2:16" x14ac:dyDescent="0.25">
      <c r="B638" s="6">
        <v>44261</v>
      </c>
      <c r="C638" s="7">
        <v>0.59375</v>
      </c>
      <c r="E638" s="4" t="s">
        <v>70</v>
      </c>
      <c r="G638" s="4">
        <f t="shared" si="14"/>
        <v>3</v>
      </c>
      <c r="H638" s="4">
        <f t="shared" si="15"/>
        <v>2021</v>
      </c>
      <c r="J638" s="1" t="s">
        <v>105</v>
      </c>
      <c r="K638" s="4" t="str">
        <f>IFERROR(VLOOKUP(J638,Config!$A:$B,2,0),"")</f>
        <v>Nozzle 4004</v>
      </c>
      <c r="M638" s="4" t="str">
        <f>IFERROR(VLOOKUP(J638,Config!$A:$G,7,0),"")</f>
        <v>Pac</v>
      </c>
      <c r="N638" s="5">
        <f>IFERROR(VLOOKUP(J638,Config!$A:$C,3,0),"")</f>
        <v>0</v>
      </c>
      <c r="P638" s="4" t="str">
        <f>IFERROR(VLOOKUP(J638,Config!$A:$F,6,0),"")</f>
        <v>03121197-01</v>
      </c>
    </row>
    <row r="639" spans="2:16" x14ac:dyDescent="0.25">
      <c r="B639" s="6">
        <v>44261</v>
      </c>
      <c r="C639" s="7">
        <v>0.59375</v>
      </c>
      <c r="E639" s="4" t="s">
        <v>70</v>
      </c>
      <c r="G639" s="4">
        <f t="shared" si="14"/>
        <v>3</v>
      </c>
      <c r="H639" s="4">
        <f t="shared" si="15"/>
        <v>2021</v>
      </c>
      <c r="J639" s="1" t="s">
        <v>106</v>
      </c>
      <c r="K639" s="4" t="str">
        <f>IFERROR(VLOOKUP(J639,Config!$A:$B,2,0),"")</f>
        <v>Nozzle 4028</v>
      </c>
      <c r="L639" s="1">
        <v>24</v>
      </c>
      <c r="M639" s="4" t="str">
        <f>IFERROR(VLOOKUP(J639,Config!$A:$G,7,0),"")</f>
        <v>Pac</v>
      </c>
      <c r="N639" s="5">
        <f>IFERROR(VLOOKUP(J639,Config!$A:$C,3,0),"")</f>
        <v>0</v>
      </c>
      <c r="P639" s="4" t="str">
        <f>IFERROR(VLOOKUP(J639,Config!$A:$F,6,0),"")</f>
        <v>03115821-01</v>
      </c>
    </row>
    <row r="640" spans="2:16" x14ac:dyDescent="0.25">
      <c r="B640" s="6">
        <v>44261</v>
      </c>
      <c r="C640" s="7">
        <v>0.59375</v>
      </c>
      <c r="E640" s="4" t="s">
        <v>70</v>
      </c>
      <c r="G640" s="4">
        <f t="shared" si="14"/>
        <v>3</v>
      </c>
      <c r="H640" s="4">
        <f t="shared" si="15"/>
        <v>2021</v>
      </c>
      <c r="J640" s="1" t="s">
        <v>107</v>
      </c>
      <c r="K640" s="4" t="str">
        <f>IFERROR(VLOOKUP(J640,Config!$A:$B,2,0),"")</f>
        <v>Nozzle 4046</v>
      </c>
      <c r="L640" s="1">
        <v>8</v>
      </c>
      <c r="M640" s="4" t="str">
        <f>IFERROR(VLOOKUP(J640,Config!$A:$G,7,0),"")</f>
        <v>Pac</v>
      </c>
      <c r="N640" s="5">
        <f>IFERROR(VLOOKUP(J640,Config!$A:$C,3,0),"")</f>
        <v>0</v>
      </c>
      <c r="P640" s="4" t="str">
        <f>IFERROR(VLOOKUP(J640,Config!$A:$F,6,0),"")</f>
        <v>03105714-01</v>
      </c>
    </row>
    <row r="641" spans="2:16" x14ac:dyDescent="0.25">
      <c r="B641" s="6">
        <v>44261</v>
      </c>
      <c r="C641" s="7">
        <v>0.59375</v>
      </c>
      <c r="E641" s="4" t="s">
        <v>70</v>
      </c>
      <c r="G641" s="4">
        <f t="shared" si="14"/>
        <v>3</v>
      </c>
      <c r="H641" s="4">
        <f t="shared" si="15"/>
        <v>2021</v>
      </c>
      <c r="J641" s="1" t="s">
        <v>108</v>
      </c>
      <c r="K641" s="4" t="str">
        <f>IFERROR(VLOOKUP(J641,Config!$A:$B,2,0),"")</f>
        <v>Nozzle 4069</v>
      </c>
      <c r="M641" s="4" t="str">
        <f>IFERROR(VLOOKUP(J641,Config!$A:$G,7,0),"")</f>
        <v>Pac</v>
      </c>
      <c r="N641" s="5">
        <f>IFERROR(VLOOKUP(J641,Config!$A:$C,3,0),"")</f>
        <v>0</v>
      </c>
      <c r="P641" s="4" t="str">
        <f>IFERROR(VLOOKUP(J641,Config!$A:$F,6,0),"")</f>
        <v>03106244-01</v>
      </c>
    </row>
    <row r="642" spans="2:16" x14ac:dyDescent="0.25">
      <c r="B642" s="6">
        <v>44261</v>
      </c>
      <c r="C642" s="7">
        <v>0.59375</v>
      </c>
      <c r="E642" s="4" t="s">
        <v>70</v>
      </c>
      <c r="G642" s="4">
        <f t="shared" si="14"/>
        <v>3</v>
      </c>
      <c r="H642" s="4">
        <f t="shared" si="15"/>
        <v>2021</v>
      </c>
      <c r="J642" s="1" t="s">
        <v>109</v>
      </c>
      <c r="K642" s="4" t="str">
        <f>IFERROR(VLOOKUP(J642,Config!$A:$B,2,0),"")</f>
        <v>Nozzle 4075 / 4077</v>
      </c>
      <c r="L642" s="1">
        <v>10</v>
      </c>
      <c r="M642" s="4" t="str">
        <f>IFERROR(VLOOKUP(J642,Config!$A:$G,7,0),"")</f>
        <v>Pac</v>
      </c>
      <c r="N642" s="5">
        <f>IFERROR(VLOOKUP(J642,Config!$A:$C,3,0),"")</f>
        <v>0</v>
      </c>
      <c r="P642" s="4">
        <f>IFERROR(VLOOKUP(J642,Config!$A:$F,6,0),"")</f>
        <v>0</v>
      </c>
    </row>
    <row r="643" spans="2:16" x14ac:dyDescent="0.25">
      <c r="B643" s="6">
        <v>44261</v>
      </c>
      <c r="C643" s="7">
        <v>0.59375</v>
      </c>
      <c r="E643" s="4" t="s">
        <v>70</v>
      </c>
      <c r="G643" s="4">
        <f t="shared" si="14"/>
        <v>3</v>
      </c>
      <c r="H643" s="4">
        <f t="shared" si="15"/>
        <v>2021</v>
      </c>
      <c r="J643" s="1" t="s">
        <v>110</v>
      </c>
      <c r="K643" s="4" t="str">
        <f>IFERROR(VLOOKUP(J643,Config!$A:$B,2,0),"")</f>
        <v>Nozzle 4095</v>
      </c>
      <c r="L643" s="1">
        <v>8</v>
      </c>
      <c r="M643" s="4" t="str">
        <f>IFERROR(VLOOKUP(J643,Config!$A:$G,7,0),"")</f>
        <v>Pac</v>
      </c>
      <c r="N643" s="5">
        <f>IFERROR(VLOOKUP(J643,Config!$A:$C,3,0),"")</f>
        <v>0</v>
      </c>
      <c r="P643" s="4">
        <f>IFERROR(VLOOKUP(J643,Config!$A:$F,6,0),"")</f>
        <v>0</v>
      </c>
    </row>
    <row r="644" spans="2:16" x14ac:dyDescent="0.25">
      <c r="B644" s="6">
        <v>44261</v>
      </c>
      <c r="C644" s="7">
        <v>0.59375</v>
      </c>
      <c r="E644" s="4" t="s">
        <v>70</v>
      </c>
      <c r="G644" s="4">
        <f t="shared" si="14"/>
        <v>3</v>
      </c>
      <c r="H644" s="4">
        <f t="shared" si="15"/>
        <v>2021</v>
      </c>
      <c r="J644" s="1" t="s">
        <v>111</v>
      </c>
      <c r="K644" s="4" t="str">
        <f>IFERROR(VLOOKUP(J644,Config!$A:$B,2,0),"")</f>
        <v>Nozzle 4102</v>
      </c>
      <c r="L644" s="1">
        <v>34</v>
      </c>
      <c r="M644" s="4" t="str">
        <f>IFERROR(VLOOKUP(J644,Config!$A:$G,7,0),"")</f>
        <v>Pac</v>
      </c>
      <c r="N644" s="5">
        <f>IFERROR(VLOOKUP(J644,Config!$A:$C,3,0),"")</f>
        <v>0</v>
      </c>
      <c r="P644" s="4" t="str">
        <f>IFERROR(VLOOKUP(J644,Config!$A:$F,6,0),"")</f>
        <v>03133662-01</v>
      </c>
    </row>
    <row r="645" spans="2:16" x14ac:dyDescent="0.25">
      <c r="B645" s="6">
        <v>44261</v>
      </c>
      <c r="C645" s="7">
        <v>0.59375</v>
      </c>
      <c r="E645" s="4" t="s">
        <v>70</v>
      </c>
      <c r="G645" s="4">
        <f t="shared" si="14"/>
        <v>3</v>
      </c>
      <c r="H645" s="4">
        <f t="shared" si="15"/>
        <v>2021</v>
      </c>
      <c r="J645" s="1" t="s">
        <v>112</v>
      </c>
      <c r="K645" s="4" t="str">
        <f>IFERROR(VLOOKUP(J645,Config!$A:$B,2,0),"")</f>
        <v>Nozzle 4103</v>
      </c>
      <c r="L645" s="1">
        <v>92</v>
      </c>
      <c r="M645" s="4" t="str">
        <f>IFERROR(VLOOKUP(J645,Config!$A:$G,7,0),"")</f>
        <v>Pac</v>
      </c>
      <c r="N645" s="5">
        <f>IFERROR(VLOOKUP(J645,Config!$A:$C,3,0),"")</f>
        <v>0</v>
      </c>
      <c r="P645" s="4" t="str">
        <f>IFERROR(VLOOKUP(J645,Config!$A:$F,6,0),"")</f>
        <v>03101981-01</v>
      </c>
    </row>
    <row r="646" spans="2:16" x14ac:dyDescent="0.25">
      <c r="B646" s="6">
        <v>44261</v>
      </c>
      <c r="C646" s="7">
        <v>0.59375</v>
      </c>
      <c r="E646" s="4" t="s">
        <v>70</v>
      </c>
      <c r="G646" s="4">
        <f t="shared" si="14"/>
        <v>3</v>
      </c>
      <c r="H646" s="4">
        <f t="shared" si="15"/>
        <v>2021</v>
      </c>
      <c r="J646" s="1" t="s">
        <v>113</v>
      </c>
      <c r="K646" s="4" t="str">
        <f>IFERROR(VLOOKUP(J646,Config!$A:$B,2,0),"")</f>
        <v>Nozzle 4105</v>
      </c>
      <c r="L646" s="1">
        <v>102</v>
      </c>
      <c r="M646" s="4" t="str">
        <f>IFERROR(VLOOKUP(J646,Config!$A:$G,7,0),"")</f>
        <v>Pac</v>
      </c>
      <c r="N646" s="5">
        <f>IFERROR(VLOOKUP(J646,Config!$A:$C,3,0),"")</f>
        <v>0</v>
      </c>
      <c r="P646" s="4" t="str">
        <f>IFERROR(VLOOKUP(J646,Config!$A:$F,6,0),"")</f>
        <v>03102457-01</v>
      </c>
    </row>
    <row r="647" spans="2:16" x14ac:dyDescent="0.25">
      <c r="B647" s="6">
        <v>44261</v>
      </c>
      <c r="C647" s="7">
        <v>0.59375</v>
      </c>
      <c r="E647" s="4" t="s">
        <v>70</v>
      </c>
      <c r="G647" s="4">
        <f t="shared" si="14"/>
        <v>3</v>
      </c>
      <c r="H647" s="4">
        <f t="shared" si="15"/>
        <v>2021</v>
      </c>
      <c r="J647" s="1" t="s">
        <v>114</v>
      </c>
      <c r="K647" s="4" t="str">
        <f>IFERROR(VLOOKUP(J647,Config!$A:$B,2,0),"")</f>
        <v>Nozzle 4106</v>
      </c>
      <c r="L647" s="1">
        <v>40</v>
      </c>
      <c r="M647" s="4" t="str">
        <f>IFERROR(VLOOKUP(J647,Config!$A:$G,7,0),"")</f>
        <v>Pac</v>
      </c>
      <c r="N647" s="5">
        <f>IFERROR(VLOOKUP(J647,Config!$A:$C,3,0),"")</f>
        <v>0</v>
      </c>
      <c r="P647" s="4" t="str">
        <f>IFERROR(VLOOKUP(J647,Config!$A:$F,6,0),"")</f>
        <v>03102459-01</v>
      </c>
    </row>
    <row r="648" spans="2:16" x14ac:dyDescent="0.25">
      <c r="B648" s="6">
        <v>44261</v>
      </c>
      <c r="C648" s="7">
        <v>0.59375</v>
      </c>
      <c r="E648" s="4" t="s">
        <v>70</v>
      </c>
      <c r="G648" s="4">
        <f t="shared" si="14"/>
        <v>3</v>
      </c>
      <c r="H648" s="4">
        <f t="shared" si="15"/>
        <v>2021</v>
      </c>
      <c r="J648" s="1" t="s">
        <v>115</v>
      </c>
      <c r="K648" s="4" t="str">
        <f>IFERROR(VLOOKUP(J648,Config!$A:$B,2,0),"")</f>
        <v>Nozzle 4107</v>
      </c>
      <c r="L648" s="1">
        <v>176</v>
      </c>
      <c r="M648" s="4" t="str">
        <f>IFERROR(VLOOKUP(J648,Config!$A:$G,7,0),"")</f>
        <v>Pac</v>
      </c>
      <c r="N648" s="5">
        <f>IFERROR(VLOOKUP(J648,Config!$A:$C,3,0),"")</f>
        <v>0</v>
      </c>
      <c r="P648" s="4" t="str">
        <f>IFERROR(VLOOKUP(J648,Config!$A:$F,6,0),"")</f>
        <v>03102344-01</v>
      </c>
    </row>
    <row r="649" spans="2:16" x14ac:dyDescent="0.25">
      <c r="B649" s="6">
        <v>44261</v>
      </c>
      <c r="C649" s="7">
        <v>0.59375</v>
      </c>
      <c r="E649" s="4" t="s">
        <v>70</v>
      </c>
      <c r="G649" s="4">
        <f t="shared" si="14"/>
        <v>3</v>
      </c>
      <c r="H649" s="4">
        <f t="shared" si="15"/>
        <v>2021</v>
      </c>
      <c r="J649" s="1" t="s">
        <v>116</v>
      </c>
      <c r="K649" s="4" t="str">
        <f>IFERROR(VLOOKUP(J649,Config!$A:$B,2,0),"")</f>
        <v>Nozzle 4108</v>
      </c>
      <c r="L649" s="1">
        <v>83</v>
      </c>
      <c r="M649" s="4" t="str">
        <f>IFERROR(VLOOKUP(J649,Config!$A:$G,7,0),"")</f>
        <v>Pac</v>
      </c>
      <c r="N649" s="5">
        <f>IFERROR(VLOOKUP(J649,Config!$A:$C,3,0),"")</f>
        <v>0</v>
      </c>
      <c r="P649" s="4" t="str">
        <f>IFERROR(VLOOKUP(J649,Config!$A:$F,6,0),"")</f>
        <v>03103544-01</v>
      </c>
    </row>
    <row r="650" spans="2:16" x14ac:dyDescent="0.25">
      <c r="B650" s="6">
        <v>44261</v>
      </c>
      <c r="C650" s="7">
        <v>0.59375</v>
      </c>
      <c r="E650" s="4" t="s">
        <v>70</v>
      </c>
      <c r="G650" s="4">
        <f t="shared" si="14"/>
        <v>3</v>
      </c>
      <c r="H650" s="4">
        <f t="shared" si="15"/>
        <v>2021</v>
      </c>
      <c r="J650" s="1" t="s">
        <v>117</v>
      </c>
      <c r="K650" s="4" t="str">
        <f>IFERROR(VLOOKUP(J650,Config!$A:$B,2,0),"")</f>
        <v>Nozzle 4109</v>
      </c>
      <c r="L650" s="1">
        <v>109</v>
      </c>
      <c r="M650" s="4" t="str">
        <f>IFERROR(VLOOKUP(J650,Config!$A:$G,7,0),"")</f>
        <v>Pac</v>
      </c>
      <c r="N650" s="5">
        <f>IFERROR(VLOOKUP(J650,Config!$A:$C,3,0),"")</f>
        <v>0</v>
      </c>
      <c r="P650" s="4" t="str">
        <f>IFERROR(VLOOKUP(J650,Config!$A:$F,6,0),"")</f>
        <v>03103553-01</v>
      </c>
    </row>
    <row r="651" spans="2:16" x14ac:dyDescent="0.25">
      <c r="B651" s="6">
        <v>44261</v>
      </c>
      <c r="C651" s="7">
        <v>0.59375</v>
      </c>
      <c r="E651" s="4" t="s">
        <v>70</v>
      </c>
      <c r="G651" s="4">
        <f t="shared" si="14"/>
        <v>3</v>
      </c>
      <c r="H651" s="4">
        <f t="shared" si="15"/>
        <v>2021</v>
      </c>
      <c r="J651" s="1" t="s">
        <v>118</v>
      </c>
      <c r="K651" s="4" t="str">
        <f>IFERROR(VLOOKUP(J651,Config!$A:$B,2,0),"")</f>
        <v>Nozzle 4110</v>
      </c>
      <c r="L651" s="1">
        <v>23</v>
      </c>
      <c r="M651" s="4" t="str">
        <f>IFERROR(VLOOKUP(J651,Config!$A:$G,7,0),"")</f>
        <v>Pac</v>
      </c>
      <c r="N651" s="5">
        <f>IFERROR(VLOOKUP(J651,Config!$A:$C,3,0),"")</f>
        <v>0</v>
      </c>
      <c r="P651" s="4" t="str">
        <f>IFERROR(VLOOKUP(J651,Config!$A:$F,6,0),"")</f>
        <v>03115853-01</v>
      </c>
    </row>
    <row r="652" spans="2:16" x14ac:dyDescent="0.25">
      <c r="B652" s="6">
        <v>44261</v>
      </c>
      <c r="C652" s="7">
        <v>0.59375</v>
      </c>
      <c r="E652" s="4" t="s">
        <v>70</v>
      </c>
      <c r="G652" s="4">
        <f t="shared" si="14"/>
        <v>3</v>
      </c>
      <c r="H652" s="4">
        <f t="shared" si="15"/>
        <v>2021</v>
      </c>
      <c r="J652" s="1" t="s">
        <v>119</v>
      </c>
      <c r="K652" s="4" t="str">
        <f>IFERROR(VLOOKUP(J652,Config!$A:$B,2,0),"")</f>
        <v>Nozzle 4113</v>
      </c>
      <c r="M652" s="4" t="str">
        <f>IFERROR(VLOOKUP(J652,Config!$A:$G,7,0),"")</f>
        <v>Pac</v>
      </c>
      <c r="N652" s="5">
        <f>IFERROR(VLOOKUP(J652,Config!$A:$C,3,0),"")</f>
        <v>0</v>
      </c>
      <c r="P652" s="4" t="str">
        <f>IFERROR(VLOOKUP(J652,Config!$A:$F,6,0),"")</f>
        <v>03215882-01</v>
      </c>
    </row>
    <row r="653" spans="2:16" x14ac:dyDescent="0.25">
      <c r="B653" s="6">
        <v>44261</v>
      </c>
      <c r="C653" s="7">
        <v>0.59375</v>
      </c>
      <c r="E653" s="4" t="s">
        <v>70</v>
      </c>
      <c r="G653" s="4">
        <f t="shared" si="14"/>
        <v>3</v>
      </c>
      <c r="H653" s="4">
        <f t="shared" si="15"/>
        <v>2021</v>
      </c>
      <c r="J653" s="1" t="s">
        <v>120</v>
      </c>
      <c r="K653" s="4" t="str">
        <f>IFERROR(VLOOKUP(J653,Config!$A:$B,2,0),"")</f>
        <v>Nozzle 4204</v>
      </c>
      <c r="M653" s="4" t="str">
        <f>IFERROR(VLOOKUP(J653,Config!$A:$G,7,0),"")</f>
        <v>Pac</v>
      </c>
      <c r="N653" s="5">
        <f>IFERROR(VLOOKUP(J653,Config!$A:$C,3,0),"")</f>
        <v>0</v>
      </c>
      <c r="P653" s="4" t="str">
        <f>IFERROR(VLOOKUP(J653,Config!$A:$F,6,0),"")</f>
        <v>03149000-01</v>
      </c>
    </row>
    <row r="654" spans="2:16" x14ac:dyDescent="0.25">
      <c r="B654" s="6">
        <v>44261</v>
      </c>
      <c r="C654" s="7">
        <v>0.59375</v>
      </c>
      <c r="E654" s="4" t="s">
        <v>70</v>
      </c>
      <c r="G654" s="4">
        <f t="shared" si="14"/>
        <v>3</v>
      </c>
      <c r="H654" s="4">
        <f t="shared" si="15"/>
        <v>2021</v>
      </c>
      <c r="J654" s="1" t="s">
        <v>121</v>
      </c>
      <c r="K654" s="4" t="str">
        <f>IFERROR(VLOOKUP(J654,Config!$A:$B,2,0),"")</f>
        <v>Nozzle 4208</v>
      </c>
      <c r="M654" s="4" t="str">
        <f>IFERROR(VLOOKUP(J654,Config!$A:$G,7,0),"")</f>
        <v>Pac</v>
      </c>
      <c r="N654" s="5">
        <f>IFERROR(VLOOKUP(J654,Config!$A:$C,3,0),"")</f>
        <v>0</v>
      </c>
      <c r="P654" s="4">
        <f>IFERROR(VLOOKUP(J654,Config!$A:$F,6,0),"")</f>
        <v>0</v>
      </c>
    </row>
    <row r="655" spans="2:16" x14ac:dyDescent="0.25">
      <c r="B655" s="6">
        <v>44261</v>
      </c>
      <c r="C655" s="7">
        <v>0.59375</v>
      </c>
      <c r="E655" s="4" t="s">
        <v>70</v>
      </c>
      <c r="G655" s="4">
        <f t="shared" si="14"/>
        <v>3</v>
      </c>
      <c r="H655" s="4">
        <f t="shared" si="15"/>
        <v>2021</v>
      </c>
      <c r="J655" s="1" t="s">
        <v>122</v>
      </c>
      <c r="K655" s="4" t="str">
        <f>IFERROR(VLOOKUP(J655,Config!$A:$B,2,0),"")</f>
        <v>Chíp ACT máy ASM</v>
      </c>
      <c r="L655" s="1">
        <v>13</v>
      </c>
      <c r="M655" s="4" t="str">
        <f>IFERROR(VLOOKUP(J655,Config!$A:$G,7,0),"")</f>
        <v>Reel</v>
      </c>
      <c r="N655" s="5">
        <f>IFERROR(VLOOKUP(J655,Config!$A:$C,3,0),"")</f>
        <v>0</v>
      </c>
      <c r="P655" s="4" t="str">
        <f>IFERROR(VLOOKUP(J655,Config!$A:$F,6,0),"")</f>
        <v>00359505-02</v>
      </c>
    </row>
    <row r="656" spans="2:16" x14ac:dyDescent="0.25">
      <c r="B656" s="6">
        <v>44261</v>
      </c>
      <c r="C656" s="7">
        <v>0.59375</v>
      </c>
      <c r="E656" s="4" t="s">
        <v>70</v>
      </c>
      <c r="G656" s="4">
        <f t="shared" si="14"/>
        <v>3</v>
      </c>
      <c r="H656" s="4">
        <f t="shared" si="15"/>
        <v>2021</v>
      </c>
      <c r="J656" s="1" t="s">
        <v>123</v>
      </c>
      <c r="K656" s="4" t="str">
        <f>IFERROR(VLOOKUP(J656,Config!$A:$B,2,0),"")</f>
        <v>Nút dừng khẩn cấp</v>
      </c>
      <c r="L656" s="1">
        <v>3</v>
      </c>
      <c r="M656" s="4" t="str">
        <f>IFERROR(VLOOKUP(J656,Config!$A:$G,7,0),"")</f>
        <v>Ea</v>
      </c>
      <c r="N656" s="5">
        <f>IFERROR(VLOOKUP(J656,Config!$A:$C,3,0),"")</f>
        <v>0</v>
      </c>
      <c r="P656" s="4">
        <f>IFERROR(VLOOKUP(J656,Config!$A:$F,6,0),"")</f>
        <v>0</v>
      </c>
    </row>
    <row r="657" spans="2:16" x14ac:dyDescent="0.25">
      <c r="B657" s="6">
        <v>44261</v>
      </c>
      <c r="C657" s="7">
        <v>0.59375</v>
      </c>
      <c r="E657" s="4" t="s">
        <v>70</v>
      </c>
      <c r="G657" s="4">
        <f t="shared" si="14"/>
        <v>3</v>
      </c>
      <c r="H657" s="4">
        <f t="shared" si="15"/>
        <v>2021</v>
      </c>
      <c r="J657" s="1" t="s">
        <v>124</v>
      </c>
      <c r="K657" s="4" t="str">
        <f>IFERROR(VLOOKUP(J657,Config!$A:$B,2,0),"")</f>
        <v>Đệm chống va đập cửa máy ASM</v>
      </c>
      <c r="L657" s="1">
        <v>12</v>
      </c>
      <c r="M657" s="4" t="str">
        <f>IFERROR(VLOOKUP(J657,Config!$A:$G,7,0),"")</f>
        <v>Ea</v>
      </c>
      <c r="N657" s="5">
        <f>IFERROR(VLOOKUP(J657,Config!$A:$C,3,0),"")</f>
        <v>0</v>
      </c>
      <c r="P657" s="4">
        <f>IFERROR(VLOOKUP(J657,Config!$A:$F,6,0),"")</f>
        <v>0</v>
      </c>
    </row>
    <row r="658" spans="2:16" x14ac:dyDescent="0.25">
      <c r="B658" s="6">
        <v>44261</v>
      </c>
      <c r="C658" s="7">
        <v>0.59375</v>
      </c>
      <c r="E658" s="4" t="s">
        <v>70</v>
      </c>
      <c r="G658" s="4">
        <f t="shared" si="14"/>
        <v>3</v>
      </c>
      <c r="H658" s="4">
        <f t="shared" si="15"/>
        <v>2021</v>
      </c>
      <c r="J658" s="1" t="s">
        <v>125</v>
      </c>
      <c r="K658" s="4" t="str">
        <f>IFERROR(VLOOKUP(J658,Config!$A:$B,2,0),"")</f>
        <v xml:space="preserve">Đồng hồ hiển thị áp suất khí </v>
      </c>
      <c r="L658" s="1">
        <v>2</v>
      </c>
      <c r="M658" s="4" t="str">
        <f>IFERROR(VLOOKUP(J658,Config!$A:$G,7,0),"")</f>
        <v>Ea</v>
      </c>
      <c r="N658" s="5">
        <f>IFERROR(VLOOKUP(J658,Config!$A:$C,3,0),"")</f>
        <v>0</v>
      </c>
      <c r="P658" s="4">
        <f>IFERROR(VLOOKUP(J658,Config!$A:$F,6,0),"")</f>
        <v>0</v>
      </c>
    </row>
    <row r="659" spans="2:16" x14ac:dyDescent="0.25">
      <c r="B659" s="6">
        <v>44261</v>
      </c>
      <c r="C659" s="7">
        <v>0.59375</v>
      </c>
      <c r="E659" s="4" t="s">
        <v>70</v>
      </c>
      <c r="G659" s="4">
        <f t="shared" si="14"/>
        <v>3</v>
      </c>
      <c r="H659" s="4">
        <f t="shared" si="15"/>
        <v>2021</v>
      </c>
      <c r="J659" s="1" t="s">
        <v>126</v>
      </c>
      <c r="K659" s="4" t="str">
        <f>IFERROR(VLOOKUP(J659,Config!$A:$B,2,0),"")</f>
        <v>Máy quét mã vạch cầm tay DM8600</v>
      </c>
      <c r="L659" s="1">
        <v>1</v>
      </c>
      <c r="M659" s="4" t="str">
        <f>IFERROR(VLOOKUP(J659,Config!$A:$G,7,0),"")</f>
        <v>Ea</v>
      </c>
      <c r="N659" s="5">
        <f>IFERROR(VLOOKUP(J659,Config!$A:$C,3,0),"")</f>
        <v>0</v>
      </c>
      <c r="P659" s="4">
        <f>IFERROR(VLOOKUP(J659,Config!$A:$F,6,0),"")</f>
        <v>0</v>
      </c>
    </row>
    <row r="660" spans="2:16" x14ac:dyDescent="0.25">
      <c r="B660" s="6">
        <v>44261</v>
      </c>
      <c r="C660" s="7">
        <v>0.59375</v>
      </c>
      <c r="E660" s="4" t="s">
        <v>70</v>
      </c>
      <c r="G660" s="4">
        <f t="shared" si="14"/>
        <v>3</v>
      </c>
      <c r="H660" s="4">
        <f t="shared" si="15"/>
        <v>2021</v>
      </c>
      <c r="J660" s="1" t="s">
        <v>127</v>
      </c>
      <c r="K660" s="4" t="str">
        <f>IFERROR(VLOOKUP(J660,Config!$A:$B,2,0),"")</f>
        <v>Relay DMF</v>
      </c>
      <c r="L660" s="1">
        <v>6</v>
      </c>
      <c r="M660" s="4" t="str">
        <f>IFERROR(VLOOKUP(J660,Config!$A:$G,7,0),"")</f>
        <v>Ea</v>
      </c>
      <c r="N660" s="5">
        <f>IFERROR(VLOOKUP(J660,Config!$A:$C,3,0),"")</f>
        <v>0</v>
      </c>
      <c r="P660" s="4">
        <f>IFERROR(VLOOKUP(J660,Config!$A:$F,6,0),"")</f>
        <v>0</v>
      </c>
    </row>
    <row r="661" spans="2:16" x14ac:dyDescent="0.25">
      <c r="B661" s="6">
        <v>44261</v>
      </c>
      <c r="C661" s="7">
        <v>0.59375</v>
      </c>
      <c r="E661" s="4" t="s">
        <v>70</v>
      </c>
      <c r="G661" s="4">
        <f t="shared" si="14"/>
        <v>3</v>
      </c>
      <c r="H661" s="4">
        <f t="shared" si="15"/>
        <v>2021</v>
      </c>
      <c r="J661" s="1" t="s">
        <v>128</v>
      </c>
      <c r="K661" s="4" t="str">
        <f>IFERROR(VLOOKUP(J661,Config!$A:$B,2,0),"")</f>
        <v>Relay 12V</v>
      </c>
      <c r="L661" s="1">
        <v>3</v>
      </c>
      <c r="M661" s="4" t="str">
        <f>IFERROR(VLOOKUP(J661,Config!$A:$G,7,0),"")</f>
        <v>Ea</v>
      </c>
      <c r="N661" s="5">
        <f>IFERROR(VLOOKUP(J661,Config!$A:$C,3,0),"")</f>
        <v>0</v>
      </c>
      <c r="P661" s="4">
        <f>IFERROR(VLOOKUP(J661,Config!$A:$F,6,0),"")</f>
        <v>0</v>
      </c>
    </row>
    <row r="662" spans="2:16" x14ac:dyDescent="0.25">
      <c r="B662" s="6">
        <v>44261</v>
      </c>
      <c r="C662" s="7">
        <v>0.59375</v>
      </c>
      <c r="E662" s="4" t="s">
        <v>70</v>
      </c>
      <c r="G662" s="4">
        <f t="shared" si="14"/>
        <v>3</v>
      </c>
      <c r="H662" s="4">
        <f t="shared" si="15"/>
        <v>2021</v>
      </c>
      <c r="J662" s="1" t="s">
        <v>129</v>
      </c>
      <c r="K662" s="4" t="str">
        <f>IFERROR(VLOOKUP(J662,Config!$A:$B,2,0),"")</f>
        <v>Tuner</v>
      </c>
      <c r="L662" s="1">
        <v>1</v>
      </c>
      <c r="M662" s="4" t="str">
        <f>IFERROR(VLOOKUP(J662,Config!$A:$G,7,0),"")</f>
        <v>Ea</v>
      </c>
      <c r="N662" s="5">
        <f>IFERROR(VLOOKUP(J662,Config!$A:$C,3,0),"")</f>
        <v>0</v>
      </c>
      <c r="P662" s="4">
        <f>IFERROR(VLOOKUP(J662,Config!$A:$F,6,0),"")</f>
        <v>0</v>
      </c>
    </row>
    <row r="663" spans="2:16" x14ac:dyDescent="0.25">
      <c r="B663" s="6">
        <v>44261</v>
      </c>
      <c r="C663" s="7">
        <v>0.59375</v>
      </c>
      <c r="E663" s="4" t="s">
        <v>70</v>
      </c>
      <c r="G663" s="4">
        <f t="shared" si="14"/>
        <v>3</v>
      </c>
      <c r="H663" s="4">
        <f t="shared" si="15"/>
        <v>2021</v>
      </c>
      <c r="J663" s="1" t="s">
        <v>130</v>
      </c>
      <c r="K663" s="4" t="str">
        <f>IFERROR(VLOOKUP(J663,Config!$A:$B,2,0),"")</f>
        <v xml:space="preserve">Cảm biến EE - SX672 </v>
      </c>
      <c r="L663" s="1">
        <v>1</v>
      </c>
      <c r="M663" s="4" t="str">
        <f>IFERROR(VLOOKUP(J663,Config!$A:$G,7,0),"")</f>
        <v>Ea</v>
      </c>
      <c r="N663" s="5">
        <f>IFERROR(VLOOKUP(J663,Config!$A:$C,3,0),"")</f>
        <v>0</v>
      </c>
      <c r="P663" s="4">
        <f>IFERROR(VLOOKUP(J663,Config!$A:$F,6,0),"")</f>
        <v>0</v>
      </c>
    </row>
    <row r="664" spans="2:16" x14ac:dyDescent="0.25">
      <c r="B664" s="6">
        <v>44261</v>
      </c>
      <c r="C664" s="7">
        <v>0.59375</v>
      </c>
      <c r="E664" s="4" t="s">
        <v>70</v>
      </c>
      <c r="G664" s="4">
        <f t="shared" si="14"/>
        <v>3</v>
      </c>
      <c r="H664" s="4">
        <f t="shared" si="15"/>
        <v>2021</v>
      </c>
      <c r="J664" s="1" t="s">
        <v>131</v>
      </c>
      <c r="K664" s="4" t="str">
        <f>IFERROR(VLOOKUP(J664,Config!$A:$B,2,0),"")</f>
        <v>Cảm biến RMX44PC3</v>
      </c>
      <c r="L664" s="1">
        <v>3</v>
      </c>
      <c r="M664" s="4" t="str">
        <f>IFERROR(VLOOKUP(J664,Config!$A:$G,7,0),"")</f>
        <v>Ea</v>
      </c>
      <c r="N664" s="5">
        <f>IFERROR(VLOOKUP(J664,Config!$A:$C,3,0),"")</f>
        <v>0</v>
      </c>
      <c r="P664" s="4">
        <f>IFERROR(VLOOKUP(J664,Config!$A:$F,6,0),"")</f>
        <v>0</v>
      </c>
    </row>
    <row r="665" spans="2:16" x14ac:dyDescent="0.25">
      <c r="B665" s="6">
        <v>44261</v>
      </c>
      <c r="C665" s="7">
        <v>0.59375</v>
      </c>
      <c r="E665" s="4" t="s">
        <v>70</v>
      </c>
      <c r="G665" s="4">
        <f t="shared" si="14"/>
        <v>3</v>
      </c>
      <c r="H665" s="4">
        <f t="shared" si="15"/>
        <v>2021</v>
      </c>
      <c r="J665" s="1" t="s">
        <v>132</v>
      </c>
      <c r="K665" s="4" t="str">
        <f>IFERROR(VLOOKUP(J665,Config!$A:$B,2,0),"")</f>
        <v>Ụ chia khí cho head X4/SX có vacum pumb</v>
      </c>
      <c r="L665" s="1">
        <v>2</v>
      </c>
      <c r="M665" s="4" t="str">
        <f>IFERROR(VLOOKUP(J665,Config!$A:$G,7,0),"")</f>
        <v>Ea</v>
      </c>
      <c r="N665" s="5">
        <f>IFERROR(VLOOKUP(J665,Config!$A:$C,3,0),"")</f>
        <v>0</v>
      </c>
      <c r="P665" s="4">
        <f>IFERROR(VLOOKUP(J665,Config!$A:$F,6,0),"")</f>
        <v>0</v>
      </c>
    </row>
    <row r="666" spans="2:16" x14ac:dyDescent="0.25">
      <c r="B666" s="6">
        <v>44261</v>
      </c>
      <c r="C666" s="7">
        <v>0.59375</v>
      </c>
      <c r="E666" s="4" t="s">
        <v>70</v>
      </c>
      <c r="G666" s="4">
        <f t="shared" si="14"/>
        <v>3</v>
      </c>
      <c r="H666" s="4">
        <f t="shared" si="15"/>
        <v>2021</v>
      </c>
      <c r="J666" s="1" t="s">
        <v>133</v>
      </c>
      <c r="K666" s="4" t="str">
        <f>IFERROR(VLOOKUP(J666,Config!$A:$B,2,0),"")</f>
        <v>Ụ chia khí cho head X4/SX không có vacum pumb</v>
      </c>
      <c r="L666" s="1">
        <v>1</v>
      </c>
      <c r="M666" s="4" t="str">
        <f>IFERROR(VLOOKUP(J666,Config!$A:$G,7,0),"")</f>
        <v>Ea</v>
      </c>
      <c r="N666" s="5">
        <f>IFERROR(VLOOKUP(J666,Config!$A:$C,3,0),"")</f>
        <v>0</v>
      </c>
      <c r="P666" s="4">
        <f>IFERROR(VLOOKUP(J666,Config!$A:$F,6,0),"")</f>
        <v>0</v>
      </c>
    </row>
    <row r="667" spans="2:16" x14ac:dyDescent="0.25">
      <c r="B667" s="6">
        <v>44261</v>
      </c>
      <c r="C667" s="7">
        <v>0.59375</v>
      </c>
      <c r="E667" s="4" t="s">
        <v>70</v>
      </c>
      <c r="G667" s="4">
        <f t="shared" si="14"/>
        <v>3</v>
      </c>
      <c r="H667" s="4">
        <f t="shared" si="15"/>
        <v>2021</v>
      </c>
      <c r="J667" s="1" t="s">
        <v>134</v>
      </c>
      <c r="K667" s="4" t="str">
        <f>IFERROR(VLOOKUP(J667,Config!$A:$B,2,0),"")</f>
        <v>Card đồ họa</v>
      </c>
      <c r="L667" s="1">
        <v>1</v>
      </c>
      <c r="M667" s="4" t="str">
        <f>IFERROR(VLOOKUP(J667,Config!$A:$G,7,0),"")</f>
        <v>Ea</v>
      </c>
      <c r="N667" s="5">
        <f>IFERROR(VLOOKUP(J667,Config!$A:$C,3,0),"")</f>
        <v>0</v>
      </c>
      <c r="P667" s="4">
        <f>IFERROR(VLOOKUP(J667,Config!$A:$F,6,0),"")</f>
        <v>0</v>
      </c>
    </row>
    <row r="668" spans="2:16" x14ac:dyDescent="0.25">
      <c r="B668" s="6">
        <v>44261</v>
      </c>
      <c r="C668" s="7">
        <v>0.59375</v>
      </c>
      <c r="E668" s="4" t="s">
        <v>70</v>
      </c>
      <c r="G668" s="4">
        <f t="shared" si="14"/>
        <v>3</v>
      </c>
      <c r="H668" s="4">
        <f t="shared" si="15"/>
        <v>2021</v>
      </c>
      <c r="J668" s="1" t="s">
        <v>135</v>
      </c>
      <c r="K668" s="4" t="str">
        <f>IFERROR(VLOOKUP(J668,Config!$A:$B,2,0),"")</f>
        <v>Tape dán jig ACT máy  ASM loại nhỏ</v>
      </c>
      <c r="L668" s="1">
        <v>9</v>
      </c>
      <c r="M668" s="4" t="str">
        <f>IFERROR(VLOOKUP(J668,Config!$A:$G,7,0),"")</f>
        <v>Ea</v>
      </c>
      <c r="N668" s="5">
        <f>IFERROR(VLOOKUP(J668,Config!$A:$C,3,0),"")</f>
        <v>0</v>
      </c>
      <c r="P668" s="4" t="str">
        <f>IFERROR(VLOOKUP(J668,Config!$A:$F,6,0),"")</f>
        <v xml:space="preserve"> 03157505S01</v>
      </c>
    </row>
    <row r="669" spans="2:16" x14ac:dyDescent="0.25">
      <c r="B669" s="6">
        <v>44261</v>
      </c>
      <c r="C669" s="7">
        <v>0.59375</v>
      </c>
      <c r="E669" s="4" t="s">
        <v>70</v>
      </c>
      <c r="G669" s="4">
        <f t="shared" si="14"/>
        <v>3</v>
      </c>
      <c r="H669" s="4">
        <f t="shared" si="15"/>
        <v>2021</v>
      </c>
      <c r="J669" s="1" t="s">
        <v>136</v>
      </c>
      <c r="K669" s="4" t="str">
        <f>IFERROR(VLOOKUP(J669,Config!$A:$B,2,0),"")</f>
        <v>Tape dán jig ACT máy ASM loại to</v>
      </c>
      <c r="L669" s="1">
        <v>33</v>
      </c>
      <c r="M669" s="4" t="str">
        <f>IFERROR(VLOOKUP(J669,Config!$A:$G,7,0),"")</f>
        <v>Ea</v>
      </c>
      <c r="N669" s="5">
        <f>IFERROR(VLOOKUP(J669,Config!$A:$C,3,0),"")</f>
        <v>0</v>
      </c>
      <c r="P669" s="4" t="str">
        <f>IFERROR(VLOOKUP(J669,Config!$A:$F,6,0),"")</f>
        <v>03071883-01</v>
      </c>
    </row>
    <row r="670" spans="2:16" x14ac:dyDescent="0.25">
      <c r="B670" s="6">
        <v>44261</v>
      </c>
      <c r="C670" s="7">
        <v>0.59375</v>
      </c>
      <c r="E670" s="4" t="s">
        <v>70</v>
      </c>
      <c r="G670" s="4">
        <f t="shared" si="14"/>
        <v>3</v>
      </c>
      <c r="H670" s="4">
        <f t="shared" si="15"/>
        <v>2021</v>
      </c>
      <c r="J670" s="1" t="s">
        <v>240</v>
      </c>
      <c r="K670" s="4" t="str">
        <f>IFERROR(VLOOKUP(J670,Config!$A:$B,2,0),"")</f>
        <v>DP Driver CP20A</v>
      </c>
      <c r="L670" s="1">
        <v>15</v>
      </c>
      <c r="M670" s="4" t="str">
        <f>IFERROR(VLOOKUP(J670,Config!$A:$G,7,0),"")</f>
        <v>Ea</v>
      </c>
      <c r="N670" s="5">
        <f>IFERROR(VLOOKUP(J670,Config!$A:$C,3,0),"")</f>
        <v>0</v>
      </c>
      <c r="P670" s="4" t="str">
        <f>IFERROR(VLOOKUP(J670,Config!$A:$F,6,0),"")</f>
        <v>03058627S06</v>
      </c>
    </row>
    <row r="671" spans="2:16" x14ac:dyDescent="0.25">
      <c r="B671" s="6">
        <v>44261</v>
      </c>
      <c r="C671" s="7">
        <v>0.59375</v>
      </c>
      <c r="E671" s="4" t="s">
        <v>70</v>
      </c>
      <c r="G671" s="4">
        <f t="shared" si="14"/>
        <v>3</v>
      </c>
      <c r="H671" s="4">
        <f t="shared" si="15"/>
        <v>2021</v>
      </c>
      <c r="J671" s="1" t="s">
        <v>241</v>
      </c>
      <c r="K671" s="4" t="str">
        <f>IFERROR(VLOOKUP(J671,Config!$A:$B,2,0),"")</f>
        <v>DP Driver CP20M</v>
      </c>
      <c r="L671" s="1">
        <v>17</v>
      </c>
      <c r="M671" s="4" t="str">
        <f>IFERROR(VLOOKUP(J671,Config!$A:$G,7,0),"")</f>
        <v>Ea</v>
      </c>
      <c r="N671" s="5">
        <f>IFERROR(VLOOKUP(J671,Config!$A:$C,3,0),"")</f>
        <v>0</v>
      </c>
      <c r="P671" s="4" t="str">
        <f>IFERROR(VLOOKUP(J671,Config!$A:$F,6,0),"")</f>
        <v>03149490S02</v>
      </c>
    </row>
    <row r="672" spans="2:16" x14ac:dyDescent="0.25">
      <c r="B672" s="6">
        <v>44261</v>
      </c>
      <c r="C672" s="7">
        <v>0.59375</v>
      </c>
      <c r="E672" s="4" t="s">
        <v>70</v>
      </c>
      <c r="G672" s="4">
        <f t="shared" si="14"/>
        <v>3</v>
      </c>
      <c r="H672" s="4">
        <f t="shared" si="15"/>
        <v>2021</v>
      </c>
      <c r="J672" s="1" t="s">
        <v>242</v>
      </c>
      <c r="K672" s="4" t="str">
        <f>IFERROR(VLOOKUP(J672,Config!$A:$B,2,0),"")</f>
        <v>DP Driver CP20M2</v>
      </c>
      <c r="L672" s="1">
        <v>33</v>
      </c>
      <c r="M672" s="4" t="str">
        <f>IFERROR(VLOOKUP(J672,Config!$A:$G,7,0),"")</f>
        <v>Ea</v>
      </c>
      <c r="N672" s="5">
        <f>IFERROR(VLOOKUP(J672,Config!$A:$C,3,0),"")</f>
        <v>0</v>
      </c>
      <c r="P672" s="4" t="str">
        <f>IFERROR(VLOOKUP(J672,Config!$A:$F,6,0),"")</f>
        <v>03153682S04</v>
      </c>
    </row>
    <row r="673" spans="2:16" x14ac:dyDescent="0.25">
      <c r="B673" s="6">
        <v>44261</v>
      </c>
      <c r="C673" s="7">
        <v>0.59375</v>
      </c>
      <c r="E673" s="4" t="s">
        <v>70</v>
      </c>
      <c r="G673" s="4">
        <f t="shared" si="14"/>
        <v>3</v>
      </c>
      <c r="H673" s="4">
        <f t="shared" si="15"/>
        <v>2021</v>
      </c>
      <c r="J673" s="1" t="s">
        <v>458</v>
      </c>
      <c r="K673" s="4" t="str">
        <f>IFERROR(VLOOKUP(J673,Config!$A:$B,2,0),"")</f>
        <v>Tăm bông vệ sinh head ASM</v>
      </c>
      <c r="L673" s="1">
        <v>28</v>
      </c>
      <c r="M673" s="4" t="str">
        <f>IFERROR(VLOOKUP(J673,Config!$A:$G,7,0),"")</f>
        <v>Pack</v>
      </c>
      <c r="N673" s="5">
        <f>IFERROR(VLOOKUP(J673,Config!$A:$C,3,0),"")</f>
        <v>0</v>
      </c>
      <c r="P673" s="4" t="str">
        <f>IFERROR(VLOOKUP(J673,Config!$A:$F,6,0),"")</f>
        <v>00388764-03</v>
      </c>
    </row>
    <row r="674" spans="2:16" x14ac:dyDescent="0.25">
      <c r="B674" s="6">
        <v>44261</v>
      </c>
      <c r="C674" s="7">
        <v>0.59375</v>
      </c>
      <c r="E674" s="4" t="s">
        <v>70</v>
      </c>
      <c r="G674" s="4">
        <f t="shared" si="14"/>
        <v>3</v>
      </c>
      <c r="H674" s="4">
        <f t="shared" si="15"/>
        <v>2021</v>
      </c>
      <c r="J674" s="1" t="s">
        <v>243</v>
      </c>
      <c r="K674" s="4" t="str">
        <f>IFERROR(VLOOKUP(J674,Config!$A:$B,2,0),"")</f>
        <v>Bộ lọc khí đầu cho máy TX</v>
      </c>
      <c r="L674" s="1">
        <v>12</v>
      </c>
      <c r="M674" s="4" t="str">
        <f>IFERROR(VLOOKUP(J674,Config!$A:$G,7,0),"")</f>
        <v>Ea</v>
      </c>
      <c r="N674" s="5">
        <f>IFERROR(VLOOKUP(J674,Config!$A:$C,3,0),"")</f>
        <v>0</v>
      </c>
      <c r="P674" s="4" t="str">
        <f>IFERROR(VLOOKUP(J674,Config!$A:$F,6,0),"")</f>
        <v>00355386-01</v>
      </c>
    </row>
    <row r="675" spans="2:16" x14ac:dyDescent="0.25">
      <c r="B675" s="6">
        <v>44261</v>
      </c>
      <c r="C675" s="7">
        <v>0.59375</v>
      </c>
      <c r="E675" s="4" t="s">
        <v>70</v>
      </c>
      <c r="G675" s="4">
        <f t="shared" si="14"/>
        <v>3</v>
      </c>
      <c r="H675" s="4">
        <f t="shared" si="15"/>
        <v>2021</v>
      </c>
      <c r="J675" s="1" t="s">
        <v>244</v>
      </c>
      <c r="K675" s="4" t="str">
        <f>IFERROR(VLOOKUP(J675,Config!$A:$B,2,0),"")</f>
        <v>Dây khí âm cho segment</v>
      </c>
      <c r="L675" s="1">
        <v>18</v>
      </c>
      <c r="M675" s="4" t="str">
        <f>IFERROR(VLOOKUP(J675,Config!$A:$G,7,0),"")</f>
        <v>Pack</v>
      </c>
      <c r="N675" s="5">
        <f>IFERROR(VLOOKUP(J675,Config!$A:$C,3,0),"")</f>
        <v>0</v>
      </c>
      <c r="P675" s="4" t="str">
        <f>IFERROR(VLOOKUP(J675,Config!$A:$F,6,0),"")</f>
        <v>03013018S01</v>
      </c>
    </row>
    <row r="676" spans="2:16" x14ac:dyDescent="0.25">
      <c r="B676" s="6">
        <v>44261</v>
      </c>
      <c r="C676" s="7">
        <v>0.59375</v>
      </c>
      <c r="E676" s="4" t="s">
        <v>70</v>
      </c>
      <c r="G676" s="4">
        <f t="shared" si="14"/>
        <v>3</v>
      </c>
      <c r="H676" s="4">
        <f t="shared" si="15"/>
        <v>2021</v>
      </c>
      <c r="J676" s="1" t="s">
        <v>245</v>
      </c>
      <c r="K676" s="4" t="str">
        <f>IFERROR(VLOOKUP(J676,Config!$A:$B,2,0),"")</f>
        <v>Lưỡi dao máy printer</v>
      </c>
      <c r="L676" s="1">
        <v>20</v>
      </c>
      <c r="M676" s="4" t="str">
        <f>IFERROR(VLOOKUP(J676,Config!$A:$G,7,0),"")</f>
        <v>Ea</v>
      </c>
      <c r="N676" s="5">
        <f>IFERROR(VLOOKUP(J676,Config!$A:$C,3,0),"")</f>
        <v>0</v>
      </c>
      <c r="P676" s="4">
        <f>IFERROR(VLOOKUP(J676,Config!$A:$F,6,0),"")</f>
        <v>0</v>
      </c>
    </row>
    <row r="677" spans="2:16" x14ac:dyDescent="0.25">
      <c r="B677" s="6">
        <v>44261</v>
      </c>
      <c r="C677" s="7">
        <v>0.59375</v>
      </c>
      <c r="E677" s="4" t="s">
        <v>70</v>
      </c>
      <c r="G677" s="4">
        <f t="shared" si="14"/>
        <v>3</v>
      </c>
      <c r="H677" s="4">
        <f t="shared" si="15"/>
        <v>2021</v>
      </c>
      <c r="J677" s="1" t="s">
        <v>246</v>
      </c>
      <c r="K677" s="4" t="str">
        <f>IFERROR(VLOOKUP(J677,Config!$A:$B,2,0),"")</f>
        <v>Vision boarb cho máy ASM X4is, SX2</v>
      </c>
      <c r="M677" s="4" t="str">
        <f>IFERROR(VLOOKUP(J677,Config!$A:$G,7,0),"")</f>
        <v>EA</v>
      </c>
      <c r="N677" s="5">
        <f>IFERROR(VLOOKUP(J677,Config!$A:$C,3,0),"")</f>
        <v>0</v>
      </c>
      <c r="P677" s="4" t="str">
        <f>IFERROR(VLOOKUP(J677,Config!$A:$F,6,0),"")</f>
        <v>03067289S02</v>
      </c>
    </row>
    <row r="678" spans="2:16" x14ac:dyDescent="0.25">
      <c r="B678" s="6">
        <v>44261</v>
      </c>
      <c r="C678" s="7">
        <v>0.59375</v>
      </c>
      <c r="E678" s="4" t="s">
        <v>70</v>
      </c>
      <c r="G678" s="4">
        <f t="shared" si="14"/>
        <v>3</v>
      </c>
      <c r="H678" s="4">
        <f t="shared" si="15"/>
        <v>2021</v>
      </c>
      <c r="J678" s="1" t="s">
        <v>247</v>
      </c>
      <c r="K678" s="4" t="str">
        <f>IFERROR(VLOOKUP(J678,Config!$A:$B,2,0),"")</f>
        <v>PCB camera</v>
      </c>
      <c r="L678" s="1">
        <v>4</v>
      </c>
      <c r="M678" s="4" t="str">
        <f>IFERROR(VLOOKUP(J678,Config!$A:$G,7,0),"")</f>
        <v>EA</v>
      </c>
      <c r="N678" s="5">
        <f>IFERROR(VLOOKUP(J678,Config!$A:$C,3,0),"")</f>
        <v>0</v>
      </c>
      <c r="P678" s="4" t="str">
        <f>IFERROR(VLOOKUP(J678,Config!$A:$F,6,0),"")</f>
        <v>03101402-01</v>
      </c>
    </row>
    <row r="679" spans="2:16" x14ac:dyDescent="0.25">
      <c r="B679" s="6">
        <v>44261</v>
      </c>
      <c r="C679" s="7">
        <v>0.59375</v>
      </c>
      <c r="E679" s="4" t="s">
        <v>70</v>
      </c>
      <c r="G679" s="4">
        <f t="shared" si="14"/>
        <v>3</v>
      </c>
      <c r="H679" s="4">
        <f t="shared" si="15"/>
        <v>2021</v>
      </c>
      <c r="J679" s="1" t="s">
        <v>248</v>
      </c>
      <c r="K679" s="4" t="str">
        <f>IFERROR(VLOOKUP(J679,Config!$A:$B,2,0),"")</f>
        <v>Feeder guide (ASM)</v>
      </c>
      <c r="L679" s="1">
        <v>16</v>
      </c>
      <c r="M679" s="4" t="str">
        <f>IFERROR(VLOOKUP(J679,Config!$A:$G,7,0),"")</f>
        <v>EA</v>
      </c>
      <c r="N679" s="5">
        <f>IFERROR(VLOOKUP(J679,Config!$A:$C,3,0),"")</f>
        <v>0</v>
      </c>
      <c r="P679" s="4" t="str">
        <f>IFERROR(VLOOKUP(J679,Config!$A:$F,6,0),"")</f>
        <v>03039368-03</v>
      </c>
    </row>
    <row r="680" spans="2:16" x14ac:dyDescent="0.25">
      <c r="B680" s="6">
        <v>44261</v>
      </c>
      <c r="C680" s="7">
        <v>0.59375</v>
      </c>
      <c r="E680" s="4" t="s">
        <v>70</v>
      </c>
      <c r="G680" s="4">
        <f t="shared" si="14"/>
        <v>3</v>
      </c>
      <c r="H680" s="4">
        <f t="shared" si="15"/>
        <v>2021</v>
      </c>
      <c r="J680" s="1" t="s">
        <v>249</v>
      </c>
      <c r="K680" s="4" t="str">
        <f>IFERROR(VLOOKUP(J680,Config!$A:$B,2,0),"")</f>
        <v>Entering guide feeder (ASM)</v>
      </c>
      <c r="L680" s="1">
        <v>16</v>
      </c>
      <c r="M680" s="4" t="str">
        <f>IFERROR(VLOOKUP(J680,Config!$A:$G,7,0),"")</f>
        <v>EA</v>
      </c>
      <c r="N680" s="5">
        <f>IFERROR(VLOOKUP(J680,Config!$A:$C,3,0),"")</f>
        <v>0</v>
      </c>
      <c r="P680" s="4" t="str">
        <f>IFERROR(VLOOKUP(J680,Config!$A:$F,6,0),"")</f>
        <v>03002898-02</v>
      </c>
    </row>
    <row r="681" spans="2:16" x14ac:dyDescent="0.25">
      <c r="B681" s="6">
        <v>44261</v>
      </c>
      <c r="C681" s="7">
        <v>0.59375</v>
      </c>
      <c r="E681" s="4" t="s">
        <v>70</v>
      </c>
      <c r="G681" s="4">
        <f t="shared" si="14"/>
        <v>3</v>
      </c>
      <c r="H681" s="4">
        <f t="shared" si="15"/>
        <v>2021</v>
      </c>
      <c r="J681" s="1" t="s">
        <v>250</v>
      </c>
      <c r="K681" s="4" t="str">
        <f>IFERROR(VLOOKUP(J681,Config!$A:$B,2,0),"")</f>
        <v xml:space="preserve">Flux tank </v>
      </c>
      <c r="L681" s="1">
        <v>26</v>
      </c>
      <c r="M681" s="4" t="str">
        <f>IFERROR(VLOOKUP(J681,Config!$A:$G,7,0),"")</f>
        <v>EA</v>
      </c>
      <c r="N681" s="5">
        <f>IFERROR(VLOOKUP(J681,Config!$A:$C,3,0),"")</f>
        <v>0</v>
      </c>
      <c r="P681" s="4" t="str">
        <f>IFERROR(VLOOKUP(J681,Config!$A:$F,6,0),"")</f>
        <v>03060794S01</v>
      </c>
    </row>
    <row r="682" spans="2:16" x14ac:dyDescent="0.25">
      <c r="B682" s="6">
        <v>44261</v>
      </c>
      <c r="C682" s="7">
        <v>0.59375</v>
      </c>
      <c r="E682" s="4" t="s">
        <v>70</v>
      </c>
      <c r="G682" s="4">
        <f t="shared" si="14"/>
        <v>3</v>
      </c>
      <c r="H682" s="4">
        <f t="shared" si="15"/>
        <v>2021</v>
      </c>
      <c r="J682" s="1" t="s">
        <v>251</v>
      </c>
      <c r="K682" s="4" t="str">
        <f>IFERROR(VLOOKUP(J682,Config!$A:$B,2,0),"")</f>
        <v>Flux tank Standard</v>
      </c>
      <c r="L682" s="1">
        <v>6</v>
      </c>
      <c r="M682" s="4" t="str">
        <f>IFERROR(VLOOKUP(J682,Config!$A:$G,7,0),"")</f>
        <v>EA</v>
      </c>
      <c r="N682" s="5">
        <f>IFERROR(VLOOKUP(J682,Config!$A:$C,3,0),"")</f>
        <v>0</v>
      </c>
      <c r="P682" s="4" t="str">
        <f>IFERROR(VLOOKUP(J682,Config!$A:$F,6,0),"")</f>
        <v>03060794S01</v>
      </c>
    </row>
    <row r="683" spans="2:16" x14ac:dyDescent="0.25">
      <c r="B683" s="6">
        <v>44261</v>
      </c>
      <c r="C683" s="7">
        <v>0.59375</v>
      </c>
      <c r="E683" s="4" t="s">
        <v>70</v>
      </c>
      <c r="G683" s="4">
        <f t="shared" si="14"/>
        <v>3</v>
      </c>
      <c r="H683" s="4">
        <f t="shared" si="15"/>
        <v>2021</v>
      </c>
      <c r="J683" s="1" t="s">
        <v>252</v>
      </c>
      <c r="K683" s="4" t="str">
        <f>IFERROR(VLOOKUP(J683,Config!$A:$B,2,0),"")</f>
        <v>Flux dipping table 40um</v>
      </c>
      <c r="L683" s="1">
        <v>11</v>
      </c>
      <c r="M683" s="4" t="str">
        <f>IFERROR(VLOOKUP(J683,Config!$A:$G,7,0),"")</f>
        <v>EA</v>
      </c>
      <c r="N683" s="5">
        <f>IFERROR(VLOOKUP(J683,Config!$A:$C,3,0),"")</f>
        <v>0</v>
      </c>
      <c r="P683" s="4">
        <f>IFERROR(VLOOKUP(J683,Config!$A:$F,6,0),"")</f>
        <v>0</v>
      </c>
    </row>
    <row r="684" spans="2:16" x14ac:dyDescent="0.25">
      <c r="B684" s="6">
        <v>44261</v>
      </c>
      <c r="C684" s="7">
        <v>0.59375</v>
      </c>
      <c r="E684" s="4" t="s">
        <v>70</v>
      </c>
      <c r="G684" s="4">
        <f t="shared" si="14"/>
        <v>3</v>
      </c>
      <c r="H684" s="4">
        <f t="shared" si="15"/>
        <v>2021</v>
      </c>
      <c r="J684" s="1" t="s">
        <v>459</v>
      </c>
      <c r="K684" s="4" t="str">
        <f>IFERROR(VLOOKUP(J684,Config!$A:$B,2,0),"")</f>
        <v>Flux dipping table 50um</v>
      </c>
      <c r="L684" s="1">
        <v>1</v>
      </c>
      <c r="M684" s="4" t="str">
        <f>IFERROR(VLOOKUP(J684,Config!$A:$G,7,0),"")</f>
        <v>EA</v>
      </c>
      <c r="N684" s="5">
        <f>IFERROR(VLOOKUP(J684,Config!$A:$C,3,0),"")</f>
        <v>0</v>
      </c>
      <c r="P684" s="4">
        <f>IFERROR(VLOOKUP(J684,Config!$A:$F,6,0),"")</f>
        <v>0</v>
      </c>
    </row>
    <row r="685" spans="2:16" x14ac:dyDescent="0.25">
      <c r="B685" s="6">
        <v>44261</v>
      </c>
      <c r="C685" s="7">
        <v>0.59375</v>
      </c>
      <c r="E685" s="4" t="s">
        <v>70</v>
      </c>
      <c r="G685" s="4">
        <f t="shared" si="14"/>
        <v>3</v>
      </c>
      <c r="H685" s="4">
        <f t="shared" si="15"/>
        <v>2021</v>
      </c>
      <c r="J685" s="1" t="s">
        <v>253</v>
      </c>
      <c r="K685" s="4" t="str">
        <f>IFERROR(VLOOKUP(J685,Config!$A:$B,2,0),"")</f>
        <v>Flux dipping table 60um</v>
      </c>
      <c r="L685" s="1">
        <v>2</v>
      </c>
      <c r="M685" s="4" t="str">
        <f>IFERROR(VLOOKUP(J685,Config!$A:$G,7,0),"")</f>
        <v>EA</v>
      </c>
      <c r="N685" s="5">
        <f>IFERROR(VLOOKUP(J685,Config!$A:$C,3,0),"")</f>
        <v>0</v>
      </c>
      <c r="P685" s="4">
        <f>IFERROR(VLOOKUP(J685,Config!$A:$F,6,0),"")</f>
        <v>0</v>
      </c>
    </row>
    <row r="686" spans="2:16" x14ac:dyDescent="0.25">
      <c r="B686" s="6">
        <v>44261</v>
      </c>
      <c r="C686" s="7">
        <v>0.59375</v>
      </c>
      <c r="E686" s="4" t="s">
        <v>70</v>
      </c>
      <c r="G686" s="4">
        <f t="shared" si="14"/>
        <v>3</v>
      </c>
      <c r="H686" s="4">
        <f t="shared" si="15"/>
        <v>2021</v>
      </c>
      <c r="J686" s="1" t="s">
        <v>254</v>
      </c>
      <c r="K686" s="4" t="str">
        <f>IFERROR(VLOOKUP(J686,Config!$A:$B,2,0),"")</f>
        <v>Sensor quang AUTONICS TFR1</v>
      </c>
      <c r="L686" s="1">
        <v>4</v>
      </c>
      <c r="M686" s="4" t="str">
        <f>IFERROR(VLOOKUP(J686,Config!$A:$G,7,0),"")</f>
        <v>EA</v>
      </c>
      <c r="N686" s="5">
        <f>IFERROR(VLOOKUP(J686,Config!$A:$C,3,0),"")</f>
        <v>0</v>
      </c>
      <c r="P686" s="4" t="str">
        <f>IFERROR(VLOOKUP(J686,Config!$A:$F,6,0),"")</f>
        <v>PEN10M-TFR1</v>
      </c>
    </row>
    <row r="687" spans="2:16" x14ac:dyDescent="0.25">
      <c r="B687" s="6">
        <v>44261</v>
      </c>
      <c r="C687" s="7">
        <v>0.59375</v>
      </c>
      <c r="E687" s="4" t="s">
        <v>70</v>
      </c>
      <c r="G687" s="4">
        <f t="shared" si="14"/>
        <v>3</v>
      </c>
      <c r="H687" s="4">
        <f t="shared" si="15"/>
        <v>2021</v>
      </c>
      <c r="J687" s="1" t="s">
        <v>255</v>
      </c>
      <c r="K687" s="4" t="str">
        <f>IFERROR(VLOOKUP(J687,Config!$A:$B,2,0),"")</f>
        <v>Sensor quang AUTONICS TFR2</v>
      </c>
      <c r="L687" s="1">
        <v>6</v>
      </c>
      <c r="M687" s="4" t="str">
        <f>IFERROR(VLOOKUP(J687,Config!$A:$G,7,0),"")</f>
        <v>EA</v>
      </c>
      <c r="N687" s="5">
        <f>IFERROR(VLOOKUP(J687,Config!$A:$C,3,0),"")</f>
        <v>0</v>
      </c>
      <c r="P687" s="4" t="str">
        <f>IFERROR(VLOOKUP(J687,Config!$A:$F,6,0),"")</f>
        <v>PEN10M-TFR2</v>
      </c>
    </row>
    <row r="688" spans="2:16" x14ac:dyDescent="0.25">
      <c r="B688" s="6">
        <v>44261</v>
      </c>
      <c r="C688" s="7">
        <v>0.59375</v>
      </c>
      <c r="E688" s="4" t="s">
        <v>70</v>
      </c>
      <c r="G688" s="4">
        <f t="shared" si="14"/>
        <v>3</v>
      </c>
      <c r="H688" s="4">
        <f t="shared" si="15"/>
        <v>2021</v>
      </c>
      <c r="J688" s="1" t="s">
        <v>256</v>
      </c>
      <c r="K688" s="4" t="str">
        <f>IFERROR(VLOOKUP(J688,Config!$A:$B,2,0),"")</f>
        <v xml:space="preserve"> Photo Sensor AUTONICS TDT2</v>
      </c>
      <c r="M688" s="4" t="str">
        <f>IFERROR(VLOOKUP(J688,Config!$A:$G,7,0),"")</f>
        <v>EA</v>
      </c>
      <c r="N688" s="5">
        <f>IFERROR(VLOOKUP(J688,Config!$A:$C,3,0),"")</f>
        <v>0</v>
      </c>
      <c r="P688" s="4" t="str">
        <f>IFERROR(VLOOKUP(J688,Config!$A:$F,6,0),"")</f>
        <v>BID3M-TDT2</v>
      </c>
    </row>
    <row r="689" spans="2:16" x14ac:dyDescent="0.25">
      <c r="B689" s="6">
        <v>44261</v>
      </c>
      <c r="C689" s="7">
        <v>0.59375</v>
      </c>
      <c r="E689" s="4" t="s">
        <v>70</v>
      </c>
      <c r="G689" s="4">
        <f t="shared" si="14"/>
        <v>3</v>
      </c>
      <c r="H689" s="4">
        <f t="shared" si="15"/>
        <v>2021</v>
      </c>
      <c r="J689" s="1" t="s">
        <v>275</v>
      </c>
      <c r="K689" s="4" t="str">
        <f>IFERROR(VLOOKUP(J689,Config!$A:$B,2,0),"")</f>
        <v>PCB Vacuum tooling X4iS Sensor</v>
      </c>
      <c r="L689" s="1">
        <v>6</v>
      </c>
      <c r="M689" s="4" t="str">
        <f>IFERROR(VLOOKUP(J689,Config!$A:$G,7,0),"")</f>
        <v>EA</v>
      </c>
      <c r="N689" s="5">
        <f>IFERROR(VLOOKUP(J689,Config!$A:$C,3,0),"")</f>
        <v>0</v>
      </c>
      <c r="P689" s="4" t="str">
        <f>IFERROR(VLOOKUP(J689,Config!$A:$F,6,0),"")</f>
        <v>03149630-03</v>
      </c>
    </row>
    <row r="690" spans="2:16" x14ac:dyDescent="0.25">
      <c r="B690" s="6">
        <v>44261</v>
      </c>
      <c r="C690" s="7">
        <v>0.59375</v>
      </c>
      <c r="E690" s="4" t="s">
        <v>70</v>
      </c>
      <c r="G690" s="4">
        <f t="shared" si="14"/>
        <v>3</v>
      </c>
      <c r="H690" s="4">
        <f t="shared" si="15"/>
        <v>2021</v>
      </c>
      <c r="J690" s="1" t="s">
        <v>276</v>
      </c>
      <c r="K690" s="4" t="str">
        <f>IFERROR(VLOOKUP(J690,Config!$A:$B,2,0),"")</f>
        <v>OMRON Photo Sensor</v>
      </c>
      <c r="L690" s="1">
        <v>4</v>
      </c>
      <c r="M690" s="4" t="str">
        <f>IFERROR(VLOOKUP(J690,Config!$A:$G,7,0),"")</f>
        <v>EA</v>
      </c>
      <c r="N690" s="5">
        <f>IFERROR(VLOOKUP(J690,Config!$A:$C,3,0),"")</f>
        <v>0</v>
      </c>
      <c r="P690" s="4" t="str">
        <f>IFERROR(VLOOKUP(J690,Config!$A:$F,6,0),"")</f>
        <v>E3T-SL11</v>
      </c>
    </row>
    <row r="691" spans="2:16" x14ac:dyDescent="0.25">
      <c r="B691" s="6">
        <v>44261</v>
      </c>
      <c r="C691" s="7">
        <v>0.59375</v>
      </c>
      <c r="E691" s="4" t="s">
        <v>70</v>
      </c>
      <c r="G691" s="4">
        <f t="shared" si="14"/>
        <v>3</v>
      </c>
      <c r="H691" s="4">
        <f t="shared" si="15"/>
        <v>2021</v>
      </c>
      <c r="J691" s="1" t="s">
        <v>277</v>
      </c>
      <c r="K691" s="4" t="str">
        <f>IFERROR(VLOOKUP(J691,Config!$A:$B,2,0),"")</f>
        <v>Cảm biến hành trình xylanh D-A93</v>
      </c>
      <c r="L691" s="1">
        <v>6</v>
      </c>
      <c r="M691" s="4" t="str">
        <f>IFERROR(VLOOKUP(J691,Config!$A:$G,7,0),"")</f>
        <v>EA</v>
      </c>
      <c r="N691" s="5">
        <f>IFERROR(VLOOKUP(J691,Config!$A:$C,3,0),"")</f>
        <v>0</v>
      </c>
      <c r="P691" s="4" t="str">
        <f>IFERROR(VLOOKUP(J691,Config!$A:$F,6,0),"")</f>
        <v>D-A93</v>
      </c>
    </row>
    <row r="692" spans="2:16" x14ac:dyDescent="0.25">
      <c r="B692" s="6">
        <v>44261</v>
      </c>
      <c r="C692" s="7">
        <v>0.59375</v>
      </c>
      <c r="E692" s="4" t="s">
        <v>70</v>
      </c>
      <c r="G692" s="4">
        <f t="shared" si="14"/>
        <v>3</v>
      </c>
      <c r="H692" s="4">
        <f t="shared" si="15"/>
        <v>2021</v>
      </c>
      <c r="J692" s="1" t="s">
        <v>460</v>
      </c>
      <c r="K692" s="4" t="str">
        <f>IFERROR(VLOOKUP(J692,Config!$A:$B,2,0),"")</f>
        <v>Photo sensor</v>
      </c>
      <c r="L692" s="1">
        <v>4</v>
      </c>
      <c r="M692" s="4" t="str">
        <f>IFERROR(VLOOKUP(J692,Config!$A:$G,7,0),"")</f>
        <v>EA</v>
      </c>
      <c r="N692" s="5">
        <f>IFERROR(VLOOKUP(J692,Config!$A:$C,3,0),"")</f>
        <v>0</v>
      </c>
      <c r="P692" s="4" t="str">
        <f>IFERROR(VLOOKUP(J692,Config!$A:$F,6,0),"")</f>
        <v>E3S-LS3N</v>
      </c>
    </row>
    <row r="693" spans="2:16" x14ac:dyDescent="0.25">
      <c r="B693" s="6">
        <v>44261</v>
      </c>
      <c r="C693" s="7">
        <v>0.59375</v>
      </c>
      <c r="E693" s="4" t="s">
        <v>70</v>
      </c>
      <c r="G693" s="4">
        <f t="shared" si="14"/>
        <v>3</v>
      </c>
      <c r="H693" s="4">
        <f t="shared" si="15"/>
        <v>2021</v>
      </c>
      <c r="J693" s="1" t="s">
        <v>278</v>
      </c>
      <c r="K693" s="4" t="str">
        <f>IFERROR(VLOOKUP(J693,Config!$A:$B,2,0),"")</f>
        <v xml:space="preserve"> Photo Sensor AUTONICS MFR</v>
      </c>
      <c r="L693" s="1">
        <v>1</v>
      </c>
      <c r="M693" s="4" t="str">
        <f>IFERROR(VLOOKUP(J693,Config!$A:$G,7,0),"")</f>
        <v>EA</v>
      </c>
      <c r="N693" s="5">
        <f>IFERROR(VLOOKUP(J693,Config!$A:$C,3,0),"")</f>
        <v>0</v>
      </c>
      <c r="P693" s="4" t="str">
        <f>IFERROR(VLOOKUP(J693,Config!$A:$F,6,0),"")</f>
        <v>BID3M-TDT1</v>
      </c>
    </row>
    <row r="694" spans="2:16" x14ac:dyDescent="0.25">
      <c r="B694" s="6">
        <v>44261</v>
      </c>
      <c r="C694" s="7">
        <v>0.59375</v>
      </c>
      <c r="E694" s="4" t="s">
        <v>70</v>
      </c>
      <c r="G694" s="4">
        <f t="shared" si="14"/>
        <v>3</v>
      </c>
      <c r="H694" s="4">
        <f t="shared" si="15"/>
        <v>2021</v>
      </c>
      <c r="J694" s="1" t="s">
        <v>279</v>
      </c>
      <c r="K694" s="4" t="str">
        <f>IFERROR(VLOOKUP(J694,Config!$A:$B,2,0),"")</f>
        <v>Call button</v>
      </c>
      <c r="L694" s="1">
        <v>2</v>
      </c>
      <c r="M694" s="4" t="str">
        <f>IFERROR(VLOOKUP(J694,Config!$A:$G,7,0),"")</f>
        <v>EA</v>
      </c>
      <c r="N694" s="5">
        <f>IFERROR(VLOOKUP(J694,Config!$A:$C,3,0),"")</f>
        <v>0</v>
      </c>
      <c r="P694" s="4" t="str">
        <f>IFERROR(VLOOKUP(J694,Config!$A:$F,6,0),"")</f>
        <v>402259414212</v>
      </c>
    </row>
    <row r="695" spans="2:16" x14ac:dyDescent="0.25">
      <c r="B695" s="6">
        <v>44261</v>
      </c>
      <c r="C695" s="7">
        <v>0.59375</v>
      </c>
      <c r="E695" s="4" t="s">
        <v>70</v>
      </c>
      <c r="G695" s="4">
        <f t="shared" si="14"/>
        <v>3</v>
      </c>
      <c r="H695" s="4">
        <f t="shared" si="15"/>
        <v>2021</v>
      </c>
      <c r="J695" s="1" t="s">
        <v>280</v>
      </c>
      <c r="K695" s="4" t="str">
        <f>IFERROR(VLOOKUP(J695,Config!$A:$B,2,0),"")</f>
        <v>Còi báo</v>
      </c>
      <c r="L695" s="1">
        <v>1</v>
      </c>
      <c r="M695" s="4" t="str">
        <f>IFERROR(VLOOKUP(J695,Config!$A:$G,7,0),"")</f>
        <v>EA</v>
      </c>
      <c r="N695" s="5">
        <f>IFERROR(VLOOKUP(J695,Config!$A:$C,3,0),"")</f>
        <v>0</v>
      </c>
      <c r="P695" s="4" t="str">
        <f>IFERROR(VLOOKUP(J695,Config!$A:$F,6,0),"")</f>
        <v>KH-4025D</v>
      </c>
    </row>
    <row r="696" spans="2:16" x14ac:dyDescent="0.25">
      <c r="B696" s="6">
        <v>44261</v>
      </c>
      <c r="C696" s="7">
        <v>0.59375</v>
      </c>
      <c r="E696" s="4" t="s">
        <v>70</v>
      </c>
      <c r="G696" s="4">
        <f t="shared" si="14"/>
        <v>3</v>
      </c>
      <c r="H696" s="4">
        <f t="shared" si="15"/>
        <v>2021</v>
      </c>
      <c r="J696" s="1" t="s">
        <v>281</v>
      </c>
      <c r="K696" s="4" t="str">
        <f>IFERROR(VLOOKUP(J696,Config!$A:$B,2,0),"")</f>
        <v>Sensor cửa an toàn (conveyor)</v>
      </c>
      <c r="L696" s="1">
        <v>1</v>
      </c>
      <c r="M696" s="4" t="str">
        <f>IFERROR(VLOOKUP(J696,Config!$A:$G,7,0),"")</f>
        <v>EA</v>
      </c>
      <c r="N696" s="5">
        <f>IFERROR(VLOOKUP(J696,Config!$A:$C,3,0),"")</f>
        <v>0</v>
      </c>
      <c r="P696" s="4" t="str">
        <f>IFERROR(VLOOKUP(J696,Config!$A:$F,6,0),"")</f>
        <v>UP18S-6NC</v>
      </c>
    </row>
    <row r="697" spans="2:16" x14ac:dyDescent="0.25">
      <c r="B697" s="6">
        <v>44261</v>
      </c>
      <c r="C697" s="7">
        <v>0.59375</v>
      </c>
      <c r="E697" s="4" t="s">
        <v>70</v>
      </c>
      <c r="G697" s="4">
        <f t="shared" si="14"/>
        <v>3</v>
      </c>
      <c r="H697" s="4">
        <f t="shared" si="15"/>
        <v>2021</v>
      </c>
      <c r="J697" s="1" t="s">
        <v>282</v>
      </c>
      <c r="K697" s="4" t="str">
        <f>IFERROR(VLOOKUP(J697,Config!$A:$B,2,0),"")</f>
        <v>Sensor quang AUTONICS</v>
      </c>
      <c r="M697" s="4" t="str">
        <f>IFERROR(VLOOKUP(J697,Config!$A:$G,7,0),"")</f>
        <v>EA</v>
      </c>
      <c r="N697" s="5">
        <f>IFERROR(VLOOKUP(J697,Config!$A:$C,3,0),"")</f>
        <v>0</v>
      </c>
      <c r="P697" s="4" t="str">
        <f>IFERROR(VLOOKUP(J697,Config!$A:$F,6,0),"")</f>
        <v>BPS3M-TDT1</v>
      </c>
    </row>
    <row r="698" spans="2:16" x14ac:dyDescent="0.25">
      <c r="B698" s="6">
        <v>44261</v>
      </c>
      <c r="C698" s="7">
        <v>0.59375</v>
      </c>
      <c r="E698" s="4" t="s">
        <v>70</v>
      </c>
      <c r="G698" s="4">
        <f t="shared" ref="G698:G761" si="16">MONTH(B698)</f>
        <v>3</v>
      </c>
      <c r="H698" s="4">
        <f t="shared" ref="H698:H761" si="17">YEAR(B698)</f>
        <v>2021</v>
      </c>
      <c r="J698" s="1" t="s">
        <v>283</v>
      </c>
      <c r="K698" s="4" t="str">
        <f>IFERROR(VLOOKUP(J698,Config!$A:$B,2,0),"")</f>
        <v>Cảm biến hành trình xylanh D-A73</v>
      </c>
      <c r="L698" s="1">
        <v>6</v>
      </c>
      <c r="M698" s="4" t="str">
        <f>IFERROR(VLOOKUP(J698,Config!$A:$G,7,0),"")</f>
        <v>EA</v>
      </c>
      <c r="N698" s="5">
        <f>IFERROR(VLOOKUP(J698,Config!$A:$C,3,0),"")</f>
        <v>0</v>
      </c>
      <c r="P698" s="4" t="str">
        <f>IFERROR(VLOOKUP(J698,Config!$A:$F,6,0),"")</f>
        <v>D-A73</v>
      </c>
    </row>
    <row r="699" spans="2:16" x14ac:dyDescent="0.25">
      <c r="B699" s="6">
        <v>44261</v>
      </c>
      <c r="C699" s="7">
        <v>0.59375</v>
      </c>
      <c r="E699" s="4" t="s">
        <v>70</v>
      </c>
      <c r="G699" s="4">
        <f t="shared" si="16"/>
        <v>3</v>
      </c>
      <c r="H699" s="4">
        <f t="shared" si="17"/>
        <v>2021</v>
      </c>
      <c r="J699" s="1" t="s">
        <v>284</v>
      </c>
      <c r="K699" s="4" t="str">
        <f>IFERROR(VLOOKUP(J699,Config!$A:$B,2,0),"")</f>
        <v>Photo sensor</v>
      </c>
      <c r="L699" s="1">
        <v>4</v>
      </c>
      <c r="M699" s="4" t="str">
        <f>IFERROR(VLOOKUP(J699,Config!$A:$G,7,0),"")</f>
        <v>EA</v>
      </c>
      <c r="N699" s="5">
        <f>IFERROR(VLOOKUP(J699,Config!$A:$C,3,0),"")</f>
        <v>0</v>
      </c>
      <c r="P699" s="4" t="str">
        <f>IFERROR(VLOOKUP(J699,Config!$A:$F,6,0),"")</f>
        <v>EE-SX672</v>
      </c>
    </row>
    <row r="700" spans="2:16" x14ac:dyDescent="0.25">
      <c r="B700" s="6">
        <v>44261</v>
      </c>
      <c r="C700" s="7">
        <v>0.59375</v>
      </c>
      <c r="E700" s="4" t="s">
        <v>70</v>
      </c>
      <c r="G700" s="4">
        <f t="shared" si="16"/>
        <v>3</v>
      </c>
      <c r="H700" s="4">
        <f t="shared" si="17"/>
        <v>2021</v>
      </c>
      <c r="J700" s="1" t="s">
        <v>285</v>
      </c>
      <c r="K700" s="4" t="str">
        <f>IFERROR(VLOOKUP(J700,Config!$A:$B,2,0),"")</f>
        <v xml:space="preserve">Sensor quang </v>
      </c>
      <c r="L700" s="1">
        <v>1</v>
      </c>
      <c r="M700" s="4" t="str">
        <f>IFERROR(VLOOKUP(J700,Config!$A:$G,7,0),"")</f>
        <v>EA</v>
      </c>
      <c r="N700" s="5">
        <f>IFERROR(VLOOKUP(J700,Config!$A:$C,3,0),"")</f>
        <v>0</v>
      </c>
      <c r="P700" s="4" t="str">
        <f>IFERROR(VLOOKUP(J700,Config!$A:$F,6,0),"")</f>
        <v>RM-Y44P-C3</v>
      </c>
    </row>
    <row r="701" spans="2:16" x14ac:dyDescent="0.25">
      <c r="B701" s="6">
        <v>44261</v>
      </c>
      <c r="C701" s="7">
        <v>0.59375</v>
      </c>
      <c r="E701" s="4" t="s">
        <v>70</v>
      </c>
      <c r="G701" s="4">
        <f t="shared" si="16"/>
        <v>3</v>
      </c>
      <c r="H701" s="4">
        <f t="shared" si="17"/>
        <v>2021</v>
      </c>
      <c r="J701" s="1" t="s">
        <v>286</v>
      </c>
      <c r="K701" s="4" t="str">
        <f>IFERROR(VLOOKUP(J701,Config!$A:$B,2,0),"")</f>
        <v>Z cylinder return</v>
      </c>
      <c r="L701" s="1">
        <v>2</v>
      </c>
      <c r="M701" s="4" t="str">
        <f>IFERROR(VLOOKUP(J701,Config!$A:$G,7,0),"")</f>
        <v>EA</v>
      </c>
      <c r="N701" s="5">
        <f>IFERROR(VLOOKUP(J701,Config!$A:$C,3,0),"")</f>
        <v>0</v>
      </c>
      <c r="P701" s="4" t="str">
        <f>IFERROR(VLOOKUP(J701,Config!$A:$F,6,0),"")</f>
        <v>03007696-02</v>
      </c>
    </row>
    <row r="702" spans="2:16" x14ac:dyDescent="0.25">
      <c r="B702" s="6">
        <v>44261</v>
      </c>
      <c r="C702" s="7">
        <v>0.59375</v>
      </c>
      <c r="E702" s="4" t="s">
        <v>70</v>
      </c>
      <c r="G702" s="4">
        <f t="shared" si="16"/>
        <v>3</v>
      </c>
      <c r="H702" s="4">
        <f t="shared" si="17"/>
        <v>2021</v>
      </c>
      <c r="J702" s="1" t="s">
        <v>302</v>
      </c>
      <c r="K702" s="4" t="str">
        <f>IFERROR(VLOOKUP(J702,Config!$A:$B,2,0),"")</f>
        <v>Van điều áp máy in MPM</v>
      </c>
      <c r="L702" s="1">
        <v>5</v>
      </c>
      <c r="M702" s="4" t="str">
        <f>IFERROR(VLOOKUP(J702,Config!$A:$G,7,0),"")</f>
        <v>EA</v>
      </c>
      <c r="N702" s="5">
        <f>IFERROR(VLOOKUP(J702,Config!$A:$C,3,0),"")</f>
        <v>0</v>
      </c>
      <c r="P702" s="4" t="str">
        <f>IFERROR(VLOOKUP(J702,Config!$A:$F,6,0),"")</f>
        <v>ARJ210-M5BG</v>
      </c>
    </row>
    <row r="703" spans="2:16" x14ac:dyDescent="0.25">
      <c r="B703" s="6">
        <v>44261</v>
      </c>
      <c r="C703" s="7">
        <v>0.59375</v>
      </c>
      <c r="E703" s="4" t="s">
        <v>70</v>
      </c>
      <c r="G703" s="4">
        <f t="shared" si="16"/>
        <v>3</v>
      </c>
      <c r="H703" s="4">
        <f t="shared" si="17"/>
        <v>2021</v>
      </c>
      <c r="J703" s="1" t="s">
        <v>304</v>
      </c>
      <c r="K703" s="4" t="str">
        <f>IFERROR(VLOOKUP(J703,Config!$A:$B,2,0),"")</f>
        <v>Ổ cứng máy tính 500G</v>
      </c>
      <c r="L703" s="1">
        <v>1</v>
      </c>
      <c r="M703" s="4" t="str">
        <f>IFERROR(VLOOKUP(J703,Config!$A:$G,7,0),"")</f>
        <v>EA</v>
      </c>
      <c r="N703" s="5">
        <f>IFERROR(VLOOKUP(J703,Config!$A:$C,3,0),"")</f>
        <v>0</v>
      </c>
      <c r="P703" s="4">
        <f>IFERROR(VLOOKUP(J703,Config!$A:$F,6,0),"")</f>
        <v>0</v>
      </c>
    </row>
    <row r="704" spans="2:16" x14ac:dyDescent="0.25">
      <c r="B704" s="6">
        <v>44261</v>
      </c>
      <c r="C704" s="7">
        <v>0.59375</v>
      </c>
      <c r="E704" s="4" t="s">
        <v>70</v>
      </c>
      <c r="G704" s="4">
        <f t="shared" si="16"/>
        <v>3</v>
      </c>
      <c r="H704" s="4">
        <f t="shared" si="17"/>
        <v>2021</v>
      </c>
      <c r="J704" s="1" t="s">
        <v>310</v>
      </c>
      <c r="K704" s="4" t="str">
        <f>IFERROR(VLOOKUP(J704,Config!$A:$B,2,0),"")</f>
        <v>Ổ cứng máy tính 1T</v>
      </c>
      <c r="L704" s="1">
        <v>1</v>
      </c>
      <c r="M704" s="4" t="str">
        <f>IFERROR(VLOOKUP(J704,Config!$A:$G,7,0),"")</f>
        <v>EA</v>
      </c>
      <c r="N704" s="5">
        <f>IFERROR(VLOOKUP(J704,Config!$A:$C,3,0),"")</f>
        <v>0</v>
      </c>
      <c r="P704" s="4">
        <f>IFERROR(VLOOKUP(J704,Config!$A:$F,6,0),"")</f>
        <v>0</v>
      </c>
    </row>
    <row r="705" spans="2:16" x14ac:dyDescent="0.25">
      <c r="B705" s="6">
        <v>44261</v>
      </c>
      <c r="C705" s="7">
        <v>0.59375</v>
      </c>
      <c r="E705" s="4" t="s">
        <v>70</v>
      </c>
      <c r="G705" s="4">
        <f t="shared" si="16"/>
        <v>3</v>
      </c>
      <c r="H705" s="4">
        <f t="shared" si="17"/>
        <v>2021</v>
      </c>
      <c r="J705" s="1" t="s">
        <v>311</v>
      </c>
      <c r="K705" s="4" t="str">
        <f>IFERROR(VLOOKUP(J705,Config!$A:$B,2,0),"")</f>
        <v>Card PCI TP LINK</v>
      </c>
      <c r="L705" s="1">
        <v>13</v>
      </c>
      <c r="M705" s="4" t="str">
        <f>IFERROR(VLOOKUP(J705,Config!$A:$G,7,0),"")</f>
        <v>EA</v>
      </c>
      <c r="N705" s="5">
        <f>IFERROR(VLOOKUP(J705,Config!$A:$C,3,0),"")</f>
        <v>0</v>
      </c>
      <c r="P705" s="4" t="str">
        <f>IFERROR(VLOOKUP(J705,Config!$A:$F,6,0),"")</f>
        <v>TG-3269</v>
      </c>
    </row>
    <row r="706" spans="2:16" x14ac:dyDescent="0.25">
      <c r="B706" s="6">
        <v>44261</v>
      </c>
      <c r="C706" s="7">
        <v>0.59375</v>
      </c>
      <c r="E706" s="4" t="s">
        <v>70</v>
      </c>
      <c r="G706" s="4">
        <f t="shared" si="16"/>
        <v>3</v>
      </c>
      <c r="H706" s="4">
        <f t="shared" si="17"/>
        <v>2021</v>
      </c>
      <c r="J706" s="1" t="s">
        <v>312</v>
      </c>
      <c r="K706" s="4" t="str">
        <f>IFERROR(VLOOKUP(J706,Config!$A:$B,2,0),"")</f>
        <v>PRV (CP20A, CP20M) cho máy ASM SX2, X4iS</v>
      </c>
      <c r="L706" s="1">
        <v>10</v>
      </c>
      <c r="M706" s="4" t="str">
        <f>IFERROR(VLOOKUP(J706,Config!$A:$G,7,0),"")</f>
        <v>EA</v>
      </c>
      <c r="N706" s="5">
        <f>IFERROR(VLOOKUP(J706,Config!$A:$C,3,0),"")</f>
        <v>0</v>
      </c>
      <c r="P706" s="4" t="str">
        <f>IFERROR(VLOOKUP(J706,Config!$A:$F,6,0),"")</f>
        <v>03072785-01</v>
      </c>
    </row>
    <row r="707" spans="2:16" x14ac:dyDescent="0.25">
      <c r="B707" s="6">
        <v>44261</v>
      </c>
      <c r="C707" s="7">
        <v>0.59375</v>
      </c>
      <c r="E707" s="4" t="s">
        <v>70</v>
      </c>
      <c r="G707" s="4">
        <f t="shared" si="16"/>
        <v>3</v>
      </c>
      <c r="H707" s="4">
        <f t="shared" si="17"/>
        <v>2021</v>
      </c>
      <c r="J707" s="1" t="s">
        <v>313</v>
      </c>
      <c r="K707" s="4" t="str">
        <f>IFERROR(VLOOKUP(J707,Config!$A:$B,2,0),"")</f>
        <v>PRV (CP20M2) cho máy ASM TX</v>
      </c>
      <c r="L707" s="1">
        <v>7</v>
      </c>
      <c r="M707" s="4" t="str">
        <f>IFERROR(VLOOKUP(J707,Config!$A:$G,7,0),"")</f>
        <v>EA</v>
      </c>
      <c r="N707" s="5">
        <f>IFERROR(VLOOKUP(J707,Config!$A:$C,3,0),"")</f>
        <v>0</v>
      </c>
      <c r="P707" s="4" t="str">
        <f>IFERROR(VLOOKUP(J707,Config!$A:$F,6,0),"")</f>
        <v>03106620-02</v>
      </c>
    </row>
    <row r="708" spans="2:16" x14ac:dyDescent="0.25">
      <c r="B708" s="6">
        <v>44261</v>
      </c>
      <c r="C708" s="7">
        <v>0.59375</v>
      </c>
      <c r="E708" s="4" t="s">
        <v>70</v>
      </c>
      <c r="G708" s="4">
        <f t="shared" si="16"/>
        <v>3</v>
      </c>
      <c r="H708" s="4">
        <f t="shared" si="17"/>
        <v>2021</v>
      </c>
      <c r="J708" s="1" t="s">
        <v>316</v>
      </c>
      <c r="K708" s="4" t="str">
        <f>IFERROR(VLOOKUP(J708,Config!$A:$B,2,0),"")</f>
        <v>Relay 24 VDC</v>
      </c>
      <c r="L708" s="1">
        <v>51</v>
      </c>
      <c r="M708" s="4" t="str">
        <f>IFERROR(VLOOKUP(J708,Config!$A:$G,7,0),"")</f>
        <v>EA</v>
      </c>
      <c r="N708" s="5">
        <f>IFERROR(VLOOKUP(J708,Config!$A:$C,3,0),"")</f>
        <v>0</v>
      </c>
      <c r="P708" s="4" t="str">
        <f>IFERROR(VLOOKUP(J708,Config!$A:$F,6,0),"")</f>
        <v>SZR-LY2-N1</v>
      </c>
    </row>
    <row r="709" spans="2:16" x14ac:dyDescent="0.25">
      <c r="B709" s="6">
        <v>44261</v>
      </c>
      <c r="C709" s="7">
        <v>0.59375</v>
      </c>
      <c r="E709" s="4" t="s">
        <v>70</v>
      </c>
      <c r="G709" s="4">
        <f t="shared" si="16"/>
        <v>3</v>
      </c>
      <c r="H709" s="4">
        <f t="shared" si="17"/>
        <v>2021</v>
      </c>
      <c r="J709" s="1" t="s">
        <v>320</v>
      </c>
      <c r="K709" s="4" t="str">
        <f>IFERROR(VLOOKUP(J709,Config!$A:$B,2,0),"")</f>
        <v>Bộ điều chỉnh áp suất khí đầu vào máy Cleanner</v>
      </c>
      <c r="L709" s="1">
        <v>5</v>
      </c>
      <c r="M709" s="4" t="str">
        <f>IFERROR(VLOOKUP(J709,Config!$A:$G,7,0),"")</f>
        <v>EA</v>
      </c>
      <c r="N709" s="5">
        <f>IFERROR(VLOOKUP(J709,Config!$A:$C,3,0),"")</f>
        <v>0</v>
      </c>
      <c r="P709" s="4" t="str">
        <f>IFERROR(VLOOKUP(J709,Config!$A:$F,6,0),"")</f>
        <v>DP-102</v>
      </c>
    </row>
    <row r="710" spans="2:16" x14ac:dyDescent="0.25">
      <c r="B710" s="6">
        <v>44261</v>
      </c>
      <c r="C710" s="7">
        <v>0.59375</v>
      </c>
      <c r="E710" s="4" t="s">
        <v>70</v>
      </c>
      <c r="G710" s="4">
        <f t="shared" si="16"/>
        <v>3</v>
      </c>
      <c r="H710" s="4">
        <f t="shared" si="17"/>
        <v>2021</v>
      </c>
      <c r="J710" s="1" t="s">
        <v>322</v>
      </c>
      <c r="K710" s="4" t="str">
        <f>IFERROR(VLOOKUP(J710,Config!$A:$B,2,0),"")</f>
        <v>Tụ điện 240VAC</v>
      </c>
      <c r="L710" s="1">
        <v>2</v>
      </c>
      <c r="M710" s="4" t="str">
        <f>IFERROR(VLOOKUP(J710,Config!$A:$G,7,0),"")</f>
        <v>EA</v>
      </c>
      <c r="N710" s="5">
        <f>IFERROR(VLOOKUP(J710,Config!$A:$C,3,0),"")</f>
        <v>0</v>
      </c>
      <c r="P710" s="4" t="str">
        <f>IFERROR(VLOOKUP(J710,Config!$A:$F,6,0),"")</f>
        <v>WYPM1C03Z4</v>
      </c>
    </row>
    <row r="711" spans="2:16" x14ac:dyDescent="0.25">
      <c r="B711" s="6">
        <v>44261</v>
      </c>
      <c r="C711" s="7">
        <v>0.59375</v>
      </c>
      <c r="E711" s="4" t="s">
        <v>70</v>
      </c>
      <c r="G711" s="4">
        <f t="shared" si="16"/>
        <v>3</v>
      </c>
      <c r="H711" s="4">
        <f t="shared" si="17"/>
        <v>2021</v>
      </c>
      <c r="J711" s="1" t="s">
        <v>324</v>
      </c>
      <c r="K711" s="4" t="str">
        <f>IFERROR(VLOOKUP(J711,Config!$A:$B,2,0),"")</f>
        <v>Công tắc điện tự động 5A AC100 ~ 260V</v>
      </c>
      <c r="L711" s="1">
        <v>3</v>
      </c>
      <c r="M711" s="4" t="str">
        <f>IFERROR(VLOOKUP(J711,Config!$A:$G,7,0),"")</f>
        <v>EA</v>
      </c>
      <c r="N711" s="5">
        <f>IFERROR(VLOOKUP(J711,Config!$A:$C,3,0),"")</f>
        <v>0</v>
      </c>
      <c r="P711" s="4" t="str">
        <f>IFERROR(VLOOKUP(J711,Config!$A:$F,6,0),"")</f>
        <v>GMP22-2P</v>
      </c>
    </row>
    <row r="712" spans="2:16" x14ac:dyDescent="0.25">
      <c r="B712" s="6">
        <v>44261</v>
      </c>
      <c r="C712" s="7">
        <v>0.59375</v>
      </c>
      <c r="E712" s="4" t="s">
        <v>70</v>
      </c>
      <c r="G712" s="4">
        <f t="shared" si="16"/>
        <v>3</v>
      </c>
      <c r="H712" s="4">
        <f t="shared" si="17"/>
        <v>2021</v>
      </c>
      <c r="J712" s="1" t="s">
        <v>325</v>
      </c>
      <c r="K712" s="4" t="str">
        <f>IFERROR(VLOOKUP(J712,Config!$A:$B,2,0),"")</f>
        <v>Xylanh cho máy Loader</v>
      </c>
      <c r="L712" s="1">
        <v>2</v>
      </c>
      <c r="M712" s="4" t="str">
        <f>IFERROR(VLOOKUP(J712,Config!$A:$G,7,0),"")</f>
        <v>EA</v>
      </c>
      <c r="N712" s="5">
        <f>IFERROR(VLOOKUP(J712,Config!$A:$C,3,0),"")</f>
        <v>0</v>
      </c>
      <c r="P712" s="4" t="str">
        <f>IFERROR(VLOOKUP(J712,Config!$A:$F,6,0),"")</f>
        <v>CDM2B20-400AZ</v>
      </c>
    </row>
    <row r="713" spans="2:16" x14ac:dyDescent="0.25">
      <c r="B713" s="6">
        <v>44261</v>
      </c>
      <c r="C713" s="7">
        <v>0.59375</v>
      </c>
      <c r="E713" s="4" t="s">
        <v>70</v>
      </c>
      <c r="G713" s="4">
        <f t="shared" si="16"/>
        <v>3</v>
      </c>
      <c r="H713" s="4">
        <f t="shared" si="17"/>
        <v>2021</v>
      </c>
      <c r="J713" s="1" t="s">
        <v>326</v>
      </c>
      <c r="K713" s="4" t="str">
        <f>IFERROR(VLOOKUP(J713,Config!$A:$B,2,0),"")</f>
        <v>Zig cắt liệu ( Handy Splicer )</v>
      </c>
      <c r="L713" s="1">
        <v>59</v>
      </c>
      <c r="M713" s="4" t="str">
        <f>IFERROR(VLOOKUP(J713,Config!$A:$G,7,0),"")</f>
        <v>EA</v>
      </c>
      <c r="N713" s="5">
        <f>IFERROR(VLOOKUP(J713,Config!$A:$C,3,0),"")</f>
        <v>0</v>
      </c>
      <c r="P713" s="4">
        <f>IFERROR(VLOOKUP(J713,Config!$A:$F,6,0),"")</f>
        <v>0</v>
      </c>
    </row>
    <row r="714" spans="2:16" x14ac:dyDescent="0.25">
      <c r="B714" s="6">
        <v>44261</v>
      </c>
      <c r="C714" s="7">
        <v>0.59375</v>
      </c>
      <c r="E714" s="4" t="s">
        <v>70</v>
      </c>
      <c r="G714" s="4">
        <f t="shared" si="16"/>
        <v>3</v>
      </c>
      <c r="H714" s="4">
        <f t="shared" si="17"/>
        <v>2021</v>
      </c>
      <c r="J714" s="1" t="s">
        <v>330</v>
      </c>
      <c r="K714" s="4" t="str">
        <f>IFERROR(VLOOKUP(J714,Config!$A:$B,2,0),"")</f>
        <v>Thanh chống cửa máy in MPM</v>
      </c>
      <c r="L714" s="1">
        <v>4</v>
      </c>
      <c r="M714" s="4" t="str">
        <f>IFERROR(VLOOKUP(J714,Config!$A:$G,7,0),"")</f>
        <v>EA</v>
      </c>
      <c r="N714" s="5">
        <f>IFERROR(VLOOKUP(J714,Config!$A:$C,3,0),"")</f>
        <v>0</v>
      </c>
      <c r="P714" s="4">
        <f>IFERROR(VLOOKUP(J714,Config!$A:$F,6,0),"")</f>
        <v>0</v>
      </c>
    </row>
    <row r="715" spans="2:16" x14ac:dyDescent="0.25">
      <c r="B715" s="6">
        <v>44261</v>
      </c>
      <c r="C715" s="7">
        <v>0.59375</v>
      </c>
      <c r="E715" s="4" t="s">
        <v>70</v>
      </c>
      <c r="G715" s="4">
        <f t="shared" si="16"/>
        <v>3</v>
      </c>
      <c r="H715" s="4">
        <f t="shared" si="17"/>
        <v>2021</v>
      </c>
      <c r="J715" s="1" t="s">
        <v>332</v>
      </c>
      <c r="K715" s="4" t="str">
        <f>IFERROR(VLOOKUP(J715,Config!$A:$B,2,0),"")</f>
        <v>Fulse (Cầu chì) 6.3A</v>
      </c>
      <c r="L715" s="1">
        <v>51</v>
      </c>
      <c r="M715" s="4" t="str">
        <f>IFERROR(VLOOKUP(J715,Config!$A:$G,7,0),"")</f>
        <v>EA</v>
      </c>
      <c r="N715" s="5">
        <f>IFERROR(VLOOKUP(J715,Config!$A:$C,3,0),"")</f>
        <v>0</v>
      </c>
      <c r="P715" s="4">
        <f>IFERROR(VLOOKUP(J715,Config!$A:$F,6,0),"")</f>
        <v>0</v>
      </c>
    </row>
    <row r="716" spans="2:16" x14ac:dyDescent="0.25">
      <c r="B716" s="6">
        <v>44261</v>
      </c>
      <c r="C716" s="7">
        <v>0.59375</v>
      </c>
      <c r="E716" s="4" t="s">
        <v>70</v>
      </c>
      <c r="G716" s="4">
        <f t="shared" si="16"/>
        <v>3</v>
      </c>
      <c r="H716" s="4">
        <f t="shared" si="17"/>
        <v>2021</v>
      </c>
      <c r="J716" s="1" t="s">
        <v>334</v>
      </c>
      <c r="K716" s="4" t="str">
        <f>IFERROR(VLOOKUP(J716,Config!$A:$B,2,0),"")</f>
        <v>Fulse (Cầu chì) 10A</v>
      </c>
      <c r="L716" s="1">
        <v>3</v>
      </c>
      <c r="M716" s="4" t="str">
        <f>IFERROR(VLOOKUP(J716,Config!$A:$G,7,0),"")</f>
        <v>EA</v>
      </c>
      <c r="N716" s="5">
        <f>IFERROR(VLOOKUP(J716,Config!$A:$C,3,0),"")</f>
        <v>0</v>
      </c>
      <c r="P716" s="4">
        <f>IFERROR(VLOOKUP(J716,Config!$A:$F,6,0),"")</f>
        <v>0</v>
      </c>
    </row>
    <row r="717" spans="2:16" x14ac:dyDescent="0.25">
      <c r="B717" s="6">
        <v>44261</v>
      </c>
      <c r="C717" s="7">
        <v>0.59375</v>
      </c>
      <c r="E717" s="4" t="s">
        <v>70</v>
      </c>
      <c r="G717" s="4">
        <f t="shared" si="16"/>
        <v>3</v>
      </c>
      <c r="H717" s="4">
        <f t="shared" si="17"/>
        <v>2021</v>
      </c>
      <c r="J717" s="1" t="s">
        <v>336</v>
      </c>
      <c r="K717" s="4" t="str">
        <f>IFERROR(VLOOKUP(J717,Config!$A:$B,2,0),"")</f>
        <v>Fulse (Cầu chì) 4A</v>
      </c>
      <c r="L717" s="1">
        <v>2</v>
      </c>
      <c r="M717" s="4" t="str">
        <f>IFERROR(VLOOKUP(J717,Config!$A:$G,7,0),"")</f>
        <v>EA</v>
      </c>
      <c r="N717" s="5">
        <f>IFERROR(VLOOKUP(J717,Config!$A:$C,3,0),"")</f>
        <v>0</v>
      </c>
      <c r="P717" s="4">
        <f>IFERROR(VLOOKUP(J717,Config!$A:$F,6,0),"")</f>
        <v>0</v>
      </c>
    </row>
    <row r="718" spans="2:16" x14ac:dyDescent="0.25">
      <c r="B718" s="6">
        <v>44261</v>
      </c>
      <c r="C718" s="7">
        <v>0.59375</v>
      </c>
      <c r="E718" s="4" t="s">
        <v>70</v>
      </c>
      <c r="G718" s="4">
        <f t="shared" si="16"/>
        <v>3</v>
      </c>
      <c r="H718" s="4">
        <f t="shared" si="17"/>
        <v>2021</v>
      </c>
      <c r="J718" s="1" t="s">
        <v>342</v>
      </c>
      <c r="K718" s="4" t="str">
        <f>IFERROR(VLOOKUP(J718,Config!$A:$B,2,0),"")</f>
        <v>Fulse (Cầu chì) 2A</v>
      </c>
      <c r="L718" s="1">
        <v>3</v>
      </c>
      <c r="M718" s="4" t="str">
        <f>IFERROR(VLOOKUP(J718,Config!$A:$G,7,0),"")</f>
        <v>EA</v>
      </c>
      <c r="N718" s="5">
        <f>IFERROR(VLOOKUP(J718,Config!$A:$C,3,0),"")</f>
        <v>0</v>
      </c>
      <c r="P718" s="4">
        <f>IFERROR(VLOOKUP(J718,Config!$A:$F,6,0),"")</f>
        <v>0</v>
      </c>
    </row>
    <row r="719" spans="2:16" x14ac:dyDescent="0.25">
      <c r="B719" s="6">
        <v>44261</v>
      </c>
      <c r="C719" s="7">
        <v>0.59375</v>
      </c>
      <c r="E719" s="4" t="s">
        <v>70</v>
      </c>
      <c r="G719" s="4">
        <f t="shared" si="16"/>
        <v>3</v>
      </c>
      <c r="H719" s="4">
        <f t="shared" si="17"/>
        <v>2021</v>
      </c>
      <c r="J719" s="1" t="s">
        <v>346</v>
      </c>
      <c r="K719" s="4" t="str">
        <f>IFERROR(VLOOKUP(J719,Config!$A:$B,2,0),"")</f>
        <v>Fulse (Cầu chì) 5A</v>
      </c>
      <c r="L719" s="1">
        <v>2</v>
      </c>
      <c r="M719" s="4" t="str">
        <f>IFERROR(VLOOKUP(J719,Config!$A:$G,7,0),"")</f>
        <v>EA</v>
      </c>
      <c r="N719" s="5">
        <f>IFERROR(VLOOKUP(J719,Config!$A:$C,3,0),"")</f>
        <v>0</v>
      </c>
      <c r="P719" s="4">
        <f>IFERROR(VLOOKUP(J719,Config!$A:$F,6,0),"")</f>
        <v>0</v>
      </c>
    </row>
    <row r="720" spans="2:16" x14ac:dyDescent="0.25">
      <c r="B720" s="6">
        <v>44261</v>
      </c>
      <c r="C720" s="7">
        <v>0.59375</v>
      </c>
      <c r="E720" s="4" t="s">
        <v>70</v>
      </c>
      <c r="G720" s="4">
        <f t="shared" si="16"/>
        <v>3</v>
      </c>
      <c r="H720" s="4">
        <f t="shared" si="17"/>
        <v>2021</v>
      </c>
      <c r="J720" s="1" t="s">
        <v>348</v>
      </c>
      <c r="K720" s="4" t="str">
        <f>IFERROR(VLOOKUP(J720,Config!$A:$B,2,0),"")</f>
        <v>Fulse (Cầu chì) 3.15A</v>
      </c>
      <c r="L720" s="1">
        <v>70</v>
      </c>
      <c r="M720" s="4" t="str">
        <f>IFERROR(VLOOKUP(J720,Config!$A:$G,7,0),"")</f>
        <v>EA</v>
      </c>
      <c r="N720" s="5">
        <f>IFERROR(VLOOKUP(J720,Config!$A:$C,3,0),"")</f>
        <v>0</v>
      </c>
      <c r="P720" s="4">
        <f>IFERROR(VLOOKUP(J720,Config!$A:$F,6,0),"")</f>
        <v>0</v>
      </c>
    </row>
    <row r="721" spans="2:16" x14ac:dyDescent="0.25">
      <c r="B721" s="6">
        <v>44261</v>
      </c>
      <c r="C721" s="7">
        <v>0.59375</v>
      </c>
      <c r="E721" s="4" t="s">
        <v>70</v>
      </c>
      <c r="G721" s="4">
        <f t="shared" si="16"/>
        <v>3</v>
      </c>
      <c r="H721" s="4">
        <f t="shared" si="17"/>
        <v>2021</v>
      </c>
      <c r="J721" s="1" t="s">
        <v>350</v>
      </c>
      <c r="K721" s="4" t="str">
        <f>IFERROR(VLOOKUP(J721,Config!$A:$B,2,0),"")</f>
        <v xml:space="preserve">Flux height sensor </v>
      </c>
      <c r="L721" s="1">
        <v>4</v>
      </c>
      <c r="M721" s="4" t="str">
        <f>IFERROR(VLOOKUP(J721,Config!$A:$G,7,0),"")</f>
        <v>EA</v>
      </c>
      <c r="N721" s="5">
        <f>IFERROR(VLOOKUP(J721,Config!$A:$C,3,0),"")</f>
        <v>0</v>
      </c>
      <c r="P721" s="4" t="str">
        <f>IFERROR(VLOOKUP(J721,Config!$A:$F,6,0),"")</f>
        <v>214762</v>
      </c>
    </row>
    <row r="722" spans="2:16" x14ac:dyDescent="0.25">
      <c r="B722" s="6">
        <v>44261</v>
      </c>
      <c r="C722" s="7">
        <v>0.59375</v>
      </c>
      <c r="E722" s="4" t="s">
        <v>70</v>
      </c>
      <c r="G722" s="4">
        <f t="shared" si="16"/>
        <v>3</v>
      </c>
      <c r="H722" s="4">
        <f t="shared" si="17"/>
        <v>2021</v>
      </c>
      <c r="J722" s="1" t="s">
        <v>365</v>
      </c>
      <c r="K722" s="4" t="str">
        <f>IFERROR(VLOOKUP(J722,Config!$A:$B,2,0),"")</f>
        <v>Bộ chia khí máy mount YAMAHA</v>
      </c>
      <c r="L722" s="1">
        <v>2</v>
      </c>
      <c r="M722" s="4" t="str">
        <f>IFERROR(VLOOKUP(J722,Config!$A:$G,7,0),"")</f>
        <v>EA</v>
      </c>
      <c r="N722" s="5">
        <f>IFERROR(VLOOKUP(J722,Config!$A:$C,3,0),"")</f>
        <v>0</v>
      </c>
      <c r="P722" s="4" t="str">
        <f>IFERROR(VLOOKUP(J722,Config!$A:$F,6,0),"")</f>
        <v>KHY-M7151-032</v>
      </c>
    </row>
    <row r="723" spans="2:16" x14ac:dyDescent="0.25">
      <c r="B723" s="6">
        <v>44261</v>
      </c>
      <c r="C723" s="7">
        <v>0.59375</v>
      </c>
      <c r="E723" s="4" t="s">
        <v>70</v>
      </c>
      <c r="G723" s="4">
        <f t="shared" si="16"/>
        <v>3</v>
      </c>
      <c r="H723" s="4">
        <f t="shared" si="17"/>
        <v>2021</v>
      </c>
      <c r="J723" s="1" t="s">
        <v>366</v>
      </c>
      <c r="K723" s="4" t="str">
        <f>IFERROR(VLOOKUP(J723,Config!$A:$B,2,0),"")</f>
        <v xml:space="preserve">Súng bắn barcode </v>
      </c>
      <c r="L723" s="1">
        <v>6</v>
      </c>
      <c r="M723" s="4" t="str">
        <f>IFERROR(VLOOKUP(J723,Config!$A:$G,7,0),"")</f>
        <v>EA</v>
      </c>
      <c r="N723" s="5">
        <f>IFERROR(VLOOKUP(J723,Config!$A:$C,3,0),"")</f>
        <v>0</v>
      </c>
      <c r="P723" s="4" t="str">
        <f>IFERROR(VLOOKUP(J723,Config!$A:$F,6,0),"")</f>
        <v>1A1631PP175199</v>
      </c>
    </row>
    <row r="724" spans="2:16" x14ac:dyDescent="0.25">
      <c r="B724" s="6">
        <v>44261</v>
      </c>
      <c r="C724" s="7">
        <v>0.59375</v>
      </c>
      <c r="E724" s="4" t="s">
        <v>70</v>
      </c>
      <c r="G724" s="4">
        <f t="shared" si="16"/>
        <v>3</v>
      </c>
      <c r="H724" s="4">
        <f t="shared" si="17"/>
        <v>2021</v>
      </c>
      <c r="J724" s="1" t="s">
        <v>368</v>
      </c>
      <c r="K724" s="4" t="str">
        <f>IFERROR(VLOOKUP(J724,Config!$A:$B,2,0),"")</f>
        <v>Đầu đo LCR</v>
      </c>
      <c r="M724" s="4" t="str">
        <f>IFERROR(VLOOKUP(J724,Config!$A:$G,7,0),"")</f>
        <v>EA</v>
      </c>
      <c r="N724" s="5">
        <f>IFERROR(VLOOKUP(J724,Config!$A:$C,3,0),"")</f>
        <v>0</v>
      </c>
      <c r="P724" s="4">
        <f>IFERROR(VLOOKUP(J724,Config!$A:$F,6,0),"")</f>
        <v>0</v>
      </c>
    </row>
    <row r="725" spans="2:16" x14ac:dyDescent="0.25">
      <c r="B725" s="6">
        <v>44261</v>
      </c>
      <c r="C725" s="7">
        <v>0.59375</v>
      </c>
      <c r="E725" s="4" t="s">
        <v>70</v>
      </c>
      <c r="G725" s="4">
        <f t="shared" si="16"/>
        <v>3</v>
      </c>
      <c r="H725" s="4">
        <f t="shared" si="17"/>
        <v>2021</v>
      </c>
      <c r="J725" s="1" t="s">
        <v>380</v>
      </c>
      <c r="K725" s="4" t="str">
        <f>IFERROR(VLOOKUP(J725,Config!$A:$B,2,0),"")</f>
        <v>SWITCH + HUB</v>
      </c>
      <c r="M725" s="4" t="str">
        <f>IFERROR(VLOOKUP(J725,Config!$A:$G,7,0),"")</f>
        <v>EA</v>
      </c>
      <c r="N725" s="5">
        <f>IFERROR(VLOOKUP(J725,Config!$A:$C,3,0),"")</f>
        <v>0</v>
      </c>
      <c r="P725" s="4">
        <f>IFERROR(VLOOKUP(J725,Config!$A:$F,6,0),"")</f>
        <v>0</v>
      </c>
    </row>
    <row r="726" spans="2:16" x14ac:dyDescent="0.25">
      <c r="B726" s="6">
        <v>44261</v>
      </c>
      <c r="C726" s="7">
        <v>0.59375</v>
      </c>
      <c r="E726" s="4" t="s">
        <v>70</v>
      </c>
      <c r="G726" s="4">
        <f t="shared" si="16"/>
        <v>3</v>
      </c>
      <c r="H726" s="4">
        <f t="shared" si="17"/>
        <v>2021</v>
      </c>
      <c r="J726" s="1" t="s">
        <v>385</v>
      </c>
      <c r="K726" s="4" t="str">
        <f>IFERROR(VLOOKUP(J726,Config!$A:$B,2,0),"")</f>
        <v>Dây nguồn</v>
      </c>
      <c r="M726" s="4" t="str">
        <f>IFERROR(VLOOKUP(J726,Config!$A:$G,7,0),"")</f>
        <v>Ea</v>
      </c>
      <c r="N726" s="5">
        <f>IFERROR(VLOOKUP(J726,Config!$A:$C,3,0),"")</f>
        <v>0</v>
      </c>
      <c r="P726" s="4">
        <f>IFERROR(VLOOKUP(J726,Config!$A:$F,6,0),"")</f>
        <v>0</v>
      </c>
    </row>
    <row r="727" spans="2:16" x14ac:dyDescent="0.25">
      <c r="B727" s="6">
        <v>44261</v>
      </c>
      <c r="C727" s="7">
        <v>0.59375</v>
      </c>
      <c r="E727" s="4" t="s">
        <v>70</v>
      </c>
      <c r="G727" s="4">
        <f t="shared" si="16"/>
        <v>3</v>
      </c>
      <c r="H727" s="4">
        <f t="shared" si="17"/>
        <v>2021</v>
      </c>
      <c r="J727" s="1" t="s">
        <v>386</v>
      </c>
      <c r="K727" s="4" t="str">
        <f>IFERROR(VLOOKUP(J727,Config!$A:$B,2,0),"")</f>
        <v>Dây cáp</v>
      </c>
      <c r="M727" s="4" t="str">
        <f>IFERROR(VLOOKUP(J727,Config!$A:$G,7,0),"")</f>
        <v>Ea</v>
      </c>
      <c r="N727" s="5">
        <f>IFERROR(VLOOKUP(J727,Config!$A:$C,3,0),"")</f>
        <v>0</v>
      </c>
      <c r="P727" s="4">
        <f>IFERROR(VLOOKUP(J727,Config!$A:$F,6,0),"")</f>
        <v>0</v>
      </c>
    </row>
    <row r="728" spans="2:16" x14ac:dyDescent="0.25">
      <c r="B728" s="6">
        <v>44261</v>
      </c>
      <c r="C728" s="7">
        <v>0.59375</v>
      </c>
      <c r="E728" s="4" t="s">
        <v>70</v>
      </c>
      <c r="G728" s="4">
        <f t="shared" si="16"/>
        <v>3</v>
      </c>
      <c r="H728" s="4">
        <f t="shared" si="17"/>
        <v>2021</v>
      </c>
      <c r="J728" s="1" t="s">
        <v>387</v>
      </c>
      <c r="K728" s="4" t="str">
        <f>IFERROR(VLOOKUP(J728,Config!$A:$B,2,0),"")</f>
        <v>Phích cắm, ổ cắm</v>
      </c>
      <c r="L728" s="1">
        <v>14</v>
      </c>
      <c r="M728" s="4" t="str">
        <f>IFERROR(VLOOKUP(J728,Config!$A:$G,7,0),"")</f>
        <v>Ea</v>
      </c>
      <c r="N728" s="5">
        <f>IFERROR(VLOOKUP(J728,Config!$A:$C,3,0),"")</f>
        <v>0</v>
      </c>
      <c r="P728" s="4">
        <f>IFERROR(VLOOKUP(J728,Config!$A:$F,6,0),"")</f>
        <v>0</v>
      </c>
    </row>
    <row r="729" spans="2:16" x14ac:dyDescent="0.25">
      <c r="B729" s="6">
        <v>44261</v>
      </c>
      <c r="C729" s="7">
        <v>0.59375</v>
      </c>
      <c r="E729" s="4" t="s">
        <v>70</v>
      </c>
      <c r="G729" s="4">
        <f t="shared" si="16"/>
        <v>3</v>
      </c>
      <c r="H729" s="4">
        <f t="shared" si="17"/>
        <v>2021</v>
      </c>
      <c r="J729" s="1" t="s">
        <v>393</v>
      </c>
      <c r="K729" s="4" t="str">
        <f>IFERROR(VLOOKUP(J729,Config!$A:$B,2,0),"")</f>
        <v>Vòng đeo tay chống tĩnh điện</v>
      </c>
      <c r="L729" s="1">
        <v>33</v>
      </c>
      <c r="M729" s="4" t="str">
        <f>IFERROR(VLOOKUP(J729,Config!$A:$G,7,0),"")</f>
        <v>Ea</v>
      </c>
      <c r="N729" s="5">
        <f>IFERROR(VLOOKUP(J729,Config!$A:$C,3,0),"")</f>
        <v>0</v>
      </c>
      <c r="P729" s="4">
        <f>IFERROR(VLOOKUP(J729,Config!$A:$F,6,0),"")</f>
        <v>0</v>
      </c>
    </row>
    <row r="730" spans="2:16" x14ac:dyDescent="0.25">
      <c r="B730" s="6">
        <v>44261</v>
      </c>
      <c r="C730" s="7">
        <v>0.59375</v>
      </c>
      <c r="E730" s="4" t="s">
        <v>70</v>
      </c>
      <c r="G730" s="4">
        <f t="shared" si="16"/>
        <v>3</v>
      </c>
      <c r="H730" s="4">
        <f t="shared" si="17"/>
        <v>2021</v>
      </c>
      <c r="J730" s="1" t="s">
        <v>394</v>
      </c>
      <c r="K730" s="4" t="str">
        <f>IFERROR(VLOOKUP(J730,Config!$A:$B,2,0),"")</f>
        <v>Dây tiếp địa</v>
      </c>
      <c r="L730" s="1">
        <v>36</v>
      </c>
      <c r="M730" s="4" t="str">
        <f>IFERROR(VLOOKUP(J730,Config!$A:$G,7,0),"")</f>
        <v>Ea</v>
      </c>
      <c r="N730" s="5">
        <f>IFERROR(VLOOKUP(J730,Config!$A:$C,3,0),"")</f>
        <v>0</v>
      </c>
      <c r="P730" s="4">
        <f>IFERROR(VLOOKUP(J730,Config!$A:$F,6,0),"")</f>
        <v>0</v>
      </c>
    </row>
    <row r="731" spans="2:16" x14ac:dyDescent="0.25">
      <c r="B731" s="6">
        <v>44261</v>
      </c>
      <c r="C731" s="7">
        <v>0.59375</v>
      </c>
      <c r="E731" s="4" t="s">
        <v>70</v>
      </c>
      <c r="G731" s="4">
        <f t="shared" si="16"/>
        <v>3</v>
      </c>
      <c r="H731" s="4">
        <f t="shared" si="17"/>
        <v>2021</v>
      </c>
      <c r="J731" s="1" t="s">
        <v>395</v>
      </c>
      <c r="K731" s="4" t="str">
        <f>IFERROR(VLOOKUP(J731,Config!$A:$B,2,0),"")</f>
        <v>Dây tín hiệu</v>
      </c>
      <c r="M731" s="4">
        <f>IFERROR(VLOOKUP(J731,Config!$A:$G,7,0),"")</f>
        <v>0</v>
      </c>
      <c r="N731" s="5">
        <f>IFERROR(VLOOKUP(J731,Config!$A:$C,3,0),"")</f>
        <v>0</v>
      </c>
      <c r="P731" s="4">
        <f>IFERROR(VLOOKUP(J731,Config!$A:$F,6,0),"")</f>
        <v>0</v>
      </c>
    </row>
    <row r="732" spans="2:16" x14ac:dyDescent="0.25">
      <c r="B732" s="6">
        <v>44261</v>
      </c>
      <c r="C732" s="7">
        <v>0.59375</v>
      </c>
      <c r="E732" s="4" t="s">
        <v>70</v>
      </c>
      <c r="G732" s="4">
        <f t="shared" si="16"/>
        <v>3</v>
      </c>
      <c r="H732" s="4">
        <f t="shared" si="17"/>
        <v>2021</v>
      </c>
      <c r="J732" s="1" t="s">
        <v>396</v>
      </c>
      <c r="K732" s="4" t="str">
        <f>IFERROR(VLOOKUP(J732,Config!$A:$B,2,0),"")</f>
        <v>Dây điện loại nhỏ</v>
      </c>
      <c r="M732" s="4">
        <f>IFERROR(VLOOKUP(J732,Config!$A:$G,7,0),"")</f>
        <v>0</v>
      </c>
      <c r="N732" s="5">
        <f>IFERROR(VLOOKUP(J732,Config!$A:$C,3,0),"")</f>
        <v>0</v>
      </c>
      <c r="P732" s="4">
        <f>IFERROR(VLOOKUP(J732,Config!$A:$F,6,0),"")</f>
        <v>0</v>
      </c>
    </row>
    <row r="733" spans="2:16" x14ac:dyDescent="0.25">
      <c r="B733" s="6">
        <v>44261</v>
      </c>
      <c r="C733" s="7">
        <v>0.59375</v>
      </c>
      <c r="E733" s="4" t="s">
        <v>70</v>
      </c>
      <c r="G733" s="4">
        <f t="shared" si="16"/>
        <v>3</v>
      </c>
      <c r="H733" s="4">
        <f t="shared" si="17"/>
        <v>2021</v>
      </c>
      <c r="J733" s="1" t="s">
        <v>399</v>
      </c>
      <c r="K733" s="4" t="str">
        <f>IFERROR(VLOOKUP(J733,Config!$A:$B,2,0),"")</f>
        <v>Dây điện loại to</v>
      </c>
      <c r="M733" s="4">
        <f>IFERROR(VLOOKUP(J733,Config!$A:$G,7,0),"")</f>
        <v>0</v>
      </c>
      <c r="N733" s="5">
        <f>IFERROR(VLOOKUP(J733,Config!$A:$C,3,0),"")</f>
        <v>0</v>
      </c>
      <c r="P733" s="4">
        <f>IFERROR(VLOOKUP(J733,Config!$A:$F,6,0),"")</f>
        <v>0</v>
      </c>
    </row>
    <row r="734" spans="2:16" x14ac:dyDescent="0.25">
      <c r="B734" s="6">
        <v>44261</v>
      </c>
      <c r="C734" s="7">
        <v>0.59375</v>
      </c>
      <c r="E734" s="4" t="s">
        <v>70</v>
      </c>
      <c r="G734" s="4">
        <f t="shared" si="16"/>
        <v>3</v>
      </c>
      <c r="H734" s="4">
        <f t="shared" si="17"/>
        <v>2021</v>
      </c>
      <c r="J734" s="1" t="s">
        <v>400</v>
      </c>
      <c r="K734" s="4" t="str">
        <f>IFERROR(VLOOKUP(J734,Config!$A:$B,2,0),"")</f>
        <v>Bàn phím</v>
      </c>
      <c r="L734" s="1">
        <v>15</v>
      </c>
      <c r="M734" s="4" t="str">
        <f>IFERROR(VLOOKUP(J734,Config!$A:$G,7,0),"")</f>
        <v>Ea</v>
      </c>
      <c r="N734" s="5">
        <f>IFERROR(VLOOKUP(J734,Config!$A:$C,3,0),"")</f>
        <v>0</v>
      </c>
      <c r="P734" s="4">
        <f>IFERROR(VLOOKUP(J734,Config!$A:$F,6,0),"")</f>
        <v>0</v>
      </c>
    </row>
    <row r="735" spans="2:16" x14ac:dyDescent="0.25">
      <c r="B735" s="6">
        <v>44261</v>
      </c>
      <c r="C735" s="7">
        <v>0.59375</v>
      </c>
      <c r="E735" s="4" t="s">
        <v>70</v>
      </c>
      <c r="G735" s="4">
        <f t="shared" si="16"/>
        <v>3</v>
      </c>
      <c r="H735" s="4">
        <f t="shared" si="17"/>
        <v>2021</v>
      </c>
      <c r="J735" s="1" t="s">
        <v>401</v>
      </c>
      <c r="K735" s="4" t="str">
        <f>IFERROR(VLOOKUP(J735,Config!$A:$B,2,0),"")</f>
        <v>Chuột</v>
      </c>
      <c r="L735" s="1">
        <v>9</v>
      </c>
      <c r="M735" s="4" t="str">
        <f>IFERROR(VLOOKUP(J735,Config!$A:$G,7,0),"")</f>
        <v>Ea</v>
      </c>
      <c r="N735" s="5">
        <f>IFERROR(VLOOKUP(J735,Config!$A:$C,3,0),"")</f>
        <v>0</v>
      </c>
      <c r="P735" s="4">
        <f>IFERROR(VLOOKUP(J735,Config!$A:$F,6,0),"")</f>
        <v>0</v>
      </c>
    </row>
    <row r="736" spans="2:16" x14ac:dyDescent="0.25">
      <c r="B736" s="6">
        <v>44261</v>
      </c>
      <c r="C736" s="7">
        <v>0.59375</v>
      </c>
      <c r="E736" s="4" t="s">
        <v>70</v>
      </c>
      <c r="G736" s="4">
        <f t="shared" si="16"/>
        <v>3</v>
      </c>
      <c r="H736" s="4">
        <f t="shared" si="17"/>
        <v>2021</v>
      </c>
      <c r="J736" s="1" t="s">
        <v>402</v>
      </c>
      <c r="K736" s="4" t="str">
        <f>IFERROR(VLOOKUP(J736,Config!$A:$B,2,0),"")</f>
        <v>Dây belt dẹt conveyor</v>
      </c>
      <c r="M736" s="4">
        <f>IFERROR(VLOOKUP(J736,Config!$A:$G,7,0),"")</f>
        <v>0</v>
      </c>
      <c r="N736" s="5">
        <f>IFERROR(VLOOKUP(J736,Config!$A:$C,3,0),"")</f>
        <v>0</v>
      </c>
      <c r="P736" s="4">
        <f>IFERROR(VLOOKUP(J736,Config!$A:$F,6,0),"")</f>
        <v>0</v>
      </c>
    </row>
    <row r="737" spans="2:16" x14ac:dyDescent="0.25">
      <c r="B737" s="6">
        <v>44261</v>
      </c>
      <c r="C737" s="7">
        <v>0.59375</v>
      </c>
      <c r="E737" s="4" t="s">
        <v>70</v>
      </c>
      <c r="G737" s="4">
        <f t="shared" si="16"/>
        <v>3</v>
      </c>
      <c r="H737" s="4">
        <f t="shared" si="17"/>
        <v>2021</v>
      </c>
      <c r="J737" s="1" t="s">
        <v>403</v>
      </c>
      <c r="K737" s="4" t="str">
        <f>IFERROR(VLOOKUP(J737,Config!$A:$B,2,0),"")</f>
        <v>Smema</v>
      </c>
      <c r="M737" s="4">
        <f>IFERROR(VLOOKUP(J737,Config!$A:$G,7,0),"")</f>
        <v>0</v>
      </c>
      <c r="N737" s="5">
        <f>IFERROR(VLOOKUP(J737,Config!$A:$C,3,0),"")</f>
        <v>0</v>
      </c>
      <c r="P737" s="4">
        <f>IFERROR(VLOOKUP(J737,Config!$A:$F,6,0),"")</f>
        <v>0</v>
      </c>
    </row>
    <row r="738" spans="2:16" x14ac:dyDescent="0.25">
      <c r="B738" s="6">
        <v>44261</v>
      </c>
      <c r="C738" s="7">
        <v>0.59375</v>
      </c>
      <c r="E738" s="4" t="s">
        <v>70</v>
      </c>
      <c r="G738" s="4">
        <f t="shared" si="16"/>
        <v>3</v>
      </c>
      <c r="H738" s="4">
        <f t="shared" si="17"/>
        <v>2021</v>
      </c>
      <c r="J738" s="1" t="s">
        <v>404</v>
      </c>
      <c r="K738" s="4" t="str">
        <f>IFERROR(VLOOKUP(J738,Config!$A:$B,2,0),"")</f>
        <v>Support pin</v>
      </c>
      <c r="M738" s="4">
        <f>IFERROR(VLOOKUP(J738,Config!$A:$G,7,0),"")</f>
        <v>0</v>
      </c>
      <c r="N738" s="5">
        <f>IFERROR(VLOOKUP(J738,Config!$A:$C,3,0),"")</f>
        <v>0</v>
      </c>
      <c r="P738" s="4">
        <f>IFERROR(VLOOKUP(J738,Config!$A:$F,6,0),"")</f>
        <v>0</v>
      </c>
    </row>
    <row r="739" spans="2:16" x14ac:dyDescent="0.25">
      <c r="B739" s="6">
        <v>44261</v>
      </c>
      <c r="C739" s="7">
        <v>0.59375</v>
      </c>
      <c r="E739" s="4" t="s">
        <v>70</v>
      </c>
      <c r="G739" s="4">
        <f t="shared" si="16"/>
        <v>3</v>
      </c>
      <c r="H739" s="4">
        <f t="shared" si="17"/>
        <v>2021</v>
      </c>
      <c r="J739" s="1" t="s">
        <v>413</v>
      </c>
      <c r="K739" s="4" t="str">
        <f>IFERROR(VLOOKUP(J739,Config!$A:$B,2,0),"")</f>
        <v>Spare part KOHYOUNG</v>
      </c>
      <c r="M739" s="4">
        <f>IFERROR(VLOOKUP(J739,Config!$A:$G,7,0),"")</f>
        <v>0</v>
      </c>
      <c r="N739" s="5">
        <f>IFERROR(VLOOKUP(J739,Config!$A:$C,3,0),"")</f>
        <v>0</v>
      </c>
      <c r="P739" s="4">
        <f>IFERROR(VLOOKUP(J739,Config!$A:$F,6,0),"")</f>
        <v>0</v>
      </c>
    </row>
    <row r="740" spans="2:16" x14ac:dyDescent="0.25">
      <c r="B740" s="6">
        <v>44261</v>
      </c>
      <c r="C740" s="7">
        <v>0.59375</v>
      </c>
      <c r="E740" s="4" t="s">
        <v>70</v>
      </c>
      <c r="G740" s="4">
        <f t="shared" si="16"/>
        <v>3</v>
      </c>
      <c r="H740" s="4">
        <f t="shared" si="17"/>
        <v>2021</v>
      </c>
      <c r="J740" s="1" t="s">
        <v>414</v>
      </c>
      <c r="K740" s="4" t="str">
        <f>IFERROR(VLOOKUP(J740,Config!$A:$B,2,0),"")</f>
        <v>Spare part 2D AOI</v>
      </c>
      <c r="M740" s="4">
        <f>IFERROR(VLOOKUP(J740,Config!$A:$G,7,0),"")</f>
        <v>0</v>
      </c>
      <c r="N740" s="5">
        <f>IFERROR(VLOOKUP(J740,Config!$A:$C,3,0),"")</f>
        <v>0</v>
      </c>
      <c r="P740" s="4">
        <f>IFERROR(VLOOKUP(J740,Config!$A:$F,6,0),"")</f>
        <v>0</v>
      </c>
    </row>
    <row r="741" spans="2:16" x14ac:dyDescent="0.25">
      <c r="B741" s="6">
        <v>44261</v>
      </c>
      <c r="C741" s="7">
        <v>0.59375</v>
      </c>
      <c r="E741" s="4" t="s">
        <v>70</v>
      </c>
      <c r="G741" s="4">
        <f t="shared" si="16"/>
        <v>3</v>
      </c>
      <c r="H741" s="4">
        <f t="shared" si="17"/>
        <v>2021</v>
      </c>
      <c r="J741" s="1" t="s">
        <v>415</v>
      </c>
      <c r="K741" s="4" t="str">
        <f>IFERROR(VLOOKUP(J741,Config!$A:$B,2,0),"")</f>
        <v>Dây cable mạng</v>
      </c>
      <c r="M741" s="4">
        <f>IFERROR(VLOOKUP(J741,Config!$A:$G,7,0),"")</f>
        <v>0</v>
      </c>
      <c r="N741" s="5">
        <f>IFERROR(VLOOKUP(J741,Config!$A:$C,3,0),"")</f>
        <v>0</v>
      </c>
      <c r="P741" s="4">
        <f>IFERROR(VLOOKUP(J741,Config!$A:$F,6,0),"")</f>
        <v>0</v>
      </c>
    </row>
    <row r="742" spans="2:16" x14ac:dyDescent="0.25">
      <c r="B742" s="6">
        <v>44261</v>
      </c>
      <c r="C742" s="7">
        <v>0.59375</v>
      </c>
      <c r="E742" s="4" t="s">
        <v>70</v>
      </c>
      <c r="G742" s="4">
        <f t="shared" si="16"/>
        <v>3</v>
      </c>
      <c r="H742" s="4">
        <f t="shared" si="17"/>
        <v>2021</v>
      </c>
      <c r="J742" s="1" t="s">
        <v>416</v>
      </c>
      <c r="K742" s="4" t="str">
        <f>IFERROR(VLOOKUP(J742,Config!$A:$B,2,0),"")</f>
        <v>Cable chuyển đổi</v>
      </c>
      <c r="M742" s="4" t="str">
        <f>IFERROR(VLOOKUP(J742,Config!$A:$G,7,0),"")</f>
        <v>Ea</v>
      </c>
      <c r="N742" s="5">
        <f>IFERROR(VLOOKUP(J742,Config!$A:$C,3,0),"")</f>
        <v>0</v>
      </c>
      <c r="P742" s="4">
        <f>IFERROR(VLOOKUP(J742,Config!$A:$F,6,0),"")</f>
        <v>0</v>
      </c>
    </row>
    <row r="743" spans="2:16" x14ac:dyDescent="0.25">
      <c r="B743" s="6">
        <v>44261</v>
      </c>
      <c r="C743" s="7">
        <v>0.59375</v>
      </c>
      <c r="E743" s="4" t="s">
        <v>70</v>
      </c>
      <c r="G743" s="4">
        <f t="shared" si="16"/>
        <v>3</v>
      </c>
      <c r="H743" s="4">
        <f t="shared" si="17"/>
        <v>2021</v>
      </c>
      <c r="J743" s="1" t="s">
        <v>417</v>
      </c>
      <c r="K743" s="4" t="str">
        <f>IFERROR(VLOOKUP(J743,Config!$A:$B,2,0),"")</f>
        <v>Ổ cứng máy tính 250G</v>
      </c>
      <c r="L743" s="1">
        <v>1</v>
      </c>
      <c r="M743" s="4" t="str">
        <f>IFERROR(VLOOKUP(J743,Config!$A:$G,7,0),"")</f>
        <v>Ea</v>
      </c>
      <c r="N743" s="5">
        <f>IFERROR(VLOOKUP(J743,Config!$A:$C,3,0),"")</f>
        <v>0</v>
      </c>
      <c r="P743" s="4">
        <f>IFERROR(VLOOKUP(J743,Config!$A:$F,6,0),"")</f>
        <v>0</v>
      </c>
    </row>
    <row r="744" spans="2:16" x14ac:dyDescent="0.25">
      <c r="B744" s="6">
        <v>44261</v>
      </c>
      <c r="C744" s="7">
        <v>0.59375</v>
      </c>
      <c r="E744" s="4" t="s">
        <v>70</v>
      </c>
      <c r="G744" s="4">
        <f t="shared" si="16"/>
        <v>3</v>
      </c>
      <c r="H744" s="4">
        <f t="shared" si="17"/>
        <v>2021</v>
      </c>
      <c r="J744" s="1" t="s">
        <v>489</v>
      </c>
      <c r="K744" s="4" t="str">
        <f>IFERROR(VLOOKUP(J744,Config!$A:$B,2,0),"")</f>
        <v>Nguồn 48V-5A</v>
      </c>
      <c r="L744" s="1">
        <v>1</v>
      </c>
      <c r="M744" s="4" t="str">
        <f>IFERROR(VLOOKUP(J744,Config!$A:$G,7,0),"")</f>
        <v>Ea</v>
      </c>
      <c r="N744" s="5">
        <f>IFERROR(VLOOKUP(J744,Config!$A:$C,3,0),"")</f>
        <v>0</v>
      </c>
      <c r="P744" s="4">
        <f>IFERROR(VLOOKUP(J744,Config!$A:$F,6,0),"")</f>
        <v>0</v>
      </c>
    </row>
    <row r="745" spans="2:16" x14ac:dyDescent="0.25">
      <c r="B745" s="6">
        <v>44261</v>
      </c>
      <c r="C745" s="7">
        <v>0.59375</v>
      </c>
      <c r="E745" s="4" t="s">
        <v>70</v>
      </c>
      <c r="G745" s="4">
        <f t="shared" si="16"/>
        <v>3</v>
      </c>
      <c r="H745" s="4">
        <f t="shared" si="17"/>
        <v>2021</v>
      </c>
      <c r="J745" s="1" t="s">
        <v>490</v>
      </c>
      <c r="K745" s="4" t="str">
        <f>IFERROR(VLOOKUP(J745,Config!$A:$B,2,0),"")</f>
        <v xml:space="preserve"> Vòng Bút cảm ứng  YAMAHA</v>
      </c>
      <c r="M745" s="4" t="str">
        <f>IFERROR(VLOOKUP(J745,Config!$A:$G,7,0),"")</f>
        <v>Ea</v>
      </c>
      <c r="N745" s="5">
        <f>IFERROR(VLOOKUP(J745,Config!$A:$C,3,0),"")</f>
        <v>0</v>
      </c>
      <c r="P745" s="4">
        <f>IFERROR(VLOOKUP(J745,Config!$A:$F,6,0),"")</f>
        <v>0</v>
      </c>
    </row>
    <row r="746" spans="2:16" x14ac:dyDescent="0.25">
      <c r="B746" s="6">
        <v>44261</v>
      </c>
      <c r="C746" s="7">
        <v>0.59375</v>
      </c>
      <c r="E746" s="4" t="s">
        <v>70</v>
      </c>
      <c r="G746" s="4">
        <f t="shared" si="16"/>
        <v>3</v>
      </c>
      <c r="H746" s="4">
        <f t="shared" si="17"/>
        <v>2021</v>
      </c>
      <c r="J746" s="1" t="s">
        <v>491</v>
      </c>
      <c r="K746" s="4" t="str">
        <f>IFERROR(VLOOKUP(J746,Config!$A:$B,2,0),"")</f>
        <v>Filter Disk</v>
      </c>
      <c r="L746" s="1">
        <v>5</v>
      </c>
      <c r="M746" s="4" t="str">
        <f>IFERROR(VLOOKUP(J746,Config!$A:$G,7,0),"")</f>
        <v>BOX</v>
      </c>
      <c r="N746" s="5">
        <f>IFERROR(VLOOKUP(J746,Config!$A:$C,3,0),"")</f>
        <v>0</v>
      </c>
      <c r="P746" s="4" t="str">
        <f>IFERROR(VLOOKUP(J746,Config!$A:$F,6,0),"")</f>
        <v>03042001-02</v>
      </c>
    </row>
    <row r="747" spans="2:16" x14ac:dyDescent="0.25">
      <c r="B747" s="6">
        <v>44261</v>
      </c>
      <c r="C747" s="7">
        <v>0.59375</v>
      </c>
      <c r="E747" s="4" t="s">
        <v>70</v>
      </c>
      <c r="G747" s="4">
        <f t="shared" si="16"/>
        <v>3</v>
      </c>
      <c r="H747" s="4">
        <f t="shared" si="17"/>
        <v>2021</v>
      </c>
      <c r="J747" s="1" t="s">
        <v>492</v>
      </c>
      <c r="K747" s="4" t="str">
        <f>IFERROR(VLOOKUP(J747,Config!$A:$B,2,0),"")</f>
        <v>Anti-Glare shield</v>
      </c>
      <c r="L747" s="1">
        <v>3</v>
      </c>
      <c r="M747" s="4" t="str">
        <f>IFERROR(VLOOKUP(J747,Config!$A:$G,7,0),"")</f>
        <v>Pack</v>
      </c>
      <c r="N747" s="5">
        <f>IFERROR(VLOOKUP(J747,Config!$A:$C,3,0),"")</f>
        <v>0</v>
      </c>
      <c r="P747" s="4" t="str">
        <f>IFERROR(VLOOKUP(J747,Config!$A:$F,6,0),"")</f>
        <v>03013091S02</v>
      </c>
    </row>
    <row r="748" spans="2:16" x14ac:dyDescent="0.25">
      <c r="B748" s="6">
        <v>44261</v>
      </c>
      <c r="C748" s="7">
        <v>0.59375</v>
      </c>
      <c r="E748" s="4" t="s">
        <v>70</v>
      </c>
      <c r="G748" s="4">
        <f t="shared" si="16"/>
        <v>3</v>
      </c>
      <c r="H748" s="4">
        <f t="shared" si="17"/>
        <v>2021</v>
      </c>
      <c r="J748" s="1" t="s">
        <v>493</v>
      </c>
      <c r="K748" s="4" t="str">
        <f>IFERROR(VLOOKUP(J748,Config!$A:$B,2,0),"")</f>
        <v>Vacuum pipe</v>
      </c>
      <c r="L748" s="1">
        <v>1</v>
      </c>
      <c r="M748" s="4" t="str">
        <f>IFERROR(VLOOKUP(J748,Config!$A:$G,7,0),"")</f>
        <v>box</v>
      </c>
      <c r="N748" s="5">
        <f>IFERROR(VLOOKUP(J748,Config!$A:$C,3,0),"")</f>
        <v>0</v>
      </c>
      <c r="P748" s="4" t="str">
        <f>IFERROR(VLOOKUP(J748,Config!$A:$F,6,0),"")</f>
        <v>03013018S01</v>
      </c>
    </row>
    <row r="749" spans="2:16" x14ac:dyDescent="0.25">
      <c r="B749" s="6">
        <v>44261</v>
      </c>
      <c r="C749" s="7">
        <v>0.59375</v>
      </c>
      <c r="E749" s="4" t="s">
        <v>70</v>
      </c>
      <c r="G749" s="4">
        <f t="shared" si="16"/>
        <v>3</v>
      </c>
      <c r="H749" s="4">
        <f t="shared" si="17"/>
        <v>2021</v>
      </c>
      <c r="J749" s="1" t="s">
        <v>494</v>
      </c>
      <c r="K749" s="4" t="str">
        <f>IFERROR(VLOOKUP(J749,Config!$A:$B,2,0),"")</f>
        <v>Nguồn 24V-5A</v>
      </c>
      <c r="L749" s="1">
        <v>2</v>
      </c>
      <c r="M749" s="4" t="str">
        <f>IFERROR(VLOOKUP(J749,Config!$A:$G,7,0),"")</f>
        <v>ea</v>
      </c>
      <c r="N749" s="5">
        <f>IFERROR(VLOOKUP(J749,Config!$A:$C,3,0),"")</f>
        <v>0</v>
      </c>
      <c r="P749" s="4">
        <f>IFERROR(VLOOKUP(J749,Config!$A:$F,6,0),"")</f>
        <v>0</v>
      </c>
    </row>
    <row r="750" spans="2:16" x14ac:dyDescent="0.25">
      <c r="B750" s="6">
        <v>44261</v>
      </c>
      <c r="C750" s="7">
        <v>0.59375</v>
      </c>
      <c r="E750" s="4" t="s">
        <v>70</v>
      </c>
      <c r="G750" s="4">
        <f t="shared" si="16"/>
        <v>3</v>
      </c>
      <c r="H750" s="4">
        <f t="shared" si="17"/>
        <v>2021</v>
      </c>
      <c r="J750" s="1" t="s">
        <v>495</v>
      </c>
      <c r="K750" s="4" t="str">
        <f>IFERROR(VLOOKUP(J750,Config!$A:$B,2,0),"")</f>
        <v>TP link 8 cổng</v>
      </c>
      <c r="L750" s="1">
        <v>2</v>
      </c>
      <c r="M750" s="4" t="str">
        <f>IFERROR(VLOOKUP(J750,Config!$A:$G,7,0),"")</f>
        <v>ea</v>
      </c>
      <c r="N750" s="5">
        <f>IFERROR(VLOOKUP(J750,Config!$A:$C,3,0),"")</f>
        <v>0</v>
      </c>
      <c r="P750" s="4">
        <f>IFERROR(VLOOKUP(J750,Config!$A:$F,6,0),"")</f>
        <v>0</v>
      </c>
    </row>
    <row r="751" spans="2:16" x14ac:dyDescent="0.25">
      <c r="B751" s="6">
        <v>44261</v>
      </c>
      <c r="C751" s="7">
        <v>0.59375</v>
      </c>
      <c r="E751" s="4" t="s">
        <v>70</v>
      </c>
      <c r="G751" s="4">
        <f t="shared" si="16"/>
        <v>3</v>
      </c>
      <c r="H751" s="4">
        <f t="shared" si="17"/>
        <v>2021</v>
      </c>
      <c r="J751" s="1" t="s">
        <v>496</v>
      </c>
      <c r="K751" s="4" t="str">
        <f>IFERROR(VLOOKUP(J751,Config!$A:$B,2,0),"")</f>
        <v>Quấn tape Feeder</v>
      </c>
      <c r="M751" s="4" t="str">
        <f>IFERROR(VLOOKUP(J751,Config!$A:$G,7,0),"")</f>
        <v>ea</v>
      </c>
      <c r="N751" s="5">
        <f>IFERROR(VLOOKUP(J751,Config!$A:$C,3,0),"")</f>
        <v>0</v>
      </c>
      <c r="P751" s="4" t="str">
        <f>IFERROR(VLOOKUP(J751,Config!$A:$F,6,0),"")</f>
        <v>0.041017S03</v>
      </c>
    </row>
    <row r="752" spans="2:16" x14ac:dyDescent="0.25">
      <c r="B752" s="6">
        <v>44261</v>
      </c>
      <c r="C752" s="7">
        <v>0.59375</v>
      </c>
      <c r="E752" s="4" t="s">
        <v>70</v>
      </c>
      <c r="G752" s="4">
        <f t="shared" si="16"/>
        <v>3</v>
      </c>
      <c r="H752" s="4">
        <f t="shared" si="17"/>
        <v>2021</v>
      </c>
      <c r="J752" s="1" t="s">
        <v>497</v>
      </c>
      <c r="K752" s="4" t="str">
        <f>IFERROR(VLOOKUP(J752,Config!$A:$B,2,0),"")</f>
        <v>Holding circuit</v>
      </c>
      <c r="L752" s="1">
        <v>3</v>
      </c>
      <c r="M752" s="4" t="str">
        <f>IFERROR(VLOOKUP(J752,Config!$A:$G,7,0),"")</f>
        <v>pcs</v>
      </c>
      <c r="N752" s="5">
        <f>IFERROR(VLOOKUP(J752,Config!$A:$C,3,0),"")</f>
        <v>0</v>
      </c>
      <c r="P752" s="4" t="str">
        <f>IFERROR(VLOOKUP(J752,Config!$A:$F,6,0),"")</f>
        <v>03046348-01</v>
      </c>
    </row>
    <row r="753" spans="2:16" x14ac:dyDescent="0.25">
      <c r="B753" s="6">
        <v>44261</v>
      </c>
      <c r="C753" s="7">
        <v>0.59375</v>
      </c>
      <c r="E753" s="4" t="s">
        <v>70</v>
      </c>
      <c r="G753" s="4">
        <f t="shared" si="16"/>
        <v>3</v>
      </c>
      <c r="H753" s="4">
        <f t="shared" si="17"/>
        <v>2021</v>
      </c>
      <c r="J753" s="1" t="s">
        <v>498</v>
      </c>
      <c r="K753" s="4" t="str">
        <f>IFERROR(VLOOKUP(J753,Config!$A:$B,2,0),"")</f>
        <v xml:space="preserve">Conveyor Motor </v>
      </c>
      <c r="L753" s="1">
        <v>1</v>
      </c>
      <c r="M753" s="4" t="str">
        <f>IFERROR(VLOOKUP(J753,Config!$A:$G,7,0),"")</f>
        <v>Ea</v>
      </c>
      <c r="N753" s="5">
        <f>IFERROR(VLOOKUP(J753,Config!$A:$C,3,0),"")</f>
        <v>0</v>
      </c>
      <c r="P753" s="4">
        <f>IFERROR(VLOOKUP(J753,Config!$A:$F,6,0),"")</f>
        <v>0</v>
      </c>
    </row>
    <row r="754" spans="2:16" x14ac:dyDescent="0.25">
      <c r="B754" s="6">
        <v>44261</v>
      </c>
      <c r="C754" s="7">
        <v>0.59375</v>
      </c>
      <c r="E754" s="4" t="s">
        <v>70</v>
      </c>
      <c r="G754" s="4">
        <f t="shared" si="16"/>
        <v>3</v>
      </c>
      <c r="H754" s="4">
        <f t="shared" si="17"/>
        <v>2021</v>
      </c>
      <c r="J754" s="1" t="s">
        <v>499</v>
      </c>
      <c r="K754" s="4" t="str">
        <f>IFERROR(VLOOKUP(J754,Config!$A:$B,2,0),"")</f>
        <v>SVC-MRO-ROL ROLL PAPER</v>
      </c>
      <c r="M754" s="4" t="str">
        <f>IFERROR(VLOOKUP(J754,Config!$A:$G,7,0),"")</f>
        <v>Roll</v>
      </c>
      <c r="N754" s="5">
        <f>IFERROR(VLOOKUP(J754,Config!$A:$C,3,0),"")</f>
        <v>0</v>
      </c>
      <c r="P754" s="4">
        <f>IFERROR(VLOOKUP(J754,Config!$A:$F,6,0),"")</f>
        <v>0</v>
      </c>
    </row>
    <row r="755" spans="2:16" x14ac:dyDescent="0.25">
      <c r="B755" s="6">
        <v>44261</v>
      </c>
      <c r="C755" s="7">
        <v>0.59375</v>
      </c>
      <c r="E755" s="4" t="s">
        <v>70</v>
      </c>
      <c r="G755" s="4">
        <f t="shared" si="16"/>
        <v>3</v>
      </c>
      <c r="H755" s="4">
        <f t="shared" si="17"/>
        <v>2021</v>
      </c>
      <c r="J755" s="1" t="s">
        <v>500</v>
      </c>
      <c r="K755" s="4" t="str">
        <f>IFERROR(VLOOKUP(J755,Config!$A:$B,2,0),"")</f>
        <v>LUBCON Thermoplex ALN 1001/00, 50ml</v>
      </c>
      <c r="L755" s="1">
        <v>2</v>
      </c>
      <c r="M755" s="4" t="str">
        <f>IFERROR(VLOOKUP(J755,Config!$A:$G,7,0),"")</f>
        <v>ea</v>
      </c>
      <c r="N755" s="5">
        <f>IFERROR(VLOOKUP(J755,Config!$A:$C,3,0),"")</f>
        <v>0</v>
      </c>
      <c r="P755" s="4">
        <f>IFERROR(VLOOKUP(J755,Config!$A:$F,6,0),"")</f>
        <v>0</v>
      </c>
    </row>
    <row r="756" spans="2:16" x14ac:dyDescent="0.25">
      <c r="B756" s="6">
        <v>44261</v>
      </c>
      <c r="C756" s="7">
        <v>0.59375</v>
      </c>
      <c r="E756" s="4" t="s">
        <v>70</v>
      </c>
      <c r="G756" s="4">
        <f t="shared" si="16"/>
        <v>3</v>
      </c>
      <c r="H756" s="4">
        <f t="shared" si="17"/>
        <v>2021</v>
      </c>
      <c r="J756" s="1" t="s">
        <v>501</v>
      </c>
      <c r="K756" s="4" t="str">
        <f>IFERROR(VLOOKUP(J756,Config!$A:$B,2,0),"")</f>
        <v>Magnetic spacer 8mm Xi</v>
      </c>
      <c r="L756" s="1">
        <v>2</v>
      </c>
      <c r="M756" s="4" t="str">
        <f>IFERROR(VLOOKUP(J756,Config!$A:$G,7,0),"")</f>
        <v>PAC</v>
      </c>
      <c r="N756" s="5">
        <f>IFERROR(VLOOKUP(J756,Config!$A:$C,3,0),"")</f>
        <v>0</v>
      </c>
      <c r="P756" s="4">
        <f>IFERROR(VLOOKUP(J756,Config!$A:$F,6,0),"")</f>
        <v>0</v>
      </c>
    </row>
    <row r="757" spans="2:16" x14ac:dyDescent="0.25">
      <c r="B757" s="6">
        <v>44261</v>
      </c>
      <c r="C757" s="7">
        <v>0.59375</v>
      </c>
      <c r="E757" s="4" t="s">
        <v>70</v>
      </c>
      <c r="G757" s="4">
        <f t="shared" si="16"/>
        <v>3</v>
      </c>
      <c r="H757" s="4">
        <f t="shared" si="17"/>
        <v>2021</v>
      </c>
      <c r="J757" s="1" t="s">
        <v>535</v>
      </c>
      <c r="K757" s="4" t="str">
        <f>IFERROR(VLOOKUP(J757,Config!$A:$B,2,0),"")</f>
        <v>Nozzle 4235</v>
      </c>
      <c r="L757" s="1">
        <v>162</v>
      </c>
      <c r="M757" s="4" t="str">
        <f>IFERROR(VLOOKUP(J757,Config!$A:$G,7,0),"")</f>
        <v>PAC</v>
      </c>
      <c r="N757" s="5">
        <f>IFERROR(VLOOKUP(J757,Config!$A:$C,3,0),"")</f>
        <v>0</v>
      </c>
      <c r="P757" s="4">
        <f>IFERROR(VLOOKUP(J757,Config!$A:$F,6,0),"")</f>
        <v>0</v>
      </c>
    </row>
    <row r="758" spans="2:16" x14ac:dyDescent="0.25">
      <c r="B758" s="6">
        <v>44261</v>
      </c>
      <c r="C758" s="7">
        <v>0.59375</v>
      </c>
      <c r="E758" s="4" t="s">
        <v>70</v>
      </c>
      <c r="G758" s="4">
        <f t="shared" si="16"/>
        <v>3</v>
      </c>
      <c r="H758" s="4">
        <f t="shared" si="17"/>
        <v>2021</v>
      </c>
      <c r="J758" s="1" t="s">
        <v>597</v>
      </c>
      <c r="K758" s="4" t="str">
        <f>IFERROR(VLOOKUP(J758,Config!$A:$B,2,0),"")</f>
        <v>Băng tan</v>
      </c>
      <c r="M758" s="4" t="str">
        <f>IFERROR(VLOOKUP(J758,Config!$A:$G,7,0),"")</f>
        <v>Roll</v>
      </c>
      <c r="N758" s="5">
        <f>IFERROR(VLOOKUP(J758,Config!$A:$C,3,0),"")</f>
        <v>0</v>
      </c>
      <c r="P758" s="4">
        <f>IFERROR(VLOOKUP(J758,Config!$A:$F,6,0),"")</f>
        <v>0</v>
      </c>
    </row>
    <row r="759" spans="2:16" x14ac:dyDescent="0.25">
      <c r="B759" s="6"/>
      <c r="C759" s="7"/>
      <c r="E759" s="4" t="s">
        <v>70</v>
      </c>
      <c r="G759" s="4">
        <f t="shared" si="16"/>
        <v>1</v>
      </c>
      <c r="H759" s="4">
        <f t="shared" si="17"/>
        <v>1900</v>
      </c>
      <c r="J759" s="24"/>
      <c r="K759" s="4" t="str">
        <f>IFERROR(VLOOKUP(J759,Config!$A:$B,2,0),"")</f>
        <v/>
      </c>
      <c r="M759" s="4" t="str">
        <f>IFERROR(VLOOKUP(J759,Config!$A:$G,7,0),"")</f>
        <v/>
      </c>
      <c r="N759" s="5" t="str">
        <f>IFERROR(VLOOKUP(J759,Config!$A:$C,3,0),"")</f>
        <v/>
      </c>
      <c r="P759" s="4" t="str">
        <f>IFERROR(VLOOKUP(J759,Config!$A:$F,6,0),"")</f>
        <v/>
      </c>
    </row>
    <row r="760" spans="2:16" x14ac:dyDescent="0.25">
      <c r="B760" s="6">
        <v>44289</v>
      </c>
      <c r="C760" s="7">
        <v>0.66666666666666663</v>
      </c>
      <c r="E760" s="4" t="s">
        <v>70</v>
      </c>
      <c r="G760" s="4">
        <f t="shared" si="16"/>
        <v>4</v>
      </c>
      <c r="H760" s="4">
        <f t="shared" si="17"/>
        <v>2021</v>
      </c>
      <c r="J760" s="1" t="s">
        <v>22</v>
      </c>
      <c r="K760" s="4" t="str">
        <f>IFERROR(VLOOKUP(J760,Config!$A:$B,2,0),"")</f>
        <v>Khăn lau phòng sạch (100% polyester)</v>
      </c>
      <c r="L760" s="1">
        <v>140</v>
      </c>
      <c r="M760" s="4" t="str">
        <f>IFERROR(VLOOKUP(J760,Config!$A:$G,7,0),"")</f>
        <v>Pack</v>
      </c>
      <c r="N760" s="5">
        <f>IFERROR(VLOOKUP(J760,Config!$A:$C,3,0),"")</f>
        <v>0</v>
      </c>
      <c r="P760" s="4">
        <f>IFERROR(VLOOKUP(J760,Config!$A:$F,6,0),"")</f>
        <v>0</v>
      </c>
    </row>
    <row r="761" spans="2:16" x14ac:dyDescent="0.25">
      <c r="B761" s="6">
        <v>44289</v>
      </c>
      <c r="C761" s="7">
        <v>0.66666666666666663</v>
      </c>
      <c r="E761" s="4" t="s">
        <v>70</v>
      </c>
      <c r="G761" s="4">
        <f t="shared" si="16"/>
        <v>4</v>
      </c>
      <c r="H761" s="4">
        <f t="shared" si="17"/>
        <v>2021</v>
      </c>
      <c r="J761" s="1" t="s">
        <v>23</v>
      </c>
      <c r="K761" s="4" t="str">
        <f>IFERROR(VLOOKUP(J761,Config!$A:$B,2,0),"")</f>
        <v>Giấy lau phòng sạch (55% cellulose, 45% polyester)</v>
      </c>
      <c r="L761" s="1">
        <v>103</v>
      </c>
      <c r="M761" s="4" t="str">
        <f>IFERROR(VLOOKUP(J761,Config!$A:$G,7,0),"")</f>
        <v>Pack</v>
      </c>
      <c r="N761" s="5">
        <f>IFERROR(VLOOKUP(J761,Config!$A:$C,3,0),"")</f>
        <v>0</v>
      </c>
      <c r="P761" s="4">
        <f>IFERROR(VLOOKUP(J761,Config!$A:$F,6,0),"")</f>
        <v>0</v>
      </c>
    </row>
    <row r="762" spans="2:16" x14ac:dyDescent="0.25">
      <c r="B762" s="6">
        <v>44289</v>
      </c>
      <c r="C762" s="7">
        <v>0.66666666666666663</v>
      </c>
      <c r="E762" s="4" t="s">
        <v>70</v>
      </c>
      <c r="G762" s="4">
        <f t="shared" ref="G762:G825" si="18">MONTH(B762)</f>
        <v>4</v>
      </c>
      <c r="H762" s="4">
        <f t="shared" ref="H762:H825" si="19">YEAR(B762)</f>
        <v>2021</v>
      </c>
      <c r="J762" s="1" t="s">
        <v>25</v>
      </c>
      <c r="K762" s="4" t="str">
        <f>IFERROR(VLOOKUP(J762,Config!$A:$B,2,0),"")</f>
        <v>MPM Cleaning Roll 380*300*10m</v>
      </c>
      <c r="L762" s="1">
        <v>790</v>
      </c>
      <c r="M762" s="4" t="str">
        <f>IFERROR(VLOOKUP(J762,Config!$A:$G,7,0),"")</f>
        <v>Reel</v>
      </c>
      <c r="N762" s="5">
        <f>IFERROR(VLOOKUP(J762,Config!$A:$C,3,0),"")</f>
        <v>0</v>
      </c>
      <c r="P762" s="4">
        <f>IFERROR(VLOOKUP(J762,Config!$A:$F,6,0),"")</f>
        <v>0</v>
      </c>
    </row>
    <row r="763" spans="2:16" x14ac:dyDescent="0.25">
      <c r="B763" s="6">
        <v>44289</v>
      </c>
      <c r="C763" s="7">
        <v>0.66666666666666663</v>
      </c>
      <c r="E763" s="4" t="s">
        <v>70</v>
      </c>
      <c r="G763" s="4">
        <f t="shared" si="18"/>
        <v>4</v>
      </c>
      <c r="H763" s="4">
        <f t="shared" si="19"/>
        <v>2021</v>
      </c>
      <c r="J763" s="1" t="s">
        <v>424</v>
      </c>
      <c r="K763" s="4" t="str">
        <f>IFERROR(VLOOKUP(J763,Config!$A:$B,2,0),"")</f>
        <v>Găng tay tĩnh điện màu trắng ( Sz: M)</v>
      </c>
      <c r="L763" s="1">
        <v>950</v>
      </c>
      <c r="M763" s="4" t="str">
        <f>IFERROR(VLOOKUP(J763,Config!$A:$G,7,0),"")</f>
        <v>Pair</v>
      </c>
      <c r="N763" s="5">
        <f>IFERROR(VLOOKUP(J763,Config!$A:$C,3,0),"")</f>
        <v>0</v>
      </c>
      <c r="P763" s="4">
        <f>IFERROR(VLOOKUP(J763,Config!$A:$F,6,0),"")</f>
        <v>0</v>
      </c>
    </row>
    <row r="764" spans="2:16" x14ac:dyDescent="0.25">
      <c r="B764" s="6">
        <v>44289</v>
      </c>
      <c r="C764" s="7">
        <v>0.66666666666666663</v>
      </c>
      <c r="E764" s="4" t="s">
        <v>70</v>
      </c>
      <c r="G764" s="4">
        <f t="shared" si="18"/>
        <v>4</v>
      </c>
      <c r="H764" s="4">
        <f t="shared" si="19"/>
        <v>2021</v>
      </c>
      <c r="J764" s="1" t="s">
        <v>426</v>
      </c>
      <c r="K764" s="4" t="str">
        <f>IFERROR(VLOOKUP(J764,Config!$A:$B,2,0),"")</f>
        <v>PL Splice Tape 8mm for ASM  FUJI DETECTI</v>
      </c>
      <c r="L764" s="1">
        <v>193</v>
      </c>
      <c r="M764" s="4" t="str">
        <f>IFERROR(VLOOKUP(J764,Config!$A:$G,7,0),"")</f>
        <v>Box</v>
      </c>
      <c r="N764" s="5">
        <f>IFERROR(VLOOKUP(J764,Config!$A:$C,3,0),"")</f>
        <v>0</v>
      </c>
      <c r="P764" s="4">
        <f>IFERROR(VLOOKUP(J764,Config!$A:$F,6,0),"")</f>
        <v>0</v>
      </c>
    </row>
    <row r="765" spans="2:16" x14ac:dyDescent="0.25">
      <c r="B765" s="6">
        <v>44289</v>
      </c>
      <c r="C765" s="7">
        <v>0.66666666666666663</v>
      </c>
      <c r="E765" s="4" t="s">
        <v>70</v>
      </c>
      <c r="G765" s="4">
        <f t="shared" si="18"/>
        <v>4</v>
      </c>
      <c r="H765" s="4">
        <f t="shared" si="19"/>
        <v>2021</v>
      </c>
      <c r="J765" s="1" t="s">
        <v>26</v>
      </c>
      <c r="K765" s="4" t="str">
        <f>IFERROR(VLOOKUP(J765,Config!$A:$B,2,0),"")</f>
        <v>Bao ngón</v>
      </c>
      <c r="L765" s="1">
        <v>3</v>
      </c>
      <c r="M765" s="4" t="str">
        <f>IFERROR(VLOOKUP(J765,Config!$A:$G,7,0),"")</f>
        <v>Pack</v>
      </c>
      <c r="N765" s="5">
        <f>IFERROR(VLOOKUP(J765,Config!$A:$C,3,0),"")</f>
        <v>0</v>
      </c>
      <c r="P765" s="4">
        <f>IFERROR(VLOOKUP(J765,Config!$A:$F,6,0),"")</f>
        <v>0</v>
      </c>
    </row>
    <row r="766" spans="2:16" x14ac:dyDescent="0.25">
      <c r="B766" s="6">
        <v>44289</v>
      </c>
      <c r="C766" s="7">
        <v>0.66666666666666663</v>
      </c>
      <c r="E766" s="4" t="s">
        <v>70</v>
      </c>
      <c r="G766" s="4">
        <f t="shared" si="18"/>
        <v>4</v>
      </c>
      <c r="H766" s="4">
        <f t="shared" si="19"/>
        <v>2021</v>
      </c>
      <c r="J766" s="1" t="s">
        <v>27</v>
      </c>
      <c r="K766" s="4" t="str">
        <f>IFERROR(VLOOKUP(J766,Config!$A:$B,2,0),"")</f>
        <v>Nitrile gloves size M</v>
      </c>
      <c r="L766" s="1">
        <v>158</v>
      </c>
      <c r="M766" s="4" t="str">
        <f>IFERROR(VLOOKUP(J766,Config!$A:$G,7,0),"")</f>
        <v>Pack</v>
      </c>
      <c r="N766" s="5">
        <f>IFERROR(VLOOKUP(J766,Config!$A:$C,3,0),"")</f>
        <v>0</v>
      </c>
      <c r="P766" s="4">
        <f>IFERROR(VLOOKUP(J766,Config!$A:$F,6,0),"")</f>
        <v>0</v>
      </c>
    </row>
    <row r="767" spans="2:16" x14ac:dyDescent="0.25">
      <c r="B767" s="6">
        <v>44289</v>
      </c>
      <c r="C767" s="7">
        <v>0.66666666666666663</v>
      </c>
      <c r="E767" s="4" t="s">
        <v>70</v>
      </c>
      <c r="G767" s="4">
        <f t="shared" si="18"/>
        <v>4</v>
      </c>
      <c r="H767" s="4">
        <f t="shared" si="19"/>
        <v>2021</v>
      </c>
      <c r="J767" s="1" t="s">
        <v>28</v>
      </c>
      <c r="K767" s="4" t="str">
        <f>IFERROR(VLOOKUP(J767,Config!$A:$B,2,0),"")</f>
        <v>Cồn IPA</v>
      </c>
      <c r="L767" s="1">
        <v>446</v>
      </c>
      <c r="M767" s="4" t="str">
        <f>IFERROR(VLOOKUP(J767,Config!$A:$G,7,0),"")</f>
        <v>Lít</v>
      </c>
      <c r="N767" s="5">
        <f>IFERROR(VLOOKUP(J767,Config!$A:$C,3,0),"")</f>
        <v>0</v>
      </c>
      <c r="P767" s="4">
        <f>IFERROR(VLOOKUP(J767,Config!$A:$F,6,0),"")</f>
        <v>0</v>
      </c>
    </row>
    <row r="768" spans="2:16" x14ac:dyDescent="0.25">
      <c r="B768" s="6">
        <v>44289</v>
      </c>
      <c r="C768" s="7">
        <v>0.66666666666666663</v>
      </c>
      <c r="E768" s="4" t="s">
        <v>70</v>
      </c>
      <c r="G768" s="4">
        <f t="shared" si="18"/>
        <v>4</v>
      </c>
      <c r="H768" s="4">
        <f t="shared" si="19"/>
        <v>2021</v>
      </c>
      <c r="J768" s="1" t="s">
        <v>29</v>
      </c>
      <c r="K768" s="4" t="str">
        <f>IFERROR(VLOOKUP(J768,Config!$A:$B,2,0),"")</f>
        <v>Khẩu trang</v>
      </c>
      <c r="L768" s="1">
        <v>47</v>
      </c>
      <c r="M768" s="4" t="str">
        <f>IFERROR(VLOOKUP(J768,Config!$A:$G,7,0),"")</f>
        <v>Pack</v>
      </c>
      <c r="N768" s="5">
        <f>IFERROR(VLOOKUP(J768,Config!$A:$C,3,0),"")</f>
        <v>0</v>
      </c>
      <c r="P768" s="4">
        <f>IFERROR(VLOOKUP(J768,Config!$A:$F,6,0),"")</f>
        <v>0</v>
      </c>
    </row>
    <row r="769" spans="2:16" x14ac:dyDescent="0.25">
      <c r="B769" s="6">
        <v>44289</v>
      </c>
      <c r="C769" s="7">
        <v>0.66666666666666663</v>
      </c>
      <c r="E769" s="4" t="s">
        <v>70</v>
      </c>
      <c r="G769" s="4">
        <f t="shared" si="18"/>
        <v>4</v>
      </c>
      <c r="H769" s="4">
        <f t="shared" si="19"/>
        <v>2021</v>
      </c>
      <c r="J769" s="1" t="s">
        <v>30</v>
      </c>
      <c r="K769" s="4" t="str">
        <f>IFERROR(VLOOKUP(J769,Config!$A:$B,2,0),"")</f>
        <v>Băng dính vàng 1cm</v>
      </c>
      <c r="L769" s="1">
        <v>16</v>
      </c>
      <c r="M769" s="4" t="str">
        <f>IFERROR(VLOOKUP(J769,Config!$A:$G,7,0),"")</f>
        <v>Reel</v>
      </c>
      <c r="N769" s="5">
        <f>IFERROR(VLOOKUP(J769,Config!$A:$C,3,0),"")</f>
        <v>0</v>
      </c>
      <c r="P769" s="4">
        <f>IFERROR(VLOOKUP(J769,Config!$A:$F,6,0),"")</f>
        <v>0</v>
      </c>
    </row>
    <row r="770" spans="2:16" x14ac:dyDescent="0.25">
      <c r="B770" s="6">
        <v>44289</v>
      </c>
      <c r="C770" s="7">
        <v>0.66666666666666663</v>
      </c>
      <c r="E770" s="4" t="s">
        <v>70</v>
      </c>
      <c r="G770" s="4">
        <f t="shared" si="18"/>
        <v>4</v>
      </c>
      <c r="H770" s="4">
        <f t="shared" si="19"/>
        <v>2021</v>
      </c>
      <c r="J770" s="1" t="s">
        <v>31</v>
      </c>
      <c r="K770" s="4" t="str">
        <f>IFERROR(VLOOKUP(J770,Config!$A:$B,2,0),"")</f>
        <v>Băng dính vàng 5cm</v>
      </c>
      <c r="L770" s="1">
        <v>12</v>
      </c>
      <c r="M770" s="4" t="str">
        <f>IFERROR(VLOOKUP(J770,Config!$A:$G,7,0),"")</f>
        <v>Reel</v>
      </c>
      <c r="N770" s="5">
        <f>IFERROR(VLOOKUP(J770,Config!$A:$C,3,0),"")</f>
        <v>0</v>
      </c>
      <c r="P770" s="4">
        <f>IFERROR(VLOOKUP(J770,Config!$A:$F,6,0),"")</f>
        <v>0</v>
      </c>
    </row>
    <row r="771" spans="2:16" x14ac:dyDescent="0.25">
      <c r="B771" s="6">
        <v>44289</v>
      </c>
      <c r="C771" s="7">
        <v>0.66666666666666663</v>
      </c>
      <c r="E771" s="4" t="s">
        <v>70</v>
      </c>
      <c r="G771" s="4">
        <f t="shared" si="18"/>
        <v>4</v>
      </c>
      <c r="H771" s="4">
        <f t="shared" si="19"/>
        <v>2021</v>
      </c>
      <c r="J771" s="1" t="s">
        <v>32</v>
      </c>
      <c r="K771" s="4" t="str">
        <f>IFERROR(VLOOKUP(J771,Config!$A:$B,2,0),"")</f>
        <v>Băng dính vàng 10 cm</v>
      </c>
      <c r="L771" s="1">
        <v>106</v>
      </c>
      <c r="M771" s="4" t="str">
        <f>IFERROR(VLOOKUP(J771,Config!$A:$G,7,0),"")</f>
        <v>Reel</v>
      </c>
      <c r="N771" s="5">
        <f>IFERROR(VLOOKUP(J771,Config!$A:$C,3,0),"")</f>
        <v>0</v>
      </c>
      <c r="P771" s="4">
        <f>IFERROR(VLOOKUP(J771,Config!$A:$F,6,0),"")</f>
        <v>0</v>
      </c>
    </row>
    <row r="772" spans="2:16" x14ac:dyDescent="0.25">
      <c r="B772" s="6">
        <v>44289</v>
      </c>
      <c r="C772" s="7">
        <v>0.66666666666666663</v>
      </c>
      <c r="E772" s="4" t="s">
        <v>70</v>
      </c>
      <c r="G772" s="4">
        <f t="shared" si="18"/>
        <v>4</v>
      </c>
      <c r="H772" s="4">
        <f t="shared" si="19"/>
        <v>2021</v>
      </c>
      <c r="J772" s="1" t="s">
        <v>33</v>
      </c>
      <c r="K772" s="4" t="str">
        <f>IFERROR(VLOOKUP(J772,Config!$A:$B,2,0),"")</f>
        <v>Băng dính xanh dương 5cm</v>
      </c>
      <c r="L772" s="1">
        <v>4</v>
      </c>
      <c r="M772" s="4" t="str">
        <f>IFERROR(VLOOKUP(J772,Config!$A:$G,7,0),"")</f>
        <v>Reel</v>
      </c>
      <c r="N772" s="5">
        <f>IFERROR(VLOOKUP(J772,Config!$A:$C,3,0),"")</f>
        <v>0</v>
      </c>
      <c r="P772" s="4">
        <f>IFERROR(VLOOKUP(J772,Config!$A:$F,6,0),"")</f>
        <v>0</v>
      </c>
    </row>
    <row r="773" spans="2:16" x14ac:dyDescent="0.25">
      <c r="B773" s="6">
        <v>44289</v>
      </c>
      <c r="C773" s="7">
        <v>0.66666666666666663</v>
      </c>
      <c r="E773" s="4" t="s">
        <v>70</v>
      </c>
      <c r="G773" s="4">
        <f t="shared" si="18"/>
        <v>4</v>
      </c>
      <c r="H773" s="4">
        <f t="shared" si="19"/>
        <v>2021</v>
      </c>
      <c r="J773" s="1" t="s">
        <v>34</v>
      </c>
      <c r="K773" s="4" t="str">
        <f>IFERROR(VLOOKUP(J773,Config!$A:$B,2,0),"")</f>
        <v xml:space="preserve">Băng dính xanh lá cây 5cm </v>
      </c>
      <c r="L773" s="1">
        <v>15</v>
      </c>
      <c r="M773" s="4" t="str">
        <f>IFERROR(VLOOKUP(J773,Config!$A:$G,7,0),"")</f>
        <v>Reel</v>
      </c>
      <c r="N773" s="5">
        <f>IFERROR(VLOOKUP(J773,Config!$A:$C,3,0),"")</f>
        <v>0</v>
      </c>
      <c r="P773" s="4">
        <f>IFERROR(VLOOKUP(J773,Config!$A:$F,6,0),"")</f>
        <v>0</v>
      </c>
    </row>
    <row r="774" spans="2:16" x14ac:dyDescent="0.25">
      <c r="B774" s="6">
        <v>44289</v>
      </c>
      <c r="C774" s="7">
        <v>0.66666666666666663</v>
      </c>
      <c r="E774" s="4" t="s">
        <v>70</v>
      </c>
      <c r="G774" s="4">
        <f t="shared" si="18"/>
        <v>4</v>
      </c>
      <c r="H774" s="4">
        <f t="shared" si="19"/>
        <v>2021</v>
      </c>
      <c r="J774" s="1" t="s">
        <v>35</v>
      </c>
      <c r="K774" s="4" t="str">
        <f>IFERROR(VLOOKUP(J774,Config!$A:$B,2,0),"")</f>
        <v>Băng dính xanh lá cây 10 cm</v>
      </c>
      <c r="L774" s="1">
        <v>4</v>
      </c>
      <c r="M774" s="4" t="str">
        <f>IFERROR(VLOOKUP(J774,Config!$A:$G,7,0),"")</f>
        <v>Reel</v>
      </c>
      <c r="N774" s="5">
        <f>IFERROR(VLOOKUP(J774,Config!$A:$C,3,0),"")</f>
        <v>0</v>
      </c>
      <c r="P774" s="4">
        <f>IFERROR(VLOOKUP(J774,Config!$A:$F,6,0),"")</f>
        <v>0</v>
      </c>
    </row>
    <row r="775" spans="2:16" x14ac:dyDescent="0.25">
      <c r="B775" s="6">
        <v>44289</v>
      </c>
      <c r="C775" s="7">
        <v>0.66666666666666663</v>
      </c>
      <c r="E775" s="4" t="s">
        <v>70</v>
      </c>
      <c r="G775" s="4">
        <f t="shared" si="18"/>
        <v>4</v>
      </c>
      <c r="H775" s="4">
        <f t="shared" si="19"/>
        <v>2021</v>
      </c>
      <c r="J775" s="1" t="s">
        <v>36</v>
      </c>
      <c r="K775" s="4" t="str">
        <f>IFERROR(VLOOKUP(J775,Config!$A:$B,2,0),"")</f>
        <v>Băng dính đỏ 1cm</v>
      </c>
      <c r="L775" s="1">
        <v>14</v>
      </c>
      <c r="M775" s="4" t="str">
        <f>IFERROR(VLOOKUP(J775,Config!$A:$G,7,0),"")</f>
        <v>Reel</v>
      </c>
      <c r="N775" s="5">
        <f>IFERROR(VLOOKUP(J775,Config!$A:$C,3,0),"")</f>
        <v>0</v>
      </c>
      <c r="P775" s="4">
        <f>IFERROR(VLOOKUP(J775,Config!$A:$F,6,0),"")</f>
        <v>0</v>
      </c>
    </row>
    <row r="776" spans="2:16" x14ac:dyDescent="0.25">
      <c r="B776" s="6">
        <v>44289</v>
      </c>
      <c r="C776" s="7">
        <v>0.66666666666666663</v>
      </c>
      <c r="E776" s="4" t="s">
        <v>70</v>
      </c>
      <c r="G776" s="4">
        <f t="shared" si="18"/>
        <v>4</v>
      </c>
      <c r="H776" s="4">
        <f t="shared" si="19"/>
        <v>2021</v>
      </c>
      <c r="J776" s="1" t="s">
        <v>37</v>
      </c>
      <c r="K776" s="4" t="str">
        <f>IFERROR(VLOOKUP(J776,Config!$A:$B,2,0),"")</f>
        <v>Băng dính đỏ 5cm</v>
      </c>
      <c r="L776" s="1">
        <v>14</v>
      </c>
      <c r="M776" s="4" t="str">
        <f>IFERROR(VLOOKUP(J776,Config!$A:$G,7,0),"")</f>
        <v>Reel</v>
      </c>
      <c r="N776" s="5">
        <f>IFERROR(VLOOKUP(J776,Config!$A:$C,3,0),"")</f>
        <v>0</v>
      </c>
      <c r="P776" s="4">
        <f>IFERROR(VLOOKUP(J776,Config!$A:$F,6,0),"")</f>
        <v>0</v>
      </c>
    </row>
    <row r="777" spans="2:16" x14ac:dyDescent="0.25">
      <c r="B777" s="6">
        <v>44289</v>
      </c>
      <c r="C777" s="7">
        <v>0.66666666666666663</v>
      </c>
      <c r="E777" s="4" t="s">
        <v>70</v>
      </c>
      <c r="G777" s="4">
        <f t="shared" si="18"/>
        <v>4</v>
      </c>
      <c r="H777" s="4">
        <f t="shared" si="19"/>
        <v>2021</v>
      </c>
      <c r="J777" s="1" t="s">
        <v>38</v>
      </c>
      <c r="K777" s="4" t="str">
        <f>IFERROR(VLOOKUP(J777,Config!$A:$B,2,0),"")</f>
        <v>Băng dính đỏ 10cm</v>
      </c>
      <c r="L777" s="1">
        <v>6</v>
      </c>
      <c r="M777" s="4" t="str">
        <f>IFERROR(VLOOKUP(J777,Config!$A:$G,7,0),"")</f>
        <v>Reel</v>
      </c>
      <c r="N777" s="5">
        <f>IFERROR(VLOOKUP(J777,Config!$A:$C,3,0),"")</f>
        <v>0</v>
      </c>
      <c r="P777" s="4">
        <f>IFERROR(VLOOKUP(J777,Config!$A:$F,6,0),"")</f>
        <v>0</v>
      </c>
    </row>
    <row r="778" spans="2:16" x14ac:dyDescent="0.25">
      <c r="B778" s="6">
        <v>44289</v>
      </c>
      <c r="C778" s="7">
        <v>0.66666666666666663</v>
      </c>
      <c r="E778" s="4" t="s">
        <v>70</v>
      </c>
      <c r="G778" s="4">
        <f t="shared" si="18"/>
        <v>4</v>
      </c>
      <c r="H778" s="4">
        <f t="shared" si="19"/>
        <v>2021</v>
      </c>
      <c r="J778" s="1" t="s">
        <v>39</v>
      </c>
      <c r="K778" s="4" t="str">
        <f>IFERROR(VLOOKUP(J778,Config!$A:$B,2,0),"")</f>
        <v>Băng dính đen 1cm</v>
      </c>
      <c r="L778" s="1">
        <v>7</v>
      </c>
      <c r="M778" s="4" t="str">
        <f>IFERROR(VLOOKUP(J778,Config!$A:$G,7,0),"")</f>
        <v>Reel</v>
      </c>
      <c r="N778" s="5">
        <f>IFERROR(VLOOKUP(J778,Config!$A:$C,3,0),"")</f>
        <v>0</v>
      </c>
      <c r="P778" s="4">
        <f>IFERROR(VLOOKUP(J778,Config!$A:$F,6,0),"")</f>
        <v>0</v>
      </c>
    </row>
    <row r="779" spans="2:16" x14ac:dyDescent="0.25">
      <c r="B779" s="6">
        <v>44289</v>
      </c>
      <c r="C779" s="7">
        <v>0.66666666666666663</v>
      </c>
      <c r="E779" s="4" t="s">
        <v>70</v>
      </c>
      <c r="G779" s="4">
        <f t="shared" si="18"/>
        <v>4</v>
      </c>
      <c r="H779" s="4">
        <f t="shared" si="19"/>
        <v>2021</v>
      </c>
      <c r="J779" s="1" t="s">
        <v>40</v>
      </c>
      <c r="K779" s="4" t="str">
        <f>IFERROR(VLOOKUP(J779,Config!$A:$B,2,0),"")</f>
        <v>Băng dính sọc trắng hồng</v>
      </c>
      <c r="L779" s="1">
        <v>42</v>
      </c>
      <c r="M779" s="4" t="str">
        <f>IFERROR(VLOOKUP(J779,Config!$A:$G,7,0),"")</f>
        <v>Reel</v>
      </c>
      <c r="N779" s="5">
        <f>IFERROR(VLOOKUP(J779,Config!$A:$C,3,0),"")</f>
        <v>0</v>
      </c>
      <c r="P779" s="4">
        <f>IFERROR(VLOOKUP(J779,Config!$A:$F,6,0),"")</f>
        <v>0</v>
      </c>
    </row>
    <row r="780" spans="2:16" x14ac:dyDescent="0.25">
      <c r="B780" s="6">
        <v>44289</v>
      </c>
      <c r="C780" s="7">
        <v>0.66666666666666663</v>
      </c>
      <c r="E780" s="4" t="s">
        <v>70</v>
      </c>
      <c r="G780" s="4">
        <f t="shared" si="18"/>
        <v>4</v>
      </c>
      <c r="H780" s="4">
        <f t="shared" si="19"/>
        <v>2021</v>
      </c>
      <c r="J780" s="1" t="s">
        <v>41</v>
      </c>
      <c r="K780" s="4" t="str">
        <f>IFERROR(VLOOKUP(J780,Config!$A:$B,2,0),"")</f>
        <v>Băng dính trong suốt</v>
      </c>
      <c r="L780" s="1">
        <v>61</v>
      </c>
      <c r="M780" s="4" t="str">
        <f>IFERROR(VLOOKUP(J780,Config!$A:$G,7,0),"")</f>
        <v>Reel</v>
      </c>
      <c r="N780" s="5">
        <f>IFERROR(VLOOKUP(J780,Config!$A:$C,3,0),"")</f>
        <v>0</v>
      </c>
      <c r="P780" s="4">
        <f>IFERROR(VLOOKUP(J780,Config!$A:$F,6,0),"")</f>
        <v>0</v>
      </c>
    </row>
    <row r="781" spans="2:16" x14ac:dyDescent="0.25">
      <c r="B781" s="6">
        <v>44289</v>
      </c>
      <c r="C781" s="7">
        <v>0.66666666666666663</v>
      </c>
      <c r="E781" s="4" t="s">
        <v>70</v>
      </c>
      <c r="G781" s="4">
        <f t="shared" si="18"/>
        <v>4</v>
      </c>
      <c r="H781" s="4">
        <f t="shared" si="19"/>
        <v>2021</v>
      </c>
      <c r="J781" s="1" t="s">
        <v>42</v>
      </c>
      <c r="K781" s="4" t="str">
        <f>IFERROR(VLOOKUP(J781,Config!$A:$B,2,0),"")</f>
        <v>Băng dính 2 mặt 3M</v>
      </c>
      <c r="L781" s="1">
        <v>15</v>
      </c>
      <c r="M781" s="4" t="str">
        <f>IFERROR(VLOOKUP(J781,Config!$A:$G,7,0),"")</f>
        <v>Reel</v>
      </c>
      <c r="N781" s="5">
        <f>IFERROR(VLOOKUP(J781,Config!$A:$C,3,0),"")</f>
        <v>0</v>
      </c>
      <c r="P781" s="4">
        <f>IFERROR(VLOOKUP(J781,Config!$A:$F,6,0),"")</f>
        <v>0</v>
      </c>
    </row>
    <row r="782" spans="2:16" x14ac:dyDescent="0.25">
      <c r="B782" s="6">
        <v>44289</v>
      </c>
      <c r="C782" s="7">
        <v>0.66666666666666663</v>
      </c>
      <c r="E782" s="4" t="s">
        <v>70</v>
      </c>
      <c r="G782" s="4">
        <f t="shared" si="18"/>
        <v>4</v>
      </c>
      <c r="H782" s="4">
        <f t="shared" si="19"/>
        <v>2021</v>
      </c>
      <c r="J782" s="1" t="s">
        <v>43</v>
      </c>
      <c r="K782" s="4" t="str">
        <f>IFERROR(VLOOKUP(J782,Config!$A:$B,2,0),"")</f>
        <v>Băng dính chịu nhiệt PET( Màu đồng ) 10mm*33m</v>
      </c>
      <c r="L782" s="1">
        <v>403</v>
      </c>
      <c r="M782" s="4" t="str">
        <f>IFERROR(VLOOKUP(J782,Config!$A:$G,7,0),"")</f>
        <v>Reel</v>
      </c>
      <c r="N782" s="5">
        <f>IFERROR(VLOOKUP(J782,Config!$A:$C,3,0),"")</f>
        <v>0</v>
      </c>
      <c r="P782" s="4">
        <f>IFERROR(VLOOKUP(J782,Config!$A:$F,6,0),"")</f>
        <v>0</v>
      </c>
    </row>
    <row r="783" spans="2:16" x14ac:dyDescent="0.25">
      <c r="B783" s="6">
        <v>44289</v>
      </c>
      <c r="C783" s="7">
        <v>0.66666666666666663</v>
      </c>
      <c r="E783" s="4" t="s">
        <v>70</v>
      </c>
      <c r="G783" s="4">
        <f t="shared" si="18"/>
        <v>4</v>
      </c>
      <c r="H783" s="4">
        <f t="shared" si="19"/>
        <v>2021</v>
      </c>
      <c r="J783" s="1" t="s">
        <v>44</v>
      </c>
      <c r="K783" s="4" t="str">
        <f>IFERROR(VLOOKUP(J783,Config!$A:$B,2,0),"")</f>
        <v>Băng dính 2 mặt loại to</v>
      </c>
      <c r="L783" s="1">
        <v>25</v>
      </c>
      <c r="M783" s="4" t="str">
        <f>IFERROR(VLOOKUP(J783,Config!$A:$G,7,0),"")</f>
        <v>Reel</v>
      </c>
      <c r="N783" s="5">
        <f>IFERROR(VLOOKUP(J783,Config!$A:$C,3,0),"")</f>
        <v>0</v>
      </c>
      <c r="P783" s="4">
        <f>IFERROR(VLOOKUP(J783,Config!$A:$F,6,0),"")</f>
        <v>0</v>
      </c>
    </row>
    <row r="784" spans="2:16" x14ac:dyDescent="0.25">
      <c r="B784" s="6">
        <v>44289</v>
      </c>
      <c r="C784" s="7">
        <v>0.66666666666666663</v>
      </c>
      <c r="E784" s="4" t="s">
        <v>70</v>
      </c>
      <c r="G784" s="4">
        <f t="shared" si="18"/>
        <v>4</v>
      </c>
      <c r="H784" s="4">
        <f t="shared" si="19"/>
        <v>2021</v>
      </c>
      <c r="J784" s="1" t="s">
        <v>45</v>
      </c>
      <c r="K784" s="4" t="str">
        <f>IFERROR(VLOOKUP(J784,Config!$A:$B,2,0),"")</f>
        <v>Băng dính dán LCR</v>
      </c>
      <c r="L784" s="1">
        <v>21</v>
      </c>
      <c r="M784" s="4" t="str">
        <f>IFERROR(VLOOKUP(J784,Config!$A:$G,7,0),"")</f>
        <v>Reel</v>
      </c>
      <c r="N784" s="5">
        <f>IFERROR(VLOOKUP(J784,Config!$A:$C,3,0),"")</f>
        <v>0</v>
      </c>
      <c r="P784" s="4">
        <f>IFERROR(VLOOKUP(J784,Config!$A:$F,6,0),"")</f>
        <v>0</v>
      </c>
    </row>
    <row r="785" spans="2:16" x14ac:dyDescent="0.25">
      <c r="B785" s="6">
        <v>44289</v>
      </c>
      <c r="C785" s="7">
        <v>0.66666666666666663</v>
      </c>
      <c r="E785" s="4" t="s">
        <v>70</v>
      </c>
      <c r="G785" s="4">
        <f t="shared" si="18"/>
        <v>4</v>
      </c>
      <c r="H785" s="4">
        <f t="shared" si="19"/>
        <v>2021</v>
      </c>
      <c r="J785" s="1" t="s">
        <v>46</v>
      </c>
      <c r="K785" s="4" t="str">
        <f>IFERROR(VLOOKUP(J785,Config!$A:$B,2,0),"")</f>
        <v>Băng dính 3M vệ sinh Nozzle</v>
      </c>
      <c r="L785" s="1">
        <v>32</v>
      </c>
      <c r="M785" s="4" t="str">
        <f>IFERROR(VLOOKUP(J785,Config!$A:$G,7,0),"")</f>
        <v>Reel</v>
      </c>
      <c r="N785" s="5">
        <f>IFERROR(VLOOKUP(J785,Config!$A:$C,3,0),"")</f>
        <v>0</v>
      </c>
      <c r="P785" s="4">
        <f>IFERROR(VLOOKUP(J785,Config!$A:$F,6,0),"")</f>
        <v>0</v>
      </c>
    </row>
    <row r="786" spans="2:16" x14ac:dyDescent="0.25">
      <c r="B786" s="6">
        <v>44289</v>
      </c>
      <c r="C786" s="7">
        <v>0.66666666666666663</v>
      </c>
      <c r="E786" s="4" t="s">
        <v>70</v>
      </c>
      <c r="G786" s="4">
        <f t="shared" si="18"/>
        <v>4</v>
      </c>
      <c r="H786" s="4">
        <f t="shared" si="19"/>
        <v>2021</v>
      </c>
      <c r="J786" s="1" t="s">
        <v>47</v>
      </c>
      <c r="K786" s="4" t="str">
        <f>IFERROR(VLOOKUP(J786,Config!$A:$B,2,0),"")</f>
        <v>Băng dính dán scale</v>
      </c>
      <c r="L786" s="1">
        <v>1</v>
      </c>
      <c r="M786" s="4" t="str">
        <f>IFERROR(VLOOKUP(J786,Config!$A:$G,7,0),"")</f>
        <v>Reel</v>
      </c>
      <c r="N786" s="5">
        <f>IFERROR(VLOOKUP(J786,Config!$A:$C,3,0),"")</f>
        <v>0</v>
      </c>
      <c r="P786" s="4">
        <f>IFERROR(VLOOKUP(J786,Config!$A:$F,6,0),"")</f>
        <v>0</v>
      </c>
    </row>
    <row r="787" spans="2:16" x14ac:dyDescent="0.25">
      <c r="B787" s="6">
        <v>44289</v>
      </c>
      <c r="C787" s="7">
        <v>0.66666666666666663</v>
      </c>
      <c r="E787" s="4" t="s">
        <v>70</v>
      </c>
      <c r="G787" s="4">
        <f t="shared" si="18"/>
        <v>4</v>
      </c>
      <c r="H787" s="4">
        <f t="shared" si="19"/>
        <v>2021</v>
      </c>
      <c r="J787" s="1" t="s">
        <v>48</v>
      </c>
      <c r="K787" s="4" t="str">
        <f>IFERROR(VLOOKUP(J787,Config!$A:$B,2,0),"")</f>
        <v xml:space="preserve">Bút tô bad mark </v>
      </c>
      <c r="L787" s="1">
        <v>24</v>
      </c>
      <c r="M787" s="4" t="str">
        <f>IFERROR(VLOOKUP(J787,Config!$A:$G,7,0),"")</f>
        <v>Box</v>
      </c>
      <c r="N787" s="5">
        <f>IFERROR(VLOOKUP(J787,Config!$A:$C,3,0),"")</f>
        <v>0</v>
      </c>
      <c r="P787" s="4">
        <f>IFERROR(VLOOKUP(J787,Config!$A:$F,6,0),"")</f>
        <v>0</v>
      </c>
    </row>
    <row r="788" spans="2:16" x14ac:dyDescent="0.25">
      <c r="B788" s="6">
        <v>44289</v>
      </c>
      <c r="C788" s="7">
        <v>0.66666666666666663</v>
      </c>
      <c r="E788" s="4" t="s">
        <v>70</v>
      </c>
      <c r="G788" s="4">
        <f t="shared" si="18"/>
        <v>4</v>
      </c>
      <c r="H788" s="4">
        <f t="shared" si="19"/>
        <v>2021</v>
      </c>
      <c r="J788" s="1" t="s">
        <v>49</v>
      </c>
      <c r="K788" s="4" t="str">
        <f>IFERROR(VLOOKUP(J788,Config!$A:$B,2,0),"")</f>
        <v>Băng dính bạc</v>
      </c>
      <c r="L788" s="1">
        <v>6</v>
      </c>
      <c r="M788" s="4" t="str">
        <f>IFERROR(VLOOKUP(J788,Config!$A:$G,7,0),"")</f>
        <v>Reel</v>
      </c>
      <c r="N788" s="5">
        <f>IFERROR(VLOOKUP(J788,Config!$A:$C,3,0),"")</f>
        <v>0</v>
      </c>
      <c r="P788" s="4">
        <f>IFERROR(VLOOKUP(J788,Config!$A:$F,6,0),"")</f>
        <v>0</v>
      </c>
    </row>
    <row r="789" spans="2:16" x14ac:dyDescent="0.25">
      <c r="B789" s="6">
        <v>44289</v>
      </c>
      <c r="C789" s="7">
        <v>0.66666666666666663</v>
      </c>
      <c r="E789" s="4" t="s">
        <v>70</v>
      </c>
      <c r="G789" s="4">
        <f t="shared" si="18"/>
        <v>4</v>
      </c>
      <c r="H789" s="4">
        <f t="shared" si="19"/>
        <v>2021</v>
      </c>
      <c r="J789" s="1" t="s">
        <v>50</v>
      </c>
      <c r="K789" s="4" t="str">
        <f>IFERROR(VLOOKUP(J789,Config!$A:$B,2,0),"")</f>
        <v>Tem in barcode Zebra</v>
      </c>
      <c r="L789" s="1">
        <v>3</v>
      </c>
      <c r="M789" s="4" t="str">
        <f>IFERROR(VLOOKUP(J789,Config!$A:$G,7,0),"")</f>
        <v>Reel</v>
      </c>
      <c r="N789" s="5">
        <f>IFERROR(VLOOKUP(J789,Config!$A:$C,3,0),"")</f>
        <v>0</v>
      </c>
      <c r="P789" s="4">
        <f>IFERROR(VLOOKUP(J789,Config!$A:$F,6,0),"")</f>
        <v>0</v>
      </c>
    </row>
    <row r="790" spans="2:16" x14ac:dyDescent="0.25">
      <c r="B790" s="6">
        <v>44289</v>
      </c>
      <c r="C790" s="7">
        <v>0.66666666666666663</v>
      </c>
      <c r="E790" s="4" t="s">
        <v>70</v>
      </c>
      <c r="G790" s="4">
        <f t="shared" si="18"/>
        <v>4</v>
      </c>
      <c r="H790" s="4">
        <f t="shared" si="19"/>
        <v>2021</v>
      </c>
      <c r="J790" s="1" t="s">
        <v>51</v>
      </c>
      <c r="K790" s="4" t="str">
        <f>IFERROR(VLOOKUP(J790,Config!$A:$B,2,0),"")</f>
        <v>Tem MSL</v>
      </c>
      <c r="L790" s="1">
        <v>7</v>
      </c>
      <c r="M790" s="4" t="str">
        <f>IFERROR(VLOOKUP(J790,Config!$A:$G,7,0),"")</f>
        <v>Reel</v>
      </c>
      <c r="N790" s="5">
        <f>IFERROR(VLOOKUP(J790,Config!$A:$C,3,0),"")</f>
        <v>0</v>
      </c>
      <c r="P790" s="4">
        <f>IFERROR(VLOOKUP(J790,Config!$A:$F,6,0),"")</f>
        <v>0</v>
      </c>
    </row>
    <row r="791" spans="2:16" x14ac:dyDescent="0.25">
      <c r="B791" s="6">
        <v>44289</v>
      </c>
      <c r="C791" s="7">
        <v>0.66666666666666663</v>
      </c>
      <c r="E791" s="4" t="s">
        <v>70</v>
      </c>
      <c r="G791" s="4">
        <f t="shared" si="18"/>
        <v>4</v>
      </c>
      <c r="H791" s="4">
        <f t="shared" si="19"/>
        <v>2021</v>
      </c>
      <c r="J791" s="1" t="s">
        <v>52</v>
      </c>
      <c r="K791" s="4" t="str">
        <f>IFERROR(VLOOKUP(J791,Config!$A:$B,2,0),"")</f>
        <v>Dây buộc vỏ liệu</v>
      </c>
      <c r="L791" s="1">
        <v>4</v>
      </c>
      <c r="M791" s="4" t="str">
        <f>IFERROR(VLOOKUP(J791,Config!$A:$G,7,0),"")</f>
        <v>Reel</v>
      </c>
      <c r="N791" s="5">
        <f>IFERROR(VLOOKUP(J791,Config!$A:$C,3,0),"")</f>
        <v>0</v>
      </c>
      <c r="P791" s="4">
        <f>IFERROR(VLOOKUP(J791,Config!$A:$F,6,0),"")</f>
        <v>0</v>
      </c>
    </row>
    <row r="792" spans="2:16" x14ac:dyDescent="0.25">
      <c r="B792" s="6">
        <v>44289</v>
      </c>
      <c r="C792" s="7">
        <v>0.66666666666666663</v>
      </c>
      <c r="E792" s="4" t="s">
        <v>70</v>
      </c>
      <c r="G792" s="4">
        <f t="shared" si="18"/>
        <v>4</v>
      </c>
      <c r="H792" s="4">
        <f t="shared" si="19"/>
        <v>2021</v>
      </c>
      <c r="J792" s="1" t="s">
        <v>53</v>
      </c>
      <c r="K792" s="4" t="str">
        <f>IFERROR(VLOOKUP(J792,Config!$A:$B,2,0),"")</f>
        <v>Giấy than cho máy in Zebra</v>
      </c>
      <c r="L792" s="1">
        <v>22</v>
      </c>
      <c r="M792" s="4" t="str">
        <f>IFERROR(VLOOKUP(J792,Config!$A:$G,7,0),"")</f>
        <v>Reel</v>
      </c>
      <c r="N792" s="5">
        <f>IFERROR(VLOOKUP(J792,Config!$A:$C,3,0),"")</f>
        <v>0</v>
      </c>
      <c r="P792" s="4">
        <f>IFERROR(VLOOKUP(J792,Config!$A:$F,6,0),"")</f>
        <v>0</v>
      </c>
    </row>
    <row r="793" spans="2:16" x14ac:dyDescent="0.25">
      <c r="B793" s="6">
        <v>44289</v>
      </c>
      <c r="C793" s="7">
        <v>0.66666666666666663</v>
      </c>
      <c r="E793" s="4" t="s">
        <v>70</v>
      </c>
      <c r="G793" s="4">
        <f t="shared" si="18"/>
        <v>4</v>
      </c>
      <c r="H793" s="4">
        <f t="shared" si="19"/>
        <v>2021</v>
      </c>
      <c r="J793" s="1" t="s">
        <v>54</v>
      </c>
      <c r="K793" s="4" t="str">
        <f>IFERROR(VLOOKUP(J793,Config!$A:$B,2,0),"")</f>
        <v>Giấy in tem màu vàng</v>
      </c>
      <c r="L793" s="1">
        <v>6</v>
      </c>
      <c r="M793" s="4" t="str">
        <f>IFERROR(VLOOKUP(J793,Config!$A:$G,7,0),"")</f>
        <v>Reel</v>
      </c>
      <c r="N793" s="5">
        <f>IFERROR(VLOOKUP(J793,Config!$A:$C,3,0),"")</f>
        <v>0</v>
      </c>
      <c r="P793" s="4">
        <f>IFERROR(VLOOKUP(J793,Config!$A:$F,6,0),"")</f>
        <v>0</v>
      </c>
    </row>
    <row r="794" spans="2:16" x14ac:dyDescent="0.25">
      <c r="B794" s="6">
        <v>44289</v>
      </c>
      <c r="C794" s="7">
        <v>0.66666666666666663</v>
      </c>
      <c r="E794" s="4" t="s">
        <v>70</v>
      </c>
      <c r="G794" s="4">
        <f t="shared" si="18"/>
        <v>4</v>
      </c>
      <c r="H794" s="4">
        <f t="shared" si="19"/>
        <v>2021</v>
      </c>
      <c r="J794" s="1" t="s">
        <v>55</v>
      </c>
      <c r="K794" s="4" t="str">
        <f>IFERROR(VLOOKUP(J794,Config!$A:$B,2,0),"")</f>
        <v>Giấy in tem kem hàn, flux loại nhỏ</v>
      </c>
      <c r="L794" s="1">
        <v>25</v>
      </c>
      <c r="M794" s="4" t="str">
        <f>IFERROR(VLOOKUP(J794,Config!$A:$G,7,0),"")</f>
        <v>Reel</v>
      </c>
      <c r="N794" s="5">
        <f>IFERROR(VLOOKUP(J794,Config!$A:$C,3,0),"")</f>
        <v>0</v>
      </c>
      <c r="P794" s="4">
        <f>IFERROR(VLOOKUP(J794,Config!$A:$F,6,0),"")</f>
        <v>0</v>
      </c>
    </row>
    <row r="795" spans="2:16" x14ac:dyDescent="0.25">
      <c r="B795" s="6">
        <v>44289</v>
      </c>
      <c r="C795" s="7">
        <v>0.66666666666666663</v>
      </c>
      <c r="E795" s="4" t="s">
        <v>70</v>
      </c>
      <c r="G795" s="4">
        <f t="shared" si="18"/>
        <v>4</v>
      </c>
      <c r="H795" s="4">
        <f t="shared" si="19"/>
        <v>2021</v>
      </c>
      <c r="J795" s="1" t="s">
        <v>56</v>
      </c>
      <c r="K795" s="4" t="str">
        <f>IFERROR(VLOOKUP(J795,Config!$A:$B,2,0),"")</f>
        <v>Giấy in tem kem hàn, flux loại to</v>
      </c>
      <c r="L795" s="1">
        <v>5</v>
      </c>
      <c r="M795" s="4" t="str">
        <f>IFERROR(VLOOKUP(J795,Config!$A:$G,7,0),"")</f>
        <v>Reel</v>
      </c>
      <c r="N795" s="5">
        <f>IFERROR(VLOOKUP(J795,Config!$A:$C,3,0),"")</f>
        <v>0</v>
      </c>
      <c r="P795" s="4">
        <f>IFERROR(VLOOKUP(J795,Config!$A:$F,6,0),"")</f>
        <v>0</v>
      </c>
    </row>
    <row r="796" spans="2:16" x14ac:dyDescent="0.25">
      <c r="B796" s="6">
        <v>44289</v>
      </c>
      <c r="C796" s="7">
        <v>0.66666666666666663</v>
      </c>
      <c r="E796" s="4" t="s">
        <v>70</v>
      </c>
      <c r="G796" s="4">
        <f t="shared" si="18"/>
        <v>4</v>
      </c>
      <c r="H796" s="4">
        <f t="shared" si="19"/>
        <v>2021</v>
      </c>
      <c r="J796" s="1" t="s">
        <v>57</v>
      </c>
      <c r="K796" s="4" t="str">
        <f>IFERROR(VLOOKUP(J796,Config!$A:$B,2,0),"")</f>
        <v>Màng bọc mask</v>
      </c>
      <c r="L796" s="1">
        <v>3</v>
      </c>
      <c r="M796" s="4" t="str">
        <f>IFERROR(VLOOKUP(J796,Config!$A:$G,7,0),"")</f>
        <v>Reel</v>
      </c>
      <c r="N796" s="5">
        <f>IFERROR(VLOOKUP(J796,Config!$A:$C,3,0),"")</f>
        <v>0</v>
      </c>
      <c r="P796" s="4">
        <f>IFERROR(VLOOKUP(J796,Config!$A:$F,6,0),"")</f>
        <v>0</v>
      </c>
    </row>
    <row r="797" spans="2:16" x14ac:dyDescent="0.25">
      <c r="B797" s="6">
        <v>44289</v>
      </c>
      <c r="C797" s="7">
        <v>0.66666666666666663</v>
      </c>
      <c r="E797" s="4" t="s">
        <v>70</v>
      </c>
      <c r="G797" s="4">
        <f t="shared" si="18"/>
        <v>4</v>
      </c>
      <c r="H797" s="4">
        <f t="shared" si="19"/>
        <v>2021</v>
      </c>
      <c r="J797" s="1" t="s">
        <v>58</v>
      </c>
      <c r="K797" s="4" t="str">
        <f>IFERROR(VLOOKUP(J797,Config!$A:$B,2,0),"")</f>
        <v>Ổ khóa locker</v>
      </c>
      <c r="L797" s="1">
        <v>44</v>
      </c>
      <c r="M797" s="4" t="str">
        <f>IFERROR(VLOOKUP(J797,Config!$A:$G,7,0),"")</f>
        <v>Ea</v>
      </c>
      <c r="N797" s="5">
        <f>IFERROR(VLOOKUP(J797,Config!$A:$C,3,0),"")</f>
        <v>0</v>
      </c>
      <c r="P797" s="4">
        <f>IFERROR(VLOOKUP(J797,Config!$A:$F,6,0),"")</f>
        <v>0</v>
      </c>
    </row>
    <row r="798" spans="2:16" x14ac:dyDescent="0.25">
      <c r="B798" s="6">
        <v>44289</v>
      </c>
      <c r="C798" s="7">
        <v>0.66666666666666663</v>
      </c>
      <c r="E798" s="4" t="s">
        <v>70</v>
      </c>
      <c r="G798" s="4">
        <f t="shared" si="18"/>
        <v>4</v>
      </c>
      <c r="H798" s="4">
        <f t="shared" si="19"/>
        <v>2021</v>
      </c>
      <c r="J798" s="1" t="s">
        <v>75</v>
      </c>
      <c r="K798" s="4" t="str">
        <f>IFERROR(VLOOKUP(J798,Config!$A:$B,2,0),"")</f>
        <v>Tape in nhãn máy in cầm tay 12mm</v>
      </c>
      <c r="L798" s="1">
        <v>11</v>
      </c>
      <c r="M798" s="4" t="str">
        <f>IFERROR(VLOOKUP(J798,Config!$A:$G,7,0),"")</f>
        <v>Reel</v>
      </c>
      <c r="N798" s="5">
        <f>IFERROR(VLOOKUP(J798,Config!$A:$C,3,0),"")</f>
        <v>0</v>
      </c>
      <c r="P798" s="4">
        <f>IFERROR(VLOOKUP(J798,Config!$A:$F,6,0),"")</f>
        <v>0</v>
      </c>
    </row>
    <row r="799" spans="2:16" x14ac:dyDescent="0.25">
      <c r="B799" s="6">
        <v>44289</v>
      </c>
      <c r="C799" s="7">
        <v>0.66666666666666663</v>
      </c>
      <c r="E799" s="4" t="s">
        <v>70</v>
      </c>
      <c r="G799" s="4">
        <f t="shared" si="18"/>
        <v>4</v>
      </c>
      <c r="H799" s="4">
        <f t="shared" si="19"/>
        <v>2021</v>
      </c>
      <c r="J799" s="1" t="s">
        <v>76</v>
      </c>
      <c r="K799" s="4" t="str">
        <f>IFERROR(VLOOKUP(J799,Config!$A:$B,2,0),"")</f>
        <v>Tape in nhãn máy in cầm tay 18mm</v>
      </c>
      <c r="M799" s="4" t="str">
        <f>IFERROR(VLOOKUP(J799,Config!$A:$G,7,0),"")</f>
        <v>Reel</v>
      </c>
      <c r="N799" s="5">
        <f>IFERROR(VLOOKUP(J799,Config!$A:$C,3,0),"")</f>
        <v>0</v>
      </c>
      <c r="P799" s="4">
        <f>IFERROR(VLOOKUP(J799,Config!$A:$F,6,0),"")</f>
        <v>0</v>
      </c>
    </row>
    <row r="800" spans="2:16" x14ac:dyDescent="0.25">
      <c r="B800" s="6">
        <v>44289</v>
      </c>
      <c r="C800" s="7">
        <v>0.66666666666666663</v>
      </c>
      <c r="E800" s="4" t="s">
        <v>70</v>
      </c>
      <c r="G800" s="4">
        <f t="shared" si="18"/>
        <v>4</v>
      </c>
      <c r="H800" s="4">
        <f t="shared" si="19"/>
        <v>2021</v>
      </c>
      <c r="J800" s="1" t="s">
        <v>77</v>
      </c>
      <c r="K800" s="4" t="str">
        <f>IFERROR(VLOOKUP(J800,Config!$A:$B,2,0),"")</f>
        <v>Tape in nhãn máy in cầm tay 24mm</v>
      </c>
      <c r="L800" s="1">
        <v>3</v>
      </c>
      <c r="M800" s="4" t="str">
        <f>IFERROR(VLOOKUP(J800,Config!$A:$G,7,0),"")</f>
        <v>Reel</v>
      </c>
      <c r="N800" s="5">
        <f>IFERROR(VLOOKUP(J800,Config!$A:$C,3,0),"")</f>
        <v>0</v>
      </c>
      <c r="P800" s="4">
        <f>IFERROR(VLOOKUP(J800,Config!$A:$F,6,0),"")</f>
        <v>0</v>
      </c>
    </row>
    <row r="801" spans="2:16" x14ac:dyDescent="0.25">
      <c r="B801" s="6">
        <v>44289</v>
      </c>
      <c r="C801" s="7">
        <v>0.66666666666666663</v>
      </c>
      <c r="E801" s="4" t="s">
        <v>70</v>
      </c>
      <c r="G801" s="4">
        <f t="shared" si="18"/>
        <v>4</v>
      </c>
      <c r="H801" s="4">
        <f t="shared" si="19"/>
        <v>2021</v>
      </c>
      <c r="J801" s="1" t="s">
        <v>78</v>
      </c>
      <c r="K801" s="4" t="str">
        <f>IFERROR(VLOOKUP(J801,Config!$A:$B,2,0),"")</f>
        <v>Bóng đèn</v>
      </c>
      <c r="L801" s="1">
        <v>16</v>
      </c>
      <c r="M801" s="4" t="str">
        <f>IFERROR(VLOOKUP(J801,Config!$A:$G,7,0),"")</f>
        <v>Ea</v>
      </c>
      <c r="N801" s="5">
        <f>IFERROR(VLOOKUP(J801,Config!$A:$C,3,0),"")</f>
        <v>0</v>
      </c>
      <c r="P801" s="4">
        <f>IFERROR(VLOOKUP(J801,Config!$A:$F,6,0),"")</f>
        <v>0</v>
      </c>
    </row>
    <row r="802" spans="2:16" x14ac:dyDescent="0.25">
      <c r="B802" s="6">
        <v>44289</v>
      </c>
      <c r="C802" s="7">
        <v>0.66666666666666663</v>
      </c>
      <c r="E802" s="4" t="s">
        <v>70</v>
      </c>
      <c r="G802" s="4">
        <f t="shared" si="18"/>
        <v>4</v>
      </c>
      <c r="H802" s="4">
        <f t="shared" si="19"/>
        <v>2021</v>
      </c>
      <c r="J802" s="1" t="s">
        <v>79</v>
      </c>
      <c r="K802" s="4" t="str">
        <f>IFERROR(VLOOKUP(J802,Config!$A:$B,2,0),"")</f>
        <v>Lọ đựng cồn IPA</v>
      </c>
      <c r="L802" s="1">
        <v>5</v>
      </c>
      <c r="M802" s="4" t="str">
        <f>IFERROR(VLOOKUP(J802,Config!$A:$G,7,0),"")</f>
        <v>Ea</v>
      </c>
      <c r="N802" s="5">
        <f>IFERROR(VLOOKUP(J802,Config!$A:$C,3,0),"")</f>
        <v>0</v>
      </c>
      <c r="P802" s="4">
        <f>IFERROR(VLOOKUP(J802,Config!$A:$F,6,0),"")</f>
        <v>0</v>
      </c>
    </row>
    <row r="803" spans="2:16" x14ac:dyDescent="0.25">
      <c r="B803" s="6">
        <v>44289</v>
      </c>
      <c r="C803" s="7">
        <v>0.66666666666666663</v>
      </c>
      <c r="E803" s="4" t="s">
        <v>70</v>
      </c>
      <c r="G803" s="4">
        <f t="shared" si="18"/>
        <v>4</v>
      </c>
      <c r="H803" s="4">
        <f t="shared" si="19"/>
        <v>2021</v>
      </c>
      <c r="J803" s="1" t="s">
        <v>80</v>
      </c>
      <c r="K803" s="4" t="str">
        <f>IFERROR(VLOOKUP(J803,Config!$A:$B,2,0),"")</f>
        <v>Gá kẹp file tài liệu</v>
      </c>
      <c r="L803" s="1">
        <v>35</v>
      </c>
      <c r="M803" s="4" t="str">
        <f>IFERROR(VLOOKUP(J803,Config!$A:$G,7,0),"")</f>
        <v>Ea</v>
      </c>
      <c r="N803" s="5">
        <f>IFERROR(VLOOKUP(J803,Config!$A:$C,3,0),"")</f>
        <v>0</v>
      </c>
      <c r="P803" s="4">
        <f>IFERROR(VLOOKUP(J803,Config!$A:$F,6,0),"")</f>
        <v>0</v>
      </c>
    </row>
    <row r="804" spans="2:16" x14ac:dyDescent="0.25">
      <c r="B804" s="6">
        <v>44289</v>
      </c>
      <c r="C804" s="7">
        <v>0.66666666666666663</v>
      </c>
      <c r="E804" s="4" t="s">
        <v>70</v>
      </c>
      <c r="G804" s="4">
        <f t="shared" si="18"/>
        <v>4</v>
      </c>
      <c r="H804" s="4">
        <f t="shared" si="19"/>
        <v>2021</v>
      </c>
      <c r="J804" s="1" t="s">
        <v>81</v>
      </c>
      <c r="K804" s="4" t="str">
        <f>IFERROR(VLOOKUP(J804,Config!$A:$B,2,0),"")</f>
        <v>Túi lọc máy hút bụi</v>
      </c>
      <c r="L804" s="1">
        <v>40</v>
      </c>
      <c r="M804" s="4" t="str">
        <f>IFERROR(VLOOKUP(J804,Config!$A:$G,7,0),"")</f>
        <v>Ea</v>
      </c>
      <c r="N804" s="5">
        <f>IFERROR(VLOOKUP(J804,Config!$A:$C,3,0),"")</f>
        <v>0</v>
      </c>
      <c r="P804" s="4">
        <f>IFERROR(VLOOKUP(J804,Config!$A:$F,6,0),"")</f>
        <v>0</v>
      </c>
    </row>
    <row r="805" spans="2:16" x14ac:dyDescent="0.25">
      <c r="B805" s="6">
        <v>44289</v>
      </c>
      <c r="C805" s="7">
        <v>0.66666666666666663</v>
      </c>
      <c r="E805" s="4" t="s">
        <v>70</v>
      </c>
      <c r="G805" s="4">
        <f t="shared" si="18"/>
        <v>4</v>
      </c>
      <c r="H805" s="4">
        <f t="shared" si="19"/>
        <v>2021</v>
      </c>
      <c r="J805" s="1" t="s">
        <v>82</v>
      </c>
      <c r="K805" s="4" t="str">
        <f>IFERROR(VLOOKUP(J805,Config!$A:$B,2,0),"")</f>
        <v>Túi rác máy hút bụi</v>
      </c>
      <c r="L805" s="1">
        <v>18</v>
      </c>
      <c r="M805" s="4" t="str">
        <f>IFERROR(VLOOKUP(J805,Config!$A:$G,7,0),"")</f>
        <v>Ea</v>
      </c>
      <c r="N805" s="5">
        <f>IFERROR(VLOOKUP(J805,Config!$A:$C,3,0),"")</f>
        <v>0</v>
      </c>
      <c r="P805" s="4">
        <f>IFERROR(VLOOKUP(J805,Config!$A:$F,6,0),"")</f>
        <v>0</v>
      </c>
    </row>
    <row r="806" spans="2:16" x14ac:dyDescent="0.25">
      <c r="B806" s="6">
        <v>44289</v>
      </c>
      <c r="C806" s="7">
        <v>0.66666666666666663</v>
      </c>
      <c r="E806" s="4" t="s">
        <v>70</v>
      </c>
      <c r="G806" s="4">
        <f t="shared" si="18"/>
        <v>4</v>
      </c>
      <c r="H806" s="4">
        <f t="shared" si="19"/>
        <v>2021</v>
      </c>
      <c r="J806" s="1" t="s">
        <v>83</v>
      </c>
      <c r="K806" s="4" t="str">
        <f>IFERROR(VLOOKUP(J806,Config!$A:$B,2,0),"")</f>
        <v>Tấm lót chuột</v>
      </c>
      <c r="L806" s="1">
        <v>9</v>
      </c>
      <c r="M806" s="4" t="str">
        <f>IFERROR(VLOOKUP(J806,Config!$A:$G,7,0),"")</f>
        <v>Ea</v>
      </c>
      <c r="N806" s="5">
        <f>IFERROR(VLOOKUP(J806,Config!$A:$C,3,0),"")</f>
        <v>0</v>
      </c>
      <c r="P806" s="4">
        <f>IFERROR(VLOOKUP(J806,Config!$A:$F,6,0),"")</f>
        <v>0</v>
      </c>
    </row>
    <row r="807" spans="2:16" x14ac:dyDescent="0.25">
      <c r="B807" s="6">
        <v>44289</v>
      </c>
      <c r="C807" s="7">
        <v>0.66666666666666663</v>
      </c>
      <c r="E807" s="4" t="s">
        <v>70</v>
      </c>
      <c r="G807" s="4">
        <f t="shared" si="18"/>
        <v>4</v>
      </c>
      <c r="H807" s="4">
        <f t="shared" si="19"/>
        <v>2021</v>
      </c>
      <c r="J807" s="1" t="s">
        <v>84</v>
      </c>
      <c r="K807" s="4" t="str">
        <f>IFERROR(VLOOKUP(J807,Config!$A:$B,2,0),"")</f>
        <v>Dây thít 4 x 200mm</v>
      </c>
      <c r="L807" s="1">
        <v>12</v>
      </c>
      <c r="M807" s="4" t="str">
        <f>IFERROR(VLOOKUP(J807,Config!$A:$G,7,0),"")</f>
        <v>Pack</v>
      </c>
      <c r="N807" s="5">
        <f>IFERROR(VLOOKUP(J807,Config!$A:$C,3,0),"")</f>
        <v>0</v>
      </c>
      <c r="P807" s="4">
        <f>IFERROR(VLOOKUP(J807,Config!$A:$F,6,0),"")</f>
        <v>0</v>
      </c>
    </row>
    <row r="808" spans="2:16" x14ac:dyDescent="0.25">
      <c r="B808" s="6">
        <v>44289</v>
      </c>
      <c r="C808" s="7">
        <v>0.66666666666666663</v>
      </c>
      <c r="E808" s="4" t="s">
        <v>70</v>
      </c>
      <c r="G808" s="4">
        <f t="shared" si="18"/>
        <v>4</v>
      </c>
      <c r="H808" s="4">
        <f t="shared" si="19"/>
        <v>2021</v>
      </c>
      <c r="J808" s="1" t="s">
        <v>85</v>
      </c>
      <c r="K808" s="4" t="str">
        <f>IFERROR(VLOOKUP(J808,Config!$A:$B,2,0),"")</f>
        <v>Dây thít 5 x 300mm</v>
      </c>
      <c r="L808" s="1">
        <v>6</v>
      </c>
      <c r="M808" s="4" t="str">
        <f>IFERROR(VLOOKUP(J808,Config!$A:$G,7,0),"")</f>
        <v>Pack</v>
      </c>
      <c r="N808" s="5">
        <f>IFERROR(VLOOKUP(J808,Config!$A:$C,3,0),"")</f>
        <v>0</v>
      </c>
      <c r="P808" s="4">
        <f>IFERROR(VLOOKUP(J808,Config!$A:$F,6,0),"")</f>
        <v>0</v>
      </c>
    </row>
    <row r="809" spans="2:16" x14ac:dyDescent="0.25">
      <c r="B809" s="6">
        <v>44289</v>
      </c>
      <c r="C809" s="7">
        <v>0.66666666666666663</v>
      </c>
      <c r="E809" s="4" t="s">
        <v>70</v>
      </c>
      <c r="G809" s="4">
        <f t="shared" si="18"/>
        <v>4</v>
      </c>
      <c r="H809" s="4">
        <f t="shared" si="19"/>
        <v>2021</v>
      </c>
      <c r="J809" s="1" t="s">
        <v>86</v>
      </c>
      <c r="K809" s="4" t="str">
        <f>IFERROR(VLOOKUP(J809,Config!$A:$B,2,0),"")</f>
        <v>Dây thít 6 x 400mm</v>
      </c>
      <c r="L809" s="1">
        <v>7</v>
      </c>
      <c r="M809" s="4" t="str">
        <f>IFERROR(VLOOKUP(J809,Config!$A:$G,7,0),"")</f>
        <v>Pack</v>
      </c>
      <c r="N809" s="5">
        <f>IFERROR(VLOOKUP(J809,Config!$A:$C,3,0),"")</f>
        <v>0</v>
      </c>
      <c r="P809" s="4">
        <f>IFERROR(VLOOKUP(J809,Config!$A:$F,6,0),"")</f>
        <v>0</v>
      </c>
    </row>
    <row r="810" spans="2:16" x14ac:dyDescent="0.25">
      <c r="B810" s="6">
        <v>44289</v>
      </c>
      <c r="C810" s="7">
        <v>0.66666666666666663</v>
      </c>
      <c r="E810" s="4" t="s">
        <v>70</v>
      </c>
      <c r="G810" s="4">
        <f t="shared" si="18"/>
        <v>4</v>
      </c>
      <c r="H810" s="4">
        <f t="shared" si="19"/>
        <v>2021</v>
      </c>
      <c r="J810" s="1" t="s">
        <v>87</v>
      </c>
      <c r="K810" s="4" t="str">
        <f>IFERROR(VLOOKUP(J810,Config!$A:$B,2,0),"")</f>
        <v>Giấy mài phân tích 85-150-500</v>
      </c>
      <c r="L810" s="1">
        <v>10</v>
      </c>
      <c r="M810" s="4" t="str">
        <f>IFERROR(VLOOKUP(J810,Config!$A:$G,7,0),"")</f>
        <v>Ea</v>
      </c>
      <c r="N810" s="5">
        <f>IFERROR(VLOOKUP(J810,Config!$A:$C,3,0),"")</f>
        <v>0</v>
      </c>
      <c r="P810" s="4">
        <f>IFERROR(VLOOKUP(J810,Config!$A:$F,6,0),"")</f>
        <v>0</v>
      </c>
    </row>
    <row r="811" spans="2:16" x14ac:dyDescent="0.25">
      <c r="B811" s="6">
        <v>44289</v>
      </c>
      <c r="C811" s="7">
        <v>0.66666666666666663</v>
      </c>
      <c r="E811" s="4" t="s">
        <v>70</v>
      </c>
      <c r="G811" s="4">
        <f t="shared" si="18"/>
        <v>4</v>
      </c>
      <c r="H811" s="4">
        <f t="shared" si="19"/>
        <v>2021</v>
      </c>
      <c r="J811" s="1" t="s">
        <v>88</v>
      </c>
      <c r="K811" s="4" t="str">
        <f>IFERROR(VLOOKUP(J811,Config!$A:$B,2,0),"")</f>
        <v>Giấy mài phân tích 90-150-705</v>
      </c>
      <c r="L811" s="1">
        <v>3</v>
      </c>
      <c r="M811" s="4" t="str">
        <f>IFERROR(VLOOKUP(J811,Config!$A:$G,7,0),"")</f>
        <v>Ea</v>
      </c>
      <c r="N811" s="5">
        <f>IFERROR(VLOOKUP(J811,Config!$A:$C,3,0),"")</f>
        <v>0</v>
      </c>
      <c r="P811" s="4">
        <f>IFERROR(VLOOKUP(J811,Config!$A:$F,6,0),"")</f>
        <v>0</v>
      </c>
    </row>
    <row r="812" spans="2:16" x14ac:dyDescent="0.25">
      <c r="B812" s="6">
        <v>44289</v>
      </c>
      <c r="C812" s="7">
        <v>0.66666666666666663</v>
      </c>
      <c r="E812" s="4" t="s">
        <v>70</v>
      </c>
      <c r="G812" s="4">
        <f t="shared" si="18"/>
        <v>4</v>
      </c>
      <c r="H812" s="4">
        <f t="shared" si="19"/>
        <v>2021</v>
      </c>
      <c r="J812" s="1" t="s">
        <v>89</v>
      </c>
      <c r="K812" s="4" t="str">
        <f>IFERROR(VLOOKUP(J812,Config!$A:$B,2,0),"")</f>
        <v>Giấy mài phân tích 180-100-50</v>
      </c>
      <c r="L812" s="1">
        <v>5</v>
      </c>
      <c r="M812" s="4" t="str">
        <f>IFERROR(VLOOKUP(J812,Config!$A:$G,7,0),"")</f>
        <v>Ea</v>
      </c>
      <c r="N812" s="5">
        <f>IFERROR(VLOOKUP(J812,Config!$A:$C,3,0),"")</f>
        <v>0</v>
      </c>
      <c r="P812" s="4">
        <f>IFERROR(VLOOKUP(J812,Config!$A:$F,6,0),"")</f>
        <v>0</v>
      </c>
    </row>
    <row r="813" spans="2:16" x14ac:dyDescent="0.25">
      <c r="B813" s="6">
        <v>44289</v>
      </c>
      <c r="C813" s="7">
        <v>0.66666666666666663</v>
      </c>
      <c r="E813" s="4" t="s">
        <v>70</v>
      </c>
      <c r="G813" s="4">
        <f t="shared" si="18"/>
        <v>4</v>
      </c>
      <c r="H813" s="4">
        <f t="shared" si="19"/>
        <v>2021</v>
      </c>
      <c r="J813" s="1" t="s">
        <v>90</v>
      </c>
      <c r="K813" s="4" t="str">
        <f>IFERROR(VLOOKUP(J813,Config!$A:$B,2,0),"")</f>
        <v>Giấy nhám tròn lưng dính P240</v>
      </c>
      <c r="L813" s="1">
        <v>100</v>
      </c>
      <c r="M813" s="4" t="str">
        <f>IFERROR(VLOOKUP(J813,Config!$A:$G,7,0),"")</f>
        <v>Ea</v>
      </c>
      <c r="N813" s="5">
        <f>IFERROR(VLOOKUP(J813,Config!$A:$C,3,0),"")</f>
        <v>0</v>
      </c>
      <c r="P813" s="4">
        <f>IFERROR(VLOOKUP(J813,Config!$A:$F,6,0),"")</f>
        <v>0</v>
      </c>
    </row>
    <row r="814" spans="2:16" x14ac:dyDescent="0.25">
      <c r="B814" s="6">
        <v>44289</v>
      </c>
      <c r="C814" s="7">
        <v>0.66666666666666663</v>
      </c>
      <c r="E814" s="4" t="s">
        <v>70</v>
      </c>
      <c r="G814" s="4">
        <f t="shared" si="18"/>
        <v>4</v>
      </c>
      <c r="H814" s="4">
        <f t="shared" si="19"/>
        <v>2021</v>
      </c>
      <c r="J814" s="1" t="s">
        <v>91</v>
      </c>
      <c r="K814" s="4" t="str">
        <f>IFERROR(VLOOKUP(J814,Config!$A:$B,2,0),"")</f>
        <v>Giấy nhám tròn lưng dính P400</v>
      </c>
      <c r="L814" s="1">
        <v>100</v>
      </c>
      <c r="M814" s="4" t="str">
        <f>IFERROR(VLOOKUP(J814,Config!$A:$G,7,0),"")</f>
        <v>Ea</v>
      </c>
      <c r="N814" s="5">
        <f>IFERROR(VLOOKUP(J814,Config!$A:$C,3,0),"")</f>
        <v>0</v>
      </c>
      <c r="P814" s="4">
        <f>IFERROR(VLOOKUP(J814,Config!$A:$F,6,0),"")</f>
        <v>0</v>
      </c>
    </row>
    <row r="815" spans="2:16" x14ac:dyDescent="0.25">
      <c r="B815" s="6">
        <v>44289</v>
      </c>
      <c r="C815" s="7">
        <v>0.66666666666666663</v>
      </c>
      <c r="E815" s="4" t="s">
        <v>70</v>
      </c>
      <c r="G815" s="4">
        <f t="shared" si="18"/>
        <v>4</v>
      </c>
      <c r="H815" s="4">
        <f t="shared" si="19"/>
        <v>2021</v>
      </c>
      <c r="J815" s="1" t="s">
        <v>92</v>
      </c>
      <c r="K815" s="4" t="str">
        <f>IFERROR(VLOOKUP(J815,Config!$A:$B,2,0),"")</f>
        <v>Giấy nhám tròn lưng dính P800</v>
      </c>
      <c r="L815" s="1">
        <v>100</v>
      </c>
      <c r="M815" s="4" t="str">
        <f>IFERROR(VLOOKUP(J815,Config!$A:$G,7,0),"")</f>
        <v>Ea</v>
      </c>
      <c r="N815" s="5">
        <f>IFERROR(VLOOKUP(J815,Config!$A:$C,3,0),"")</f>
        <v>0</v>
      </c>
      <c r="P815" s="4">
        <f>IFERROR(VLOOKUP(J815,Config!$A:$F,6,0),"")</f>
        <v>0</v>
      </c>
    </row>
    <row r="816" spans="2:16" x14ac:dyDescent="0.25">
      <c r="B816" s="6">
        <v>44289</v>
      </c>
      <c r="C816" s="7">
        <v>0.66666666666666663</v>
      </c>
      <c r="E816" s="4" t="s">
        <v>70</v>
      </c>
      <c r="G816" s="4">
        <f t="shared" si="18"/>
        <v>4</v>
      </c>
      <c r="H816" s="4">
        <f t="shared" si="19"/>
        <v>2021</v>
      </c>
      <c r="J816" s="1" t="s">
        <v>93</v>
      </c>
      <c r="K816" s="4" t="str">
        <f>IFERROR(VLOOKUP(J816,Config!$A:$B,2,0),"")</f>
        <v>Giấy nhám tròn lưng dính P1200</v>
      </c>
      <c r="L816" s="1">
        <v>100</v>
      </c>
      <c r="M816" s="4" t="str">
        <f>IFERROR(VLOOKUP(J816,Config!$A:$G,7,0),"")</f>
        <v>Ea</v>
      </c>
      <c r="N816" s="5">
        <f>IFERROR(VLOOKUP(J816,Config!$A:$C,3,0),"")</f>
        <v>0</v>
      </c>
      <c r="P816" s="4">
        <f>IFERROR(VLOOKUP(J816,Config!$A:$F,6,0),"")</f>
        <v>0</v>
      </c>
    </row>
    <row r="817" spans="2:16" x14ac:dyDescent="0.25">
      <c r="B817" s="6">
        <v>44289</v>
      </c>
      <c r="C817" s="7">
        <v>0.66666666666666663</v>
      </c>
      <c r="E817" s="4" t="s">
        <v>70</v>
      </c>
      <c r="G817" s="4">
        <f t="shared" si="18"/>
        <v>4</v>
      </c>
      <c r="H817" s="4">
        <f t="shared" si="19"/>
        <v>2021</v>
      </c>
      <c r="J817" s="1" t="s">
        <v>94</v>
      </c>
      <c r="K817" s="4" t="str">
        <f>IFERROR(VLOOKUP(J817,Config!$A:$B,2,0),"")</f>
        <v>Thảm dính bụi</v>
      </c>
      <c r="L817" s="1">
        <v>73</v>
      </c>
      <c r="M817" s="4" t="str">
        <f>IFERROR(VLOOKUP(J817,Config!$A:$G,7,0),"")</f>
        <v>Ea</v>
      </c>
      <c r="N817" s="5">
        <f>IFERROR(VLOOKUP(J817,Config!$A:$C,3,0),"")</f>
        <v>0</v>
      </c>
      <c r="P817" s="4">
        <f>IFERROR(VLOOKUP(J817,Config!$A:$F,6,0),"")</f>
        <v>0</v>
      </c>
    </row>
    <row r="818" spans="2:16" x14ac:dyDescent="0.25">
      <c r="B818" s="6">
        <v>44289</v>
      </c>
      <c r="C818" s="7">
        <v>0.66666666666666663</v>
      </c>
      <c r="E818" s="4" t="s">
        <v>70</v>
      </c>
      <c r="G818" s="4">
        <f t="shared" si="18"/>
        <v>4</v>
      </c>
      <c r="H818" s="4">
        <f t="shared" si="19"/>
        <v>2021</v>
      </c>
      <c r="J818" s="1" t="s">
        <v>95</v>
      </c>
      <c r="K818" s="4" t="str">
        <f>IFERROR(VLOOKUP(J818,Config!$A:$B,2,0),"")</f>
        <v>Thảm chống tĩnh điện</v>
      </c>
      <c r="L818" s="1">
        <v>4</v>
      </c>
      <c r="M818" s="4" t="str">
        <f>IFERROR(VLOOKUP(J818,Config!$A:$G,7,0),"")</f>
        <v>Roll</v>
      </c>
      <c r="N818" s="5">
        <f>IFERROR(VLOOKUP(J818,Config!$A:$C,3,0),"")</f>
        <v>0</v>
      </c>
      <c r="P818" s="4">
        <f>IFERROR(VLOOKUP(J818,Config!$A:$F,6,0),"")</f>
        <v>0</v>
      </c>
    </row>
    <row r="819" spans="2:16" x14ac:dyDescent="0.25">
      <c r="B819" s="6">
        <v>44289</v>
      </c>
      <c r="C819" s="7">
        <v>0.66666666666666663</v>
      </c>
      <c r="E819" s="4" t="s">
        <v>70</v>
      </c>
      <c r="G819" s="4">
        <f t="shared" si="18"/>
        <v>4</v>
      </c>
      <c r="H819" s="4">
        <f t="shared" si="19"/>
        <v>2021</v>
      </c>
      <c r="J819" s="1" t="s">
        <v>96</v>
      </c>
      <c r="K819" s="4" t="str">
        <f>IFERROR(VLOOKUP(J819,Config!$A:$B,2,0),"")</f>
        <v>Nozzle 1001</v>
      </c>
      <c r="M819" s="4" t="str">
        <f>IFERROR(VLOOKUP(J819,Config!$A:$G,7,0),"")</f>
        <v>Pac</v>
      </c>
      <c r="N819" s="5">
        <f>IFERROR(VLOOKUP(J819,Config!$A:$C,3,0),"")</f>
        <v>0</v>
      </c>
      <c r="P819" s="4" t="str">
        <f>IFERROR(VLOOKUP(J819,Config!$A:$F,6,0),"")</f>
        <v>03013307-03</v>
      </c>
    </row>
    <row r="820" spans="2:16" x14ac:dyDescent="0.25">
      <c r="B820" s="6">
        <v>44289</v>
      </c>
      <c r="C820" s="7">
        <v>0.66666666666666663</v>
      </c>
      <c r="E820" s="4" t="s">
        <v>70</v>
      </c>
      <c r="G820" s="4">
        <f t="shared" si="18"/>
        <v>4</v>
      </c>
      <c r="H820" s="4">
        <f t="shared" si="19"/>
        <v>2021</v>
      </c>
      <c r="J820" s="1" t="s">
        <v>97</v>
      </c>
      <c r="K820" s="4" t="str">
        <f>IFERROR(VLOOKUP(J820,Config!$A:$B,2,0),"")</f>
        <v>Nozzle1003</v>
      </c>
      <c r="L820" s="1">
        <v>51</v>
      </c>
      <c r="M820" s="4" t="str">
        <f>IFERROR(VLOOKUP(J820,Config!$A:$G,7,0),"")</f>
        <v>Pac</v>
      </c>
      <c r="N820" s="5">
        <f>IFERROR(VLOOKUP(J820,Config!$A:$C,3,0),"")</f>
        <v>0</v>
      </c>
      <c r="P820" s="4" t="str">
        <f>IFERROR(VLOOKUP(J820,Config!$A:$F,6,0),"")</f>
        <v>03015869-03</v>
      </c>
    </row>
    <row r="821" spans="2:16" x14ac:dyDescent="0.25">
      <c r="B821" s="6">
        <v>44289</v>
      </c>
      <c r="C821" s="7">
        <v>0.66666666666666663</v>
      </c>
      <c r="E821" s="4" t="s">
        <v>70</v>
      </c>
      <c r="G821" s="4">
        <f t="shared" si="18"/>
        <v>4</v>
      </c>
      <c r="H821" s="4">
        <f t="shared" si="19"/>
        <v>2021</v>
      </c>
      <c r="J821" s="1" t="s">
        <v>98</v>
      </c>
      <c r="K821" s="4" t="str">
        <f>IFERROR(VLOOKUP(J821,Config!$A:$B,2,0),"")</f>
        <v>Nozzle 1004</v>
      </c>
      <c r="L821" s="1">
        <v>31</v>
      </c>
      <c r="M821" s="4" t="str">
        <f>IFERROR(VLOOKUP(J821,Config!$A:$G,7,0),"")</f>
        <v>Pac</v>
      </c>
      <c r="N821" s="5">
        <f>IFERROR(VLOOKUP(J821,Config!$A:$C,3,0),"")</f>
        <v>0</v>
      </c>
      <c r="P821" s="4" t="str">
        <f>IFERROR(VLOOKUP(J821,Config!$A:$F,6,0),"")</f>
        <v>03015840-03</v>
      </c>
    </row>
    <row r="822" spans="2:16" x14ac:dyDescent="0.25">
      <c r="B822" s="6">
        <v>44289</v>
      </c>
      <c r="C822" s="7">
        <v>0.66666666666666663</v>
      </c>
      <c r="E822" s="4" t="s">
        <v>70</v>
      </c>
      <c r="G822" s="4">
        <f t="shared" si="18"/>
        <v>4</v>
      </c>
      <c r="H822" s="4">
        <f t="shared" si="19"/>
        <v>2021</v>
      </c>
      <c r="J822" s="1" t="s">
        <v>99</v>
      </c>
      <c r="K822" s="4" t="str">
        <f>IFERROR(VLOOKUP(J822,Config!$A:$B,2,0),"")</f>
        <v>Nozzle 1005</v>
      </c>
      <c r="M822" s="4" t="str">
        <f>IFERROR(VLOOKUP(J822,Config!$A:$G,7,0),"")</f>
        <v>Pac</v>
      </c>
      <c r="N822" s="5">
        <f>IFERROR(VLOOKUP(J822,Config!$A:$C,3,0),"")</f>
        <v>0</v>
      </c>
      <c r="P822" s="4" t="str">
        <f>IFERROR(VLOOKUP(J822,Config!$A:$F,6,0),"")</f>
        <v>03056499-03</v>
      </c>
    </row>
    <row r="823" spans="2:16" x14ac:dyDescent="0.25">
      <c r="B823" s="6">
        <v>44289</v>
      </c>
      <c r="C823" s="7">
        <v>0.66666666666666663</v>
      </c>
      <c r="E823" s="4" t="s">
        <v>70</v>
      </c>
      <c r="G823" s="4">
        <f t="shared" si="18"/>
        <v>4</v>
      </c>
      <c r="H823" s="4">
        <f t="shared" si="19"/>
        <v>2021</v>
      </c>
      <c r="J823" s="1" t="s">
        <v>100</v>
      </c>
      <c r="K823" s="4" t="str">
        <f>IFERROR(VLOOKUP(J823,Config!$A:$B,2,0),"")</f>
        <v>Nozzle 1006</v>
      </c>
      <c r="L823" s="1">
        <v>14</v>
      </c>
      <c r="M823" s="4" t="str">
        <f>IFERROR(VLOOKUP(J823,Config!$A:$G,7,0),"")</f>
        <v>Pac</v>
      </c>
      <c r="N823" s="5">
        <f>IFERROR(VLOOKUP(J823,Config!$A:$C,3,0),"")</f>
        <v>0</v>
      </c>
      <c r="P823" s="4" t="str">
        <f>IFERROR(VLOOKUP(J823,Config!$A:$F,6,0),"")</f>
        <v>03015854-03</v>
      </c>
    </row>
    <row r="824" spans="2:16" x14ac:dyDescent="0.25">
      <c r="B824" s="6">
        <v>44289</v>
      </c>
      <c r="C824" s="7">
        <v>0.66666666666666663</v>
      </c>
      <c r="E824" s="4" t="s">
        <v>70</v>
      </c>
      <c r="G824" s="4">
        <f t="shared" si="18"/>
        <v>4</v>
      </c>
      <c r="H824" s="4">
        <f t="shared" si="19"/>
        <v>2021</v>
      </c>
      <c r="J824" s="1" t="s">
        <v>101</v>
      </c>
      <c r="K824" s="4" t="str">
        <f>IFERROR(VLOOKUP(J824,Config!$A:$B,2,0),"")</f>
        <v>Nozzle 1007</v>
      </c>
      <c r="L824" s="1">
        <v>8</v>
      </c>
      <c r="M824" s="4" t="str">
        <f>IFERROR(VLOOKUP(J824,Config!$A:$G,7,0),"")</f>
        <v>Pac</v>
      </c>
      <c r="N824" s="5">
        <f>IFERROR(VLOOKUP(J824,Config!$A:$C,3,0),"")</f>
        <v>0</v>
      </c>
      <c r="P824" s="4" t="str">
        <f>IFERROR(VLOOKUP(J824,Config!$A:$F,6,0),"")</f>
        <v>03054812-03</v>
      </c>
    </row>
    <row r="825" spans="2:16" x14ac:dyDescent="0.25">
      <c r="B825" s="6">
        <v>44289</v>
      </c>
      <c r="C825" s="7">
        <v>0.66666666666666663</v>
      </c>
      <c r="E825" s="4" t="s">
        <v>70</v>
      </c>
      <c r="G825" s="4">
        <f t="shared" si="18"/>
        <v>4</v>
      </c>
      <c r="H825" s="4">
        <f t="shared" si="19"/>
        <v>2021</v>
      </c>
      <c r="J825" s="1" t="s">
        <v>102</v>
      </c>
      <c r="K825" s="4" t="str">
        <f>IFERROR(VLOOKUP(J825,Config!$A:$B,2,0),"")</f>
        <v>Nozzle 1008</v>
      </c>
      <c r="L825" s="1">
        <v>54</v>
      </c>
      <c r="M825" s="4" t="str">
        <f>IFERROR(VLOOKUP(J825,Config!$A:$G,7,0),"")</f>
        <v>Pac</v>
      </c>
      <c r="N825" s="5">
        <f>IFERROR(VLOOKUP(J825,Config!$A:$C,3,0),"")</f>
        <v>0</v>
      </c>
      <c r="P825" s="4" t="str">
        <f>IFERROR(VLOOKUP(J825,Config!$A:$F,6,0),"")</f>
        <v>03099720-01</v>
      </c>
    </row>
    <row r="826" spans="2:16" x14ac:dyDescent="0.25">
      <c r="B826" s="6">
        <v>44289</v>
      </c>
      <c r="C826" s="7">
        <v>0.66666666666666663</v>
      </c>
      <c r="E826" s="4" t="s">
        <v>70</v>
      </c>
      <c r="G826" s="4">
        <f t="shared" ref="G826:G889" si="20">MONTH(B826)</f>
        <v>4</v>
      </c>
      <c r="H826" s="4">
        <f t="shared" ref="H826:H889" si="21">YEAR(B826)</f>
        <v>2021</v>
      </c>
      <c r="J826" s="1" t="s">
        <v>103</v>
      </c>
      <c r="K826" s="4" t="str">
        <f>IFERROR(VLOOKUP(J826,Config!$A:$B,2,0),"")</f>
        <v>Nozzle 1009</v>
      </c>
      <c r="L826" s="1">
        <v>31</v>
      </c>
      <c r="M826" s="4" t="str">
        <f>IFERROR(VLOOKUP(J826,Config!$A:$G,7,0),"")</f>
        <v>Pac</v>
      </c>
      <c r="N826" s="5">
        <f>IFERROR(VLOOKUP(J826,Config!$A:$C,3,0),"")</f>
        <v>0</v>
      </c>
      <c r="P826" s="4" t="str">
        <f>IFERROR(VLOOKUP(J826,Config!$A:$F,6,0),"")</f>
        <v>03102963-01</v>
      </c>
    </row>
    <row r="827" spans="2:16" x14ac:dyDescent="0.25">
      <c r="B827" s="6">
        <v>44289</v>
      </c>
      <c r="C827" s="7">
        <v>0.66666666666666663</v>
      </c>
      <c r="E827" s="4" t="s">
        <v>70</v>
      </c>
      <c r="G827" s="4">
        <f t="shared" si="20"/>
        <v>4</v>
      </c>
      <c r="H827" s="4">
        <f t="shared" si="21"/>
        <v>2021</v>
      </c>
      <c r="J827" s="1" t="s">
        <v>104</v>
      </c>
      <c r="K827" s="4" t="str">
        <f>IFERROR(VLOOKUP(J827,Config!$A:$B,2,0),"")</f>
        <v>Nozzle 1075 / 1010</v>
      </c>
      <c r="L827" s="1">
        <v>5</v>
      </c>
      <c r="M827" s="4" t="str">
        <f>IFERROR(VLOOKUP(J827,Config!$A:$G,7,0),"")</f>
        <v>Pac</v>
      </c>
      <c r="N827" s="5">
        <f>IFERROR(VLOOKUP(J827,Config!$A:$C,3,0),"")</f>
        <v>0</v>
      </c>
      <c r="P827" s="4" t="str">
        <f>IFERROR(VLOOKUP(J827,Config!$A:$F,6,0),"")</f>
        <v>03107579-01</v>
      </c>
    </row>
    <row r="828" spans="2:16" x14ac:dyDescent="0.25">
      <c r="B828" s="6">
        <v>44289</v>
      </c>
      <c r="C828" s="7">
        <v>0.66666666666666663</v>
      </c>
      <c r="E828" s="4" t="s">
        <v>70</v>
      </c>
      <c r="G828" s="4">
        <f t="shared" si="20"/>
        <v>4</v>
      </c>
      <c r="H828" s="4">
        <f t="shared" si="21"/>
        <v>2021</v>
      </c>
      <c r="J828" s="1" t="s">
        <v>105</v>
      </c>
      <c r="K828" s="4" t="str">
        <f>IFERROR(VLOOKUP(J828,Config!$A:$B,2,0),"")</f>
        <v>Nozzle 4004</v>
      </c>
      <c r="M828" s="4" t="str">
        <f>IFERROR(VLOOKUP(J828,Config!$A:$G,7,0),"")</f>
        <v>Pac</v>
      </c>
      <c r="N828" s="5">
        <f>IFERROR(VLOOKUP(J828,Config!$A:$C,3,0),"")</f>
        <v>0</v>
      </c>
      <c r="P828" s="4" t="str">
        <f>IFERROR(VLOOKUP(J828,Config!$A:$F,6,0),"")</f>
        <v>03121197-01</v>
      </c>
    </row>
    <row r="829" spans="2:16" x14ac:dyDescent="0.25">
      <c r="B829" s="6">
        <v>44289</v>
      </c>
      <c r="C829" s="7">
        <v>0.66666666666666663</v>
      </c>
      <c r="E829" s="4" t="s">
        <v>70</v>
      </c>
      <c r="G829" s="4">
        <f t="shared" si="20"/>
        <v>4</v>
      </c>
      <c r="H829" s="4">
        <f t="shared" si="21"/>
        <v>2021</v>
      </c>
      <c r="J829" s="1" t="s">
        <v>106</v>
      </c>
      <c r="K829" s="4" t="str">
        <f>IFERROR(VLOOKUP(J829,Config!$A:$B,2,0),"")</f>
        <v>Nozzle 4028</v>
      </c>
      <c r="L829" s="1">
        <v>34</v>
      </c>
      <c r="M829" s="4" t="str">
        <f>IFERROR(VLOOKUP(J829,Config!$A:$G,7,0),"")</f>
        <v>Pac</v>
      </c>
      <c r="N829" s="5">
        <f>IFERROR(VLOOKUP(J829,Config!$A:$C,3,0),"")</f>
        <v>0</v>
      </c>
      <c r="P829" s="4" t="str">
        <f>IFERROR(VLOOKUP(J829,Config!$A:$F,6,0),"")</f>
        <v>03115821-01</v>
      </c>
    </row>
    <row r="830" spans="2:16" x14ac:dyDescent="0.25">
      <c r="B830" s="6">
        <v>44289</v>
      </c>
      <c r="C830" s="7">
        <v>0.66666666666666663</v>
      </c>
      <c r="E830" s="4" t="s">
        <v>70</v>
      </c>
      <c r="G830" s="4">
        <f t="shared" si="20"/>
        <v>4</v>
      </c>
      <c r="H830" s="4">
        <f t="shared" si="21"/>
        <v>2021</v>
      </c>
      <c r="J830" s="1" t="s">
        <v>107</v>
      </c>
      <c r="K830" s="4" t="str">
        <f>IFERROR(VLOOKUP(J830,Config!$A:$B,2,0),"")</f>
        <v>Nozzle 4046</v>
      </c>
      <c r="L830" s="1">
        <v>8</v>
      </c>
      <c r="M830" s="4" t="str">
        <f>IFERROR(VLOOKUP(J830,Config!$A:$G,7,0),"")</f>
        <v>Pac</v>
      </c>
      <c r="N830" s="5">
        <f>IFERROR(VLOOKUP(J830,Config!$A:$C,3,0),"")</f>
        <v>0</v>
      </c>
      <c r="P830" s="4" t="str">
        <f>IFERROR(VLOOKUP(J830,Config!$A:$F,6,0),"")</f>
        <v>03105714-01</v>
      </c>
    </row>
    <row r="831" spans="2:16" x14ac:dyDescent="0.25">
      <c r="B831" s="6">
        <v>44289</v>
      </c>
      <c r="C831" s="7">
        <v>0.66666666666666663</v>
      </c>
      <c r="E831" s="4" t="s">
        <v>70</v>
      </c>
      <c r="G831" s="4">
        <f t="shared" si="20"/>
        <v>4</v>
      </c>
      <c r="H831" s="4">
        <f t="shared" si="21"/>
        <v>2021</v>
      </c>
      <c r="J831" s="1" t="s">
        <v>108</v>
      </c>
      <c r="K831" s="4" t="str">
        <f>IFERROR(VLOOKUP(J831,Config!$A:$B,2,0),"")</f>
        <v>Nozzle 4069</v>
      </c>
      <c r="M831" s="4" t="str">
        <f>IFERROR(VLOOKUP(J831,Config!$A:$G,7,0),"")</f>
        <v>Pac</v>
      </c>
      <c r="N831" s="5">
        <f>IFERROR(VLOOKUP(J831,Config!$A:$C,3,0),"")</f>
        <v>0</v>
      </c>
      <c r="P831" s="4" t="str">
        <f>IFERROR(VLOOKUP(J831,Config!$A:$F,6,0),"")</f>
        <v>03106244-01</v>
      </c>
    </row>
    <row r="832" spans="2:16" x14ac:dyDescent="0.25">
      <c r="B832" s="6">
        <v>44289</v>
      </c>
      <c r="C832" s="7">
        <v>0.66666666666666663</v>
      </c>
      <c r="E832" s="4" t="s">
        <v>70</v>
      </c>
      <c r="G832" s="4">
        <f t="shared" si="20"/>
        <v>4</v>
      </c>
      <c r="H832" s="4">
        <f t="shared" si="21"/>
        <v>2021</v>
      </c>
      <c r="J832" s="1" t="s">
        <v>109</v>
      </c>
      <c r="K832" s="4" t="str">
        <f>IFERROR(VLOOKUP(J832,Config!$A:$B,2,0),"")</f>
        <v>Nozzle 4075 / 4077</v>
      </c>
      <c r="L832" s="1">
        <v>10</v>
      </c>
      <c r="M832" s="4" t="str">
        <f>IFERROR(VLOOKUP(J832,Config!$A:$G,7,0),"")</f>
        <v>Pac</v>
      </c>
      <c r="N832" s="5">
        <f>IFERROR(VLOOKUP(J832,Config!$A:$C,3,0),"")</f>
        <v>0</v>
      </c>
      <c r="P832" s="4">
        <f>IFERROR(VLOOKUP(J832,Config!$A:$F,6,0),"")</f>
        <v>0</v>
      </c>
    </row>
    <row r="833" spans="2:16" x14ac:dyDescent="0.25">
      <c r="B833" s="6">
        <v>44289</v>
      </c>
      <c r="C833" s="7">
        <v>0.66666666666666663</v>
      </c>
      <c r="E833" s="4" t="s">
        <v>70</v>
      </c>
      <c r="G833" s="4">
        <f t="shared" si="20"/>
        <v>4</v>
      </c>
      <c r="H833" s="4">
        <f t="shared" si="21"/>
        <v>2021</v>
      </c>
      <c r="J833" s="1" t="s">
        <v>110</v>
      </c>
      <c r="K833" s="4" t="str">
        <f>IFERROR(VLOOKUP(J833,Config!$A:$B,2,0),"")</f>
        <v>Nozzle 4095</v>
      </c>
      <c r="L833" s="1">
        <v>8</v>
      </c>
      <c r="M833" s="4" t="str">
        <f>IFERROR(VLOOKUP(J833,Config!$A:$G,7,0),"")</f>
        <v>Pac</v>
      </c>
      <c r="N833" s="5">
        <f>IFERROR(VLOOKUP(J833,Config!$A:$C,3,0),"")</f>
        <v>0</v>
      </c>
      <c r="P833" s="4">
        <f>IFERROR(VLOOKUP(J833,Config!$A:$F,6,0),"")</f>
        <v>0</v>
      </c>
    </row>
    <row r="834" spans="2:16" x14ac:dyDescent="0.25">
      <c r="B834" s="6">
        <v>44289</v>
      </c>
      <c r="C834" s="7">
        <v>0.66666666666666663</v>
      </c>
      <c r="E834" s="4" t="s">
        <v>70</v>
      </c>
      <c r="G834" s="4">
        <f t="shared" si="20"/>
        <v>4</v>
      </c>
      <c r="H834" s="4">
        <f t="shared" si="21"/>
        <v>2021</v>
      </c>
      <c r="J834" s="1" t="s">
        <v>111</v>
      </c>
      <c r="K834" s="4" t="str">
        <f>IFERROR(VLOOKUP(J834,Config!$A:$B,2,0),"")</f>
        <v>Nozzle 4102</v>
      </c>
      <c r="L834" s="1">
        <v>34</v>
      </c>
      <c r="M834" s="4" t="str">
        <f>IFERROR(VLOOKUP(J834,Config!$A:$G,7,0),"")</f>
        <v>Pac</v>
      </c>
      <c r="N834" s="5">
        <f>IFERROR(VLOOKUP(J834,Config!$A:$C,3,0),"")</f>
        <v>0</v>
      </c>
      <c r="P834" s="4" t="str">
        <f>IFERROR(VLOOKUP(J834,Config!$A:$F,6,0),"")</f>
        <v>03133662-01</v>
      </c>
    </row>
    <row r="835" spans="2:16" x14ac:dyDescent="0.25">
      <c r="B835" s="6">
        <v>44289</v>
      </c>
      <c r="C835" s="7">
        <v>0.66666666666666663</v>
      </c>
      <c r="E835" s="4" t="s">
        <v>70</v>
      </c>
      <c r="G835" s="4">
        <f t="shared" si="20"/>
        <v>4</v>
      </c>
      <c r="H835" s="4">
        <f t="shared" si="21"/>
        <v>2021</v>
      </c>
      <c r="J835" s="1" t="s">
        <v>112</v>
      </c>
      <c r="K835" s="4" t="str">
        <f>IFERROR(VLOOKUP(J835,Config!$A:$B,2,0),"")</f>
        <v>Nozzle 4103</v>
      </c>
      <c r="L835" s="1">
        <v>92</v>
      </c>
      <c r="M835" s="4" t="str">
        <f>IFERROR(VLOOKUP(J835,Config!$A:$G,7,0),"")</f>
        <v>Pac</v>
      </c>
      <c r="N835" s="5">
        <f>IFERROR(VLOOKUP(J835,Config!$A:$C,3,0),"")</f>
        <v>0</v>
      </c>
      <c r="P835" s="4" t="str">
        <f>IFERROR(VLOOKUP(J835,Config!$A:$F,6,0),"")</f>
        <v>03101981-01</v>
      </c>
    </row>
    <row r="836" spans="2:16" x14ac:dyDescent="0.25">
      <c r="B836" s="6">
        <v>44289</v>
      </c>
      <c r="C836" s="7">
        <v>0.66666666666666663</v>
      </c>
      <c r="E836" s="4" t="s">
        <v>70</v>
      </c>
      <c r="G836" s="4">
        <f t="shared" si="20"/>
        <v>4</v>
      </c>
      <c r="H836" s="4">
        <f t="shared" si="21"/>
        <v>2021</v>
      </c>
      <c r="J836" s="1" t="s">
        <v>113</v>
      </c>
      <c r="K836" s="4" t="str">
        <f>IFERROR(VLOOKUP(J836,Config!$A:$B,2,0),"")</f>
        <v>Nozzle 4105</v>
      </c>
      <c r="L836" s="1">
        <v>102</v>
      </c>
      <c r="M836" s="4" t="str">
        <f>IFERROR(VLOOKUP(J836,Config!$A:$G,7,0),"")</f>
        <v>Pac</v>
      </c>
      <c r="N836" s="5">
        <f>IFERROR(VLOOKUP(J836,Config!$A:$C,3,0),"")</f>
        <v>0</v>
      </c>
      <c r="P836" s="4" t="str">
        <f>IFERROR(VLOOKUP(J836,Config!$A:$F,6,0),"")</f>
        <v>03102457-01</v>
      </c>
    </row>
    <row r="837" spans="2:16" x14ac:dyDescent="0.25">
      <c r="B837" s="6">
        <v>44289</v>
      </c>
      <c r="C837" s="7">
        <v>0.66666666666666663</v>
      </c>
      <c r="E837" s="4" t="s">
        <v>70</v>
      </c>
      <c r="G837" s="4">
        <f t="shared" si="20"/>
        <v>4</v>
      </c>
      <c r="H837" s="4">
        <f t="shared" si="21"/>
        <v>2021</v>
      </c>
      <c r="J837" s="1" t="s">
        <v>114</v>
      </c>
      <c r="K837" s="4" t="str">
        <f>IFERROR(VLOOKUP(J837,Config!$A:$B,2,0),"")</f>
        <v>Nozzle 4106</v>
      </c>
      <c r="L837" s="1">
        <v>40</v>
      </c>
      <c r="M837" s="4" t="str">
        <f>IFERROR(VLOOKUP(J837,Config!$A:$G,7,0),"")</f>
        <v>Pac</v>
      </c>
      <c r="N837" s="5">
        <f>IFERROR(VLOOKUP(J837,Config!$A:$C,3,0),"")</f>
        <v>0</v>
      </c>
      <c r="P837" s="4" t="str">
        <f>IFERROR(VLOOKUP(J837,Config!$A:$F,6,0),"")</f>
        <v>03102459-01</v>
      </c>
    </row>
    <row r="838" spans="2:16" x14ac:dyDescent="0.25">
      <c r="B838" s="6">
        <v>44289</v>
      </c>
      <c r="C838" s="7">
        <v>0.66666666666666663</v>
      </c>
      <c r="E838" s="4" t="s">
        <v>70</v>
      </c>
      <c r="G838" s="4">
        <f t="shared" si="20"/>
        <v>4</v>
      </c>
      <c r="H838" s="4">
        <f t="shared" si="21"/>
        <v>2021</v>
      </c>
      <c r="J838" s="1" t="s">
        <v>115</v>
      </c>
      <c r="K838" s="4" t="str">
        <f>IFERROR(VLOOKUP(J838,Config!$A:$B,2,0),"")</f>
        <v>Nozzle 4107</v>
      </c>
      <c r="L838" s="1">
        <v>176</v>
      </c>
      <c r="M838" s="4" t="str">
        <f>IFERROR(VLOOKUP(J838,Config!$A:$G,7,0),"")</f>
        <v>Pac</v>
      </c>
      <c r="N838" s="5">
        <f>IFERROR(VLOOKUP(J838,Config!$A:$C,3,0),"")</f>
        <v>0</v>
      </c>
      <c r="P838" s="4" t="str">
        <f>IFERROR(VLOOKUP(J838,Config!$A:$F,6,0),"")</f>
        <v>03102344-01</v>
      </c>
    </row>
    <row r="839" spans="2:16" x14ac:dyDescent="0.25">
      <c r="B839" s="6">
        <v>44289</v>
      </c>
      <c r="C839" s="7">
        <v>0.66666666666666663</v>
      </c>
      <c r="E839" s="4" t="s">
        <v>70</v>
      </c>
      <c r="G839" s="4">
        <f t="shared" si="20"/>
        <v>4</v>
      </c>
      <c r="H839" s="4">
        <f t="shared" si="21"/>
        <v>2021</v>
      </c>
      <c r="J839" s="1" t="s">
        <v>116</v>
      </c>
      <c r="K839" s="4" t="str">
        <f>IFERROR(VLOOKUP(J839,Config!$A:$B,2,0),"")</f>
        <v>Nozzle 4108</v>
      </c>
      <c r="L839" s="1">
        <v>60</v>
      </c>
      <c r="M839" s="4" t="str">
        <f>IFERROR(VLOOKUP(J839,Config!$A:$G,7,0),"")</f>
        <v>Pac</v>
      </c>
      <c r="N839" s="5">
        <f>IFERROR(VLOOKUP(J839,Config!$A:$C,3,0),"")</f>
        <v>0</v>
      </c>
      <c r="P839" s="4" t="str">
        <f>IFERROR(VLOOKUP(J839,Config!$A:$F,6,0),"")</f>
        <v>03103544-01</v>
      </c>
    </row>
    <row r="840" spans="2:16" x14ac:dyDescent="0.25">
      <c r="B840" s="6">
        <v>44289</v>
      </c>
      <c r="C840" s="7">
        <v>0.66666666666666663</v>
      </c>
      <c r="E840" s="4" t="s">
        <v>70</v>
      </c>
      <c r="G840" s="4">
        <f t="shared" si="20"/>
        <v>4</v>
      </c>
      <c r="H840" s="4">
        <f t="shared" si="21"/>
        <v>2021</v>
      </c>
      <c r="J840" s="1" t="s">
        <v>117</v>
      </c>
      <c r="K840" s="4" t="str">
        <f>IFERROR(VLOOKUP(J840,Config!$A:$B,2,0),"")</f>
        <v>Nozzle 4109</v>
      </c>
      <c r="L840" s="1">
        <v>109</v>
      </c>
      <c r="M840" s="4" t="str">
        <f>IFERROR(VLOOKUP(J840,Config!$A:$G,7,0),"")</f>
        <v>Pac</v>
      </c>
      <c r="N840" s="5">
        <f>IFERROR(VLOOKUP(J840,Config!$A:$C,3,0),"")</f>
        <v>0</v>
      </c>
      <c r="P840" s="4" t="str">
        <f>IFERROR(VLOOKUP(J840,Config!$A:$F,6,0),"")</f>
        <v>03103553-01</v>
      </c>
    </row>
    <row r="841" spans="2:16" x14ac:dyDescent="0.25">
      <c r="B841" s="6">
        <v>44289</v>
      </c>
      <c r="C841" s="7">
        <v>0.66666666666666663</v>
      </c>
      <c r="E841" s="4" t="s">
        <v>70</v>
      </c>
      <c r="G841" s="4">
        <f t="shared" si="20"/>
        <v>4</v>
      </c>
      <c r="H841" s="4">
        <f t="shared" si="21"/>
        <v>2021</v>
      </c>
      <c r="J841" s="1" t="s">
        <v>118</v>
      </c>
      <c r="K841" s="4" t="str">
        <f>IFERROR(VLOOKUP(J841,Config!$A:$B,2,0),"")</f>
        <v>Nozzle 4110</v>
      </c>
      <c r="L841" s="1">
        <v>23</v>
      </c>
      <c r="M841" s="4" t="str">
        <f>IFERROR(VLOOKUP(J841,Config!$A:$G,7,0),"")</f>
        <v>Pac</v>
      </c>
      <c r="N841" s="5">
        <f>IFERROR(VLOOKUP(J841,Config!$A:$C,3,0),"")</f>
        <v>0</v>
      </c>
      <c r="P841" s="4" t="str">
        <f>IFERROR(VLOOKUP(J841,Config!$A:$F,6,0),"")</f>
        <v>03115853-01</v>
      </c>
    </row>
    <row r="842" spans="2:16" x14ac:dyDescent="0.25">
      <c r="B842" s="6">
        <v>44289</v>
      </c>
      <c r="C842" s="7">
        <v>0.66666666666666663</v>
      </c>
      <c r="E842" s="4" t="s">
        <v>70</v>
      </c>
      <c r="G842" s="4">
        <f t="shared" si="20"/>
        <v>4</v>
      </c>
      <c r="H842" s="4">
        <f t="shared" si="21"/>
        <v>2021</v>
      </c>
      <c r="J842" s="1" t="s">
        <v>119</v>
      </c>
      <c r="K842" s="4" t="str">
        <f>IFERROR(VLOOKUP(J842,Config!$A:$B,2,0),"")</f>
        <v>Nozzle 4113</v>
      </c>
      <c r="M842" s="4" t="str">
        <f>IFERROR(VLOOKUP(J842,Config!$A:$G,7,0),"")</f>
        <v>Pac</v>
      </c>
      <c r="N842" s="5">
        <f>IFERROR(VLOOKUP(J842,Config!$A:$C,3,0),"")</f>
        <v>0</v>
      </c>
      <c r="P842" s="4" t="str">
        <f>IFERROR(VLOOKUP(J842,Config!$A:$F,6,0),"")</f>
        <v>03215882-01</v>
      </c>
    </row>
    <row r="843" spans="2:16" x14ac:dyDescent="0.25">
      <c r="B843" s="6">
        <v>44289</v>
      </c>
      <c r="C843" s="7">
        <v>0.66666666666666663</v>
      </c>
      <c r="E843" s="4" t="s">
        <v>70</v>
      </c>
      <c r="G843" s="4">
        <f t="shared" si="20"/>
        <v>4</v>
      </c>
      <c r="H843" s="4">
        <f t="shared" si="21"/>
        <v>2021</v>
      </c>
      <c r="J843" s="1" t="s">
        <v>120</v>
      </c>
      <c r="K843" s="4" t="str">
        <f>IFERROR(VLOOKUP(J843,Config!$A:$B,2,0),"")</f>
        <v>Nozzle 4204</v>
      </c>
      <c r="M843" s="4" t="str">
        <f>IFERROR(VLOOKUP(J843,Config!$A:$G,7,0),"")</f>
        <v>Pac</v>
      </c>
      <c r="N843" s="5">
        <f>IFERROR(VLOOKUP(J843,Config!$A:$C,3,0),"")</f>
        <v>0</v>
      </c>
      <c r="P843" s="4" t="str">
        <f>IFERROR(VLOOKUP(J843,Config!$A:$F,6,0),"")</f>
        <v>03149000-01</v>
      </c>
    </row>
    <row r="844" spans="2:16" x14ac:dyDescent="0.25">
      <c r="B844" s="6">
        <v>44289</v>
      </c>
      <c r="C844" s="7">
        <v>0.66666666666666663</v>
      </c>
      <c r="E844" s="4" t="s">
        <v>70</v>
      </c>
      <c r="G844" s="4">
        <f t="shared" si="20"/>
        <v>4</v>
      </c>
      <c r="H844" s="4">
        <f t="shared" si="21"/>
        <v>2021</v>
      </c>
      <c r="J844" s="1" t="s">
        <v>121</v>
      </c>
      <c r="K844" s="4" t="str">
        <f>IFERROR(VLOOKUP(J844,Config!$A:$B,2,0),"")</f>
        <v>Nozzle 4208</v>
      </c>
      <c r="M844" s="4" t="str">
        <f>IFERROR(VLOOKUP(J844,Config!$A:$G,7,0),"")</f>
        <v>Pac</v>
      </c>
      <c r="N844" s="5">
        <f>IFERROR(VLOOKUP(J844,Config!$A:$C,3,0),"")</f>
        <v>0</v>
      </c>
      <c r="P844" s="4">
        <f>IFERROR(VLOOKUP(J844,Config!$A:$F,6,0),"")</f>
        <v>0</v>
      </c>
    </row>
    <row r="845" spans="2:16" x14ac:dyDescent="0.25">
      <c r="B845" s="6">
        <v>44289</v>
      </c>
      <c r="C845" s="7">
        <v>0.66666666666666663</v>
      </c>
      <c r="E845" s="4" t="s">
        <v>70</v>
      </c>
      <c r="G845" s="4">
        <f t="shared" si="20"/>
        <v>4</v>
      </c>
      <c r="H845" s="4">
        <f t="shared" si="21"/>
        <v>2021</v>
      </c>
      <c r="J845" s="1" t="s">
        <v>122</v>
      </c>
      <c r="K845" s="4" t="str">
        <f>IFERROR(VLOOKUP(J845,Config!$A:$B,2,0),"")</f>
        <v>Chíp ACT máy ASM</v>
      </c>
      <c r="L845" s="1">
        <v>13</v>
      </c>
      <c r="M845" s="4" t="str">
        <f>IFERROR(VLOOKUP(J845,Config!$A:$G,7,0),"")</f>
        <v>Reel</v>
      </c>
      <c r="N845" s="5">
        <f>IFERROR(VLOOKUP(J845,Config!$A:$C,3,0),"")</f>
        <v>0</v>
      </c>
      <c r="P845" s="4" t="str">
        <f>IFERROR(VLOOKUP(J845,Config!$A:$F,6,0),"")</f>
        <v>00359505-02</v>
      </c>
    </row>
    <row r="846" spans="2:16" x14ac:dyDescent="0.25">
      <c r="B846" s="6">
        <v>44289</v>
      </c>
      <c r="C846" s="7">
        <v>0.66666666666666663</v>
      </c>
      <c r="E846" s="4" t="s">
        <v>70</v>
      </c>
      <c r="G846" s="4">
        <f t="shared" si="20"/>
        <v>4</v>
      </c>
      <c r="H846" s="4">
        <f t="shared" si="21"/>
        <v>2021</v>
      </c>
      <c r="J846" s="1" t="s">
        <v>123</v>
      </c>
      <c r="K846" s="4" t="str">
        <f>IFERROR(VLOOKUP(J846,Config!$A:$B,2,0),"")</f>
        <v>Nút dừng khẩn cấp</v>
      </c>
      <c r="L846" s="1">
        <v>3</v>
      </c>
      <c r="M846" s="4" t="str">
        <f>IFERROR(VLOOKUP(J846,Config!$A:$G,7,0),"")</f>
        <v>Ea</v>
      </c>
      <c r="N846" s="5">
        <f>IFERROR(VLOOKUP(J846,Config!$A:$C,3,0),"")</f>
        <v>0</v>
      </c>
      <c r="P846" s="4">
        <f>IFERROR(VLOOKUP(J846,Config!$A:$F,6,0),"")</f>
        <v>0</v>
      </c>
    </row>
    <row r="847" spans="2:16" x14ac:dyDescent="0.25">
      <c r="B847" s="6">
        <v>44289</v>
      </c>
      <c r="C847" s="7">
        <v>0.66666666666666663</v>
      </c>
      <c r="E847" s="4" t="s">
        <v>70</v>
      </c>
      <c r="G847" s="4">
        <f t="shared" si="20"/>
        <v>4</v>
      </c>
      <c r="H847" s="4">
        <f t="shared" si="21"/>
        <v>2021</v>
      </c>
      <c r="J847" s="1" t="s">
        <v>124</v>
      </c>
      <c r="K847" s="4" t="str">
        <f>IFERROR(VLOOKUP(J847,Config!$A:$B,2,0),"")</f>
        <v>Đệm chống va đập cửa máy ASM</v>
      </c>
      <c r="L847" s="1">
        <v>12</v>
      </c>
      <c r="M847" s="4" t="str">
        <f>IFERROR(VLOOKUP(J847,Config!$A:$G,7,0),"")</f>
        <v>Ea</v>
      </c>
      <c r="N847" s="5">
        <f>IFERROR(VLOOKUP(J847,Config!$A:$C,3,0),"")</f>
        <v>0</v>
      </c>
      <c r="P847" s="4">
        <f>IFERROR(VLOOKUP(J847,Config!$A:$F,6,0),"")</f>
        <v>0</v>
      </c>
    </row>
    <row r="848" spans="2:16" x14ac:dyDescent="0.25">
      <c r="B848" s="6">
        <v>44289</v>
      </c>
      <c r="C848" s="7">
        <v>0.66666666666666663</v>
      </c>
      <c r="E848" s="4" t="s">
        <v>70</v>
      </c>
      <c r="G848" s="4">
        <f t="shared" si="20"/>
        <v>4</v>
      </c>
      <c r="H848" s="4">
        <f t="shared" si="21"/>
        <v>2021</v>
      </c>
      <c r="J848" s="1" t="s">
        <v>125</v>
      </c>
      <c r="K848" s="4" t="str">
        <f>IFERROR(VLOOKUP(J848,Config!$A:$B,2,0),"")</f>
        <v xml:space="preserve">Đồng hồ hiển thị áp suất khí </v>
      </c>
      <c r="L848" s="1">
        <v>2</v>
      </c>
      <c r="M848" s="4" t="str">
        <f>IFERROR(VLOOKUP(J848,Config!$A:$G,7,0),"")</f>
        <v>Ea</v>
      </c>
      <c r="N848" s="5">
        <f>IFERROR(VLOOKUP(J848,Config!$A:$C,3,0),"")</f>
        <v>0</v>
      </c>
      <c r="P848" s="4">
        <f>IFERROR(VLOOKUP(J848,Config!$A:$F,6,0),"")</f>
        <v>0</v>
      </c>
    </row>
    <row r="849" spans="2:16" x14ac:dyDescent="0.25">
      <c r="B849" s="6">
        <v>44289</v>
      </c>
      <c r="C849" s="7">
        <v>0.66666666666666663</v>
      </c>
      <c r="E849" s="4" t="s">
        <v>70</v>
      </c>
      <c r="G849" s="4">
        <f t="shared" si="20"/>
        <v>4</v>
      </c>
      <c r="H849" s="4">
        <f t="shared" si="21"/>
        <v>2021</v>
      </c>
      <c r="J849" s="1" t="s">
        <v>126</v>
      </c>
      <c r="K849" s="4" t="str">
        <f>IFERROR(VLOOKUP(J849,Config!$A:$B,2,0),"")</f>
        <v>Máy quét mã vạch cầm tay DM8600</v>
      </c>
      <c r="L849" s="1">
        <v>1</v>
      </c>
      <c r="M849" s="4" t="str">
        <f>IFERROR(VLOOKUP(J849,Config!$A:$G,7,0),"")</f>
        <v>Ea</v>
      </c>
      <c r="N849" s="5">
        <f>IFERROR(VLOOKUP(J849,Config!$A:$C,3,0),"")</f>
        <v>0</v>
      </c>
      <c r="P849" s="4">
        <f>IFERROR(VLOOKUP(J849,Config!$A:$F,6,0),"")</f>
        <v>0</v>
      </c>
    </row>
    <row r="850" spans="2:16" x14ac:dyDescent="0.25">
      <c r="B850" s="6">
        <v>44289</v>
      </c>
      <c r="C850" s="7">
        <v>0.66666666666666663</v>
      </c>
      <c r="E850" s="4" t="s">
        <v>70</v>
      </c>
      <c r="G850" s="4">
        <f t="shared" si="20"/>
        <v>4</v>
      </c>
      <c r="H850" s="4">
        <f t="shared" si="21"/>
        <v>2021</v>
      </c>
      <c r="J850" s="1" t="s">
        <v>127</v>
      </c>
      <c r="K850" s="4" t="str">
        <f>IFERROR(VLOOKUP(J850,Config!$A:$B,2,0),"")</f>
        <v>Relay DMF</v>
      </c>
      <c r="L850" s="1">
        <v>6</v>
      </c>
      <c r="M850" s="4" t="str">
        <f>IFERROR(VLOOKUP(J850,Config!$A:$G,7,0),"")</f>
        <v>Ea</v>
      </c>
      <c r="N850" s="5">
        <f>IFERROR(VLOOKUP(J850,Config!$A:$C,3,0),"")</f>
        <v>0</v>
      </c>
      <c r="P850" s="4">
        <f>IFERROR(VLOOKUP(J850,Config!$A:$F,6,0),"")</f>
        <v>0</v>
      </c>
    </row>
    <row r="851" spans="2:16" x14ac:dyDescent="0.25">
      <c r="B851" s="6">
        <v>44289</v>
      </c>
      <c r="C851" s="7">
        <v>0.66666666666666663</v>
      </c>
      <c r="E851" s="4" t="s">
        <v>70</v>
      </c>
      <c r="G851" s="4">
        <f t="shared" si="20"/>
        <v>4</v>
      </c>
      <c r="H851" s="4">
        <f t="shared" si="21"/>
        <v>2021</v>
      </c>
      <c r="J851" s="1" t="s">
        <v>128</v>
      </c>
      <c r="K851" s="4" t="str">
        <f>IFERROR(VLOOKUP(J851,Config!$A:$B,2,0),"")</f>
        <v>Relay 12V</v>
      </c>
      <c r="L851" s="1">
        <v>3</v>
      </c>
      <c r="M851" s="4" t="str">
        <f>IFERROR(VLOOKUP(J851,Config!$A:$G,7,0),"")</f>
        <v>Ea</v>
      </c>
      <c r="N851" s="5">
        <f>IFERROR(VLOOKUP(J851,Config!$A:$C,3,0),"")</f>
        <v>0</v>
      </c>
      <c r="P851" s="4">
        <f>IFERROR(VLOOKUP(J851,Config!$A:$F,6,0),"")</f>
        <v>0</v>
      </c>
    </row>
    <row r="852" spans="2:16" x14ac:dyDescent="0.25">
      <c r="B852" s="6">
        <v>44289</v>
      </c>
      <c r="C852" s="7">
        <v>0.66666666666666663</v>
      </c>
      <c r="E852" s="4" t="s">
        <v>70</v>
      </c>
      <c r="G852" s="4">
        <f t="shared" si="20"/>
        <v>4</v>
      </c>
      <c r="H852" s="4">
        <f t="shared" si="21"/>
        <v>2021</v>
      </c>
      <c r="J852" s="1" t="s">
        <v>129</v>
      </c>
      <c r="K852" s="4" t="str">
        <f>IFERROR(VLOOKUP(J852,Config!$A:$B,2,0),"")</f>
        <v>Tuner</v>
      </c>
      <c r="L852" s="1">
        <v>1</v>
      </c>
      <c r="M852" s="4" t="str">
        <f>IFERROR(VLOOKUP(J852,Config!$A:$G,7,0),"")</f>
        <v>Ea</v>
      </c>
      <c r="N852" s="5">
        <f>IFERROR(VLOOKUP(J852,Config!$A:$C,3,0),"")</f>
        <v>0</v>
      </c>
      <c r="P852" s="4">
        <f>IFERROR(VLOOKUP(J852,Config!$A:$F,6,0),"")</f>
        <v>0</v>
      </c>
    </row>
    <row r="853" spans="2:16" x14ac:dyDescent="0.25">
      <c r="B853" s="6">
        <v>44289</v>
      </c>
      <c r="C853" s="7">
        <v>0.66666666666666663</v>
      </c>
      <c r="E853" s="4" t="s">
        <v>70</v>
      </c>
      <c r="G853" s="4">
        <f t="shared" si="20"/>
        <v>4</v>
      </c>
      <c r="H853" s="4">
        <f t="shared" si="21"/>
        <v>2021</v>
      </c>
      <c r="J853" s="1" t="s">
        <v>130</v>
      </c>
      <c r="K853" s="4" t="str">
        <f>IFERROR(VLOOKUP(J853,Config!$A:$B,2,0),"")</f>
        <v xml:space="preserve">Cảm biến EE - SX672 </v>
      </c>
      <c r="L853" s="1">
        <v>1</v>
      </c>
      <c r="M853" s="4" t="str">
        <f>IFERROR(VLOOKUP(J853,Config!$A:$G,7,0),"")</f>
        <v>Ea</v>
      </c>
      <c r="N853" s="5">
        <f>IFERROR(VLOOKUP(J853,Config!$A:$C,3,0),"")</f>
        <v>0</v>
      </c>
      <c r="P853" s="4">
        <f>IFERROR(VLOOKUP(J853,Config!$A:$F,6,0),"")</f>
        <v>0</v>
      </c>
    </row>
    <row r="854" spans="2:16" x14ac:dyDescent="0.25">
      <c r="B854" s="6">
        <v>44289</v>
      </c>
      <c r="C854" s="7">
        <v>0.66666666666666663</v>
      </c>
      <c r="E854" s="4" t="s">
        <v>70</v>
      </c>
      <c r="G854" s="4">
        <f t="shared" si="20"/>
        <v>4</v>
      </c>
      <c r="H854" s="4">
        <f t="shared" si="21"/>
        <v>2021</v>
      </c>
      <c r="J854" s="1" t="s">
        <v>131</v>
      </c>
      <c r="K854" s="4" t="str">
        <f>IFERROR(VLOOKUP(J854,Config!$A:$B,2,0),"")</f>
        <v>Cảm biến RMX44PC3</v>
      </c>
      <c r="L854" s="1">
        <v>3</v>
      </c>
      <c r="M854" s="4" t="str">
        <f>IFERROR(VLOOKUP(J854,Config!$A:$G,7,0),"")</f>
        <v>Ea</v>
      </c>
      <c r="N854" s="5">
        <f>IFERROR(VLOOKUP(J854,Config!$A:$C,3,0),"")</f>
        <v>0</v>
      </c>
      <c r="P854" s="4">
        <f>IFERROR(VLOOKUP(J854,Config!$A:$F,6,0),"")</f>
        <v>0</v>
      </c>
    </row>
    <row r="855" spans="2:16" x14ac:dyDescent="0.25">
      <c r="B855" s="6">
        <v>44289</v>
      </c>
      <c r="C855" s="7">
        <v>0.66666666666666663</v>
      </c>
      <c r="E855" s="4" t="s">
        <v>70</v>
      </c>
      <c r="G855" s="4">
        <f t="shared" si="20"/>
        <v>4</v>
      </c>
      <c r="H855" s="4">
        <f t="shared" si="21"/>
        <v>2021</v>
      </c>
      <c r="J855" s="1" t="s">
        <v>132</v>
      </c>
      <c r="K855" s="4" t="str">
        <f>IFERROR(VLOOKUP(J855,Config!$A:$B,2,0),"")</f>
        <v>Ụ chia khí cho head X4/SX có vacum pumb</v>
      </c>
      <c r="L855" s="1">
        <v>2</v>
      </c>
      <c r="M855" s="4" t="str">
        <f>IFERROR(VLOOKUP(J855,Config!$A:$G,7,0),"")</f>
        <v>Ea</v>
      </c>
      <c r="N855" s="5">
        <f>IFERROR(VLOOKUP(J855,Config!$A:$C,3,0),"")</f>
        <v>0</v>
      </c>
      <c r="P855" s="4">
        <f>IFERROR(VLOOKUP(J855,Config!$A:$F,6,0),"")</f>
        <v>0</v>
      </c>
    </row>
    <row r="856" spans="2:16" x14ac:dyDescent="0.25">
      <c r="B856" s="6">
        <v>44289</v>
      </c>
      <c r="C856" s="7">
        <v>0.66666666666666663</v>
      </c>
      <c r="E856" s="4" t="s">
        <v>70</v>
      </c>
      <c r="G856" s="4">
        <f t="shared" si="20"/>
        <v>4</v>
      </c>
      <c r="H856" s="4">
        <f t="shared" si="21"/>
        <v>2021</v>
      </c>
      <c r="J856" s="1" t="s">
        <v>133</v>
      </c>
      <c r="K856" s="4" t="str">
        <f>IFERROR(VLOOKUP(J856,Config!$A:$B,2,0),"")</f>
        <v>Ụ chia khí cho head X4/SX không có vacum pumb</v>
      </c>
      <c r="L856" s="1">
        <v>1</v>
      </c>
      <c r="M856" s="4" t="str">
        <f>IFERROR(VLOOKUP(J856,Config!$A:$G,7,0),"")</f>
        <v>Ea</v>
      </c>
      <c r="N856" s="5">
        <f>IFERROR(VLOOKUP(J856,Config!$A:$C,3,0),"")</f>
        <v>0</v>
      </c>
      <c r="P856" s="4">
        <f>IFERROR(VLOOKUP(J856,Config!$A:$F,6,0),"")</f>
        <v>0</v>
      </c>
    </row>
    <row r="857" spans="2:16" x14ac:dyDescent="0.25">
      <c r="B857" s="6">
        <v>44289</v>
      </c>
      <c r="C857" s="7">
        <v>0.66666666666666663</v>
      </c>
      <c r="E857" s="4" t="s">
        <v>70</v>
      </c>
      <c r="G857" s="4">
        <f t="shared" si="20"/>
        <v>4</v>
      </c>
      <c r="H857" s="4">
        <f t="shared" si="21"/>
        <v>2021</v>
      </c>
      <c r="J857" s="1" t="s">
        <v>134</v>
      </c>
      <c r="K857" s="4" t="str">
        <f>IFERROR(VLOOKUP(J857,Config!$A:$B,2,0),"")</f>
        <v>Card đồ họa</v>
      </c>
      <c r="L857" s="1">
        <v>1</v>
      </c>
      <c r="M857" s="4" t="str">
        <f>IFERROR(VLOOKUP(J857,Config!$A:$G,7,0),"")</f>
        <v>Ea</v>
      </c>
      <c r="N857" s="5">
        <f>IFERROR(VLOOKUP(J857,Config!$A:$C,3,0),"")</f>
        <v>0</v>
      </c>
      <c r="P857" s="4">
        <f>IFERROR(VLOOKUP(J857,Config!$A:$F,6,0),"")</f>
        <v>0</v>
      </c>
    </row>
    <row r="858" spans="2:16" x14ac:dyDescent="0.25">
      <c r="B858" s="6">
        <v>44289</v>
      </c>
      <c r="C858" s="7">
        <v>0.66666666666666663</v>
      </c>
      <c r="E858" s="4" t="s">
        <v>70</v>
      </c>
      <c r="G858" s="4">
        <f t="shared" si="20"/>
        <v>4</v>
      </c>
      <c r="H858" s="4">
        <f t="shared" si="21"/>
        <v>2021</v>
      </c>
      <c r="J858" s="1" t="s">
        <v>135</v>
      </c>
      <c r="K858" s="4" t="str">
        <f>IFERROR(VLOOKUP(J858,Config!$A:$B,2,0),"")</f>
        <v>Tape dán jig ACT máy  ASM loại nhỏ</v>
      </c>
      <c r="L858" s="1">
        <v>9</v>
      </c>
      <c r="M858" s="4" t="str">
        <f>IFERROR(VLOOKUP(J858,Config!$A:$G,7,0),"")</f>
        <v>Ea</v>
      </c>
      <c r="N858" s="5">
        <f>IFERROR(VLOOKUP(J858,Config!$A:$C,3,0),"")</f>
        <v>0</v>
      </c>
      <c r="P858" s="4" t="str">
        <f>IFERROR(VLOOKUP(J858,Config!$A:$F,6,0),"")</f>
        <v xml:space="preserve"> 03157505S01</v>
      </c>
    </row>
    <row r="859" spans="2:16" x14ac:dyDescent="0.25">
      <c r="B859" s="6">
        <v>44289</v>
      </c>
      <c r="C859" s="7">
        <v>0.66666666666666663</v>
      </c>
      <c r="E859" s="4" t="s">
        <v>70</v>
      </c>
      <c r="G859" s="4">
        <f t="shared" si="20"/>
        <v>4</v>
      </c>
      <c r="H859" s="4">
        <f t="shared" si="21"/>
        <v>2021</v>
      </c>
      <c r="J859" s="1" t="s">
        <v>136</v>
      </c>
      <c r="K859" s="4" t="str">
        <f>IFERROR(VLOOKUP(J859,Config!$A:$B,2,0),"")</f>
        <v>Tape dán jig ACT máy ASM loại to</v>
      </c>
      <c r="L859" s="1">
        <v>33</v>
      </c>
      <c r="M859" s="4" t="str">
        <f>IFERROR(VLOOKUP(J859,Config!$A:$G,7,0),"")</f>
        <v>Ea</v>
      </c>
      <c r="N859" s="5">
        <f>IFERROR(VLOOKUP(J859,Config!$A:$C,3,0),"")</f>
        <v>0</v>
      </c>
      <c r="P859" s="4" t="str">
        <f>IFERROR(VLOOKUP(J859,Config!$A:$F,6,0),"")</f>
        <v>03071883-01</v>
      </c>
    </row>
    <row r="860" spans="2:16" x14ac:dyDescent="0.25">
      <c r="B860" s="6">
        <v>44289</v>
      </c>
      <c r="C860" s="7">
        <v>0.66666666666666663</v>
      </c>
      <c r="E860" s="4" t="s">
        <v>70</v>
      </c>
      <c r="G860" s="4">
        <f t="shared" si="20"/>
        <v>4</v>
      </c>
      <c r="H860" s="4">
        <f t="shared" si="21"/>
        <v>2021</v>
      </c>
      <c r="J860" s="1" t="s">
        <v>240</v>
      </c>
      <c r="K860" s="4" t="str">
        <f>IFERROR(VLOOKUP(J860,Config!$A:$B,2,0),"")</f>
        <v>DP Driver CP20A</v>
      </c>
      <c r="L860" s="1">
        <v>15</v>
      </c>
      <c r="M860" s="4" t="str">
        <f>IFERROR(VLOOKUP(J860,Config!$A:$G,7,0),"")</f>
        <v>Ea</v>
      </c>
      <c r="N860" s="5">
        <f>IFERROR(VLOOKUP(J860,Config!$A:$C,3,0),"")</f>
        <v>0</v>
      </c>
      <c r="P860" s="4" t="str">
        <f>IFERROR(VLOOKUP(J860,Config!$A:$F,6,0),"")</f>
        <v>03058627S06</v>
      </c>
    </row>
    <row r="861" spans="2:16" x14ac:dyDescent="0.25">
      <c r="B861" s="6">
        <v>44289</v>
      </c>
      <c r="C861" s="7">
        <v>0.66666666666666663</v>
      </c>
      <c r="E861" s="4" t="s">
        <v>70</v>
      </c>
      <c r="G861" s="4">
        <f t="shared" si="20"/>
        <v>4</v>
      </c>
      <c r="H861" s="4">
        <f t="shared" si="21"/>
        <v>2021</v>
      </c>
      <c r="J861" s="1" t="s">
        <v>241</v>
      </c>
      <c r="K861" s="4" t="str">
        <f>IFERROR(VLOOKUP(J861,Config!$A:$B,2,0),"")</f>
        <v>DP Driver CP20M</v>
      </c>
      <c r="L861" s="1">
        <v>17</v>
      </c>
      <c r="M861" s="4" t="str">
        <f>IFERROR(VLOOKUP(J861,Config!$A:$G,7,0),"")</f>
        <v>Ea</v>
      </c>
      <c r="N861" s="5">
        <f>IFERROR(VLOOKUP(J861,Config!$A:$C,3,0),"")</f>
        <v>0</v>
      </c>
      <c r="P861" s="4" t="str">
        <f>IFERROR(VLOOKUP(J861,Config!$A:$F,6,0),"")</f>
        <v>03149490S02</v>
      </c>
    </row>
    <row r="862" spans="2:16" x14ac:dyDescent="0.25">
      <c r="B862" s="6">
        <v>44289</v>
      </c>
      <c r="C862" s="7">
        <v>0.66666666666666663</v>
      </c>
      <c r="E862" s="4" t="s">
        <v>70</v>
      </c>
      <c r="G862" s="4">
        <f t="shared" si="20"/>
        <v>4</v>
      </c>
      <c r="H862" s="4">
        <f t="shared" si="21"/>
        <v>2021</v>
      </c>
      <c r="J862" s="1" t="s">
        <v>242</v>
      </c>
      <c r="K862" s="4" t="str">
        <f>IFERROR(VLOOKUP(J862,Config!$A:$B,2,0),"")</f>
        <v>DP Driver CP20M2</v>
      </c>
      <c r="L862" s="1">
        <v>33</v>
      </c>
      <c r="M862" s="4" t="str">
        <f>IFERROR(VLOOKUP(J862,Config!$A:$G,7,0),"")</f>
        <v>Ea</v>
      </c>
      <c r="N862" s="5">
        <f>IFERROR(VLOOKUP(J862,Config!$A:$C,3,0),"")</f>
        <v>0</v>
      </c>
      <c r="P862" s="4" t="str">
        <f>IFERROR(VLOOKUP(J862,Config!$A:$F,6,0),"")</f>
        <v>03153682S04</v>
      </c>
    </row>
    <row r="863" spans="2:16" x14ac:dyDescent="0.25">
      <c r="B863" s="6">
        <v>44289</v>
      </c>
      <c r="C863" s="7">
        <v>0.66666666666666663</v>
      </c>
      <c r="E863" s="4" t="s">
        <v>70</v>
      </c>
      <c r="G863" s="4">
        <f t="shared" si="20"/>
        <v>4</v>
      </c>
      <c r="H863" s="4">
        <f t="shared" si="21"/>
        <v>2021</v>
      </c>
      <c r="J863" s="1" t="s">
        <v>458</v>
      </c>
      <c r="K863" s="4" t="str">
        <f>IFERROR(VLOOKUP(J863,Config!$A:$B,2,0),"")</f>
        <v>Tăm bông vệ sinh head ASM</v>
      </c>
      <c r="L863" s="1">
        <v>24</v>
      </c>
      <c r="M863" s="4" t="str">
        <f>IFERROR(VLOOKUP(J863,Config!$A:$G,7,0),"")</f>
        <v>Pack</v>
      </c>
      <c r="N863" s="5">
        <f>IFERROR(VLOOKUP(J863,Config!$A:$C,3,0),"")</f>
        <v>0</v>
      </c>
      <c r="P863" s="4" t="str">
        <f>IFERROR(VLOOKUP(J863,Config!$A:$F,6,0),"")</f>
        <v>00388764-03</v>
      </c>
    </row>
    <row r="864" spans="2:16" x14ac:dyDescent="0.25">
      <c r="B864" s="6">
        <v>44289</v>
      </c>
      <c r="C864" s="7">
        <v>0.66666666666666663</v>
      </c>
      <c r="E864" s="4" t="s">
        <v>70</v>
      </c>
      <c r="G864" s="4">
        <f t="shared" si="20"/>
        <v>4</v>
      </c>
      <c r="H864" s="4">
        <f t="shared" si="21"/>
        <v>2021</v>
      </c>
      <c r="J864" s="1" t="s">
        <v>243</v>
      </c>
      <c r="K864" s="4" t="str">
        <f>IFERROR(VLOOKUP(J864,Config!$A:$B,2,0),"")</f>
        <v>Bộ lọc khí đầu cho máy TX</v>
      </c>
      <c r="L864" s="1">
        <v>12</v>
      </c>
      <c r="M864" s="4" t="str">
        <f>IFERROR(VLOOKUP(J864,Config!$A:$G,7,0),"")</f>
        <v>Ea</v>
      </c>
      <c r="N864" s="5">
        <f>IFERROR(VLOOKUP(J864,Config!$A:$C,3,0),"")</f>
        <v>0</v>
      </c>
      <c r="P864" s="4" t="str">
        <f>IFERROR(VLOOKUP(J864,Config!$A:$F,6,0),"")</f>
        <v>00355386-01</v>
      </c>
    </row>
    <row r="865" spans="2:16" x14ac:dyDescent="0.25">
      <c r="B865" s="6">
        <v>44289</v>
      </c>
      <c r="C865" s="7">
        <v>0.66666666666666663</v>
      </c>
      <c r="E865" s="4" t="s">
        <v>70</v>
      </c>
      <c r="G865" s="4">
        <f t="shared" si="20"/>
        <v>4</v>
      </c>
      <c r="H865" s="4">
        <f t="shared" si="21"/>
        <v>2021</v>
      </c>
      <c r="J865" s="1" t="s">
        <v>244</v>
      </c>
      <c r="K865" s="4" t="str">
        <f>IFERROR(VLOOKUP(J865,Config!$A:$B,2,0),"")</f>
        <v>Dây khí âm cho segment</v>
      </c>
      <c r="L865" s="1">
        <v>18</v>
      </c>
      <c r="M865" s="4" t="str">
        <f>IFERROR(VLOOKUP(J865,Config!$A:$G,7,0),"")</f>
        <v>Pack</v>
      </c>
      <c r="N865" s="5">
        <f>IFERROR(VLOOKUP(J865,Config!$A:$C,3,0),"")</f>
        <v>0</v>
      </c>
      <c r="P865" s="4" t="str">
        <f>IFERROR(VLOOKUP(J865,Config!$A:$F,6,0),"")</f>
        <v>03013018S01</v>
      </c>
    </row>
    <row r="866" spans="2:16" x14ac:dyDescent="0.25">
      <c r="B866" s="6">
        <v>44289</v>
      </c>
      <c r="C866" s="7">
        <v>0.66666666666666663</v>
      </c>
      <c r="E866" s="4" t="s">
        <v>70</v>
      </c>
      <c r="G866" s="4">
        <f t="shared" si="20"/>
        <v>4</v>
      </c>
      <c r="H866" s="4">
        <f t="shared" si="21"/>
        <v>2021</v>
      </c>
      <c r="J866" s="1" t="s">
        <v>245</v>
      </c>
      <c r="K866" s="4" t="str">
        <f>IFERROR(VLOOKUP(J866,Config!$A:$B,2,0),"")</f>
        <v>Lưỡi dao máy printer</v>
      </c>
      <c r="L866" s="1">
        <v>20</v>
      </c>
      <c r="M866" s="4" t="str">
        <f>IFERROR(VLOOKUP(J866,Config!$A:$G,7,0),"")</f>
        <v>Ea</v>
      </c>
      <c r="N866" s="5">
        <f>IFERROR(VLOOKUP(J866,Config!$A:$C,3,0),"")</f>
        <v>0</v>
      </c>
      <c r="P866" s="4">
        <f>IFERROR(VLOOKUP(J866,Config!$A:$F,6,0),"")</f>
        <v>0</v>
      </c>
    </row>
    <row r="867" spans="2:16" x14ac:dyDescent="0.25">
      <c r="B867" s="6">
        <v>44289</v>
      </c>
      <c r="C867" s="7">
        <v>0.66666666666666663</v>
      </c>
      <c r="E867" s="4" t="s">
        <v>70</v>
      </c>
      <c r="G867" s="4">
        <f t="shared" si="20"/>
        <v>4</v>
      </c>
      <c r="H867" s="4">
        <f t="shared" si="21"/>
        <v>2021</v>
      </c>
      <c r="J867" s="1" t="s">
        <v>246</v>
      </c>
      <c r="K867" s="4" t="str">
        <f>IFERROR(VLOOKUP(J867,Config!$A:$B,2,0),"")</f>
        <v>Vision boarb cho máy ASM X4is, SX2</v>
      </c>
      <c r="M867" s="4" t="str">
        <f>IFERROR(VLOOKUP(J867,Config!$A:$G,7,0),"")</f>
        <v>EA</v>
      </c>
      <c r="N867" s="5">
        <f>IFERROR(VLOOKUP(J867,Config!$A:$C,3,0),"")</f>
        <v>0</v>
      </c>
      <c r="P867" s="4" t="str">
        <f>IFERROR(VLOOKUP(J867,Config!$A:$F,6,0),"")</f>
        <v>03067289S02</v>
      </c>
    </row>
    <row r="868" spans="2:16" x14ac:dyDescent="0.25">
      <c r="B868" s="6">
        <v>44289</v>
      </c>
      <c r="C868" s="7">
        <v>0.66666666666666663</v>
      </c>
      <c r="E868" s="4" t="s">
        <v>70</v>
      </c>
      <c r="G868" s="4">
        <f t="shared" si="20"/>
        <v>4</v>
      </c>
      <c r="H868" s="4">
        <f t="shared" si="21"/>
        <v>2021</v>
      </c>
      <c r="J868" s="1" t="s">
        <v>247</v>
      </c>
      <c r="K868" s="4" t="str">
        <f>IFERROR(VLOOKUP(J868,Config!$A:$B,2,0),"")</f>
        <v>PCB camera</v>
      </c>
      <c r="L868" s="1">
        <v>4</v>
      </c>
      <c r="M868" s="4" t="str">
        <f>IFERROR(VLOOKUP(J868,Config!$A:$G,7,0),"")</f>
        <v>EA</v>
      </c>
      <c r="N868" s="5">
        <f>IFERROR(VLOOKUP(J868,Config!$A:$C,3,0),"")</f>
        <v>0</v>
      </c>
      <c r="P868" s="4" t="str">
        <f>IFERROR(VLOOKUP(J868,Config!$A:$F,6,0),"")</f>
        <v>03101402-01</v>
      </c>
    </row>
    <row r="869" spans="2:16" x14ac:dyDescent="0.25">
      <c r="B869" s="6">
        <v>44289</v>
      </c>
      <c r="C869" s="7">
        <v>0.66666666666666663</v>
      </c>
      <c r="E869" s="4" t="s">
        <v>70</v>
      </c>
      <c r="G869" s="4">
        <f t="shared" si="20"/>
        <v>4</v>
      </c>
      <c r="H869" s="4">
        <f t="shared" si="21"/>
        <v>2021</v>
      </c>
      <c r="J869" s="1" t="s">
        <v>248</v>
      </c>
      <c r="K869" s="4" t="str">
        <f>IFERROR(VLOOKUP(J869,Config!$A:$B,2,0),"")</f>
        <v>Feeder guide (ASM)</v>
      </c>
      <c r="L869" s="1">
        <v>16</v>
      </c>
      <c r="M869" s="4" t="str">
        <f>IFERROR(VLOOKUP(J869,Config!$A:$G,7,0),"")</f>
        <v>EA</v>
      </c>
      <c r="N869" s="5">
        <f>IFERROR(VLOOKUP(J869,Config!$A:$C,3,0),"")</f>
        <v>0</v>
      </c>
      <c r="P869" s="4" t="str">
        <f>IFERROR(VLOOKUP(J869,Config!$A:$F,6,0),"")</f>
        <v>03039368-03</v>
      </c>
    </row>
    <row r="870" spans="2:16" x14ac:dyDescent="0.25">
      <c r="B870" s="6">
        <v>44289</v>
      </c>
      <c r="C870" s="7">
        <v>0.66666666666666663</v>
      </c>
      <c r="E870" s="4" t="s">
        <v>70</v>
      </c>
      <c r="G870" s="4">
        <f t="shared" si="20"/>
        <v>4</v>
      </c>
      <c r="H870" s="4">
        <f t="shared" si="21"/>
        <v>2021</v>
      </c>
      <c r="J870" s="1" t="s">
        <v>249</v>
      </c>
      <c r="K870" s="4" t="str">
        <f>IFERROR(VLOOKUP(J870,Config!$A:$B,2,0),"")</f>
        <v>Entering guide feeder (ASM)</v>
      </c>
      <c r="L870" s="1">
        <v>16</v>
      </c>
      <c r="M870" s="4" t="str">
        <f>IFERROR(VLOOKUP(J870,Config!$A:$G,7,0),"")</f>
        <v>EA</v>
      </c>
      <c r="N870" s="5">
        <f>IFERROR(VLOOKUP(J870,Config!$A:$C,3,0),"")</f>
        <v>0</v>
      </c>
      <c r="P870" s="4" t="str">
        <f>IFERROR(VLOOKUP(J870,Config!$A:$F,6,0),"")</f>
        <v>03002898-02</v>
      </c>
    </row>
    <row r="871" spans="2:16" x14ac:dyDescent="0.25">
      <c r="B871" s="6">
        <v>44289</v>
      </c>
      <c r="C871" s="7">
        <v>0.66666666666666663</v>
      </c>
      <c r="E871" s="4" t="s">
        <v>70</v>
      </c>
      <c r="G871" s="4">
        <f t="shared" si="20"/>
        <v>4</v>
      </c>
      <c r="H871" s="4">
        <f t="shared" si="21"/>
        <v>2021</v>
      </c>
      <c r="J871" s="1" t="s">
        <v>250</v>
      </c>
      <c r="K871" s="4" t="str">
        <f>IFERROR(VLOOKUP(J871,Config!$A:$B,2,0),"")</f>
        <v xml:space="preserve">Flux tank </v>
      </c>
      <c r="L871" s="1">
        <v>26</v>
      </c>
      <c r="M871" s="4" t="str">
        <f>IFERROR(VLOOKUP(J871,Config!$A:$G,7,0),"")</f>
        <v>EA</v>
      </c>
      <c r="N871" s="5">
        <f>IFERROR(VLOOKUP(J871,Config!$A:$C,3,0),"")</f>
        <v>0</v>
      </c>
      <c r="P871" s="4" t="str">
        <f>IFERROR(VLOOKUP(J871,Config!$A:$F,6,0),"")</f>
        <v>03060794S01</v>
      </c>
    </row>
    <row r="872" spans="2:16" x14ac:dyDescent="0.25">
      <c r="B872" s="6">
        <v>44289</v>
      </c>
      <c r="C872" s="7">
        <v>0.66666666666666663</v>
      </c>
      <c r="E872" s="4" t="s">
        <v>70</v>
      </c>
      <c r="G872" s="4">
        <f t="shared" si="20"/>
        <v>4</v>
      </c>
      <c r="H872" s="4">
        <f t="shared" si="21"/>
        <v>2021</v>
      </c>
      <c r="J872" s="1" t="s">
        <v>251</v>
      </c>
      <c r="K872" s="4" t="str">
        <f>IFERROR(VLOOKUP(J872,Config!$A:$B,2,0),"")</f>
        <v>Flux tank Standard</v>
      </c>
      <c r="L872" s="1">
        <v>6</v>
      </c>
      <c r="M872" s="4" t="str">
        <f>IFERROR(VLOOKUP(J872,Config!$A:$G,7,0),"")</f>
        <v>EA</v>
      </c>
      <c r="N872" s="5">
        <f>IFERROR(VLOOKUP(J872,Config!$A:$C,3,0),"")</f>
        <v>0</v>
      </c>
      <c r="P872" s="4" t="str">
        <f>IFERROR(VLOOKUP(J872,Config!$A:$F,6,0),"")</f>
        <v>03060794S01</v>
      </c>
    </row>
    <row r="873" spans="2:16" x14ac:dyDescent="0.25">
      <c r="B873" s="6">
        <v>44289</v>
      </c>
      <c r="C873" s="7">
        <v>0.66666666666666663</v>
      </c>
      <c r="E873" s="4" t="s">
        <v>70</v>
      </c>
      <c r="G873" s="4">
        <f t="shared" si="20"/>
        <v>4</v>
      </c>
      <c r="H873" s="4">
        <f t="shared" si="21"/>
        <v>2021</v>
      </c>
      <c r="J873" s="1" t="s">
        <v>252</v>
      </c>
      <c r="K873" s="4" t="str">
        <f>IFERROR(VLOOKUP(J873,Config!$A:$B,2,0),"")</f>
        <v>Flux dipping table 40um</v>
      </c>
      <c r="L873" s="1">
        <v>11</v>
      </c>
      <c r="M873" s="4" t="str">
        <f>IFERROR(VLOOKUP(J873,Config!$A:$G,7,0),"")</f>
        <v>EA</v>
      </c>
      <c r="N873" s="5">
        <f>IFERROR(VLOOKUP(J873,Config!$A:$C,3,0),"")</f>
        <v>0</v>
      </c>
      <c r="P873" s="4">
        <f>IFERROR(VLOOKUP(J873,Config!$A:$F,6,0),"")</f>
        <v>0</v>
      </c>
    </row>
    <row r="874" spans="2:16" x14ac:dyDescent="0.25">
      <c r="B874" s="6">
        <v>44289</v>
      </c>
      <c r="C874" s="7">
        <v>0.66666666666666663</v>
      </c>
      <c r="E874" s="4" t="s">
        <v>70</v>
      </c>
      <c r="G874" s="4">
        <f t="shared" si="20"/>
        <v>4</v>
      </c>
      <c r="H874" s="4">
        <f t="shared" si="21"/>
        <v>2021</v>
      </c>
      <c r="J874" s="1" t="s">
        <v>459</v>
      </c>
      <c r="K874" s="4" t="str">
        <f>IFERROR(VLOOKUP(J874,Config!$A:$B,2,0),"")</f>
        <v>Flux dipping table 50um</v>
      </c>
      <c r="L874" s="1">
        <v>1</v>
      </c>
      <c r="M874" s="4" t="str">
        <f>IFERROR(VLOOKUP(J874,Config!$A:$G,7,0),"")</f>
        <v>EA</v>
      </c>
      <c r="N874" s="5">
        <f>IFERROR(VLOOKUP(J874,Config!$A:$C,3,0),"")</f>
        <v>0</v>
      </c>
      <c r="P874" s="4">
        <f>IFERROR(VLOOKUP(J874,Config!$A:$F,6,0),"")</f>
        <v>0</v>
      </c>
    </row>
    <row r="875" spans="2:16" x14ac:dyDescent="0.25">
      <c r="B875" s="6">
        <v>44289</v>
      </c>
      <c r="C875" s="7">
        <v>0.66666666666666663</v>
      </c>
      <c r="E875" s="4" t="s">
        <v>70</v>
      </c>
      <c r="G875" s="4">
        <f t="shared" si="20"/>
        <v>4</v>
      </c>
      <c r="H875" s="4">
        <f t="shared" si="21"/>
        <v>2021</v>
      </c>
      <c r="J875" s="1" t="s">
        <v>253</v>
      </c>
      <c r="K875" s="4" t="str">
        <f>IFERROR(VLOOKUP(J875,Config!$A:$B,2,0),"")</f>
        <v>Flux dipping table 60um</v>
      </c>
      <c r="L875" s="1">
        <v>2</v>
      </c>
      <c r="M875" s="4" t="str">
        <f>IFERROR(VLOOKUP(J875,Config!$A:$G,7,0),"")</f>
        <v>EA</v>
      </c>
      <c r="N875" s="5">
        <f>IFERROR(VLOOKUP(J875,Config!$A:$C,3,0),"")</f>
        <v>0</v>
      </c>
      <c r="P875" s="4">
        <f>IFERROR(VLOOKUP(J875,Config!$A:$F,6,0),"")</f>
        <v>0</v>
      </c>
    </row>
    <row r="876" spans="2:16" x14ac:dyDescent="0.25">
      <c r="B876" s="6">
        <v>44289</v>
      </c>
      <c r="C876" s="7">
        <v>0.66666666666666663</v>
      </c>
      <c r="E876" s="4" t="s">
        <v>70</v>
      </c>
      <c r="G876" s="4">
        <f t="shared" si="20"/>
        <v>4</v>
      </c>
      <c r="H876" s="4">
        <f t="shared" si="21"/>
        <v>2021</v>
      </c>
      <c r="J876" s="1" t="s">
        <v>254</v>
      </c>
      <c r="K876" s="4" t="str">
        <f>IFERROR(VLOOKUP(J876,Config!$A:$B,2,0),"")</f>
        <v>Sensor quang AUTONICS TFR1</v>
      </c>
      <c r="L876" s="1">
        <v>4</v>
      </c>
      <c r="M876" s="4" t="str">
        <f>IFERROR(VLOOKUP(J876,Config!$A:$G,7,0),"")</f>
        <v>EA</v>
      </c>
      <c r="N876" s="5">
        <f>IFERROR(VLOOKUP(J876,Config!$A:$C,3,0),"")</f>
        <v>0</v>
      </c>
      <c r="P876" s="4" t="str">
        <f>IFERROR(VLOOKUP(J876,Config!$A:$F,6,0),"")</f>
        <v>PEN10M-TFR1</v>
      </c>
    </row>
    <row r="877" spans="2:16" x14ac:dyDescent="0.25">
      <c r="B877" s="6">
        <v>44289</v>
      </c>
      <c r="C877" s="7">
        <v>0.66666666666666663</v>
      </c>
      <c r="E877" s="4" t="s">
        <v>70</v>
      </c>
      <c r="G877" s="4">
        <f t="shared" si="20"/>
        <v>4</v>
      </c>
      <c r="H877" s="4">
        <f t="shared" si="21"/>
        <v>2021</v>
      </c>
      <c r="J877" s="1" t="s">
        <v>255</v>
      </c>
      <c r="K877" s="4" t="str">
        <f>IFERROR(VLOOKUP(J877,Config!$A:$B,2,0),"")</f>
        <v>Sensor quang AUTONICS TFR2</v>
      </c>
      <c r="L877" s="1">
        <v>6</v>
      </c>
      <c r="M877" s="4" t="str">
        <f>IFERROR(VLOOKUP(J877,Config!$A:$G,7,0),"")</f>
        <v>EA</v>
      </c>
      <c r="N877" s="5">
        <f>IFERROR(VLOOKUP(J877,Config!$A:$C,3,0),"")</f>
        <v>0</v>
      </c>
      <c r="P877" s="4" t="str">
        <f>IFERROR(VLOOKUP(J877,Config!$A:$F,6,0),"")</f>
        <v>PEN10M-TFR2</v>
      </c>
    </row>
    <row r="878" spans="2:16" x14ac:dyDescent="0.25">
      <c r="B878" s="6">
        <v>44289</v>
      </c>
      <c r="C878" s="7">
        <v>0.66666666666666663</v>
      </c>
      <c r="E878" s="4" t="s">
        <v>70</v>
      </c>
      <c r="G878" s="4">
        <f t="shared" si="20"/>
        <v>4</v>
      </c>
      <c r="H878" s="4">
        <f t="shared" si="21"/>
        <v>2021</v>
      </c>
      <c r="J878" s="1" t="s">
        <v>256</v>
      </c>
      <c r="K878" s="4" t="str">
        <f>IFERROR(VLOOKUP(J878,Config!$A:$B,2,0),"")</f>
        <v xml:space="preserve"> Photo Sensor AUTONICS TDT2</v>
      </c>
      <c r="M878" s="4" t="str">
        <f>IFERROR(VLOOKUP(J878,Config!$A:$G,7,0),"")</f>
        <v>EA</v>
      </c>
      <c r="N878" s="5">
        <f>IFERROR(VLOOKUP(J878,Config!$A:$C,3,0),"")</f>
        <v>0</v>
      </c>
      <c r="P878" s="4" t="str">
        <f>IFERROR(VLOOKUP(J878,Config!$A:$F,6,0),"")</f>
        <v>BID3M-TDT2</v>
      </c>
    </row>
    <row r="879" spans="2:16" x14ac:dyDescent="0.25">
      <c r="B879" s="6">
        <v>44289</v>
      </c>
      <c r="C879" s="7">
        <v>0.66666666666666663</v>
      </c>
      <c r="E879" s="4" t="s">
        <v>70</v>
      </c>
      <c r="G879" s="4">
        <f t="shared" si="20"/>
        <v>4</v>
      </c>
      <c r="H879" s="4">
        <f t="shared" si="21"/>
        <v>2021</v>
      </c>
      <c r="J879" s="1" t="s">
        <v>275</v>
      </c>
      <c r="K879" s="4" t="str">
        <f>IFERROR(VLOOKUP(J879,Config!$A:$B,2,0),"")</f>
        <v>PCB Vacuum tooling X4iS Sensor</v>
      </c>
      <c r="L879" s="1">
        <v>6</v>
      </c>
      <c r="M879" s="4" t="str">
        <f>IFERROR(VLOOKUP(J879,Config!$A:$G,7,0),"")</f>
        <v>EA</v>
      </c>
      <c r="N879" s="5">
        <f>IFERROR(VLOOKUP(J879,Config!$A:$C,3,0),"")</f>
        <v>0</v>
      </c>
      <c r="P879" s="4" t="str">
        <f>IFERROR(VLOOKUP(J879,Config!$A:$F,6,0),"")</f>
        <v>03149630-03</v>
      </c>
    </row>
    <row r="880" spans="2:16" x14ac:dyDescent="0.25">
      <c r="B880" s="6">
        <v>44289</v>
      </c>
      <c r="C880" s="7">
        <v>0.66666666666666663</v>
      </c>
      <c r="E880" s="4" t="s">
        <v>70</v>
      </c>
      <c r="G880" s="4">
        <f t="shared" si="20"/>
        <v>4</v>
      </c>
      <c r="H880" s="4">
        <f t="shared" si="21"/>
        <v>2021</v>
      </c>
      <c r="J880" s="1" t="s">
        <v>276</v>
      </c>
      <c r="K880" s="4" t="str">
        <f>IFERROR(VLOOKUP(J880,Config!$A:$B,2,0),"")</f>
        <v>OMRON Photo Sensor</v>
      </c>
      <c r="L880" s="1">
        <v>4</v>
      </c>
      <c r="M880" s="4" t="str">
        <f>IFERROR(VLOOKUP(J880,Config!$A:$G,7,0),"")</f>
        <v>EA</v>
      </c>
      <c r="N880" s="5">
        <f>IFERROR(VLOOKUP(J880,Config!$A:$C,3,0),"")</f>
        <v>0</v>
      </c>
      <c r="P880" s="4" t="str">
        <f>IFERROR(VLOOKUP(J880,Config!$A:$F,6,0),"")</f>
        <v>E3T-SL11</v>
      </c>
    </row>
    <row r="881" spans="2:16" x14ac:dyDescent="0.25">
      <c r="B881" s="6">
        <v>44289</v>
      </c>
      <c r="C881" s="7">
        <v>0.66666666666666663</v>
      </c>
      <c r="E881" s="4" t="s">
        <v>70</v>
      </c>
      <c r="G881" s="4">
        <f t="shared" si="20"/>
        <v>4</v>
      </c>
      <c r="H881" s="4">
        <f t="shared" si="21"/>
        <v>2021</v>
      </c>
      <c r="J881" s="1" t="s">
        <v>277</v>
      </c>
      <c r="K881" s="4" t="str">
        <f>IFERROR(VLOOKUP(J881,Config!$A:$B,2,0),"")</f>
        <v>Cảm biến hành trình xylanh D-A93</v>
      </c>
      <c r="L881" s="1">
        <v>6</v>
      </c>
      <c r="M881" s="4" t="str">
        <f>IFERROR(VLOOKUP(J881,Config!$A:$G,7,0),"")</f>
        <v>EA</v>
      </c>
      <c r="N881" s="5">
        <f>IFERROR(VLOOKUP(J881,Config!$A:$C,3,0),"")</f>
        <v>0</v>
      </c>
      <c r="P881" s="4" t="str">
        <f>IFERROR(VLOOKUP(J881,Config!$A:$F,6,0),"")</f>
        <v>D-A93</v>
      </c>
    </row>
    <row r="882" spans="2:16" x14ac:dyDescent="0.25">
      <c r="B882" s="6">
        <v>44289</v>
      </c>
      <c r="C882" s="7">
        <v>0.66666666666666663</v>
      </c>
      <c r="E882" s="4" t="s">
        <v>70</v>
      </c>
      <c r="G882" s="4">
        <f t="shared" si="20"/>
        <v>4</v>
      </c>
      <c r="H882" s="4">
        <f t="shared" si="21"/>
        <v>2021</v>
      </c>
      <c r="J882" s="1" t="s">
        <v>460</v>
      </c>
      <c r="K882" s="4" t="str">
        <f>IFERROR(VLOOKUP(J882,Config!$A:$B,2,0),"")</f>
        <v>Photo sensor</v>
      </c>
      <c r="L882" s="1">
        <v>4</v>
      </c>
      <c r="M882" s="4" t="str">
        <f>IFERROR(VLOOKUP(J882,Config!$A:$G,7,0),"")</f>
        <v>EA</v>
      </c>
      <c r="N882" s="5">
        <f>IFERROR(VLOOKUP(J882,Config!$A:$C,3,0),"")</f>
        <v>0</v>
      </c>
      <c r="P882" s="4" t="str">
        <f>IFERROR(VLOOKUP(J882,Config!$A:$F,6,0),"")</f>
        <v>E3S-LS3N</v>
      </c>
    </row>
    <row r="883" spans="2:16" x14ac:dyDescent="0.25">
      <c r="B883" s="6">
        <v>44289</v>
      </c>
      <c r="C883" s="7">
        <v>0.66666666666666663</v>
      </c>
      <c r="E883" s="4" t="s">
        <v>70</v>
      </c>
      <c r="G883" s="4">
        <f t="shared" si="20"/>
        <v>4</v>
      </c>
      <c r="H883" s="4">
        <f t="shared" si="21"/>
        <v>2021</v>
      </c>
      <c r="J883" s="1" t="s">
        <v>278</v>
      </c>
      <c r="K883" s="4" t="str">
        <f>IFERROR(VLOOKUP(J883,Config!$A:$B,2,0),"")</f>
        <v xml:space="preserve"> Photo Sensor AUTONICS MFR</v>
      </c>
      <c r="L883" s="1">
        <v>1</v>
      </c>
      <c r="M883" s="4" t="str">
        <f>IFERROR(VLOOKUP(J883,Config!$A:$G,7,0),"")</f>
        <v>EA</v>
      </c>
      <c r="N883" s="5">
        <f>IFERROR(VLOOKUP(J883,Config!$A:$C,3,0),"")</f>
        <v>0</v>
      </c>
      <c r="P883" s="4" t="str">
        <f>IFERROR(VLOOKUP(J883,Config!$A:$F,6,0),"")</f>
        <v>BID3M-TDT1</v>
      </c>
    </row>
    <row r="884" spans="2:16" x14ac:dyDescent="0.25">
      <c r="B884" s="6">
        <v>44289</v>
      </c>
      <c r="C884" s="7">
        <v>0.66666666666666663</v>
      </c>
      <c r="E884" s="4" t="s">
        <v>70</v>
      </c>
      <c r="G884" s="4">
        <f t="shared" si="20"/>
        <v>4</v>
      </c>
      <c r="H884" s="4">
        <f t="shared" si="21"/>
        <v>2021</v>
      </c>
      <c r="J884" s="1" t="s">
        <v>279</v>
      </c>
      <c r="K884" s="4" t="str">
        <f>IFERROR(VLOOKUP(J884,Config!$A:$B,2,0),"")</f>
        <v>Call button</v>
      </c>
      <c r="L884" s="1">
        <v>2</v>
      </c>
      <c r="M884" s="4" t="str">
        <f>IFERROR(VLOOKUP(J884,Config!$A:$G,7,0),"")</f>
        <v>EA</v>
      </c>
      <c r="N884" s="5">
        <f>IFERROR(VLOOKUP(J884,Config!$A:$C,3,0),"")</f>
        <v>0</v>
      </c>
      <c r="P884" s="4" t="str">
        <f>IFERROR(VLOOKUP(J884,Config!$A:$F,6,0),"")</f>
        <v>402259414212</v>
      </c>
    </row>
    <row r="885" spans="2:16" x14ac:dyDescent="0.25">
      <c r="B885" s="6">
        <v>44289</v>
      </c>
      <c r="C885" s="7">
        <v>0.66666666666666663</v>
      </c>
      <c r="E885" s="4" t="s">
        <v>70</v>
      </c>
      <c r="G885" s="4">
        <f t="shared" si="20"/>
        <v>4</v>
      </c>
      <c r="H885" s="4">
        <f t="shared" si="21"/>
        <v>2021</v>
      </c>
      <c r="J885" s="1" t="s">
        <v>280</v>
      </c>
      <c r="K885" s="4" t="str">
        <f>IFERROR(VLOOKUP(J885,Config!$A:$B,2,0),"")</f>
        <v>Còi báo</v>
      </c>
      <c r="L885" s="1">
        <v>1</v>
      </c>
      <c r="M885" s="4" t="str">
        <f>IFERROR(VLOOKUP(J885,Config!$A:$G,7,0),"")</f>
        <v>EA</v>
      </c>
      <c r="N885" s="5">
        <f>IFERROR(VLOOKUP(J885,Config!$A:$C,3,0),"")</f>
        <v>0</v>
      </c>
      <c r="P885" s="4" t="str">
        <f>IFERROR(VLOOKUP(J885,Config!$A:$F,6,0),"")</f>
        <v>KH-4025D</v>
      </c>
    </row>
    <row r="886" spans="2:16" x14ac:dyDescent="0.25">
      <c r="B886" s="6">
        <v>44289</v>
      </c>
      <c r="C886" s="7">
        <v>0.66666666666666663</v>
      </c>
      <c r="E886" s="4" t="s">
        <v>70</v>
      </c>
      <c r="G886" s="4">
        <f t="shared" si="20"/>
        <v>4</v>
      </c>
      <c r="H886" s="4">
        <f t="shared" si="21"/>
        <v>2021</v>
      </c>
      <c r="J886" s="1" t="s">
        <v>281</v>
      </c>
      <c r="K886" s="4" t="str">
        <f>IFERROR(VLOOKUP(J886,Config!$A:$B,2,0),"")</f>
        <v>Sensor cửa an toàn (conveyor)</v>
      </c>
      <c r="L886" s="1">
        <v>1</v>
      </c>
      <c r="M886" s="4" t="str">
        <f>IFERROR(VLOOKUP(J886,Config!$A:$G,7,0),"")</f>
        <v>EA</v>
      </c>
      <c r="N886" s="5">
        <f>IFERROR(VLOOKUP(J886,Config!$A:$C,3,0),"")</f>
        <v>0</v>
      </c>
      <c r="P886" s="4" t="str">
        <f>IFERROR(VLOOKUP(J886,Config!$A:$F,6,0),"")</f>
        <v>UP18S-6NC</v>
      </c>
    </row>
    <row r="887" spans="2:16" x14ac:dyDescent="0.25">
      <c r="B887" s="6">
        <v>44289</v>
      </c>
      <c r="C887" s="7">
        <v>0.66666666666666663</v>
      </c>
      <c r="E887" s="4" t="s">
        <v>70</v>
      </c>
      <c r="G887" s="4">
        <f t="shared" si="20"/>
        <v>4</v>
      </c>
      <c r="H887" s="4">
        <f t="shared" si="21"/>
        <v>2021</v>
      </c>
      <c r="J887" s="1" t="s">
        <v>282</v>
      </c>
      <c r="K887" s="4" t="str">
        <f>IFERROR(VLOOKUP(J887,Config!$A:$B,2,0),"")</f>
        <v>Sensor quang AUTONICS</v>
      </c>
      <c r="M887" s="4" t="str">
        <f>IFERROR(VLOOKUP(J887,Config!$A:$G,7,0),"")</f>
        <v>EA</v>
      </c>
      <c r="N887" s="5">
        <f>IFERROR(VLOOKUP(J887,Config!$A:$C,3,0),"")</f>
        <v>0</v>
      </c>
      <c r="P887" s="4" t="str">
        <f>IFERROR(VLOOKUP(J887,Config!$A:$F,6,0),"")</f>
        <v>BPS3M-TDT1</v>
      </c>
    </row>
    <row r="888" spans="2:16" x14ac:dyDescent="0.25">
      <c r="B888" s="6">
        <v>44289</v>
      </c>
      <c r="C888" s="7">
        <v>0.66666666666666663</v>
      </c>
      <c r="E888" s="4" t="s">
        <v>70</v>
      </c>
      <c r="G888" s="4">
        <f t="shared" si="20"/>
        <v>4</v>
      </c>
      <c r="H888" s="4">
        <f t="shared" si="21"/>
        <v>2021</v>
      </c>
      <c r="J888" s="1" t="s">
        <v>283</v>
      </c>
      <c r="K888" s="4" t="str">
        <f>IFERROR(VLOOKUP(J888,Config!$A:$B,2,0),"")</f>
        <v>Cảm biến hành trình xylanh D-A73</v>
      </c>
      <c r="L888" s="1">
        <v>6</v>
      </c>
      <c r="M888" s="4" t="str">
        <f>IFERROR(VLOOKUP(J888,Config!$A:$G,7,0),"")</f>
        <v>EA</v>
      </c>
      <c r="N888" s="5">
        <f>IFERROR(VLOOKUP(J888,Config!$A:$C,3,0),"")</f>
        <v>0</v>
      </c>
      <c r="P888" s="4" t="str">
        <f>IFERROR(VLOOKUP(J888,Config!$A:$F,6,0),"")</f>
        <v>D-A73</v>
      </c>
    </row>
    <row r="889" spans="2:16" x14ac:dyDescent="0.25">
      <c r="B889" s="6">
        <v>44289</v>
      </c>
      <c r="C889" s="7">
        <v>0.66666666666666663</v>
      </c>
      <c r="E889" s="4" t="s">
        <v>70</v>
      </c>
      <c r="G889" s="4">
        <f t="shared" si="20"/>
        <v>4</v>
      </c>
      <c r="H889" s="4">
        <f t="shared" si="21"/>
        <v>2021</v>
      </c>
      <c r="J889" s="1" t="s">
        <v>284</v>
      </c>
      <c r="K889" s="4" t="str">
        <f>IFERROR(VLOOKUP(J889,Config!$A:$B,2,0),"")</f>
        <v>Photo sensor</v>
      </c>
      <c r="L889" s="1">
        <v>4</v>
      </c>
      <c r="M889" s="4" t="str">
        <f>IFERROR(VLOOKUP(J889,Config!$A:$G,7,0),"")</f>
        <v>EA</v>
      </c>
      <c r="N889" s="5">
        <f>IFERROR(VLOOKUP(J889,Config!$A:$C,3,0),"")</f>
        <v>0</v>
      </c>
      <c r="P889" s="4" t="str">
        <f>IFERROR(VLOOKUP(J889,Config!$A:$F,6,0),"")</f>
        <v>EE-SX672</v>
      </c>
    </row>
    <row r="890" spans="2:16" x14ac:dyDescent="0.25">
      <c r="B890" s="6">
        <v>44289</v>
      </c>
      <c r="C890" s="7">
        <v>0.66666666666666663</v>
      </c>
      <c r="E890" s="4" t="s">
        <v>70</v>
      </c>
      <c r="G890" s="4">
        <f t="shared" ref="G890:G948" si="22">MONTH(B890)</f>
        <v>4</v>
      </c>
      <c r="H890" s="4">
        <f t="shared" ref="H890:H948" si="23">YEAR(B890)</f>
        <v>2021</v>
      </c>
      <c r="J890" s="1" t="s">
        <v>285</v>
      </c>
      <c r="K890" s="4" t="str">
        <f>IFERROR(VLOOKUP(J890,Config!$A:$B,2,0),"")</f>
        <v xml:space="preserve">Sensor quang </v>
      </c>
      <c r="L890" s="1">
        <v>1</v>
      </c>
      <c r="M890" s="4" t="str">
        <f>IFERROR(VLOOKUP(J890,Config!$A:$G,7,0),"")</f>
        <v>EA</v>
      </c>
      <c r="N890" s="5">
        <f>IFERROR(VLOOKUP(J890,Config!$A:$C,3,0),"")</f>
        <v>0</v>
      </c>
      <c r="P890" s="4" t="str">
        <f>IFERROR(VLOOKUP(J890,Config!$A:$F,6,0),"")</f>
        <v>RM-Y44P-C3</v>
      </c>
    </row>
    <row r="891" spans="2:16" x14ac:dyDescent="0.25">
      <c r="B891" s="6">
        <v>44289</v>
      </c>
      <c r="C891" s="7">
        <v>0.66666666666666663</v>
      </c>
      <c r="E891" s="4" t="s">
        <v>70</v>
      </c>
      <c r="G891" s="4">
        <f t="shared" si="22"/>
        <v>4</v>
      </c>
      <c r="H891" s="4">
        <f t="shared" si="23"/>
        <v>2021</v>
      </c>
      <c r="J891" s="1" t="s">
        <v>286</v>
      </c>
      <c r="K891" s="4" t="str">
        <f>IFERROR(VLOOKUP(J891,Config!$A:$B,2,0),"")</f>
        <v>Z cylinder return</v>
      </c>
      <c r="L891" s="1">
        <v>2</v>
      </c>
      <c r="M891" s="4" t="str">
        <f>IFERROR(VLOOKUP(J891,Config!$A:$G,7,0),"")</f>
        <v>EA</v>
      </c>
      <c r="N891" s="5">
        <f>IFERROR(VLOOKUP(J891,Config!$A:$C,3,0),"")</f>
        <v>0</v>
      </c>
      <c r="P891" s="4" t="str">
        <f>IFERROR(VLOOKUP(J891,Config!$A:$F,6,0),"")</f>
        <v>03007696-02</v>
      </c>
    </row>
    <row r="892" spans="2:16" x14ac:dyDescent="0.25">
      <c r="B892" s="6">
        <v>44289</v>
      </c>
      <c r="C892" s="7">
        <v>0.66666666666666663</v>
      </c>
      <c r="E892" s="4" t="s">
        <v>70</v>
      </c>
      <c r="G892" s="4">
        <f t="shared" si="22"/>
        <v>4</v>
      </c>
      <c r="H892" s="4">
        <f t="shared" si="23"/>
        <v>2021</v>
      </c>
      <c r="J892" s="1" t="s">
        <v>302</v>
      </c>
      <c r="K892" s="4" t="str">
        <f>IFERROR(VLOOKUP(J892,Config!$A:$B,2,0),"")</f>
        <v>Van điều áp máy in MPM</v>
      </c>
      <c r="L892" s="1">
        <v>5</v>
      </c>
      <c r="M892" s="4" t="str">
        <f>IFERROR(VLOOKUP(J892,Config!$A:$G,7,0),"")</f>
        <v>EA</v>
      </c>
      <c r="N892" s="5">
        <f>IFERROR(VLOOKUP(J892,Config!$A:$C,3,0),"")</f>
        <v>0</v>
      </c>
      <c r="P892" s="4" t="str">
        <f>IFERROR(VLOOKUP(J892,Config!$A:$F,6,0),"")</f>
        <v>ARJ210-M5BG</v>
      </c>
    </row>
    <row r="893" spans="2:16" x14ac:dyDescent="0.25">
      <c r="B893" s="6">
        <v>44289</v>
      </c>
      <c r="C893" s="7">
        <v>0.66666666666666663</v>
      </c>
      <c r="E893" s="4" t="s">
        <v>70</v>
      </c>
      <c r="G893" s="4">
        <f t="shared" si="22"/>
        <v>4</v>
      </c>
      <c r="H893" s="4">
        <f t="shared" si="23"/>
        <v>2021</v>
      </c>
      <c r="J893" s="1" t="s">
        <v>304</v>
      </c>
      <c r="K893" s="4" t="str">
        <f>IFERROR(VLOOKUP(J893,Config!$A:$B,2,0),"")</f>
        <v>Ổ cứng máy tính 500G</v>
      </c>
      <c r="L893" s="1">
        <v>1</v>
      </c>
      <c r="M893" s="4" t="str">
        <f>IFERROR(VLOOKUP(J893,Config!$A:$G,7,0),"")</f>
        <v>EA</v>
      </c>
      <c r="N893" s="5">
        <f>IFERROR(VLOOKUP(J893,Config!$A:$C,3,0),"")</f>
        <v>0</v>
      </c>
      <c r="P893" s="4">
        <f>IFERROR(VLOOKUP(J893,Config!$A:$F,6,0),"")</f>
        <v>0</v>
      </c>
    </row>
    <row r="894" spans="2:16" x14ac:dyDescent="0.25">
      <c r="B894" s="6">
        <v>44289</v>
      </c>
      <c r="C894" s="7">
        <v>0.66666666666666663</v>
      </c>
      <c r="E894" s="4" t="s">
        <v>70</v>
      </c>
      <c r="G894" s="4">
        <f t="shared" si="22"/>
        <v>4</v>
      </c>
      <c r="H894" s="4">
        <f t="shared" si="23"/>
        <v>2021</v>
      </c>
      <c r="J894" s="1" t="s">
        <v>310</v>
      </c>
      <c r="K894" s="4" t="str">
        <f>IFERROR(VLOOKUP(J894,Config!$A:$B,2,0),"")</f>
        <v>Ổ cứng máy tính 1T</v>
      </c>
      <c r="L894" s="1">
        <v>1</v>
      </c>
      <c r="M894" s="4" t="str">
        <f>IFERROR(VLOOKUP(J894,Config!$A:$G,7,0),"")</f>
        <v>EA</v>
      </c>
      <c r="N894" s="5">
        <f>IFERROR(VLOOKUP(J894,Config!$A:$C,3,0),"")</f>
        <v>0</v>
      </c>
      <c r="P894" s="4">
        <f>IFERROR(VLOOKUP(J894,Config!$A:$F,6,0),"")</f>
        <v>0</v>
      </c>
    </row>
    <row r="895" spans="2:16" x14ac:dyDescent="0.25">
      <c r="B895" s="6">
        <v>44289</v>
      </c>
      <c r="C895" s="7">
        <v>0.66666666666666663</v>
      </c>
      <c r="E895" s="4" t="s">
        <v>70</v>
      </c>
      <c r="G895" s="4">
        <f t="shared" si="22"/>
        <v>4</v>
      </c>
      <c r="H895" s="4">
        <f t="shared" si="23"/>
        <v>2021</v>
      </c>
      <c r="J895" s="1" t="s">
        <v>311</v>
      </c>
      <c r="K895" s="4" t="str">
        <f>IFERROR(VLOOKUP(J895,Config!$A:$B,2,0),"")</f>
        <v>Card PCI TP LINK</v>
      </c>
      <c r="L895" s="1">
        <v>13</v>
      </c>
      <c r="M895" s="4" t="str">
        <f>IFERROR(VLOOKUP(J895,Config!$A:$G,7,0),"")</f>
        <v>EA</v>
      </c>
      <c r="N895" s="5">
        <f>IFERROR(VLOOKUP(J895,Config!$A:$C,3,0),"")</f>
        <v>0</v>
      </c>
      <c r="P895" s="4" t="str">
        <f>IFERROR(VLOOKUP(J895,Config!$A:$F,6,0),"")</f>
        <v>TG-3269</v>
      </c>
    </row>
    <row r="896" spans="2:16" x14ac:dyDescent="0.25">
      <c r="B896" s="6">
        <v>44289</v>
      </c>
      <c r="C896" s="7">
        <v>0.66666666666666663</v>
      </c>
      <c r="E896" s="4" t="s">
        <v>70</v>
      </c>
      <c r="G896" s="4">
        <f t="shared" si="22"/>
        <v>4</v>
      </c>
      <c r="H896" s="4">
        <f t="shared" si="23"/>
        <v>2021</v>
      </c>
      <c r="J896" s="1" t="s">
        <v>312</v>
      </c>
      <c r="K896" s="4" t="str">
        <f>IFERROR(VLOOKUP(J896,Config!$A:$B,2,0),"")</f>
        <v>PRV (CP20A, CP20M) cho máy ASM SX2, X4iS</v>
      </c>
      <c r="L896" s="1">
        <v>10</v>
      </c>
      <c r="M896" s="4" t="str">
        <f>IFERROR(VLOOKUP(J896,Config!$A:$G,7,0),"")</f>
        <v>EA</v>
      </c>
      <c r="N896" s="5">
        <f>IFERROR(VLOOKUP(J896,Config!$A:$C,3,0),"")</f>
        <v>0</v>
      </c>
      <c r="P896" s="4" t="str">
        <f>IFERROR(VLOOKUP(J896,Config!$A:$F,6,0),"")</f>
        <v>03072785-01</v>
      </c>
    </row>
    <row r="897" spans="2:16" x14ac:dyDescent="0.25">
      <c r="B897" s="6">
        <v>44289</v>
      </c>
      <c r="C897" s="7">
        <v>0.66666666666666663</v>
      </c>
      <c r="E897" s="4" t="s">
        <v>70</v>
      </c>
      <c r="G897" s="4">
        <f t="shared" si="22"/>
        <v>4</v>
      </c>
      <c r="H897" s="4">
        <f t="shared" si="23"/>
        <v>2021</v>
      </c>
      <c r="J897" s="1" t="s">
        <v>313</v>
      </c>
      <c r="K897" s="4" t="str">
        <f>IFERROR(VLOOKUP(J897,Config!$A:$B,2,0),"")</f>
        <v>PRV (CP20M2) cho máy ASM TX</v>
      </c>
      <c r="L897" s="1">
        <v>7</v>
      </c>
      <c r="M897" s="4" t="str">
        <f>IFERROR(VLOOKUP(J897,Config!$A:$G,7,0),"")</f>
        <v>EA</v>
      </c>
      <c r="N897" s="5">
        <f>IFERROR(VLOOKUP(J897,Config!$A:$C,3,0),"")</f>
        <v>0</v>
      </c>
      <c r="P897" s="4" t="str">
        <f>IFERROR(VLOOKUP(J897,Config!$A:$F,6,0),"")</f>
        <v>03106620-02</v>
      </c>
    </row>
    <row r="898" spans="2:16" x14ac:dyDescent="0.25">
      <c r="B898" s="6">
        <v>44289</v>
      </c>
      <c r="C898" s="7">
        <v>0.66666666666666663</v>
      </c>
      <c r="E898" s="4" t="s">
        <v>70</v>
      </c>
      <c r="G898" s="4">
        <f t="shared" si="22"/>
        <v>4</v>
      </c>
      <c r="H898" s="4">
        <f t="shared" si="23"/>
        <v>2021</v>
      </c>
      <c r="J898" s="1" t="s">
        <v>316</v>
      </c>
      <c r="K898" s="4" t="str">
        <f>IFERROR(VLOOKUP(J898,Config!$A:$B,2,0),"")</f>
        <v>Relay 24 VDC</v>
      </c>
      <c r="L898" s="1">
        <v>51</v>
      </c>
      <c r="M898" s="4" t="str">
        <f>IFERROR(VLOOKUP(J898,Config!$A:$G,7,0),"")</f>
        <v>EA</v>
      </c>
      <c r="N898" s="5">
        <f>IFERROR(VLOOKUP(J898,Config!$A:$C,3,0),"")</f>
        <v>0</v>
      </c>
      <c r="P898" s="4" t="str">
        <f>IFERROR(VLOOKUP(J898,Config!$A:$F,6,0),"")</f>
        <v>SZR-LY2-N1</v>
      </c>
    </row>
    <row r="899" spans="2:16" x14ac:dyDescent="0.25">
      <c r="B899" s="6">
        <v>44289</v>
      </c>
      <c r="C899" s="7">
        <v>0.66666666666666663</v>
      </c>
      <c r="E899" s="4" t="s">
        <v>70</v>
      </c>
      <c r="G899" s="4">
        <f t="shared" si="22"/>
        <v>4</v>
      </c>
      <c r="H899" s="4">
        <f t="shared" si="23"/>
        <v>2021</v>
      </c>
      <c r="J899" s="1" t="s">
        <v>320</v>
      </c>
      <c r="K899" s="4" t="str">
        <f>IFERROR(VLOOKUP(J899,Config!$A:$B,2,0),"")</f>
        <v>Bộ điều chỉnh áp suất khí đầu vào máy Cleanner</v>
      </c>
      <c r="L899" s="1">
        <v>5</v>
      </c>
      <c r="M899" s="4" t="str">
        <f>IFERROR(VLOOKUP(J899,Config!$A:$G,7,0),"")</f>
        <v>EA</v>
      </c>
      <c r="N899" s="5">
        <f>IFERROR(VLOOKUP(J899,Config!$A:$C,3,0),"")</f>
        <v>0</v>
      </c>
      <c r="P899" s="4" t="str">
        <f>IFERROR(VLOOKUP(J899,Config!$A:$F,6,0),"")</f>
        <v>DP-102</v>
      </c>
    </row>
    <row r="900" spans="2:16" x14ac:dyDescent="0.25">
      <c r="B900" s="6">
        <v>44289</v>
      </c>
      <c r="C900" s="7">
        <v>0.66666666666666663</v>
      </c>
      <c r="E900" s="4" t="s">
        <v>70</v>
      </c>
      <c r="G900" s="4">
        <f t="shared" si="22"/>
        <v>4</v>
      </c>
      <c r="H900" s="4">
        <f t="shared" si="23"/>
        <v>2021</v>
      </c>
      <c r="J900" s="1" t="s">
        <v>322</v>
      </c>
      <c r="K900" s="4" t="str">
        <f>IFERROR(VLOOKUP(J900,Config!$A:$B,2,0),"")</f>
        <v>Tụ điện 240VAC</v>
      </c>
      <c r="L900" s="1">
        <v>2</v>
      </c>
      <c r="M900" s="4" t="str">
        <f>IFERROR(VLOOKUP(J900,Config!$A:$G,7,0),"")</f>
        <v>EA</v>
      </c>
      <c r="N900" s="5">
        <f>IFERROR(VLOOKUP(J900,Config!$A:$C,3,0),"")</f>
        <v>0</v>
      </c>
      <c r="P900" s="4" t="str">
        <f>IFERROR(VLOOKUP(J900,Config!$A:$F,6,0),"")</f>
        <v>WYPM1C03Z4</v>
      </c>
    </row>
    <row r="901" spans="2:16" x14ac:dyDescent="0.25">
      <c r="B901" s="6">
        <v>44289</v>
      </c>
      <c r="C901" s="7">
        <v>0.66666666666666663</v>
      </c>
      <c r="E901" s="4" t="s">
        <v>70</v>
      </c>
      <c r="G901" s="4">
        <f t="shared" si="22"/>
        <v>4</v>
      </c>
      <c r="H901" s="4">
        <f t="shared" si="23"/>
        <v>2021</v>
      </c>
      <c r="J901" s="1" t="s">
        <v>324</v>
      </c>
      <c r="K901" s="4" t="str">
        <f>IFERROR(VLOOKUP(J901,Config!$A:$B,2,0),"")</f>
        <v>Công tắc điện tự động 5A AC100 ~ 260V</v>
      </c>
      <c r="L901" s="1">
        <v>3</v>
      </c>
      <c r="M901" s="4" t="str">
        <f>IFERROR(VLOOKUP(J901,Config!$A:$G,7,0),"")</f>
        <v>EA</v>
      </c>
      <c r="N901" s="5">
        <f>IFERROR(VLOOKUP(J901,Config!$A:$C,3,0),"")</f>
        <v>0</v>
      </c>
      <c r="P901" s="4" t="str">
        <f>IFERROR(VLOOKUP(J901,Config!$A:$F,6,0),"")</f>
        <v>GMP22-2P</v>
      </c>
    </row>
    <row r="902" spans="2:16" x14ac:dyDescent="0.25">
      <c r="B902" s="6">
        <v>44289</v>
      </c>
      <c r="C902" s="7">
        <v>0.66666666666666663</v>
      </c>
      <c r="E902" s="4" t="s">
        <v>70</v>
      </c>
      <c r="G902" s="4">
        <f t="shared" si="22"/>
        <v>4</v>
      </c>
      <c r="H902" s="4">
        <f t="shared" si="23"/>
        <v>2021</v>
      </c>
      <c r="J902" s="1" t="s">
        <v>325</v>
      </c>
      <c r="K902" s="4" t="str">
        <f>IFERROR(VLOOKUP(J902,Config!$A:$B,2,0),"")</f>
        <v>Xylanh cho máy Loader</v>
      </c>
      <c r="L902" s="1">
        <v>2</v>
      </c>
      <c r="M902" s="4" t="str">
        <f>IFERROR(VLOOKUP(J902,Config!$A:$G,7,0),"")</f>
        <v>EA</v>
      </c>
      <c r="N902" s="5">
        <f>IFERROR(VLOOKUP(J902,Config!$A:$C,3,0),"")</f>
        <v>0</v>
      </c>
      <c r="P902" s="4" t="str">
        <f>IFERROR(VLOOKUP(J902,Config!$A:$F,6,0),"")</f>
        <v>CDM2B20-400AZ</v>
      </c>
    </row>
    <row r="903" spans="2:16" x14ac:dyDescent="0.25">
      <c r="B903" s="6">
        <v>44289</v>
      </c>
      <c r="C903" s="7">
        <v>0.66666666666666663</v>
      </c>
      <c r="E903" s="4" t="s">
        <v>70</v>
      </c>
      <c r="G903" s="4">
        <f t="shared" si="22"/>
        <v>4</v>
      </c>
      <c r="H903" s="4">
        <f t="shared" si="23"/>
        <v>2021</v>
      </c>
      <c r="J903" s="1" t="s">
        <v>326</v>
      </c>
      <c r="K903" s="4" t="str">
        <f>IFERROR(VLOOKUP(J903,Config!$A:$B,2,0),"")</f>
        <v>Zig cắt liệu ( Handy Splicer )</v>
      </c>
      <c r="L903" s="1">
        <v>57</v>
      </c>
      <c r="M903" s="4" t="str">
        <f>IFERROR(VLOOKUP(J903,Config!$A:$G,7,0),"")</f>
        <v>EA</v>
      </c>
      <c r="N903" s="5">
        <f>IFERROR(VLOOKUP(J903,Config!$A:$C,3,0),"")</f>
        <v>0</v>
      </c>
      <c r="P903" s="4">
        <f>IFERROR(VLOOKUP(J903,Config!$A:$F,6,0),"")</f>
        <v>0</v>
      </c>
    </row>
    <row r="904" spans="2:16" x14ac:dyDescent="0.25">
      <c r="B904" s="6">
        <v>44289</v>
      </c>
      <c r="C904" s="7">
        <v>0.66666666666666663</v>
      </c>
      <c r="E904" s="4" t="s">
        <v>70</v>
      </c>
      <c r="G904" s="4">
        <f t="shared" si="22"/>
        <v>4</v>
      </c>
      <c r="H904" s="4">
        <f t="shared" si="23"/>
        <v>2021</v>
      </c>
      <c r="J904" s="1" t="s">
        <v>330</v>
      </c>
      <c r="K904" s="4" t="str">
        <f>IFERROR(VLOOKUP(J904,Config!$A:$B,2,0),"")</f>
        <v>Thanh chống cửa máy in MPM</v>
      </c>
      <c r="L904" s="1">
        <v>4</v>
      </c>
      <c r="M904" s="4" t="str">
        <f>IFERROR(VLOOKUP(J904,Config!$A:$G,7,0),"")</f>
        <v>EA</v>
      </c>
      <c r="N904" s="5">
        <f>IFERROR(VLOOKUP(J904,Config!$A:$C,3,0),"")</f>
        <v>0</v>
      </c>
      <c r="P904" s="4">
        <f>IFERROR(VLOOKUP(J904,Config!$A:$F,6,0),"")</f>
        <v>0</v>
      </c>
    </row>
    <row r="905" spans="2:16" x14ac:dyDescent="0.25">
      <c r="B905" s="6">
        <v>44289</v>
      </c>
      <c r="C905" s="7">
        <v>0.66666666666666663</v>
      </c>
      <c r="E905" s="4" t="s">
        <v>70</v>
      </c>
      <c r="G905" s="4">
        <f t="shared" si="22"/>
        <v>4</v>
      </c>
      <c r="H905" s="4">
        <f t="shared" si="23"/>
        <v>2021</v>
      </c>
      <c r="J905" s="1" t="s">
        <v>332</v>
      </c>
      <c r="K905" s="4" t="str">
        <f>IFERROR(VLOOKUP(J905,Config!$A:$B,2,0),"")</f>
        <v>Fulse (Cầu chì) 6.3A</v>
      </c>
      <c r="L905" s="1">
        <v>51</v>
      </c>
      <c r="M905" s="4" t="str">
        <f>IFERROR(VLOOKUP(J905,Config!$A:$G,7,0),"")</f>
        <v>EA</v>
      </c>
      <c r="N905" s="5">
        <f>IFERROR(VLOOKUP(J905,Config!$A:$C,3,0),"")</f>
        <v>0</v>
      </c>
      <c r="P905" s="4">
        <f>IFERROR(VLOOKUP(J905,Config!$A:$F,6,0),"")</f>
        <v>0</v>
      </c>
    </row>
    <row r="906" spans="2:16" x14ac:dyDescent="0.25">
      <c r="B906" s="6">
        <v>44289</v>
      </c>
      <c r="C906" s="7">
        <v>0.66666666666666663</v>
      </c>
      <c r="E906" s="4" t="s">
        <v>70</v>
      </c>
      <c r="G906" s="4">
        <f t="shared" si="22"/>
        <v>4</v>
      </c>
      <c r="H906" s="4">
        <f t="shared" si="23"/>
        <v>2021</v>
      </c>
      <c r="J906" s="1" t="s">
        <v>334</v>
      </c>
      <c r="K906" s="4" t="str">
        <f>IFERROR(VLOOKUP(J906,Config!$A:$B,2,0),"")</f>
        <v>Fulse (Cầu chì) 10A</v>
      </c>
      <c r="L906" s="1">
        <v>3</v>
      </c>
      <c r="M906" s="4" t="str">
        <f>IFERROR(VLOOKUP(J906,Config!$A:$G,7,0),"")</f>
        <v>EA</v>
      </c>
      <c r="N906" s="5">
        <f>IFERROR(VLOOKUP(J906,Config!$A:$C,3,0),"")</f>
        <v>0</v>
      </c>
      <c r="P906" s="4">
        <f>IFERROR(VLOOKUP(J906,Config!$A:$F,6,0),"")</f>
        <v>0</v>
      </c>
    </row>
    <row r="907" spans="2:16" x14ac:dyDescent="0.25">
      <c r="B907" s="6">
        <v>44289</v>
      </c>
      <c r="C907" s="7">
        <v>0.66666666666666663</v>
      </c>
      <c r="E907" s="4" t="s">
        <v>70</v>
      </c>
      <c r="G907" s="4">
        <f t="shared" si="22"/>
        <v>4</v>
      </c>
      <c r="H907" s="4">
        <f t="shared" si="23"/>
        <v>2021</v>
      </c>
      <c r="J907" s="1" t="s">
        <v>336</v>
      </c>
      <c r="K907" s="4" t="str">
        <f>IFERROR(VLOOKUP(J907,Config!$A:$B,2,0),"")</f>
        <v>Fulse (Cầu chì) 4A</v>
      </c>
      <c r="L907" s="1">
        <v>2</v>
      </c>
      <c r="M907" s="4" t="str">
        <f>IFERROR(VLOOKUP(J907,Config!$A:$G,7,0),"")</f>
        <v>EA</v>
      </c>
      <c r="N907" s="5">
        <f>IFERROR(VLOOKUP(J907,Config!$A:$C,3,0),"")</f>
        <v>0</v>
      </c>
      <c r="P907" s="4">
        <f>IFERROR(VLOOKUP(J907,Config!$A:$F,6,0),"")</f>
        <v>0</v>
      </c>
    </row>
    <row r="908" spans="2:16" x14ac:dyDescent="0.25">
      <c r="B908" s="6">
        <v>44289</v>
      </c>
      <c r="C908" s="7">
        <v>0.66666666666666663</v>
      </c>
      <c r="E908" s="4" t="s">
        <v>70</v>
      </c>
      <c r="G908" s="4">
        <f t="shared" si="22"/>
        <v>4</v>
      </c>
      <c r="H908" s="4">
        <f t="shared" si="23"/>
        <v>2021</v>
      </c>
      <c r="J908" s="1" t="s">
        <v>342</v>
      </c>
      <c r="K908" s="4" t="str">
        <f>IFERROR(VLOOKUP(J908,Config!$A:$B,2,0),"")</f>
        <v>Fulse (Cầu chì) 2A</v>
      </c>
      <c r="L908" s="1">
        <v>3</v>
      </c>
      <c r="M908" s="4" t="str">
        <f>IFERROR(VLOOKUP(J908,Config!$A:$G,7,0),"")</f>
        <v>EA</v>
      </c>
      <c r="N908" s="5">
        <f>IFERROR(VLOOKUP(J908,Config!$A:$C,3,0),"")</f>
        <v>0</v>
      </c>
      <c r="P908" s="4">
        <f>IFERROR(VLOOKUP(J908,Config!$A:$F,6,0),"")</f>
        <v>0</v>
      </c>
    </row>
    <row r="909" spans="2:16" x14ac:dyDescent="0.25">
      <c r="B909" s="6">
        <v>44289</v>
      </c>
      <c r="C909" s="7">
        <v>0.66666666666666663</v>
      </c>
      <c r="E909" s="4" t="s">
        <v>70</v>
      </c>
      <c r="G909" s="4">
        <f t="shared" si="22"/>
        <v>4</v>
      </c>
      <c r="H909" s="4">
        <f t="shared" si="23"/>
        <v>2021</v>
      </c>
      <c r="J909" s="1" t="s">
        <v>346</v>
      </c>
      <c r="K909" s="4" t="str">
        <f>IFERROR(VLOOKUP(J909,Config!$A:$B,2,0),"")</f>
        <v>Fulse (Cầu chì) 5A</v>
      </c>
      <c r="L909" s="1">
        <v>2</v>
      </c>
      <c r="M909" s="4" t="str">
        <f>IFERROR(VLOOKUP(J909,Config!$A:$G,7,0),"")</f>
        <v>EA</v>
      </c>
      <c r="N909" s="5">
        <f>IFERROR(VLOOKUP(J909,Config!$A:$C,3,0),"")</f>
        <v>0</v>
      </c>
      <c r="P909" s="4">
        <f>IFERROR(VLOOKUP(J909,Config!$A:$F,6,0),"")</f>
        <v>0</v>
      </c>
    </row>
    <row r="910" spans="2:16" x14ac:dyDescent="0.25">
      <c r="B910" s="6">
        <v>44289</v>
      </c>
      <c r="C910" s="7">
        <v>0.66666666666666663</v>
      </c>
      <c r="E910" s="4" t="s">
        <v>70</v>
      </c>
      <c r="G910" s="4">
        <f t="shared" si="22"/>
        <v>4</v>
      </c>
      <c r="H910" s="4">
        <f t="shared" si="23"/>
        <v>2021</v>
      </c>
      <c r="J910" s="1" t="s">
        <v>348</v>
      </c>
      <c r="K910" s="4" t="str">
        <f>IFERROR(VLOOKUP(J910,Config!$A:$B,2,0),"")</f>
        <v>Fulse (Cầu chì) 3.15A</v>
      </c>
      <c r="L910" s="1">
        <v>70</v>
      </c>
      <c r="M910" s="4" t="str">
        <f>IFERROR(VLOOKUP(J910,Config!$A:$G,7,0),"")</f>
        <v>EA</v>
      </c>
      <c r="N910" s="5">
        <f>IFERROR(VLOOKUP(J910,Config!$A:$C,3,0),"")</f>
        <v>0</v>
      </c>
      <c r="P910" s="4">
        <f>IFERROR(VLOOKUP(J910,Config!$A:$F,6,0),"")</f>
        <v>0</v>
      </c>
    </row>
    <row r="911" spans="2:16" x14ac:dyDescent="0.25">
      <c r="B911" s="6">
        <v>44289</v>
      </c>
      <c r="C911" s="7">
        <v>0.66666666666666663</v>
      </c>
      <c r="E911" s="4" t="s">
        <v>70</v>
      </c>
      <c r="G911" s="4">
        <f t="shared" si="22"/>
        <v>4</v>
      </c>
      <c r="H911" s="4">
        <f t="shared" si="23"/>
        <v>2021</v>
      </c>
      <c r="J911" s="1" t="s">
        <v>350</v>
      </c>
      <c r="K911" s="4" t="str">
        <f>IFERROR(VLOOKUP(J911,Config!$A:$B,2,0),"")</f>
        <v xml:space="preserve">Flux height sensor </v>
      </c>
      <c r="L911" s="1">
        <v>4</v>
      </c>
      <c r="M911" s="4" t="str">
        <f>IFERROR(VLOOKUP(J911,Config!$A:$G,7,0),"")</f>
        <v>EA</v>
      </c>
      <c r="N911" s="5">
        <f>IFERROR(VLOOKUP(J911,Config!$A:$C,3,0),"")</f>
        <v>0</v>
      </c>
      <c r="P911" s="4" t="str">
        <f>IFERROR(VLOOKUP(J911,Config!$A:$F,6,0),"")</f>
        <v>214762</v>
      </c>
    </row>
    <row r="912" spans="2:16" x14ac:dyDescent="0.25">
      <c r="B912" s="6">
        <v>44289</v>
      </c>
      <c r="C912" s="7">
        <v>0.66666666666666663</v>
      </c>
      <c r="E912" s="4" t="s">
        <v>70</v>
      </c>
      <c r="G912" s="4">
        <f t="shared" si="22"/>
        <v>4</v>
      </c>
      <c r="H912" s="4">
        <f t="shared" si="23"/>
        <v>2021</v>
      </c>
      <c r="J912" s="1" t="s">
        <v>365</v>
      </c>
      <c r="K912" s="4" t="str">
        <f>IFERROR(VLOOKUP(J912,Config!$A:$B,2,0),"")</f>
        <v>Bộ chia khí máy mount YAMAHA</v>
      </c>
      <c r="L912" s="1">
        <v>2</v>
      </c>
      <c r="M912" s="4" t="str">
        <f>IFERROR(VLOOKUP(J912,Config!$A:$G,7,0),"")</f>
        <v>EA</v>
      </c>
      <c r="N912" s="5">
        <f>IFERROR(VLOOKUP(J912,Config!$A:$C,3,0),"")</f>
        <v>0</v>
      </c>
      <c r="P912" s="4" t="str">
        <f>IFERROR(VLOOKUP(J912,Config!$A:$F,6,0),"")</f>
        <v>KHY-M7151-032</v>
      </c>
    </row>
    <row r="913" spans="2:16" x14ac:dyDescent="0.25">
      <c r="B913" s="6">
        <v>44289</v>
      </c>
      <c r="C913" s="7">
        <v>0.66666666666666663</v>
      </c>
      <c r="E913" s="4" t="s">
        <v>70</v>
      </c>
      <c r="G913" s="4">
        <f t="shared" si="22"/>
        <v>4</v>
      </c>
      <c r="H913" s="4">
        <f t="shared" si="23"/>
        <v>2021</v>
      </c>
      <c r="J913" s="1" t="s">
        <v>366</v>
      </c>
      <c r="K913" s="4" t="str">
        <f>IFERROR(VLOOKUP(J913,Config!$A:$B,2,0),"")</f>
        <v xml:space="preserve">Súng bắn barcode </v>
      </c>
      <c r="L913" s="1">
        <v>6</v>
      </c>
      <c r="M913" s="4" t="str">
        <f>IFERROR(VLOOKUP(J913,Config!$A:$G,7,0),"")</f>
        <v>EA</v>
      </c>
      <c r="N913" s="5">
        <f>IFERROR(VLOOKUP(J913,Config!$A:$C,3,0),"")</f>
        <v>0</v>
      </c>
      <c r="P913" s="4" t="str">
        <f>IFERROR(VLOOKUP(J913,Config!$A:$F,6,0),"")</f>
        <v>1A1631PP175199</v>
      </c>
    </row>
    <row r="914" spans="2:16" x14ac:dyDescent="0.25">
      <c r="B914" s="6">
        <v>44289</v>
      </c>
      <c r="C914" s="7">
        <v>0.66666666666666663</v>
      </c>
      <c r="E914" s="4" t="s">
        <v>70</v>
      </c>
      <c r="G914" s="4">
        <f t="shared" si="22"/>
        <v>4</v>
      </c>
      <c r="H914" s="4">
        <f t="shared" si="23"/>
        <v>2021</v>
      </c>
      <c r="J914" s="1" t="s">
        <v>368</v>
      </c>
      <c r="K914" s="4" t="str">
        <f>IFERROR(VLOOKUP(J914,Config!$A:$B,2,0),"")</f>
        <v>Đầu đo LCR</v>
      </c>
      <c r="M914" s="4" t="str">
        <f>IFERROR(VLOOKUP(J914,Config!$A:$G,7,0),"")</f>
        <v>EA</v>
      </c>
      <c r="N914" s="5">
        <f>IFERROR(VLOOKUP(J914,Config!$A:$C,3,0),"")</f>
        <v>0</v>
      </c>
      <c r="P914" s="4">
        <f>IFERROR(VLOOKUP(J914,Config!$A:$F,6,0),"")</f>
        <v>0</v>
      </c>
    </row>
    <row r="915" spans="2:16" x14ac:dyDescent="0.25">
      <c r="B915" s="6">
        <v>44289</v>
      </c>
      <c r="C915" s="7">
        <v>0.66666666666666663</v>
      </c>
      <c r="E915" s="4" t="s">
        <v>70</v>
      </c>
      <c r="G915" s="4">
        <f t="shared" si="22"/>
        <v>4</v>
      </c>
      <c r="H915" s="4">
        <f t="shared" si="23"/>
        <v>2021</v>
      </c>
      <c r="J915" s="1" t="s">
        <v>380</v>
      </c>
      <c r="K915" s="4" t="str">
        <f>IFERROR(VLOOKUP(J915,Config!$A:$B,2,0),"")</f>
        <v>SWITCH + HUB</v>
      </c>
      <c r="M915" s="4" t="str">
        <f>IFERROR(VLOOKUP(J915,Config!$A:$G,7,0),"")</f>
        <v>EA</v>
      </c>
      <c r="N915" s="5">
        <f>IFERROR(VLOOKUP(J915,Config!$A:$C,3,0),"")</f>
        <v>0</v>
      </c>
      <c r="P915" s="4">
        <f>IFERROR(VLOOKUP(J915,Config!$A:$F,6,0),"")</f>
        <v>0</v>
      </c>
    </row>
    <row r="916" spans="2:16" x14ac:dyDescent="0.25">
      <c r="B916" s="6">
        <v>44289</v>
      </c>
      <c r="C916" s="7">
        <v>0.66666666666666663</v>
      </c>
      <c r="E916" s="4" t="s">
        <v>70</v>
      </c>
      <c r="G916" s="4">
        <f t="shared" si="22"/>
        <v>4</v>
      </c>
      <c r="H916" s="4">
        <f t="shared" si="23"/>
        <v>2021</v>
      </c>
      <c r="J916" s="1" t="s">
        <v>385</v>
      </c>
      <c r="K916" s="4" t="str">
        <f>IFERROR(VLOOKUP(J916,Config!$A:$B,2,0),"")</f>
        <v>Dây nguồn</v>
      </c>
      <c r="M916" s="4" t="str">
        <f>IFERROR(VLOOKUP(J916,Config!$A:$G,7,0),"")</f>
        <v>Ea</v>
      </c>
      <c r="N916" s="5">
        <f>IFERROR(VLOOKUP(J916,Config!$A:$C,3,0),"")</f>
        <v>0</v>
      </c>
      <c r="P916" s="4">
        <f>IFERROR(VLOOKUP(J916,Config!$A:$F,6,0),"")</f>
        <v>0</v>
      </c>
    </row>
    <row r="917" spans="2:16" x14ac:dyDescent="0.25">
      <c r="B917" s="6">
        <v>44289</v>
      </c>
      <c r="C917" s="7">
        <v>0.66666666666666663</v>
      </c>
      <c r="E917" s="4" t="s">
        <v>70</v>
      </c>
      <c r="G917" s="4">
        <f t="shared" si="22"/>
        <v>4</v>
      </c>
      <c r="H917" s="4">
        <f t="shared" si="23"/>
        <v>2021</v>
      </c>
      <c r="J917" s="1" t="s">
        <v>386</v>
      </c>
      <c r="K917" s="4" t="str">
        <f>IFERROR(VLOOKUP(J917,Config!$A:$B,2,0),"")</f>
        <v>Dây cáp</v>
      </c>
      <c r="M917" s="4" t="str">
        <f>IFERROR(VLOOKUP(J917,Config!$A:$G,7,0),"")</f>
        <v>Ea</v>
      </c>
      <c r="N917" s="5">
        <f>IFERROR(VLOOKUP(J917,Config!$A:$C,3,0),"")</f>
        <v>0</v>
      </c>
      <c r="P917" s="4">
        <f>IFERROR(VLOOKUP(J917,Config!$A:$F,6,0),"")</f>
        <v>0</v>
      </c>
    </row>
    <row r="918" spans="2:16" x14ac:dyDescent="0.25">
      <c r="B918" s="6">
        <v>44289</v>
      </c>
      <c r="C918" s="7">
        <v>0.66666666666666663</v>
      </c>
      <c r="E918" s="4" t="s">
        <v>70</v>
      </c>
      <c r="G918" s="4">
        <f t="shared" si="22"/>
        <v>4</v>
      </c>
      <c r="H918" s="4">
        <f t="shared" si="23"/>
        <v>2021</v>
      </c>
      <c r="J918" s="1" t="s">
        <v>387</v>
      </c>
      <c r="K918" s="4" t="str">
        <f>IFERROR(VLOOKUP(J918,Config!$A:$B,2,0),"")</f>
        <v>Phích cắm, ổ cắm</v>
      </c>
      <c r="L918" s="1">
        <v>14</v>
      </c>
      <c r="M918" s="4" t="str">
        <f>IFERROR(VLOOKUP(J918,Config!$A:$G,7,0),"")</f>
        <v>Ea</v>
      </c>
      <c r="N918" s="5">
        <f>IFERROR(VLOOKUP(J918,Config!$A:$C,3,0),"")</f>
        <v>0</v>
      </c>
      <c r="P918" s="4">
        <f>IFERROR(VLOOKUP(J918,Config!$A:$F,6,0),"")</f>
        <v>0</v>
      </c>
    </row>
    <row r="919" spans="2:16" x14ac:dyDescent="0.25">
      <c r="B919" s="6">
        <v>44289</v>
      </c>
      <c r="C919" s="7">
        <v>0.66666666666666663</v>
      </c>
      <c r="E919" s="4" t="s">
        <v>70</v>
      </c>
      <c r="G919" s="4">
        <f t="shared" si="22"/>
        <v>4</v>
      </c>
      <c r="H919" s="4">
        <f t="shared" si="23"/>
        <v>2021</v>
      </c>
      <c r="J919" s="1" t="s">
        <v>393</v>
      </c>
      <c r="K919" s="4" t="str">
        <f>IFERROR(VLOOKUP(J919,Config!$A:$B,2,0),"")</f>
        <v>Vòng đeo tay chống tĩnh điện</v>
      </c>
      <c r="L919" s="1">
        <v>33</v>
      </c>
      <c r="M919" s="4" t="str">
        <f>IFERROR(VLOOKUP(J919,Config!$A:$G,7,0),"")</f>
        <v>Ea</v>
      </c>
      <c r="N919" s="5">
        <f>IFERROR(VLOOKUP(J919,Config!$A:$C,3,0),"")</f>
        <v>0</v>
      </c>
      <c r="P919" s="4">
        <f>IFERROR(VLOOKUP(J919,Config!$A:$F,6,0),"")</f>
        <v>0</v>
      </c>
    </row>
    <row r="920" spans="2:16" x14ac:dyDescent="0.25">
      <c r="B920" s="6">
        <v>44289</v>
      </c>
      <c r="C920" s="7">
        <v>0.66666666666666663</v>
      </c>
      <c r="E920" s="4" t="s">
        <v>70</v>
      </c>
      <c r="G920" s="4">
        <f t="shared" si="22"/>
        <v>4</v>
      </c>
      <c r="H920" s="4">
        <f t="shared" si="23"/>
        <v>2021</v>
      </c>
      <c r="J920" s="1" t="s">
        <v>394</v>
      </c>
      <c r="K920" s="4" t="str">
        <f>IFERROR(VLOOKUP(J920,Config!$A:$B,2,0),"")</f>
        <v>Dây tiếp địa</v>
      </c>
      <c r="L920" s="1">
        <v>36</v>
      </c>
      <c r="M920" s="4" t="str">
        <f>IFERROR(VLOOKUP(J920,Config!$A:$G,7,0),"")</f>
        <v>Ea</v>
      </c>
      <c r="N920" s="5">
        <f>IFERROR(VLOOKUP(J920,Config!$A:$C,3,0),"")</f>
        <v>0</v>
      </c>
      <c r="P920" s="4">
        <f>IFERROR(VLOOKUP(J920,Config!$A:$F,6,0),"")</f>
        <v>0</v>
      </c>
    </row>
    <row r="921" spans="2:16" x14ac:dyDescent="0.25">
      <c r="B921" s="6">
        <v>44289</v>
      </c>
      <c r="C921" s="7">
        <v>0.66666666666666663</v>
      </c>
      <c r="E921" s="4" t="s">
        <v>70</v>
      </c>
      <c r="G921" s="4">
        <f t="shared" si="22"/>
        <v>4</v>
      </c>
      <c r="H921" s="4">
        <f t="shared" si="23"/>
        <v>2021</v>
      </c>
      <c r="J921" s="1" t="s">
        <v>395</v>
      </c>
      <c r="K921" s="4" t="str">
        <f>IFERROR(VLOOKUP(J921,Config!$A:$B,2,0),"")</f>
        <v>Dây tín hiệu</v>
      </c>
      <c r="M921" s="4">
        <f>IFERROR(VLOOKUP(J921,Config!$A:$G,7,0),"")</f>
        <v>0</v>
      </c>
      <c r="N921" s="5">
        <f>IFERROR(VLOOKUP(J921,Config!$A:$C,3,0),"")</f>
        <v>0</v>
      </c>
      <c r="P921" s="4">
        <f>IFERROR(VLOOKUP(J921,Config!$A:$F,6,0),"")</f>
        <v>0</v>
      </c>
    </row>
    <row r="922" spans="2:16" x14ac:dyDescent="0.25">
      <c r="B922" s="6">
        <v>44289</v>
      </c>
      <c r="C922" s="7">
        <v>0.66666666666666663</v>
      </c>
      <c r="E922" s="4" t="s">
        <v>70</v>
      </c>
      <c r="G922" s="4">
        <f t="shared" si="22"/>
        <v>4</v>
      </c>
      <c r="H922" s="4">
        <f t="shared" si="23"/>
        <v>2021</v>
      </c>
      <c r="J922" s="1" t="s">
        <v>396</v>
      </c>
      <c r="K922" s="4" t="str">
        <f>IFERROR(VLOOKUP(J922,Config!$A:$B,2,0),"")</f>
        <v>Dây điện loại nhỏ</v>
      </c>
      <c r="M922" s="4">
        <f>IFERROR(VLOOKUP(J922,Config!$A:$G,7,0),"")</f>
        <v>0</v>
      </c>
      <c r="N922" s="5">
        <f>IFERROR(VLOOKUP(J922,Config!$A:$C,3,0),"")</f>
        <v>0</v>
      </c>
      <c r="P922" s="4">
        <f>IFERROR(VLOOKUP(J922,Config!$A:$F,6,0),"")</f>
        <v>0</v>
      </c>
    </row>
    <row r="923" spans="2:16" x14ac:dyDescent="0.25">
      <c r="B923" s="6">
        <v>44289</v>
      </c>
      <c r="C923" s="7">
        <v>0.66666666666666663</v>
      </c>
      <c r="E923" s="4" t="s">
        <v>70</v>
      </c>
      <c r="G923" s="4">
        <f t="shared" si="22"/>
        <v>4</v>
      </c>
      <c r="H923" s="4">
        <f t="shared" si="23"/>
        <v>2021</v>
      </c>
      <c r="J923" s="1" t="s">
        <v>399</v>
      </c>
      <c r="K923" s="4" t="str">
        <f>IFERROR(VLOOKUP(J923,Config!$A:$B,2,0),"")</f>
        <v>Dây điện loại to</v>
      </c>
      <c r="M923" s="4">
        <f>IFERROR(VLOOKUP(J923,Config!$A:$G,7,0),"")</f>
        <v>0</v>
      </c>
      <c r="N923" s="5">
        <f>IFERROR(VLOOKUP(J923,Config!$A:$C,3,0),"")</f>
        <v>0</v>
      </c>
      <c r="P923" s="4">
        <f>IFERROR(VLOOKUP(J923,Config!$A:$F,6,0),"")</f>
        <v>0</v>
      </c>
    </row>
    <row r="924" spans="2:16" x14ac:dyDescent="0.25">
      <c r="B924" s="6">
        <v>44289</v>
      </c>
      <c r="C924" s="7">
        <v>0.66666666666666663</v>
      </c>
      <c r="E924" s="4" t="s">
        <v>70</v>
      </c>
      <c r="G924" s="4">
        <f t="shared" si="22"/>
        <v>4</v>
      </c>
      <c r="H924" s="4">
        <f t="shared" si="23"/>
        <v>2021</v>
      </c>
      <c r="J924" s="1" t="s">
        <v>400</v>
      </c>
      <c r="K924" s="4" t="str">
        <f>IFERROR(VLOOKUP(J924,Config!$A:$B,2,0),"")</f>
        <v>Bàn phím</v>
      </c>
      <c r="L924" s="1">
        <v>15</v>
      </c>
      <c r="M924" s="4" t="str">
        <f>IFERROR(VLOOKUP(J924,Config!$A:$G,7,0),"")</f>
        <v>Ea</v>
      </c>
      <c r="N924" s="5">
        <f>IFERROR(VLOOKUP(J924,Config!$A:$C,3,0),"")</f>
        <v>0</v>
      </c>
      <c r="P924" s="4">
        <f>IFERROR(VLOOKUP(J924,Config!$A:$F,6,0),"")</f>
        <v>0</v>
      </c>
    </row>
    <row r="925" spans="2:16" x14ac:dyDescent="0.25">
      <c r="B925" s="6">
        <v>44289</v>
      </c>
      <c r="C925" s="7">
        <v>0.66666666666666663</v>
      </c>
      <c r="E925" s="4" t="s">
        <v>70</v>
      </c>
      <c r="G925" s="4">
        <f t="shared" si="22"/>
        <v>4</v>
      </c>
      <c r="H925" s="4">
        <f t="shared" si="23"/>
        <v>2021</v>
      </c>
      <c r="J925" s="1" t="s">
        <v>401</v>
      </c>
      <c r="K925" s="4" t="str">
        <f>IFERROR(VLOOKUP(J925,Config!$A:$B,2,0),"")</f>
        <v>Chuột</v>
      </c>
      <c r="L925" s="1">
        <v>9</v>
      </c>
      <c r="M925" s="4" t="str">
        <f>IFERROR(VLOOKUP(J925,Config!$A:$G,7,0),"")</f>
        <v>Ea</v>
      </c>
      <c r="N925" s="5">
        <f>IFERROR(VLOOKUP(J925,Config!$A:$C,3,0),"")</f>
        <v>0</v>
      </c>
      <c r="P925" s="4">
        <f>IFERROR(VLOOKUP(J925,Config!$A:$F,6,0),"")</f>
        <v>0</v>
      </c>
    </row>
    <row r="926" spans="2:16" x14ac:dyDescent="0.25">
      <c r="B926" s="6">
        <v>44289</v>
      </c>
      <c r="C926" s="7">
        <v>0.66666666666666663</v>
      </c>
      <c r="E926" s="4" t="s">
        <v>70</v>
      </c>
      <c r="G926" s="4">
        <f t="shared" si="22"/>
        <v>4</v>
      </c>
      <c r="H926" s="4">
        <f t="shared" si="23"/>
        <v>2021</v>
      </c>
      <c r="J926" s="1" t="s">
        <v>402</v>
      </c>
      <c r="K926" s="4" t="str">
        <f>IFERROR(VLOOKUP(J926,Config!$A:$B,2,0),"")</f>
        <v>Dây belt dẹt conveyor</v>
      </c>
      <c r="M926" s="4">
        <f>IFERROR(VLOOKUP(J926,Config!$A:$G,7,0),"")</f>
        <v>0</v>
      </c>
      <c r="N926" s="5">
        <f>IFERROR(VLOOKUP(J926,Config!$A:$C,3,0),"")</f>
        <v>0</v>
      </c>
      <c r="P926" s="4">
        <f>IFERROR(VLOOKUP(J926,Config!$A:$F,6,0),"")</f>
        <v>0</v>
      </c>
    </row>
    <row r="927" spans="2:16" x14ac:dyDescent="0.25">
      <c r="B927" s="6">
        <v>44289</v>
      </c>
      <c r="C927" s="7">
        <v>0.66666666666666663</v>
      </c>
      <c r="E927" s="4" t="s">
        <v>70</v>
      </c>
      <c r="G927" s="4">
        <f t="shared" si="22"/>
        <v>4</v>
      </c>
      <c r="H927" s="4">
        <f t="shared" si="23"/>
        <v>2021</v>
      </c>
      <c r="J927" s="1" t="s">
        <v>403</v>
      </c>
      <c r="K927" s="4" t="str">
        <f>IFERROR(VLOOKUP(J927,Config!$A:$B,2,0),"")</f>
        <v>Smema</v>
      </c>
      <c r="M927" s="4">
        <f>IFERROR(VLOOKUP(J927,Config!$A:$G,7,0),"")</f>
        <v>0</v>
      </c>
      <c r="N927" s="5">
        <f>IFERROR(VLOOKUP(J927,Config!$A:$C,3,0),"")</f>
        <v>0</v>
      </c>
      <c r="P927" s="4">
        <f>IFERROR(VLOOKUP(J927,Config!$A:$F,6,0),"")</f>
        <v>0</v>
      </c>
    </row>
    <row r="928" spans="2:16" x14ac:dyDescent="0.25">
      <c r="B928" s="6">
        <v>44289</v>
      </c>
      <c r="C928" s="7">
        <v>0.66666666666666663</v>
      </c>
      <c r="E928" s="4" t="s">
        <v>70</v>
      </c>
      <c r="G928" s="4">
        <f t="shared" si="22"/>
        <v>4</v>
      </c>
      <c r="H928" s="4">
        <f t="shared" si="23"/>
        <v>2021</v>
      </c>
      <c r="J928" s="1" t="s">
        <v>404</v>
      </c>
      <c r="K928" s="4" t="str">
        <f>IFERROR(VLOOKUP(J928,Config!$A:$B,2,0),"")</f>
        <v>Support pin</v>
      </c>
      <c r="M928" s="4">
        <f>IFERROR(VLOOKUP(J928,Config!$A:$G,7,0),"")</f>
        <v>0</v>
      </c>
      <c r="N928" s="5">
        <f>IFERROR(VLOOKUP(J928,Config!$A:$C,3,0),"")</f>
        <v>0</v>
      </c>
      <c r="P928" s="4">
        <f>IFERROR(VLOOKUP(J928,Config!$A:$F,6,0),"")</f>
        <v>0</v>
      </c>
    </row>
    <row r="929" spans="2:16" x14ac:dyDescent="0.25">
      <c r="B929" s="6">
        <v>44289</v>
      </c>
      <c r="C929" s="7">
        <v>0.66666666666666663</v>
      </c>
      <c r="E929" s="4" t="s">
        <v>70</v>
      </c>
      <c r="G929" s="4">
        <f t="shared" si="22"/>
        <v>4</v>
      </c>
      <c r="H929" s="4">
        <f t="shared" si="23"/>
        <v>2021</v>
      </c>
      <c r="J929" s="1" t="s">
        <v>413</v>
      </c>
      <c r="K929" s="4" t="str">
        <f>IFERROR(VLOOKUP(J929,Config!$A:$B,2,0),"")</f>
        <v>Spare part KOHYOUNG</v>
      </c>
      <c r="M929" s="4">
        <f>IFERROR(VLOOKUP(J929,Config!$A:$G,7,0),"")</f>
        <v>0</v>
      </c>
      <c r="N929" s="5">
        <f>IFERROR(VLOOKUP(J929,Config!$A:$C,3,0),"")</f>
        <v>0</v>
      </c>
      <c r="P929" s="4">
        <f>IFERROR(VLOOKUP(J929,Config!$A:$F,6,0),"")</f>
        <v>0</v>
      </c>
    </row>
    <row r="930" spans="2:16" x14ac:dyDescent="0.25">
      <c r="B930" s="6">
        <v>44289</v>
      </c>
      <c r="C930" s="7">
        <v>0.66666666666666663</v>
      </c>
      <c r="E930" s="4" t="s">
        <v>70</v>
      </c>
      <c r="G930" s="4">
        <f t="shared" si="22"/>
        <v>4</v>
      </c>
      <c r="H930" s="4">
        <f t="shared" si="23"/>
        <v>2021</v>
      </c>
      <c r="J930" s="1" t="s">
        <v>414</v>
      </c>
      <c r="K930" s="4" t="str">
        <f>IFERROR(VLOOKUP(J930,Config!$A:$B,2,0),"")</f>
        <v>Spare part 2D AOI</v>
      </c>
      <c r="M930" s="4">
        <f>IFERROR(VLOOKUP(J930,Config!$A:$G,7,0),"")</f>
        <v>0</v>
      </c>
      <c r="N930" s="5">
        <f>IFERROR(VLOOKUP(J930,Config!$A:$C,3,0),"")</f>
        <v>0</v>
      </c>
      <c r="P930" s="4">
        <f>IFERROR(VLOOKUP(J930,Config!$A:$F,6,0),"")</f>
        <v>0</v>
      </c>
    </row>
    <row r="931" spans="2:16" x14ac:dyDescent="0.25">
      <c r="B931" s="6">
        <v>44289</v>
      </c>
      <c r="C931" s="7">
        <v>0.66666666666666663</v>
      </c>
      <c r="E931" s="4" t="s">
        <v>70</v>
      </c>
      <c r="G931" s="4">
        <f t="shared" si="22"/>
        <v>4</v>
      </c>
      <c r="H931" s="4">
        <f t="shared" si="23"/>
        <v>2021</v>
      </c>
      <c r="J931" s="1" t="s">
        <v>415</v>
      </c>
      <c r="K931" s="4" t="str">
        <f>IFERROR(VLOOKUP(J931,Config!$A:$B,2,0),"")</f>
        <v>Dây cable mạng</v>
      </c>
      <c r="M931" s="4">
        <f>IFERROR(VLOOKUP(J931,Config!$A:$G,7,0),"")</f>
        <v>0</v>
      </c>
      <c r="N931" s="5">
        <f>IFERROR(VLOOKUP(J931,Config!$A:$C,3,0),"")</f>
        <v>0</v>
      </c>
      <c r="P931" s="4">
        <f>IFERROR(VLOOKUP(J931,Config!$A:$F,6,0),"")</f>
        <v>0</v>
      </c>
    </row>
    <row r="932" spans="2:16" x14ac:dyDescent="0.25">
      <c r="B932" s="6">
        <v>44289</v>
      </c>
      <c r="C932" s="7">
        <v>0.66666666666666663</v>
      </c>
      <c r="E932" s="4" t="s">
        <v>70</v>
      </c>
      <c r="G932" s="4">
        <f t="shared" si="22"/>
        <v>4</v>
      </c>
      <c r="H932" s="4">
        <f t="shared" si="23"/>
        <v>2021</v>
      </c>
      <c r="J932" s="1" t="s">
        <v>416</v>
      </c>
      <c r="K932" s="4" t="str">
        <f>IFERROR(VLOOKUP(J932,Config!$A:$B,2,0),"")</f>
        <v>Cable chuyển đổi</v>
      </c>
      <c r="M932" s="4" t="str">
        <f>IFERROR(VLOOKUP(J932,Config!$A:$G,7,0),"")</f>
        <v>Ea</v>
      </c>
      <c r="N932" s="5">
        <f>IFERROR(VLOOKUP(J932,Config!$A:$C,3,0),"")</f>
        <v>0</v>
      </c>
      <c r="P932" s="4">
        <f>IFERROR(VLOOKUP(J932,Config!$A:$F,6,0),"")</f>
        <v>0</v>
      </c>
    </row>
    <row r="933" spans="2:16" x14ac:dyDescent="0.25">
      <c r="B933" s="6">
        <v>44289</v>
      </c>
      <c r="C933" s="7">
        <v>0.66666666666666663</v>
      </c>
      <c r="E933" s="4" t="s">
        <v>70</v>
      </c>
      <c r="G933" s="4">
        <f t="shared" si="22"/>
        <v>4</v>
      </c>
      <c r="H933" s="4">
        <f t="shared" si="23"/>
        <v>2021</v>
      </c>
      <c r="J933" s="1" t="s">
        <v>417</v>
      </c>
      <c r="K933" s="4" t="str">
        <f>IFERROR(VLOOKUP(J933,Config!$A:$B,2,0),"")</f>
        <v>Ổ cứng máy tính 250G</v>
      </c>
      <c r="L933" s="1">
        <v>1</v>
      </c>
      <c r="M933" s="4" t="str">
        <f>IFERROR(VLOOKUP(J933,Config!$A:$G,7,0),"")</f>
        <v>Ea</v>
      </c>
      <c r="N933" s="5">
        <f>IFERROR(VLOOKUP(J933,Config!$A:$C,3,0),"")</f>
        <v>0</v>
      </c>
      <c r="P933" s="4">
        <f>IFERROR(VLOOKUP(J933,Config!$A:$F,6,0),"")</f>
        <v>0</v>
      </c>
    </row>
    <row r="934" spans="2:16" x14ac:dyDescent="0.25">
      <c r="B934" s="6">
        <v>44289</v>
      </c>
      <c r="C934" s="7">
        <v>0.66666666666666663</v>
      </c>
      <c r="E934" s="4" t="s">
        <v>70</v>
      </c>
      <c r="G934" s="4">
        <f t="shared" si="22"/>
        <v>4</v>
      </c>
      <c r="H934" s="4">
        <f t="shared" si="23"/>
        <v>2021</v>
      </c>
      <c r="J934" s="1" t="s">
        <v>489</v>
      </c>
      <c r="K934" s="4" t="str">
        <f>IFERROR(VLOOKUP(J934,Config!$A:$B,2,0),"")</f>
        <v>Nguồn 48V-5A</v>
      </c>
      <c r="L934" s="1">
        <v>1</v>
      </c>
      <c r="M934" s="4" t="str">
        <f>IFERROR(VLOOKUP(J934,Config!$A:$G,7,0),"")</f>
        <v>Ea</v>
      </c>
      <c r="N934" s="5">
        <f>IFERROR(VLOOKUP(J934,Config!$A:$C,3,0),"")</f>
        <v>0</v>
      </c>
      <c r="P934" s="4">
        <f>IFERROR(VLOOKUP(J934,Config!$A:$F,6,0),"")</f>
        <v>0</v>
      </c>
    </row>
    <row r="935" spans="2:16" x14ac:dyDescent="0.25">
      <c r="B935" s="6">
        <v>44289</v>
      </c>
      <c r="C935" s="7">
        <v>0.66666666666666663</v>
      </c>
      <c r="E935" s="4" t="s">
        <v>70</v>
      </c>
      <c r="G935" s="4">
        <f t="shared" si="22"/>
        <v>4</v>
      </c>
      <c r="H935" s="4">
        <f t="shared" si="23"/>
        <v>2021</v>
      </c>
      <c r="J935" s="1" t="s">
        <v>490</v>
      </c>
      <c r="K935" s="4" t="str">
        <f>IFERROR(VLOOKUP(J935,Config!$A:$B,2,0),"")</f>
        <v xml:space="preserve"> Vòng Bút cảm ứng  YAMAHA</v>
      </c>
      <c r="M935" s="4" t="str">
        <f>IFERROR(VLOOKUP(J935,Config!$A:$G,7,0),"")</f>
        <v>Ea</v>
      </c>
      <c r="N935" s="5">
        <f>IFERROR(VLOOKUP(J935,Config!$A:$C,3,0),"")</f>
        <v>0</v>
      </c>
      <c r="P935" s="4">
        <f>IFERROR(VLOOKUP(J935,Config!$A:$F,6,0),"")</f>
        <v>0</v>
      </c>
    </row>
    <row r="936" spans="2:16" x14ac:dyDescent="0.25">
      <c r="B936" s="6">
        <v>44289</v>
      </c>
      <c r="C936" s="7">
        <v>0.66666666666666663</v>
      </c>
      <c r="E936" s="4" t="s">
        <v>70</v>
      </c>
      <c r="G936" s="4">
        <f t="shared" si="22"/>
        <v>4</v>
      </c>
      <c r="H936" s="4">
        <f t="shared" si="23"/>
        <v>2021</v>
      </c>
      <c r="J936" s="1" t="s">
        <v>491</v>
      </c>
      <c r="K936" s="4" t="str">
        <f>IFERROR(VLOOKUP(J936,Config!$A:$B,2,0),"")</f>
        <v>Filter Disk</v>
      </c>
      <c r="L936" s="1">
        <v>5</v>
      </c>
      <c r="M936" s="4" t="str">
        <f>IFERROR(VLOOKUP(J936,Config!$A:$G,7,0),"")</f>
        <v>BOX</v>
      </c>
      <c r="N936" s="5">
        <f>IFERROR(VLOOKUP(J936,Config!$A:$C,3,0),"")</f>
        <v>0</v>
      </c>
      <c r="P936" s="4" t="str">
        <f>IFERROR(VLOOKUP(J936,Config!$A:$F,6,0),"")</f>
        <v>03042001-02</v>
      </c>
    </row>
    <row r="937" spans="2:16" x14ac:dyDescent="0.25">
      <c r="B937" s="6">
        <v>44289</v>
      </c>
      <c r="C937" s="7">
        <v>0.66666666666666663</v>
      </c>
      <c r="E937" s="4" t="s">
        <v>70</v>
      </c>
      <c r="G937" s="4">
        <f t="shared" si="22"/>
        <v>4</v>
      </c>
      <c r="H937" s="4">
        <f t="shared" si="23"/>
        <v>2021</v>
      </c>
      <c r="J937" s="1" t="s">
        <v>492</v>
      </c>
      <c r="K937" s="4" t="str">
        <f>IFERROR(VLOOKUP(J937,Config!$A:$B,2,0),"")</f>
        <v>Anti-Glare shield</v>
      </c>
      <c r="L937" s="1">
        <v>3</v>
      </c>
      <c r="M937" s="4" t="str">
        <f>IFERROR(VLOOKUP(J937,Config!$A:$G,7,0),"")</f>
        <v>Pack</v>
      </c>
      <c r="N937" s="5">
        <f>IFERROR(VLOOKUP(J937,Config!$A:$C,3,0),"")</f>
        <v>0</v>
      </c>
      <c r="P937" s="4" t="str">
        <f>IFERROR(VLOOKUP(J937,Config!$A:$F,6,0),"")</f>
        <v>03013091S02</v>
      </c>
    </row>
    <row r="938" spans="2:16" x14ac:dyDescent="0.25">
      <c r="B938" s="6">
        <v>44289</v>
      </c>
      <c r="C938" s="7">
        <v>0.66666666666666663</v>
      </c>
      <c r="E938" s="4" t="s">
        <v>70</v>
      </c>
      <c r="G938" s="4">
        <f t="shared" si="22"/>
        <v>4</v>
      </c>
      <c r="H938" s="4">
        <f t="shared" si="23"/>
        <v>2021</v>
      </c>
      <c r="J938" s="1" t="s">
        <v>493</v>
      </c>
      <c r="K938" s="4" t="str">
        <f>IFERROR(VLOOKUP(J938,Config!$A:$B,2,0),"")</f>
        <v>Vacuum pipe</v>
      </c>
      <c r="L938" s="1">
        <v>1</v>
      </c>
      <c r="M938" s="4" t="str">
        <f>IFERROR(VLOOKUP(J938,Config!$A:$G,7,0),"")</f>
        <v>box</v>
      </c>
      <c r="N938" s="5">
        <f>IFERROR(VLOOKUP(J938,Config!$A:$C,3,0),"")</f>
        <v>0</v>
      </c>
      <c r="P938" s="4" t="str">
        <f>IFERROR(VLOOKUP(J938,Config!$A:$F,6,0),"")</f>
        <v>03013018S01</v>
      </c>
    </row>
    <row r="939" spans="2:16" x14ac:dyDescent="0.25">
      <c r="B939" s="6">
        <v>44289</v>
      </c>
      <c r="C939" s="7">
        <v>0.66666666666666663</v>
      </c>
      <c r="E939" s="4" t="s">
        <v>70</v>
      </c>
      <c r="G939" s="4">
        <f t="shared" si="22"/>
        <v>4</v>
      </c>
      <c r="H939" s="4">
        <f t="shared" si="23"/>
        <v>2021</v>
      </c>
      <c r="J939" s="1" t="s">
        <v>494</v>
      </c>
      <c r="K939" s="4" t="str">
        <f>IFERROR(VLOOKUP(J939,Config!$A:$B,2,0),"")</f>
        <v>Nguồn 24V-5A</v>
      </c>
      <c r="L939" s="1">
        <v>2</v>
      </c>
      <c r="M939" s="4" t="str">
        <f>IFERROR(VLOOKUP(J939,Config!$A:$G,7,0),"")</f>
        <v>ea</v>
      </c>
      <c r="N939" s="5">
        <f>IFERROR(VLOOKUP(J939,Config!$A:$C,3,0),"")</f>
        <v>0</v>
      </c>
      <c r="P939" s="4">
        <f>IFERROR(VLOOKUP(J939,Config!$A:$F,6,0),"")</f>
        <v>0</v>
      </c>
    </row>
    <row r="940" spans="2:16" x14ac:dyDescent="0.25">
      <c r="B940" s="6">
        <v>44289</v>
      </c>
      <c r="C940" s="7">
        <v>0.66666666666666663</v>
      </c>
      <c r="E940" s="4" t="s">
        <v>70</v>
      </c>
      <c r="G940" s="4">
        <f t="shared" si="22"/>
        <v>4</v>
      </c>
      <c r="H940" s="4">
        <f t="shared" si="23"/>
        <v>2021</v>
      </c>
      <c r="J940" s="1" t="s">
        <v>495</v>
      </c>
      <c r="K940" s="4" t="str">
        <f>IFERROR(VLOOKUP(J940,Config!$A:$B,2,0),"")</f>
        <v>TP link 8 cổng</v>
      </c>
      <c r="L940" s="1">
        <v>2</v>
      </c>
      <c r="M940" s="4" t="str">
        <f>IFERROR(VLOOKUP(J940,Config!$A:$G,7,0),"")</f>
        <v>ea</v>
      </c>
      <c r="N940" s="5">
        <f>IFERROR(VLOOKUP(J940,Config!$A:$C,3,0),"")</f>
        <v>0</v>
      </c>
      <c r="P940" s="4">
        <f>IFERROR(VLOOKUP(J940,Config!$A:$F,6,0),"")</f>
        <v>0</v>
      </c>
    </row>
    <row r="941" spans="2:16" x14ac:dyDescent="0.25">
      <c r="B941" s="6">
        <v>44289</v>
      </c>
      <c r="C941" s="7">
        <v>0.66666666666666663</v>
      </c>
      <c r="E941" s="4" t="s">
        <v>70</v>
      </c>
      <c r="G941" s="4">
        <f t="shared" si="22"/>
        <v>4</v>
      </c>
      <c r="H941" s="4">
        <f t="shared" si="23"/>
        <v>2021</v>
      </c>
      <c r="J941" s="1" t="s">
        <v>496</v>
      </c>
      <c r="K941" s="4" t="str">
        <f>IFERROR(VLOOKUP(J941,Config!$A:$B,2,0),"")</f>
        <v>Quấn tape Feeder</v>
      </c>
      <c r="M941" s="4" t="str">
        <f>IFERROR(VLOOKUP(J941,Config!$A:$G,7,0),"")</f>
        <v>ea</v>
      </c>
      <c r="N941" s="5">
        <f>IFERROR(VLOOKUP(J941,Config!$A:$C,3,0),"")</f>
        <v>0</v>
      </c>
      <c r="P941" s="4" t="str">
        <f>IFERROR(VLOOKUP(J941,Config!$A:$F,6,0),"")</f>
        <v>0.041017S03</v>
      </c>
    </row>
    <row r="942" spans="2:16" x14ac:dyDescent="0.25">
      <c r="B942" s="6">
        <v>44289</v>
      </c>
      <c r="C942" s="7">
        <v>0.66666666666666663</v>
      </c>
      <c r="E942" s="4" t="s">
        <v>70</v>
      </c>
      <c r="G942" s="4">
        <f t="shared" si="22"/>
        <v>4</v>
      </c>
      <c r="H942" s="4">
        <f t="shared" si="23"/>
        <v>2021</v>
      </c>
      <c r="J942" s="1" t="s">
        <v>497</v>
      </c>
      <c r="K942" s="4" t="str">
        <f>IFERROR(VLOOKUP(J942,Config!$A:$B,2,0),"")</f>
        <v>Holding circuit</v>
      </c>
      <c r="L942" s="1">
        <v>3</v>
      </c>
      <c r="M942" s="4" t="str">
        <f>IFERROR(VLOOKUP(J942,Config!$A:$G,7,0),"")</f>
        <v>pcs</v>
      </c>
      <c r="N942" s="5">
        <f>IFERROR(VLOOKUP(J942,Config!$A:$C,3,0),"")</f>
        <v>0</v>
      </c>
      <c r="P942" s="4" t="str">
        <f>IFERROR(VLOOKUP(J942,Config!$A:$F,6,0),"")</f>
        <v>03046348-01</v>
      </c>
    </row>
    <row r="943" spans="2:16" x14ac:dyDescent="0.25">
      <c r="B943" s="6">
        <v>44289</v>
      </c>
      <c r="C943" s="7">
        <v>0.66666666666666663</v>
      </c>
      <c r="E943" s="4" t="s">
        <v>70</v>
      </c>
      <c r="G943" s="4">
        <f t="shared" si="22"/>
        <v>4</v>
      </c>
      <c r="H943" s="4">
        <f t="shared" si="23"/>
        <v>2021</v>
      </c>
      <c r="J943" s="1" t="s">
        <v>498</v>
      </c>
      <c r="K943" s="4" t="str">
        <f>IFERROR(VLOOKUP(J943,Config!$A:$B,2,0),"")</f>
        <v xml:space="preserve">Conveyor Motor </v>
      </c>
      <c r="L943" s="1">
        <v>1</v>
      </c>
      <c r="M943" s="4" t="str">
        <f>IFERROR(VLOOKUP(J943,Config!$A:$G,7,0),"")</f>
        <v>Ea</v>
      </c>
      <c r="N943" s="5">
        <f>IFERROR(VLOOKUP(J943,Config!$A:$C,3,0),"")</f>
        <v>0</v>
      </c>
      <c r="P943" s="4">
        <f>IFERROR(VLOOKUP(J943,Config!$A:$F,6,0),"")</f>
        <v>0</v>
      </c>
    </row>
    <row r="944" spans="2:16" x14ac:dyDescent="0.25">
      <c r="B944" s="6">
        <v>44289</v>
      </c>
      <c r="C944" s="7">
        <v>0.66666666666666663</v>
      </c>
      <c r="E944" s="4" t="s">
        <v>70</v>
      </c>
      <c r="G944" s="4">
        <f t="shared" si="22"/>
        <v>4</v>
      </c>
      <c r="H944" s="4">
        <f t="shared" si="23"/>
        <v>2021</v>
      </c>
      <c r="J944" s="1" t="s">
        <v>499</v>
      </c>
      <c r="K944" s="4" t="str">
        <f>IFERROR(VLOOKUP(J944,Config!$A:$B,2,0),"")</f>
        <v>SVC-MRO-ROL ROLL PAPER</v>
      </c>
      <c r="M944" s="4" t="str">
        <f>IFERROR(VLOOKUP(J944,Config!$A:$G,7,0),"")</f>
        <v>Roll</v>
      </c>
      <c r="N944" s="5">
        <f>IFERROR(VLOOKUP(J944,Config!$A:$C,3,0),"")</f>
        <v>0</v>
      </c>
      <c r="P944" s="4">
        <f>IFERROR(VLOOKUP(J944,Config!$A:$F,6,0),"")</f>
        <v>0</v>
      </c>
    </row>
    <row r="945" spans="1:16" x14ac:dyDescent="0.25">
      <c r="B945" s="6">
        <v>44289</v>
      </c>
      <c r="C945" s="7">
        <v>0.66666666666666663</v>
      </c>
      <c r="E945" s="4" t="s">
        <v>70</v>
      </c>
      <c r="G945" s="4">
        <f t="shared" si="22"/>
        <v>4</v>
      </c>
      <c r="H945" s="4">
        <f t="shared" si="23"/>
        <v>2021</v>
      </c>
      <c r="J945" s="1" t="s">
        <v>500</v>
      </c>
      <c r="K945" s="4" t="str">
        <f>IFERROR(VLOOKUP(J945,Config!$A:$B,2,0),"")</f>
        <v>LUBCON Thermoplex ALN 1001/00, 50ml</v>
      </c>
      <c r="L945" s="1">
        <v>2</v>
      </c>
      <c r="M945" s="4" t="str">
        <f>IFERROR(VLOOKUP(J945,Config!$A:$G,7,0),"")</f>
        <v>ea</v>
      </c>
      <c r="N945" s="5">
        <f>IFERROR(VLOOKUP(J945,Config!$A:$C,3,0),"")</f>
        <v>0</v>
      </c>
      <c r="P945" s="4">
        <f>IFERROR(VLOOKUP(J945,Config!$A:$F,6,0),"")</f>
        <v>0</v>
      </c>
    </row>
    <row r="946" spans="1:16" x14ac:dyDescent="0.25">
      <c r="B946" s="6">
        <v>44289</v>
      </c>
      <c r="C946" s="7">
        <v>0.66666666666666663</v>
      </c>
      <c r="E946" s="4" t="s">
        <v>70</v>
      </c>
      <c r="G946" s="4">
        <f t="shared" si="22"/>
        <v>4</v>
      </c>
      <c r="H946" s="4">
        <f t="shared" si="23"/>
        <v>2021</v>
      </c>
      <c r="J946" s="1" t="s">
        <v>501</v>
      </c>
      <c r="K946" s="4" t="str">
        <f>IFERROR(VLOOKUP(J946,Config!$A:$B,2,0),"")</f>
        <v>Magnetic spacer 8mm Xi</v>
      </c>
      <c r="L946" s="1">
        <v>2</v>
      </c>
      <c r="M946" s="4" t="str">
        <f>IFERROR(VLOOKUP(J946,Config!$A:$G,7,0),"")</f>
        <v>PAC</v>
      </c>
      <c r="N946" s="5">
        <f>IFERROR(VLOOKUP(J946,Config!$A:$C,3,0),"")</f>
        <v>0</v>
      </c>
      <c r="P946" s="4">
        <f>IFERROR(VLOOKUP(J946,Config!$A:$F,6,0),"")</f>
        <v>0</v>
      </c>
    </row>
    <row r="947" spans="1:16" x14ac:dyDescent="0.25">
      <c r="B947" s="6">
        <v>44289</v>
      </c>
      <c r="C947" s="7">
        <v>0.66666666666666663</v>
      </c>
      <c r="E947" s="4" t="s">
        <v>70</v>
      </c>
      <c r="G947" s="4">
        <f t="shared" si="22"/>
        <v>4</v>
      </c>
      <c r="H947" s="4">
        <f t="shared" si="23"/>
        <v>2021</v>
      </c>
      <c r="J947" s="1" t="s">
        <v>535</v>
      </c>
      <c r="K947" s="4" t="str">
        <f>IFERROR(VLOOKUP(J947,Config!$A:$B,2,0),"")</f>
        <v>Nozzle 4235</v>
      </c>
      <c r="L947" s="1">
        <v>162</v>
      </c>
      <c r="M947" s="4" t="str">
        <f>IFERROR(VLOOKUP(J947,Config!$A:$G,7,0),"")</f>
        <v>PAC</v>
      </c>
      <c r="N947" s="5">
        <f>IFERROR(VLOOKUP(J947,Config!$A:$C,3,0),"")</f>
        <v>0</v>
      </c>
      <c r="P947" s="4">
        <f>IFERROR(VLOOKUP(J947,Config!$A:$F,6,0),"")</f>
        <v>0</v>
      </c>
    </row>
    <row r="948" spans="1:16" x14ac:dyDescent="0.25">
      <c r="B948" s="6">
        <v>44289</v>
      </c>
      <c r="C948" s="7">
        <v>0.66666666666666663</v>
      </c>
      <c r="E948" s="4" t="s">
        <v>70</v>
      </c>
      <c r="G948" s="4">
        <f t="shared" si="22"/>
        <v>4</v>
      </c>
      <c r="H948" s="4">
        <f t="shared" si="23"/>
        <v>2021</v>
      </c>
      <c r="J948" s="1" t="s">
        <v>597</v>
      </c>
      <c r="K948" s="4" t="str">
        <f>IFERROR(VLOOKUP(J948,Config!$A:$B,2,0),"")</f>
        <v>Băng tan</v>
      </c>
      <c r="M948" s="4" t="str">
        <f>IFERROR(VLOOKUP(J948,Config!$A:$G,7,0),"")</f>
        <v>Roll</v>
      </c>
      <c r="N948" s="5">
        <f>IFERROR(VLOOKUP(J948,Config!$A:$C,3,0),"")</f>
        <v>0</v>
      </c>
      <c r="P948" s="4">
        <f>IFERROR(VLOOKUP(J948,Config!$A:$F,6,0),"")</f>
        <v>0</v>
      </c>
    </row>
    <row r="949" spans="1:16" x14ac:dyDescent="0.25">
      <c r="B949" s="6"/>
      <c r="C949" s="7"/>
      <c r="E949" s="4" t="s">
        <v>70</v>
      </c>
      <c r="G949" s="4">
        <f t="shared" ref="G949" si="24">MONTH(B949)</f>
        <v>1</v>
      </c>
      <c r="H949" s="4">
        <f t="shared" ref="H949:H958" si="25">YEAR(B949)</f>
        <v>1900</v>
      </c>
      <c r="J949" s="24"/>
      <c r="K949" s="4" t="str">
        <f>IFERROR(VLOOKUP(J949,Config!$A:$B,2,0),"")</f>
        <v/>
      </c>
      <c r="M949" s="4" t="str">
        <f>IFERROR(VLOOKUP(J949,Config!$A:$G,7,0),"")</f>
        <v/>
      </c>
      <c r="N949" s="5" t="str">
        <f>IFERROR(VLOOKUP(J949,Config!$A:$C,3,0),"")</f>
        <v/>
      </c>
      <c r="P949" s="4" t="str">
        <f>IFERROR(VLOOKUP(J949,Config!$A:$F,6,0),"")</f>
        <v/>
      </c>
    </row>
    <row r="950" spans="1:16" x14ac:dyDescent="0.25">
      <c r="A950" s="1">
        <v>191</v>
      </c>
      <c r="B950" s="6">
        <v>44327</v>
      </c>
      <c r="C950" s="7">
        <v>0.625</v>
      </c>
      <c r="E950" s="4" t="s">
        <v>70</v>
      </c>
      <c r="G950" s="4">
        <f t="shared" ref="G950:G953" si="26">MONTH(B950)</f>
        <v>5</v>
      </c>
      <c r="H950" s="4">
        <f t="shared" si="25"/>
        <v>2021</v>
      </c>
      <c r="J950" s="1" t="s">
        <v>22</v>
      </c>
      <c r="K950" s="4" t="str">
        <f>IFERROR(VLOOKUP(J950,Config!$A:$B,2,0),"")</f>
        <v>Khăn lau phòng sạch (100% polyester)</v>
      </c>
      <c r="L950" s="1">
        <v>119</v>
      </c>
      <c r="M950" s="4" t="str">
        <f>IFERROR(VLOOKUP(J950,Config!$A:$G,7,0),"")</f>
        <v>Pack</v>
      </c>
      <c r="N950" s="5">
        <f>IFERROR(VLOOKUP(J950,Config!$A:$C,3,0),"")</f>
        <v>0</v>
      </c>
      <c r="P950" s="4">
        <f>IFERROR(VLOOKUP(J950,Config!$A:$F,6,0),"")</f>
        <v>0</v>
      </c>
    </row>
    <row r="951" spans="1:16" x14ac:dyDescent="0.25">
      <c r="A951" s="1">
        <v>192</v>
      </c>
      <c r="B951" s="6">
        <v>44327</v>
      </c>
      <c r="C951" s="7">
        <v>0.625</v>
      </c>
      <c r="E951" s="4" t="s">
        <v>70</v>
      </c>
      <c r="G951" s="4">
        <f t="shared" si="26"/>
        <v>5</v>
      </c>
      <c r="H951" s="4">
        <f t="shared" si="25"/>
        <v>2021</v>
      </c>
      <c r="J951" s="1" t="s">
        <v>23</v>
      </c>
      <c r="K951" s="4" t="str">
        <f>IFERROR(VLOOKUP(J951,Config!$A:$B,2,0),"")</f>
        <v>Giấy lau phòng sạch (55% cellulose, 45% polyester)</v>
      </c>
      <c r="L951" s="1">
        <v>90</v>
      </c>
      <c r="M951" s="4" t="str">
        <f>IFERROR(VLOOKUP(J951,Config!$A:$G,7,0),"")</f>
        <v>Pack</v>
      </c>
      <c r="N951" s="5">
        <f>IFERROR(VLOOKUP(J951,Config!$A:$C,3,0),"")</f>
        <v>0</v>
      </c>
      <c r="P951" s="4">
        <f>IFERROR(VLOOKUP(J951,Config!$A:$F,6,0),"")</f>
        <v>0</v>
      </c>
    </row>
    <row r="952" spans="1:16" x14ac:dyDescent="0.25">
      <c r="A952" s="1">
        <v>193</v>
      </c>
      <c r="B952" s="6">
        <v>44327</v>
      </c>
      <c r="C952" s="7">
        <v>0.625</v>
      </c>
      <c r="E952" s="4" t="s">
        <v>70</v>
      </c>
      <c r="G952" s="4">
        <f t="shared" si="26"/>
        <v>5</v>
      </c>
      <c r="H952" s="4">
        <f t="shared" si="25"/>
        <v>2021</v>
      </c>
      <c r="J952" s="1" t="s">
        <v>25</v>
      </c>
      <c r="K952" s="4" t="str">
        <f>IFERROR(VLOOKUP(J952,Config!$A:$B,2,0),"")</f>
        <v>MPM Cleaning Roll 380*300*10m</v>
      </c>
      <c r="L952" s="1">
        <v>715</v>
      </c>
      <c r="M952" s="4" t="str">
        <f>IFERROR(VLOOKUP(J952,Config!$A:$G,7,0),"")</f>
        <v>Reel</v>
      </c>
      <c r="N952" s="5">
        <f>IFERROR(VLOOKUP(J952,Config!$A:$C,3,0),"")</f>
        <v>0</v>
      </c>
      <c r="P952" s="4">
        <f>IFERROR(VLOOKUP(J952,Config!$A:$F,6,0),"")</f>
        <v>0</v>
      </c>
    </row>
    <row r="953" spans="1:16" x14ac:dyDescent="0.25">
      <c r="A953" s="1">
        <v>194</v>
      </c>
      <c r="B953" s="6">
        <v>44327</v>
      </c>
      <c r="C953" s="7">
        <v>0.625</v>
      </c>
      <c r="E953" s="4" t="s">
        <v>70</v>
      </c>
      <c r="G953" s="4">
        <f t="shared" si="26"/>
        <v>5</v>
      </c>
      <c r="H953" s="4">
        <f t="shared" si="25"/>
        <v>2021</v>
      </c>
      <c r="J953" s="1" t="s">
        <v>424</v>
      </c>
      <c r="K953" s="4" t="str">
        <f>IFERROR(VLOOKUP(J953,Config!$A:$B,2,0),"")</f>
        <v>Găng tay tĩnh điện màu trắng ( Sz: M)</v>
      </c>
      <c r="L953" s="1">
        <v>730</v>
      </c>
      <c r="M953" s="4" t="str">
        <f>IFERROR(VLOOKUP(J953,Config!$A:$G,7,0),"")</f>
        <v>Pair</v>
      </c>
      <c r="N953" s="5">
        <f>IFERROR(VLOOKUP(J953,Config!$A:$C,3,0),"")</f>
        <v>0</v>
      </c>
      <c r="P953" s="4">
        <f>IFERROR(VLOOKUP(J953,Config!$A:$F,6,0),"")</f>
        <v>0</v>
      </c>
    </row>
    <row r="954" spans="1:16" x14ac:dyDescent="0.25">
      <c r="A954" s="1">
        <v>195</v>
      </c>
      <c r="B954" s="6">
        <v>44327</v>
      </c>
      <c r="C954" s="7">
        <v>0.625</v>
      </c>
      <c r="E954" s="4" t="s">
        <v>70</v>
      </c>
      <c r="G954" s="4">
        <f t="shared" ref="G954:G1017" si="27">MONTH(B954)</f>
        <v>5</v>
      </c>
      <c r="H954" s="4">
        <f t="shared" si="25"/>
        <v>2021</v>
      </c>
      <c r="J954" s="1" t="s">
        <v>426</v>
      </c>
      <c r="K954" s="4" t="str">
        <f>IFERROR(VLOOKUP(J954,Config!$A:$B,2,0),"")</f>
        <v>PL Splice Tape 8mm for ASM  FUJI DETECTI</v>
      </c>
      <c r="L954" s="1">
        <v>174</v>
      </c>
      <c r="M954" s="4" t="str">
        <f>IFERROR(VLOOKUP(J954,Config!$A:$G,7,0),"")</f>
        <v>Box</v>
      </c>
      <c r="N954" s="5">
        <f>IFERROR(VLOOKUP(J954,Config!$A:$C,3,0),"")</f>
        <v>0</v>
      </c>
      <c r="P954" s="4">
        <f>IFERROR(VLOOKUP(J954,Config!$A:$F,6,0),"")</f>
        <v>0</v>
      </c>
    </row>
    <row r="955" spans="1:16" x14ac:dyDescent="0.25">
      <c r="A955" s="1">
        <v>196</v>
      </c>
      <c r="B955" s="6">
        <v>44327</v>
      </c>
      <c r="C955" s="7">
        <v>0.625</v>
      </c>
      <c r="E955" s="4" t="s">
        <v>70</v>
      </c>
      <c r="G955" s="4">
        <f t="shared" si="27"/>
        <v>5</v>
      </c>
      <c r="H955" s="4">
        <f t="shared" si="25"/>
        <v>2021</v>
      </c>
      <c r="J955" s="1" t="s">
        <v>26</v>
      </c>
      <c r="K955" s="4" t="str">
        <f>IFERROR(VLOOKUP(J955,Config!$A:$B,2,0),"")</f>
        <v>Bao ngón</v>
      </c>
      <c r="L955" s="1">
        <v>3</v>
      </c>
      <c r="M955" s="4" t="str">
        <f>IFERROR(VLOOKUP(J955,Config!$A:$G,7,0),"")</f>
        <v>Pack</v>
      </c>
      <c r="N955" s="5">
        <f>IFERROR(VLOOKUP(J955,Config!$A:$C,3,0),"")</f>
        <v>0</v>
      </c>
      <c r="P955" s="4">
        <f>IFERROR(VLOOKUP(J955,Config!$A:$F,6,0),"")</f>
        <v>0</v>
      </c>
    </row>
    <row r="956" spans="1:16" x14ac:dyDescent="0.25">
      <c r="A956" s="1">
        <v>197</v>
      </c>
      <c r="B956" s="6">
        <v>44327</v>
      </c>
      <c r="C956" s="7">
        <v>0.625</v>
      </c>
      <c r="E956" s="4" t="s">
        <v>70</v>
      </c>
      <c r="G956" s="4">
        <f t="shared" si="27"/>
        <v>5</v>
      </c>
      <c r="H956" s="4">
        <f t="shared" si="25"/>
        <v>2021</v>
      </c>
      <c r="J956" s="1" t="s">
        <v>27</v>
      </c>
      <c r="K956" s="4" t="str">
        <f>IFERROR(VLOOKUP(J956,Config!$A:$B,2,0),"")</f>
        <v>Nitrile gloves size M</v>
      </c>
      <c r="L956" s="1">
        <v>142</v>
      </c>
      <c r="M956" s="4" t="str">
        <f>IFERROR(VLOOKUP(J956,Config!$A:$G,7,0),"")</f>
        <v>Pack</v>
      </c>
      <c r="N956" s="5">
        <f>IFERROR(VLOOKUP(J956,Config!$A:$C,3,0),"")</f>
        <v>0</v>
      </c>
      <c r="P956" s="4">
        <f>IFERROR(VLOOKUP(J956,Config!$A:$F,6,0),"")</f>
        <v>0</v>
      </c>
    </row>
    <row r="957" spans="1:16" x14ac:dyDescent="0.25">
      <c r="A957" s="1">
        <v>198</v>
      </c>
      <c r="B957" s="6">
        <v>44327</v>
      </c>
      <c r="C957" s="7">
        <v>0.625</v>
      </c>
      <c r="E957" s="4" t="s">
        <v>70</v>
      </c>
      <c r="G957" s="4">
        <f t="shared" si="27"/>
        <v>5</v>
      </c>
      <c r="H957" s="4">
        <f t="shared" si="25"/>
        <v>2021</v>
      </c>
      <c r="J957" s="1" t="s">
        <v>28</v>
      </c>
      <c r="K957" s="4" t="str">
        <f>IFERROR(VLOOKUP(J957,Config!$A:$B,2,0),"")</f>
        <v>Cồn IPA</v>
      </c>
      <c r="L957" s="1">
        <v>413</v>
      </c>
      <c r="M957" s="4" t="str">
        <f>IFERROR(VLOOKUP(J957,Config!$A:$G,7,0),"")</f>
        <v>Lít</v>
      </c>
      <c r="N957" s="5">
        <f>IFERROR(VLOOKUP(J957,Config!$A:$C,3,0),"")</f>
        <v>0</v>
      </c>
      <c r="P957" s="4">
        <f>IFERROR(VLOOKUP(J957,Config!$A:$F,6,0),"")</f>
        <v>0</v>
      </c>
    </row>
    <row r="958" spans="1:16" x14ac:dyDescent="0.25">
      <c r="A958" s="1">
        <v>199</v>
      </c>
      <c r="B958" s="6">
        <v>44327</v>
      </c>
      <c r="C958" s="7">
        <v>0.625</v>
      </c>
      <c r="E958" s="4" t="s">
        <v>70</v>
      </c>
      <c r="G958" s="4">
        <f t="shared" si="27"/>
        <v>5</v>
      </c>
      <c r="H958" s="4">
        <f t="shared" si="25"/>
        <v>2021</v>
      </c>
      <c r="J958" s="1" t="s">
        <v>29</v>
      </c>
      <c r="K958" s="4" t="str">
        <f>IFERROR(VLOOKUP(J958,Config!$A:$B,2,0),"")</f>
        <v>Khẩu trang</v>
      </c>
      <c r="L958" s="1">
        <v>29</v>
      </c>
      <c r="M958" s="4" t="str">
        <f>IFERROR(VLOOKUP(J958,Config!$A:$G,7,0),"")</f>
        <v>Pack</v>
      </c>
      <c r="N958" s="5">
        <f>IFERROR(VLOOKUP(J958,Config!$A:$C,3,0),"")</f>
        <v>0</v>
      </c>
      <c r="P958" s="4">
        <f>IFERROR(VLOOKUP(J958,Config!$A:$F,6,0),"")</f>
        <v>0</v>
      </c>
    </row>
    <row r="959" spans="1:16" x14ac:dyDescent="0.25">
      <c r="A959" s="1">
        <v>200</v>
      </c>
      <c r="B959" s="6">
        <v>44327</v>
      </c>
      <c r="C959" s="7">
        <v>0.625</v>
      </c>
      <c r="E959" s="4" t="s">
        <v>70</v>
      </c>
      <c r="G959" s="4">
        <f t="shared" si="27"/>
        <v>5</v>
      </c>
      <c r="H959" s="4">
        <f t="shared" ref="H959:H1022" si="28">YEAR(B959)</f>
        <v>2021</v>
      </c>
      <c r="J959" s="1" t="s">
        <v>30</v>
      </c>
      <c r="K959" s="4" t="str">
        <f>IFERROR(VLOOKUP(J959,Config!$A:$B,2,0),"")</f>
        <v>Băng dính vàng 1cm</v>
      </c>
      <c r="L959" s="1">
        <v>16</v>
      </c>
      <c r="M959" s="4" t="str">
        <f>IFERROR(VLOOKUP(J959,Config!$A:$G,7,0),"")</f>
        <v>Reel</v>
      </c>
      <c r="N959" s="5">
        <f>IFERROR(VLOOKUP(J959,Config!$A:$C,3,0),"")</f>
        <v>0</v>
      </c>
      <c r="P959" s="4">
        <f>IFERROR(VLOOKUP(J959,Config!$A:$F,6,0),"")</f>
        <v>0</v>
      </c>
    </row>
    <row r="960" spans="1:16" x14ac:dyDescent="0.25">
      <c r="A960" s="1">
        <v>201</v>
      </c>
      <c r="B960" s="6">
        <v>44327</v>
      </c>
      <c r="C960" s="7">
        <v>0.625</v>
      </c>
      <c r="E960" s="4" t="s">
        <v>70</v>
      </c>
      <c r="G960" s="4">
        <f t="shared" si="27"/>
        <v>5</v>
      </c>
      <c r="H960" s="4">
        <f t="shared" si="28"/>
        <v>2021</v>
      </c>
      <c r="J960" s="1" t="s">
        <v>31</v>
      </c>
      <c r="K960" s="4" t="str">
        <f>IFERROR(VLOOKUP(J960,Config!$A:$B,2,0),"")</f>
        <v>Băng dính vàng 5cm</v>
      </c>
      <c r="L960" s="1">
        <v>2</v>
      </c>
      <c r="M960" s="4" t="str">
        <f>IFERROR(VLOOKUP(J960,Config!$A:$G,7,0),"")</f>
        <v>Reel</v>
      </c>
      <c r="N960" s="5">
        <f>IFERROR(VLOOKUP(J960,Config!$A:$C,3,0),"")</f>
        <v>0</v>
      </c>
      <c r="P960" s="4">
        <f>IFERROR(VLOOKUP(J960,Config!$A:$F,6,0),"")</f>
        <v>0</v>
      </c>
    </row>
    <row r="961" spans="1:16" x14ac:dyDescent="0.25">
      <c r="A961" s="1">
        <v>202</v>
      </c>
      <c r="B961" s="6">
        <v>44327</v>
      </c>
      <c r="C961" s="7">
        <v>0.625</v>
      </c>
      <c r="E961" s="4" t="s">
        <v>70</v>
      </c>
      <c r="G961" s="4">
        <f t="shared" si="27"/>
        <v>5</v>
      </c>
      <c r="H961" s="4">
        <f t="shared" si="28"/>
        <v>2021</v>
      </c>
      <c r="J961" s="1" t="s">
        <v>32</v>
      </c>
      <c r="K961" s="4" t="str">
        <f>IFERROR(VLOOKUP(J961,Config!$A:$B,2,0),"")</f>
        <v>Băng dính vàng 10 cm</v>
      </c>
      <c r="L961" s="1">
        <v>96</v>
      </c>
      <c r="M961" s="4" t="str">
        <f>IFERROR(VLOOKUP(J961,Config!$A:$G,7,0),"")</f>
        <v>Reel</v>
      </c>
      <c r="N961" s="5">
        <f>IFERROR(VLOOKUP(J961,Config!$A:$C,3,0),"")</f>
        <v>0</v>
      </c>
      <c r="P961" s="4">
        <f>IFERROR(VLOOKUP(J961,Config!$A:$F,6,0),"")</f>
        <v>0</v>
      </c>
    </row>
    <row r="962" spans="1:16" x14ac:dyDescent="0.25">
      <c r="A962" s="1">
        <v>203</v>
      </c>
      <c r="B962" s="6">
        <v>44327</v>
      </c>
      <c r="C962" s="7">
        <v>0.625</v>
      </c>
      <c r="E962" s="4" t="s">
        <v>70</v>
      </c>
      <c r="G962" s="4">
        <f t="shared" si="27"/>
        <v>5</v>
      </c>
      <c r="H962" s="4">
        <f t="shared" si="28"/>
        <v>2021</v>
      </c>
      <c r="J962" s="1" t="s">
        <v>33</v>
      </c>
      <c r="K962" s="4" t="str">
        <f>IFERROR(VLOOKUP(J962,Config!$A:$B,2,0),"")</f>
        <v>Băng dính xanh dương 5cm</v>
      </c>
      <c r="L962" s="1">
        <v>3</v>
      </c>
      <c r="M962" s="4" t="str">
        <f>IFERROR(VLOOKUP(J962,Config!$A:$G,7,0),"")</f>
        <v>Reel</v>
      </c>
      <c r="N962" s="5">
        <f>IFERROR(VLOOKUP(J962,Config!$A:$C,3,0),"")</f>
        <v>0</v>
      </c>
      <c r="P962" s="4">
        <f>IFERROR(VLOOKUP(J962,Config!$A:$F,6,0),"")</f>
        <v>0</v>
      </c>
    </row>
    <row r="963" spans="1:16" x14ac:dyDescent="0.25">
      <c r="A963" s="1">
        <v>204</v>
      </c>
      <c r="B963" s="6">
        <v>44327</v>
      </c>
      <c r="C963" s="7">
        <v>0.625</v>
      </c>
      <c r="E963" s="4" t="s">
        <v>70</v>
      </c>
      <c r="G963" s="4">
        <f t="shared" si="27"/>
        <v>5</v>
      </c>
      <c r="H963" s="4">
        <f t="shared" si="28"/>
        <v>2021</v>
      </c>
      <c r="J963" s="1" t="s">
        <v>34</v>
      </c>
      <c r="K963" s="4" t="str">
        <f>IFERROR(VLOOKUP(J963,Config!$A:$B,2,0),"")</f>
        <v xml:space="preserve">Băng dính xanh lá cây 5cm </v>
      </c>
      <c r="L963" s="1">
        <v>15</v>
      </c>
      <c r="M963" s="4" t="str">
        <f>IFERROR(VLOOKUP(J963,Config!$A:$G,7,0),"")</f>
        <v>Reel</v>
      </c>
      <c r="N963" s="5">
        <f>IFERROR(VLOOKUP(J963,Config!$A:$C,3,0),"")</f>
        <v>0</v>
      </c>
      <c r="P963" s="4">
        <f>IFERROR(VLOOKUP(J963,Config!$A:$F,6,0),"")</f>
        <v>0</v>
      </c>
    </row>
    <row r="964" spans="1:16" x14ac:dyDescent="0.25">
      <c r="A964" s="1">
        <v>205</v>
      </c>
      <c r="B964" s="6">
        <v>44327</v>
      </c>
      <c r="C964" s="7">
        <v>0.625</v>
      </c>
      <c r="E964" s="4" t="s">
        <v>70</v>
      </c>
      <c r="G964" s="4">
        <f t="shared" si="27"/>
        <v>5</v>
      </c>
      <c r="H964" s="4">
        <f t="shared" si="28"/>
        <v>2021</v>
      </c>
      <c r="J964" s="1" t="s">
        <v>35</v>
      </c>
      <c r="K964" s="4" t="str">
        <f>IFERROR(VLOOKUP(J964,Config!$A:$B,2,0),"")</f>
        <v>Băng dính xanh lá cây 10 cm</v>
      </c>
      <c r="L964" s="1">
        <v>4</v>
      </c>
      <c r="M964" s="4" t="str">
        <f>IFERROR(VLOOKUP(J964,Config!$A:$G,7,0),"")</f>
        <v>Reel</v>
      </c>
      <c r="N964" s="5">
        <f>IFERROR(VLOOKUP(J964,Config!$A:$C,3,0),"")</f>
        <v>0</v>
      </c>
      <c r="P964" s="4">
        <f>IFERROR(VLOOKUP(J964,Config!$A:$F,6,0),"")</f>
        <v>0</v>
      </c>
    </row>
    <row r="965" spans="1:16" x14ac:dyDescent="0.25">
      <c r="A965" s="1">
        <v>206</v>
      </c>
      <c r="B965" s="6">
        <v>44327</v>
      </c>
      <c r="C965" s="7">
        <v>0.625</v>
      </c>
      <c r="E965" s="4" t="s">
        <v>70</v>
      </c>
      <c r="G965" s="4">
        <f t="shared" si="27"/>
        <v>5</v>
      </c>
      <c r="H965" s="4">
        <f t="shared" si="28"/>
        <v>2021</v>
      </c>
      <c r="J965" s="1" t="s">
        <v>36</v>
      </c>
      <c r="K965" s="4" t="str">
        <f>IFERROR(VLOOKUP(J965,Config!$A:$B,2,0),"")</f>
        <v>Băng dính đỏ 1cm</v>
      </c>
      <c r="L965" s="1">
        <v>13</v>
      </c>
      <c r="M965" s="4" t="str">
        <f>IFERROR(VLOOKUP(J965,Config!$A:$G,7,0),"")</f>
        <v>Reel</v>
      </c>
      <c r="N965" s="5">
        <f>IFERROR(VLOOKUP(J965,Config!$A:$C,3,0),"")</f>
        <v>0</v>
      </c>
      <c r="P965" s="4">
        <f>IFERROR(VLOOKUP(J965,Config!$A:$F,6,0),"")</f>
        <v>0</v>
      </c>
    </row>
    <row r="966" spans="1:16" x14ac:dyDescent="0.25">
      <c r="A966" s="1">
        <v>207</v>
      </c>
      <c r="B966" s="6">
        <v>44327</v>
      </c>
      <c r="C966" s="7">
        <v>0.625</v>
      </c>
      <c r="E966" s="4" t="s">
        <v>70</v>
      </c>
      <c r="G966" s="4">
        <f t="shared" si="27"/>
        <v>5</v>
      </c>
      <c r="H966" s="4">
        <f t="shared" si="28"/>
        <v>2021</v>
      </c>
      <c r="J966" s="1" t="s">
        <v>37</v>
      </c>
      <c r="K966" s="4" t="str">
        <f>IFERROR(VLOOKUP(J966,Config!$A:$B,2,0),"")</f>
        <v>Băng dính đỏ 5cm</v>
      </c>
      <c r="L966" s="1">
        <v>14</v>
      </c>
      <c r="M966" s="4" t="str">
        <f>IFERROR(VLOOKUP(J966,Config!$A:$G,7,0),"")</f>
        <v>Reel</v>
      </c>
      <c r="N966" s="5">
        <f>IFERROR(VLOOKUP(J966,Config!$A:$C,3,0),"")</f>
        <v>0</v>
      </c>
      <c r="P966" s="4">
        <f>IFERROR(VLOOKUP(J966,Config!$A:$F,6,0),"")</f>
        <v>0</v>
      </c>
    </row>
    <row r="967" spans="1:16" x14ac:dyDescent="0.25">
      <c r="A967" s="1">
        <v>208</v>
      </c>
      <c r="B967" s="6">
        <v>44327</v>
      </c>
      <c r="C967" s="7">
        <v>0.625</v>
      </c>
      <c r="E967" s="4" t="s">
        <v>70</v>
      </c>
      <c r="G967" s="4">
        <f t="shared" si="27"/>
        <v>5</v>
      </c>
      <c r="H967" s="4">
        <f t="shared" si="28"/>
        <v>2021</v>
      </c>
      <c r="J967" s="1" t="s">
        <v>38</v>
      </c>
      <c r="K967" s="4" t="str">
        <f>IFERROR(VLOOKUP(J967,Config!$A:$B,2,0),"")</f>
        <v>Băng dính đỏ 10cm</v>
      </c>
      <c r="L967" s="1">
        <v>6</v>
      </c>
      <c r="M967" s="4" t="str">
        <f>IFERROR(VLOOKUP(J967,Config!$A:$G,7,0),"")</f>
        <v>Reel</v>
      </c>
      <c r="N967" s="5">
        <f>IFERROR(VLOOKUP(J967,Config!$A:$C,3,0),"")</f>
        <v>0</v>
      </c>
      <c r="P967" s="4">
        <f>IFERROR(VLOOKUP(J967,Config!$A:$F,6,0),"")</f>
        <v>0</v>
      </c>
    </row>
    <row r="968" spans="1:16" x14ac:dyDescent="0.25">
      <c r="A968" s="1">
        <v>209</v>
      </c>
      <c r="B968" s="6">
        <v>44327</v>
      </c>
      <c r="C968" s="7">
        <v>0.625</v>
      </c>
      <c r="E968" s="4" t="s">
        <v>70</v>
      </c>
      <c r="G968" s="4">
        <f t="shared" si="27"/>
        <v>5</v>
      </c>
      <c r="H968" s="4">
        <f t="shared" si="28"/>
        <v>2021</v>
      </c>
      <c r="J968" s="1" t="s">
        <v>39</v>
      </c>
      <c r="K968" s="4" t="str">
        <f>IFERROR(VLOOKUP(J968,Config!$A:$B,2,0),"")</f>
        <v>Băng dính đen 1cm</v>
      </c>
      <c r="L968" s="1">
        <v>5</v>
      </c>
      <c r="M968" s="4" t="str">
        <f>IFERROR(VLOOKUP(J968,Config!$A:$G,7,0),"")</f>
        <v>Reel</v>
      </c>
      <c r="N968" s="5">
        <f>IFERROR(VLOOKUP(J968,Config!$A:$C,3,0),"")</f>
        <v>0</v>
      </c>
      <c r="P968" s="4">
        <f>IFERROR(VLOOKUP(J968,Config!$A:$F,6,0),"")</f>
        <v>0</v>
      </c>
    </row>
    <row r="969" spans="1:16" x14ac:dyDescent="0.25">
      <c r="A969" s="1">
        <v>210</v>
      </c>
      <c r="B969" s="6">
        <v>44327</v>
      </c>
      <c r="C969" s="7">
        <v>0.625</v>
      </c>
      <c r="E969" s="4" t="s">
        <v>70</v>
      </c>
      <c r="G969" s="4">
        <f t="shared" si="27"/>
        <v>5</v>
      </c>
      <c r="H969" s="4">
        <f t="shared" si="28"/>
        <v>2021</v>
      </c>
      <c r="J969" s="1" t="s">
        <v>40</v>
      </c>
      <c r="K969" s="4" t="str">
        <f>IFERROR(VLOOKUP(J969,Config!$A:$B,2,0),"")</f>
        <v>Băng dính sọc trắng hồng</v>
      </c>
      <c r="L969" s="1">
        <v>41</v>
      </c>
      <c r="M969" s="4" t="str">
        <f>IFERROR(VLOOKUP(J969,Config!$A:$G,7,0),"")</f>
        <v>Reel</v>
      </c>
      <c r="N969" s="5">
        <f>IFERROR(VLOOKUP(J969,Config!$A:$C,3,0),"")</f>
        <v>0</v>
      </c>
      <c r="P969" s="4">
        <f>IFERROR(VLOOKUP(J969,Config!$A:$F,6,0),"")</f>
        <v>0</v>
      </c>
    </row>
    <row r="970" spans="1:16" x14ac:dyDescent="0.25">
      <c r="A970" s="1">
        <v>211</v>
      </c>
      <c r="B970" s="6">
        <v>44327</v>
      </c>
      <c r="C970" s="7">
        <v>0.625</v>
      </c>
      <c r="E970" s="4" t="s">
        <v>70</v>
      </c>
      <c r="G970" s="4">
        <f t="shared" si="27"/>
        <v>5</v>
      </c>
      <c r="H970" s="4">
        <f t="shared" si="28"/>
        <v>2021</v>
      </c>
      <c r="J970" s="1" t="s">
        <v>41</v>
      </c>
      <c r="K970" s="4" t="str">
        <f>IFERROR(VLOOKUP(J970,Config!$A:$B,2,0),"")</f>
        <v>Băng dính trong suốt</v>
      </c>
      <c r="L970" s="1">
        <v>50</v>
      </c>
      <c r="M970" s="4" t="str">
        <f>IFERROR(VLOOKUP(J970,Config!$A:$G,7,0),"")</f>
        <v>Reel</v>
      </c>
      <c r="N970" s="5">
        <f>IFERROR(VLOOKUP(J970,Config!$A:$C,3,0),"")</f>
        <v>0</v>
      </c>
      <c r="P970" s="4">
        <f>IFERROR(VLOOKUP(J970,Config!$A:$F,6,0),"")</f>
        <v>0</v>
      </c>
    </row>
    <row r="971" spans="1:16" x14ac:dyDescent="0.25">
      <c r="A971" s="1">
        <v>212</v>
      </c>
      <c r="B971" s="6">
        <v>44327</v>
      </c>
      <c r="C971" s="7">
        <v>0.625</v>
      </c>
      <c r="E971" s="4" t="s">
        <v>70</v>
      </c>
      <c r="G971" s="4">
        <f t="shared" si="27"/>
        <v>5</v>
      </c>
      <c r="H971" s="4">
        <f t="shared" si="28"/>
        <v>2021</v>
      </c>
      <c r="J971" s="1" t="s">
        <v>42</v>
      </c>
      <c r="K971" s="4" t="str">
        <f>IFERROR(VLOOKUP(J971,Config!$A:$B,2,0),"")</f>
        <v>Băng dính 2 mặt 3M</v>
      </c>
      <c r="L971" s="1">
        <v>15</v>
      </c>
      <c r="M971" s="4" t="str">
        <f>IFERROR(VLOOKUP(J971,Config!$A:$G,7,0),"")</f>
        <v>Reel</v>
      </c>
      <c r="N971" s="5">
        <f>IFERROR(VLOOKUP(J971,Config!$A:$C,3,0),"")</f>
        <v>0</v>
      </c>
      <c r="P971" s="4">
        <f>IFERROR(VLOOKUP(J971,Config!$A:$F,6,0),"")</f>
        <v>0</v>
      </c>
    </row>
    <row r="972" spans="1:16" x14ac:dyDescent="0.25">
      <c r="A972" s="1">
        <v>213</v>
      </c>
      <c r="B972" s="6">
        <v>44327</v>
      </c>
      <c r="C972" s="7">
        <v>0.625</v>
      </c>
      <c r="E972" s="4" t="s">
        <v>70</v>
      </c>
      <c r="G972" s="4">
        <f t="shared" si="27"/>
        <v>5</v>
      </c>
      <c r="H972" s="4">
        <f t="shared" si="28"/>
        <v>2021</v>
      </c>
      <c r="J972" s="1" t="s">
        <v>43</v>
      </c>
      <c r="K972" s="4" t="str">
        <f>IFERROR(VLOOKUP(J972,Config!$A:$B,2,0),"")</f>
        <v>Băng dính chịu nhiệt PET( Màu đồng ) 10mm*33m</v>
      </c>
      <c r="L972" s="1">
        <v>358</v>
      </c>
      <c r="M972" s="4" t="str">
        <f>IFERROR(VLOOKUP(J972,Config!$A:$G,7,0),"")</f>
        <v>Reel</v>
      </c>
      <c r="N972" s="5">
        <f>IFERROR(VLOOKUP(J972,Config!$A:$C,3,0),"")</f>
        <v>0</v>
      </c>
      <c r="P972" s="4">
        <f>IFERROR(VLOOKUP(J972,Config!$A:$F,6,0),"")</f>
        <v>0</v>
      </c>
    </row>
    <row r="973" spans="1:16" x14ac:dyDescent="0.25">
      <c r="A973" s="1">
        <v>214</v>
      </c>
      <c r="B973" s="6">
        <v>44327</v>
      </c>
      <c r="C973" s="7">
        <v>0.625</v>
      </c>
      <c r="E973" s="4" t="s">
        <v>70</v>
      </c>
      <c r="G973" s="4">
        <f t="shared" si="27"/>
        <v>5</v>
      </c>
      <c r="H973" s="4">
        <f t="shared" si="28"/>
        <v>2021</v>
      </c>
      <c r="J973" s="1" t="s">
        <v>44</v>
      </c>
      <c r="K973" s="4" t="str">
        <f>IFERROR(VLOOKUP(J973,Config!$A:$B,2,0),"")</f>
        <v>Băng dính 2 mặt loại to</v>
      </c>
      <c r="L973" s="1">
        <v>25</v>
      </c>
      <c r="M973" s="4" t="str">
        <f>IFERROR(VLOOKUP(J973,Config!$A:$G,7,0),"")</f>
        <v>Reel</v>
      </c>
      <c r="N973" s="5">
        <f>IFERROR(VLOOKUP(J973,Config!$A:$C,3,0),"")</f>
        <v>0</v>
      </c>
      <c r="P973" s="4">
        <f>IFERROR(VLOOKUP(J973,Config!$A:$F,6,0),"")</f>
        <v>0</v>
      </c>
    </row>
    <row r="974" spans="1:16" x14ac:dyDescent="0.25">
      <c r="A974" s="1">
        <v>215</v>
      </c>
      <c r="B974" s="6">
        <v>44327</v>
      </c>
      <c r="C974" s="7">
        <v>0.625</v>
      </c>
      <c r="E974" s="4" t="s">
        <v>70</v>
      </c>
      <c r="G974" s="4">
        <f t="shared" si="27"/>
        <v>5</v>
      </c>
      <c r="H974" s="4">
        <f t="shared" si="28"/>
        <v>2021</v>
      </c>
      <c r="J974" s="1" t="s">
        <v>45</v>
      </c>
      <c r="K974" s="4" t="str">
        <f>IFERROR(VLOOKUP(J974,Config!$A:$B,2,0),"")</f>
        <v>Băng dính dán LCR</v>
      </c>
      <c r="L974" s="1">
        <v>19</v>
      </c>
      <c r="M974" s="4" t="str">
        <f>IFERROR(VLOOKUP(J974,Config!$A:$G,7,0),"")</f>
        <v>Reel</v>
      </c>
      <c r="N974" s="5">
        <f>IFERROR(VLOOKUP(J974,Config!$A:$C,3,0),"")</f>
        <v>0</v>
      </c>
      <c r="P974" s="4">
        <f>IFERROR(VLOOKUP(J974,Config!$A:$F,6,0),"")</f>
        <v>0</v>
      </c>
    </row>
    <row r="975" spans="1:16" x14ac:dyDescent="0.25">
      <c r="A975" s="1">
        <v>216</v>
      </c>
      <c r="B975" s="6">
        <v>44327</v>
      </c>
      <c r="C975" s="7">
        <v>0.625</v>
      </c>
      <c r="E975" s="4" t="s">
        <v>70</v>
      </c>
      <c r="G975" s="4">
        <f t="shared" si="27"/>
        <v>5</v>
      </c>
      <c r="H975" s="4">
        <f t="shared" si="28"/>
        <v>2021</v>
      </c>
      <c r="J975" s="1" t="s">
        <v>46</v>
      </c>
      <c r="K975" s="4" t="str">
        <f>IFERROR(VLOOKUP(J975,Config!$A:$B,2,0),"")</f>
        <v>Băng dính 3M vệ sinh Nozzle</v>
      </c>
      <c r="L975" s="1">
        <v>31</v>
      </c>
      <c r="M975" s="4" t="str">
        <f>IFERROR(VLOOKUP(J975,Config!$A:$G,7,0),"")</f>
        <v>Reel</v>
      </c>
      <c r="N975" s="5">
        <f>IFERROR(VLOOKUP(J975,Config!$A:$C,3,0),"")</f>
        <v>0</v>
      </c>
      <c r="P975" s="4">
        <f>IFERROR(VLOOKUP(J975,Config!$A:$F,6,0),"")</f>
        <v>0</v>
      </c>
    </row>
    <row r="976" spans="1:16" x14ac:dyDescent="0.25">
      <c r="A976" s="1">
        <v>217</v>
      </c>
      <c r="B976" s="6">
        <v>44327</v>
      </c>
      <c r="C976" s="7">
        <v>0.625</v>
      </c>
      <c r="E976" s="4" t="s">
        <v>70</v>
      </c>
      <c r="G976" s="4">
        <f t="shared" si="27"/>
        <v>5</v>
      </c>
      <c r="H976" s="4">
        <f t="shared" si="28"/>
        <v>2021</v>
      </c>
      <c r="J976" s="1" t="s">
        <v>47</v>
      </c>
      <c r="K976" s="4" t="str">
        <f>IFERROR(VLOOKUP(J976,Config!$A:$B,2,0),"")</f>
        <v>Băng dính dán scale</v>
      </c>
      <c r="L976" s="1">
        <v>1</v>
      </c>
      <c r="M976" s="4" t="str">
        <f>IFERROR(VLOOKUP(J976,Config!$A:$G,7,0),"")</f>
        <v>Reel</v>
      </c>
      <c r="N976" s="5">
        <f>IFERROR(VLOOKUP(J976,Config!$A:$C,3,0),"")</f>
        <v>0</v>
      </c>
      <c r="P976" s="4">
        <f>IFERROR(VLOOKUP(J976,Config!$A:$F,6,0),"")</f>
        <v>0</v>
      </c>
    </row>
    <row r="977" spans="1:16" x14ac:dyDescent="0.25">
      <c r="A977" s="1">
        <v>218</v>
      </c>
      <c r="B977" s="6">
        <v>44327</v>
      </c>
      <c r="C977" s="7">
        <v>0.625</v>
      </c>
      <c r="E977" s="4" t="s">
        <v>70</v>
      </c>
      <c r="G977" s="4">
        <f t="shared" si="27"/>
        <v>5</v>
      </c>
      <c r="H977" s="4">
        <f t="shared" si="28"/>
        <v>2021</v>
      </c>
      <c r="J977" s="1" t="s">
        <v>48</v>
      </c>
      <c r="K977" s="4" t="str">
        <f>IFERROR(VLOOKUP(J977,Config!$A:$B,2,0),"")</f>
        <v xml:space="preserve">Bút tô bad mark </v>
      </c>
      <c r="L977" s="1">
        <v>22</v>
      </c>
      <c r="M977" s="4" t="str">
        <f>IFERROR(VLOOKUP(J977,Config!$A:$G,7,0),"")</f>
        <v>Box</v>
      </c>
      <c r="N977" s="5">
        <f>IFERROR(VLOOKUP(J977,Config!$A:$C,3,0),"")</f>
        <v>0</v>
      </c>
      <c r="P977" s="4">
        <f>IFERROR(VLOOKUP(J977,Config!$A:$F,6,0),"")</f>
        <v>0</v>
      </c>
    </row>
    <row r="978" spans="1:16" x14ac:dyDescent="0.25">
      <c r="A978" s="1">
        <v>219</v>
      </c>
      <c r="B978" s="6">
        <v>44327</v>
      </c>
      <c r="C978" s="7">
        <v>0.625</v>
      </c>
      <c r="E978" s="4" t="s">
        <v>70</v>
      </c>
      <c r="G978" s="4">
        <f t="shared" si="27"/>
        <v>5</v>
      </c>
      <c r="H978" s="4">
        <f t="shared" si="28"/>
        <v>2021</v>
      </c>
      <c r="J978" s="1" t="s">
        <v>49</v>
      </c>
      <c r="K978" s="4" t="str">
        <f>IFERROR(VLOOKUP(J978,Config!$A:$B,2,0),"")</f>
        <v>Băng dính bạc</v>
      </c>
      <c r="L978" s="1">
        <v>5</v>
      </c>
      <c r="M978" s="4" t="str">
        <f>IFERROR(VLOOKUP(J978,Config!$A:$G,7,0),"")</f>
        <v>Reel</v>
      </c>
      <c r="N978" s="5">
        <f>IFERROR(VLOOKUP(J978,Config!$A:$C,3,0),"")</f>
        <v>0</v>
      </c>
      <c r="P978" s="4">
        <f>IFERROR(VLOOKUP(J978,Config!$A:$F,6,0),"")</f>
        <v>0</v>
      </c>
    </row>
    <row r="979" spans="1:16" x14ac:dyDescent="0.25">
      <c r="A979" s="1">
        <v>220</v>
      </c>
      <c r="B979" s="6">
        <v>44327</v>
      </c>
      <c r="C979" s="7">
        <v>0.625</v>
      </c>
      <c r="E979" s="4" t="s">
        <v>70</v>
      </c>
      <c r="G979" s="4">
        <f t="shared" si="27"/>
        <v>5</v>
      </c>
      <c r="H979" s="4">
        <f t="shared" si="28"/>
        <v>2021</v>
      </c>
      <c r="J979" s="1" t="s">
        <v>50</v>
      </c>
      <c r="K979" s="4" t="str">
        <f>IFERROR(VLOOKUP(J979,Config!$A:$B,2,0),"")</f>
        <v>Tem in barcode Zebra</v>
      </c>
      <c r="L979" s="1">
        <v>24</v>
      </c>
      <c r="M979" s="4" t="str">
        <f>IFERROR(VLOOKUP(J979,Config!$A:$G,7,0),"")</f>
        <v>Reel</v>
      </c>
      <c r="N979" s="5">
        <f>IFERROR(VLOOKUP(J979,Config!$A:$C,3,0),"")</f>
        <v>0</v>
      </c>
      <c r="P979" s="4">
        <f>IFERROR(VLOOKUP(J979,Config!$A:$F,6,0),"")</f>
        <v>0</v>
      </c>
    </row>
    <row r="980" spans="1:16" x14ac:dyDescent="0.25">
      <c r="A980" s="1">
        <v>221</v>
      </c>
      <c r="B980" s="6">
        <v>44327</v>
      </c>
      <c r="C980" s="7">
        <v>0.625</v>
      </c>
      <c r="E980" s="4" t="s">
        <v>70</v>
      </c>
      <c r="G980" s="4">
        <f t="shared" si="27"/>
        <v>5</v>
      </c>
      <c r="H980" s="4">
        <f t="shared" si="28"/>
        <v>2021</v>
      </c>
      <c r="J980" s="1" t="s">
        <v>51</v>
      </c>
      <c r="K980" s="4" t="str">
        <f>IFERROR(VLOOKUP(J980,Config!$A:$B,2,0),"")</f>
        <v>Tem MSL</v>
      </c>
      <c r="L980" s="1">
        <v>7</v>
      </c>
      <c r="M980" s="4" t="str">
        <f>IFERROR(VLOOKUP(J980,Config!$A:$G,7,0),"")</f>
        <v>Reel</v>
      </c>
      <c r="N980" s="5">
        <f>IFERROR(VLOOKUP(J980,Config!$A:$C,3,0),"")</f>
        <v>0</v>
      </c>
      <c r="P980" s="4">
        <f>IFERROR(VLOOKUP(J980,Config!$A:$F,6,0),"")</f>
        <v>0</v>
      </c>
    </row>
    <row r="981" spans="1:16" x14ac:dyDescent="0.25">
      <c r="A981" s="1">
        <v>222</v>
      </c>
      <c r="B981" s="6">
        <v>44327</v>
      </c>
      <c r="C981" s="7">
        <v>0.625</v>
      </c>
      <c r="E981" s="4" t="s">
        <v>70</v>
      </c>
      <c r="G981" s="4">
        <f t="shared" si="27"/>
        <v>5</v>
      </c>
      <c r="H981" s="4">
        <f t="shared" si="28"/>
        <v>2021</v>
      </c>
      <c r="J981" s="1" t="s">
        <v>52</v>
      </c>
      <c r="K981" s="4" t="str">
        <f>IFERROR(VLOOKUP(J981,Config!$A:$B,2,0),"")</f>
        <v>Dây buộc vỏ liệu</v>
      </c>
      <c r="L981" s="1">
        <v>4</v>
      </c>
      <c r="M981" s="4" t="str">
        <f>IFERROR(VLOOKUP(J981,Config!$A:$G,7,0),"")</f>
        <v>Reel</v>
      </c>
      <c r="N981" s="5">
        <f>IFERROR(VLOOKUP(J981,Config!$A:$C,3,0),"")</f>
        <v>0</v>
      </c>
      <c r="P981" s="4">
        <f>IFERROR(VLOOKUP(J981,Config!$A:$F,6,0),"")</f>
        <v>0</v>
      </c>
    </row>
    <row r="982" spans="1:16" x14ac:dyDescent="0.25">
      <c r="A982" s="1">
        <v>223</v>
      </c>
      <c r="B982" s="6">
        <v>44327</v>
      </c>
      <c r="C982" s="7">
        <v>0.625</v>
      </c>
      <c r="E982" s="4" t="s">
        <v>70</v>
      </c>
      <c r="G982" s="4">
        <f t="shared" si="27"/>
        <v>5</v>
      </c>
      <c r="H982" s="4">
        <f t="shared" si="28"/>
        <v>2021</v>
      </c>
      <c r="J982" s="1" t="s">
        <v>53</v>
      </c>
      <c r="K982" s="4" t="str">
        <f>IFERROR(VLOOKUP(J982,Config!$A:$B,2,0),"")</f>
        <v>Giấy than cho máy in Zebra</v>
      </c>
      <c r="L982" s="1">
        <v>22</v>
      </c>
      <c r="M982" s="4" t="str">
        <f>IFERROR(VLOOKUP(J982,Config!$A:$G,7,0),"")</f>
        <v>Reel</v>
      </c>
      <c r="N982" s="5">
        <f>IFERROR(VLOOKUP(J982,Config!$A:$C,3,0),"")</f>
        <v>0</v>
      </c>
      <c r="P982" s="4">
        <f>IFERROR(VLOOKUP(J982,Config!$A:$F,6,0),"")</f>
        <v>0</v>
      </c>
    </row>
    <row r="983" spans="1:16" x14ac:dyDescent="0.25">
      <c r="A983" s="1">
        <v>224</v>
      </c>
      <c r="B983" s="6">
        <v>44327</v>
      </c>
      <c r="C983" s="7">
        <v>0.625</v>
      </c>
      <c r="E983" s="4" t="s">
        <v>70</v>
      </c>
      <c r="G983" s="4">
        <f t="shared" si="27"/>
        <v>5</v>
      </c>
      <c r="H983" s="4">
        <f t="shared" si="28"/>
        <v>2021</v>
      </c>
      <c r="J983" s="1" t="s">
        <v>54</v>
      </c>
      <c r="K983" s="4" t="str">
        <f>IFERROR(VLOOKUP(J983,Config!$A:$B,2,0),"")</f>
        <v>Giấy in tem màu vàng</v>
      </c>
      <c r="L983" s="1">
        <v>6</v>
      </c>
      <c r="M983" s="4" t="str">
        <f>IFERROR(VLOOKUP(J983,Config!$A:$G,7,0),"")</f>
        <v>Reel</v>
      </c>
      <c r="N983" s="5">
        <f>IFERROR(VLOOKUP(J983,Config!$A:$C,3,0),"")</f>
        <v>0</v>
      </c>
      <c r="P983" s="4">
        <f>IFERROR(VLOOKUP(J983,Config!$A:$F,6,0),"")</f>
        <v>0</v>
      </c>
    </row>
    <row r="984" spans="1:16" x14ac:dyDescent="0.25">
      <c r="A984" s="1">
        <v>225</v>
      </c>
      <c r="B984" s="6">
        <v>44327</v>
      </c>
      <c r="C984" s="7">
        <v>0.625</v>
      </c>
      <c r="E984" s="4" t="s">
        <v>70</v>
      </c>
      <c r="G984" s="4">
        <f t="shared" si="27"/>
        <v>5</v>
      </c>
      <c r="H984" s="4">
        <f t="shared" si="28"/>
        <v>2021</v>
      </c>
      <c r="J984" s="1" t="s">
        <v>55</v>
      </c>
      <c r="K984" s="4" t="str">
        <f>IFERROR(VLOOKUP(J984,Config!$A:$B,2,0),"")</f>
        <v>Giấy in tem kem hàn, flux loại nhỏ</v>
      </c>
      <c r="L984" s="1">
        <v>23</v>
      </c>
      <c r="M984" s="4" t="str">
        <f>IFERROR(VLOOKUP(J984,Config!$A:$G,7,0),"")</f>
        <v>Reel</v>
      </c>
      <c r="N984" s="5">
        <f>IFERROR(VLOOKUP(J984,Config!$A:$C,3,0),"")</f>
        <v>0</v>
      </c>
      <c r="P984" s="4">
        <f>IFERROR(VLOOKUP(J984,Config!$A:$F,6,0),"")</f>
        <v>0</v>
      </c>
    </row>
    <row r="985" spans="1:16" x14ac:dyDescent="0.25">
      <c r="A985" s="1">
        <v>226</v>
      </c>
      <c r="B985" s="6">
        <v>44327</v>
      </c>
      <c r="C985" s="7">
        <v>0.625</v>
      </c>
      <c r="E985" s="4" t="s">
        <v>70</v>
      </c>
      <c r="G985" s="4">
        <f t="shared" si="27"/>
        <v>5</v>
      </c>
      <c r="H985" s="4">
        <f t="shared" si="28"/>
        <v>2021</v>
      </c>
      <c r="J985" s="1" t="s">
        <v>56</v>
      </c>
      <c r="K985" s="4" t="str">
        <f>IFERROR(VLOOKUP(J985,Config!$A:$B,2,0),"")</f>
        <v>Giấy in tem kem hàn, flux loại to</v>
      </c>
      <c r="L985" s="1">
        <v>5</v>
      </c>
      <c r="M985" s="4" t="str">
        <f>IFERROR(VLOOKUP(J985,Config!$A:$G,7,0),"")</f>
        <v>Reel</v>
      </c>
      <c r="N985" s="5">
        <f>IFERROR(VLOOKUP(J985,Config!$A:$C,3,0),"")</f>
        <v>0</v>
      </c>
      <c r="P985" s="4">
        <f>IFERROR(VLOOKUP(J985,Config!$A:$F,6,0),"")</f>
        <v>0</v>
      </c>
    </row>
    <row r="986" spans="1:16" x14ac:dyDescent="0.25">
      <c r="A986" s="1">
        <v>227</v>
      </c>
      <c r="B986" s="6">
        <v>44327</v>
      </c>
      <c r="C986" s="7">
        <v>0.625</v>
      </c>
      <c r="E986" s="4" t="s">
        <v>70</v>
      </c>
      <c r="G986" s="4">
        <f t="shared" si="27"/>
        <v>5</v>
      </c>
      <c r="H986" s="4">
        <f t="shared" si="28"/>
        <v>2021</v>
      </c>
      <c r="J986" s="1" t="s">
        <v>57</v>
      </c>
      <c r="K986" s="4" t="str">
        <f>IFERROR(VLOOKUP(J986,Config!$A:$B,2,0),"")</f>
        <v>Màng bọc mask</v>
      </c>
      <c r="L986" s="1">
        <v>3</v>
      </c>
      <c r="M986" s="4" t="str">
        <f>IFERROR(VLOOKUP(J986,Config!$A:$G,7,0),"")</f>
        <v>Reel</v>
      </c>
      <c r="N986" s="5">
        <f>IFERROR(VLOOKUP(J986,Config!$A:$C,3,0),"")</f>
        <v>0</v>
      </c>
      <c r="P986" s="4">
        <f>IFERROR(VLOOKUP(J986,Config!$A:$F,6,0),"")</f>
        <v>0</v>
      </c>
    </row>
    <row r="987" spans="1:16" x14ac:dyDescent="0.25">
      <c r="A987" s="1">
        <v>228</v>
      </c>
      <c r="B987" s="6">
        <v>44327</v>
      </c>
      <c r="C987" s="7">
        <v>0.625</v>
      </c>
      <c r="E987" s="4" t="s">
        <v>70</v>
      </c>
      <c r="G987" s="4">
        <f t="shared" si="27"/>
        <v>5</v>
      </c>
      <c r="H987" s="4">
        <f t="shared" si="28"/>
        <v>2021</v>
      </c>
      <c r="J987" s="1" t="s">
        <v>58</v>
      </c>
      <c r="K987" s="4" t="str">
        <f>IFERROR(VLOOKUP(J987,Config!$A:$B,2,0),"")</f>
        <v>Ổ khóa locker</v>
      </c>
      <c r="L987" s="1">
        <v>44</v>
      </c>
      <c r="M987" s="4" t="str">
        <f>IFERROR(VLOOKUP(J987,Config!$A:$G,7,0),"")</f>
        <v>Ea</v>
      </c>
      <c r="N987" s="5">
        <f>IFERROR(VLOOKUP(J987,Config!$A:$C,3,0),"")</f>
        <v>0</v>
      </c>
      <c r="P987" s="4">
        <f>IFERROR(VLOOKUP(J987,Config!$A:$F,6,0),"")</f>
        <v>0</v>
      </c>
    </row>
    <row r="988" spans="1:16" x14ac:dyDescent="0.25">
      <c r="A988" s="1">
        <v>229</v>
      </c>
      <c r="B988" s="6">
        <v>44327</v>
      </c>
      <c r="C988" s="7">
        <v>0.625</v>
      </c>
      <c r="E988" s="4" t="s">
        <v>70</v>
      </c>
      <c r="G988" s="4">
        <f t="shared" si="27"/>
        <v>5</v>
      </c>
      <c r="H988" s="4">
        <f t="shared" si="28"/>
        <v>2021</v>
      </c>
      <c r="J988" s="1" t="s">
        <v>75</v>
      </c>
      <c r="K988" s="4" t="str">
        <f>IFERROR(VLOOKUP(J988,Config!$A:$B,2,0),"")</f>
        <v>Tape in nhãn máy in cầm tay 12mm</v>
      </c>
      <c r="L988" s="1">
        <v>6</v>
      </c>
      <c r="M988" s="4" t="str">
        <f>IFERROR(VLOOKUP(J988,Config!$A:$G,7,0),"")</f>
        <v>Reel</v>
      </c>
      <c r="N988" s="5">
        <f>IFERROR(VLOOKUP(J988,Config!$A:$C,3,0),"")</f>
        <v>0</v>
      </c>
      <c r="P988" s="4">
        <f>IFERROR(VLOOKUP(J988,Config!$A:$F,6,0),"")</f>
        <v>0</v>
      </c>
    </row>
    <row r="989" spans="1:16" x14ac:dyDescent="0.25">
      <c r="A989" s="1">
        <v>230</v>
      </c>
      <c r="B989" s="6">
        <v>44327</v>
      </c>
      <c r="C989" s="7">
        <v>0.625</v>
      </c>
      <c r="E989" s="4" t="s">
        <v>70</v>
      </c>
      <c r="G989" s="4">
        <f t="shared" si="27"/>
        <v>5</v>
      </c>
      <c r="H989" s="4">
        <f t="shared" si="28"/>
        <v>2021</v>
      </c>
      <c r="J989" s="1" t="s">
        <v>76</v>
      </c>
      <c r="K989" s="4" t="str">
        <f>IFERROR(VLOOKUP(J989,Config!$A:$B,2,0),"")</f>
        <v>Tape in nhãn máy in cầm tay 18mm</v>
      </c>
      <c r="L989" s="1">
        <v>0</v>
      </c>
      <c r="M989" s="4" t="str">
        <f>IFERROR(VLOOKUP(J989,Config!$A:$G,7,0),"")</f>
        <v>Reel</v>
      </c>
      <c r="N989" s="5">
        <f>IFERROR(VLOOKUP(J989,Config!$A:$C,3,0),"")</f>
        <v>0</v>
      </c>
      <c r="P989" s="4">
        <f>IFERROR(VLOOKUP(J989,Config!$A:$F,6,0),"")</f>
        <v>0</v>
      </c>
    </row>
    <row r="990" spans="1:16" x14ac:dyDescent="0.25">
      <c r="A990" s="1">
        <v>231</v>
      </c>
      <c r="B990" s="6">
        <v>44327</v>
      </c>
      <c r="C990" s="7">
        <v>0.625</v>
      </c>
      <c r="E990" s="4" t="s">
        <v>70</v>
      </c>
      <c r="G990" s="4">
        <f t="shared" si="27"/>
        <v>5</v>
      </c>
      <c r="H990" s="4">
        <f t="shared" si="28"/>
        <v>2021</v>
      </c>
      <c r="J990" s="1" t="s">
        <v>77</v>
      </c>
      <c r="K990" s="4" t="str">
        <f>IFERROR(VLOOKUP(J990,Config!$A:$B,2,0),"")</f>
        <v>Tape in nhãn máy in cầm tay 24mm</v>
      </c>
      <c r="L990" s="1">
        <v>0</v>
      </c>
      <c r="M990" s="4" t="str">
        <f>IFERROR(VLOOKUP(J990,Config!$A:$G,7,0),"")</f>
        <v>Reel</v>
      </c>
      <c r="N990" s="5">
        <f>IFERROR(VLOOKUP(J990,Config!$A:$C,3,0),"")</f>
        <v>0</v>
      </c>
      <c r="P990" s="4">
        <f>IFERROR(VLOOKUP(J990,Config!$A:$F,6,0),"")</f>
        <v>0</v>
      </c>
    </row>
    <row r="991" spans="1:16" x14ac:dyDescent="0.25">
      <c r="A991" s="1">
        <v>232</v>
      </c>
      <c r="B991" s="6">
        <v>44327</v>
      </c>
      <c r="C991" s="7">
        <v>0.625</v>
      </c>
      <c r="E991" s="4" t="s">
        <v>70</v>
      </c>
      <c r="G991" s="4">
        <f t="shared" si="27"/>
        <v>5</v>
      </c>
      <c r="H991" s="4">
        <f t="shared" si="28"/>
        <v>2021</v>
      </c>
      <c r="J991" s="1" t="s">
        <v>78</v>
      </c>
      <c r="K991" s="4" t="str">
        <f>IFERROR(VLOOKUP(J991,Config!$A:$B,2,0),"")</f>
        <v>Bóng đèn</v>
      </c>
      <c r="L991" s="1">
        <v>16</v>
      </c>
      <c r="M991" s="4" t="str">
        <f>IFERROR(VLOOKUP(J991,Config!$A:$G,7,0),"")</f>
        <v>Ea</v>
      </c>
      <c r="N991" s="5">
        <f>IFERROR(VLOOKUP(J991,Config!$A:$C,3,0),"")</f>
        <v>0</v>
      </c>
      <c r="P991" s="4">
        <f>IFERROR(VLOOKUP(J991,Config!$A:$F,6,0),"")</f>
        <v>0</v>
      </c>
    </row>
    <row r="992" spans="1:16" x14ac:dyDescent="0.25">
      <c r="A992" s="1">
        <v>233</v>
      </c>
      <c r="B992" s="6">
        <v>44327</v>
      </c>
      <c r="C992" s="7">
        <v>0.625</v>
      </c>
      <c r="E992" s="4" t="s">
        <v>70</v>
      </c>
      <c r="G992" s="4">
        <f t="shared" si="27"/>
        <v>5</v>
      </c>
      <c r="H992" s="4">
        <f t="shared" si="28"/>
        <v>2021</v>
      </c>
      <c r="J992" s="1" t="s">
        <v>79</v>
      </c>
      <c r="K992" s="4" t="str">
        <f>IFERROR(VLOOKUP(J992,Config!$A:$B,2,0),"")</f>
        <v>Lọ đựng cồn IPA</v>
      </c>
      <c r="L992" s="1">
        <v>13</v>
      </c>
      <c r="M992" s="4" t="str">
        <f>IFERROR(VLOOKUP(J992,Config!$A:$G,7,0),"")</f>
        <v>Ea</v>
      </c>
      <c r="N992" s="5">
        <f>IFERROR(VLOOKUP(J992,Config!$A:$C,3,0),"")</f>
        <v>0</v>
      </c>
      <c r="P992" s="4">
        <f>IFERROR(VLOOKUP(J992,Config!$A:$F,6,0),"")</f>
        <v>0</v>
      </c>
    </row>
    <row r="993" spans="1:16" x14ac:dyDescent="0.25">
      <c r="A993" s="1">
        <v>234</v>
      </c>
      <c r="B993" s="6">
        <v>44327</v>
      </c>
      <c r="C993" s="7">
        <v>0.625</v>
      </c>
      <c r="E993" s="4" t="s">
        <v>70</v>
      </c>
      <c r="G993" s="4">
        <f t="shared" si="27"/>
        <v>5</v>
      </c>
      <c r="H993" s="4">
        <f t="shared" si="28"/>
        <v>2021</v>
      </c>
      <c r="J993" s="1" t="s">
        <v>80</v>
      </c>
      <c r="K993" s="4" t="str">
        <f>IFERROR(VLOOKUP(J993,Config!$A:$B,2,0),"")</f>
        <v>Gá kẹp file tài liệu</v>
      </c>
      <c r="L993" s="1">
        <v>35</v>
      </c>
      <c r="M993" s="4" t="str">
        <f>IFERROR(VLOOKUP(J993,Config!$A:$G,7,0),"")</f>
        <v>Ea</v>
      </c>
      <c r="N993" s="5">
        <f>IFERROR(VLOOKUP(J993,Config!$A:$C,3,0),"")</f>
        <v>0</v>
      </c>
      <c r="P993" s="4">
        <f>IFERROR(VLOOKUP(J993,Config!$A:$F,6,0),"")</f>
        <v>0</v>
      </c>
    </row>
    <row r="994" spans="1:16" x14ac:dyDescent="0.25">
      <c r="A994" s="1">
        <v>235</v>
      </c>
      <c r="B994" s="6">
        <v>44327</v>
      </c>
      <c r="C994" s="7">
        <v>0.625</v>
      </c>
      <c r="E994" s="4" t="s">
        <v>70</v>
      </c>
      <c r="G994" s="4">
        <f t="shared" si="27"/>
        <v>5</v>
      </c>
      <c r="H994" s="4">
        <f t="shared" si="28"/>
        <v>2021</v>
      </c>
      <c r="J994" s="1" t="s">
        <v>81</v>
      </c>
      <c r="K994" s="4" t="str">
        <f>IFERROR(VLOOKUP(J994,Config!$A:$B,2,0),"")</f>
        <v>Túi lọc máy hút bụi</v>
      </c>
      <c r="L994" s="1">
        <v>40</v>
      </c>
      <c r="M994" s="4" t="str">
        <f>IFERROR(VLOOKUP(J994,Config!$A:$G,7,0),"")</f>
        <v>Ea</v>
      </c>
      <c r="N994" s="5">
        <f>IFERROR(VLOOKUP(J994,Config!$A:$C,3,0),"")</f>
        <v>0</v>
      </c>
      <c r="P994" s="4">
        <f>IFERROR(VLOOKUP(J994,Config!$A:$F,6,0),"")</f>
        <v>0</v>
      </c>
    </row>
    <row r="995" spans="1:16" x14ac:dyDescent="0.25">
      <c r="A995" s="1">
        <v>236</v>
      </c>
      <c r="B995" s="6">
        <v>44327</v>
      </c>
      <c r="C995" s="7">
        <v>0.625</v>
      </c>
      <c r="E995" s="4" t="s">
        <v>70</v>
      </c>
      <c r="G995" s="4">
        <f t="shared" si="27"/>
        <v>5</v>
      </c>
      <c r="H995" s="4">
        <f t="shared" si="28"/>
        <v>2021</v>
      </c>
      <c r="J995" s="1" t="s">
        <v>82</v>
      </c>
      <c r="K995" s="4" t="str">
        <f>IFERROR(VLOOKUP(J995,Config!$A:$B,2,0),"")</f>
        <v>Túi rác máy hút bụi</v>
      </c>
      <c r="L995" s="1">
        <v>18</v>
      </c>
      <c r="M995" s="4" t="str">
        <f>IFERROR(VLOOKUP(J995,Config!$A:$G,7,0),"")</f>
        <v>Ea</v>
      </c>
      <c r="N995" s="5">
        <f>IFERROR(VLOOKUP(J995,Config!$A:$C,3,0),"")</f>
        <v>0</v>
      </c>
      <c r="P995" s="4">
        <f>IFERROR(VLOOKUP(J995,Config!$A:$F,6,0),"")</f>
        <v>0</v>
      </c>
    </row>
    <row r="996" spans="1:16" x14ac:dyDescent="0.25">
      <c r="A996" s="1">
        <v>237</v>
      </c>
      <c r="B996" s="6">
        <v>44327</v>
      </c>
      <c r="C996" s="7">
        <v>0.625</v>
      </c>
      <c r="E996" s="4" t="s">
        <v>70</v>
      </c>
      <c r="G996" s="4">
        <f t="shared" si="27"/>
        <v>5</v>
      </c>
      <c r="H996" s="4">
        <f t="shared" si="28"/>
        <v>2021</v>
      </c>
      <c r="J996" s="1" t="s">
        <v>83</v>
      </c>
      <c r="K996" s="4" t="str">
        <f>IFERROR(VLOOKUP(J996,Config!$A:$B,2,0),"")</f>
        <v>Tấm lót chuột</v>
      </c>
      <c r="L996" s="1">
        <v>0</v>
      </c>
      <c r="M996" s="4" t="str">
        <f>IFERROR(VLOOKUP(J996,Config!$A:$G,7,0),"")</f>
        <v>Ea</v>
      </c>
      <c r="N996" s="5">
        <f>IFERROR(VLOOKUP(J996,Config!$A:$C,3,0),"")</f>
        <v>0</v>
      </c>
      <c r="P996" s="4">
        <f>IFERROR(VLOOKUP(J996,Config!$A:$F,6,0),"")</f>
        <v>0</v>
      </c>
    </row>
    <row r="997" spans="1:16" x14ac:dyDescent="0.25">
      <c r="A997" s="1">
        <v>238</v>
      </c>
      <c r="B997" s="6">
        <v>44327</v>
      </c>
      <c r="C997" s="7">
        <v>0.625</v>
      </c>
      <c r="E997" s="4" t="s">
        <v>70</v>
      </c>
      <c r="G997" s="4">
        <f t="shared" si="27"/>
        <v>5</v>
      </c>
      <c r="H997" s="4">
        <f t="shared" si="28"/>
        <v>2021</v>
      </c>
      <c r="J997" s="1" t="s">
        <v>84</v>
      </c>
      <c r="K997" s="4" t="str">
        <f>IFERROR(VLOOKUP(J997,Config!$A:$B,2,0),"")</f>
        <v>Dây thít 4 x 200mm</v>
      </c>
      <c r="L997" s="1">
        <v>8</v>
      </c>
      <c r="M997" s="4" t="str">
        <f>IFERROR(VLOOKUP(J997,Config!$A:$G,7,0),"")</f>
        <v>Pack</v>
      </c>
      <c r="N997" s="5">
        <f>IFERROR(VLOOKUP(J997,Config!$A:$C,3,0),"")</f>
        <v>0</v>
      </c>
      <c r="P997" s="4">
        <f>IFERROR(VLOOKUP(J997,Config!$A:$F,6,0),"")</f>
        <v>0</v>
      </c>
    </row>
    <row r="998" spans="1:16" x14ac:dyDescent="0.25">
      <c r="A998" s="1">
        <v>239</v>
      </c>
      <c r="B998" s="6">
        <v>44327</v>
      </c>
      <c r="C998" s="7">
        <v>0.625</v>
      </c>
      <c r="E998" s="4" t="s">
        <v>70</v>
      </c>
      <c r="G998" s="4">
        <f t="shared" si="27"/>
        <v>5</v>
      </c>
      <c r="H998" s="4">
        <f t="shared" si="28"/>
        <v>2021</v>
      </c>
      <c r="J998" s="1" t="s">
        <v>85</v>
      </c>
      <c r="K998" s="4" t="str">
        <f>IFERROR(VLOOKUP(J998,Config!$A:$B,2,0),"")</f>
        <v>Dây thít 5 x 300mm</v>
      </c>
      <c r="L998" s="1">
        <v>3</v>
      </c>
      <c r="M998" s="4" t="str">
        <f>IFERROR(VLOOKUP(J998,Config!$A:$G,7,0),"")</f>
        <v>Pack</v>
      </c>
      <c r="N998" s="5">
        <f>IFERROR(VLOOKUP(J998,Config!$A:$C,3,0),"")</f>
        <v>0</v>
      </c>
      <c r="P998" s="4">
        <f>IFERROR(VLOOKUP(J998,Config!$A:$F,6,0),"")</f>
        <v>0</v>
      </c>
    </row>
    <row r="999" spans="1:16" x14ac:dyDescent="0.25">
      <c r="A999" s="1">
        <v>240</v>
      </c>
      <c r="B999" s="6">
        <v>44327</v>
      </c>
      <c r="C999" s="7">
        <v>0.625</v>
      </c>
      <c r="E999" s="4" t="s">
        <v>70</v>
      </c>
      <c r="G999" s="4">
        <f t="shared" si="27"/>
        <v>5</v>
      </c>
      <c r="H999" s="4">
        <f t="shared" si="28"/>
        <v>2021</v>
      </c>
      <c r="J999" s="1" t="s">
        <v>86</v>
      </c>
      <c r="K999" s="4" t="str">
        <f>IFERROR(VLOOKUP(J999,Config!$A:$B,2,0),"")</f>
        <v>Dây thít 6 x 400mm</v>
      </c>
      <c r="L999" s="1">
        <v>5</v>
      </c>
      <c r="M999" s="4" t="str">
        <f>IFERROR(VLOOKUP(J999,Config!$A:$G,7,0),"")</f>
        <v>Pack</v>
      </c>
      <c r="N999" s="5">
        <f>IFERROR(VLOOKUP(J999,Config!$A:$C,3,0),"")</f>
        <v>0</v>
      </c>
      <c r="P999" s="4">
        <f>IFERROR(VLOOKUP(J999,Config!$A:$F,6,0),"")</f>
        <v>0</v>
      </c>
    </row>
    <row r="1000" spans="1:16" x14ac:dyDescent="0.25">
      <c r="A1000" s="1">
        <v>241</v>
      </c>
      <c r="B1000" s="6">
        <v>44327</v>
      </c>
      <c r="C1000" s="7">
        <v>0.625</v>
      </c>
      <c r="E1000" s="4" t="s">
        <v>70</v>
      </c>
      <c r="G1000" s="4">
        <f t="shared" si="27"/>
        <v>5</v>
      </c>
      <c r="H1000" s="4">
        <f t="shared" si="28"/>
        <v>2021</v>
      </c>
      <c r="J1000" s="1" t="s">
        <v>87</v>
      </c>
      <c r="K1000" s="4" t="str">
        <f>IFERROR(VLOOKUP(J1000,Config!$A:$B,2,0),"")</f>
        <v>Giấy mài phân tích 85-150-500</v>
      </c>
      <c r="L1000" s="1">
        <v>10</v>
      </c>
      <c r="M1000" s="4" t="str">
        <f>IFERROR(VLOOKUP(J1000,Config!$A:$G,7,0),"")</f>
        <v>Ea</v>
      </c>
      <c r="N1000" s="5">
        <f>IFERROR(VLOOKUP(J1000,Config!$A:$C,3,0),"")</f>
        <v>0</v>
      </c>
      <c r="P1000" s="4">
        <f>IFERROR(VLOOKUP(J1000,Config!$A:$F,6,0),"")</f>
        <v>0</v>
      </c>
    </row>
    <row r="1001" spans="1:16" x14ac:dyDescent="0.25">
      <c r="A1001" s="1">
        <v>242</v>
      </c>
      <c r="B1001" s="6">
        <v>44327</v>
      </c>
      <c r="C1001" s="7">
        <v>0.625</v>
      </c>
      <c r="E1001" s="4" t="s">
        <v>70</v>
      </c>
      <c r="G1001" s="4">
        <f t="shared" si="27"/>
        <v>5</v>
      </c>
      <c r="H1001" s="4">
        <f t="shared" si="28"/>
        <v>2021</v>
      </c>
      <c r="J1001" s="1" t="s">
        <v>88</v>
      </c>
      <c r="K1001" s="4" t="str">
        <f>IFERROR(VLOOKUP(J1001,Config!$A:$B,2,0),"")</f>
        <v>Giấy mài phân tích 90-150-705</v>
      </c>
      <c r="L1001" s="1">
        <v>3</v>
      </c>
      <c r="M1001" s="4" t="str">
        <f>IFERROR(VLOOKUP(J1001,Config!$A:$G,7,0),"")</f>
        <v>Ea</v>
      </c>
      <c r="N1001" s="5">
        <f>IFERROR(VLOOKUP(J1001,Config!$A:$C,3,0),"")</f>
        <v>0</v>
      </c>
      <c r="P1001" s="4">
        <f>IFERROR(VLOOKUP(J1001,Config!$A:$F,6,0),"")</f>
        <v>0</v>
      </c>
    </row>
    <row r="1002" spans="1:16" x14ac:dyDescent="0.25">
      <c r="A1002" s="1">
        <v>243</v>
      </c>
      <c r="B1002" s="6">
        <v>44327</v>
      </c>
      <c r="C1002" s="7">
        <v>0.625</v>
      </c>
      <c r="E1002" s="4" t="s">
        <v>70</v>
      </c>
      <c r="G1002" s="4">
        <f t="shared" si="27"/>
        <v>5</v>
      </c>
      <c r="H1002" s="4">
        <f t="shared" si="28"/>
        <v>2021</v>
      </c>
      <c r="J1002" s="1" t="s">
        <v>89</v>
      </c>
      <c r="K1002" s="4" t="str">
        <f>IFERROR(VLOOKUP(J1002,Config!$A:$B,2,0),"")</f>
        <v>Giấy mài phân tích 180-100-50</v>
      </c>
      <c r="L1002" s="1">
        <v>5</v>
      </c>
      <c r="M1002" s="4" t="str">
        <f>IFERROR(VLOOKUP(J1002,Config!$A:$G,7,0),"")</f>
        <v>Ea</v>
      </c>
      <c r="N1002" s="5">
        <f>IFERROR(VLOOKUP(J1002,Config!$A:$C,3,0),"")</f>
        <v>0</v>
      </c>
      <c r="P1002" s="4">
        <f>IFERROR(VLOOKUP(J1002,Config!$A:$F,6,0),"")</f>
        <v>0</v>
      </c>
    </row>
    <row r="1003" spans="1:16" x14ac:dyDescent="0.25">
      <c r="A1003" s="1">
        <v>244</v>
      </c>
      <c r="B1003" s="6">
        <v>44327</v>
      </c>
      <c r="C1003" s="7">
        <v>0.625</v>
      </c>
      <c r="E1003" s="4" t="s">
        <v>70</v>
      </c>
      <c r="G1003" s="4">
        <f t="shared" si="27"/>
        <v>5</v>
      </c>
      <c r="H1003" s="4">
        <f t="shared" si="28"/>
        <v>2021</v>
      </c>
      <c r="J1003" s="1" t="s">
        <v>90</v>
      </c>
      <c r="K1003" s="4" t="str">
        <f>IFERROR(VLOOKUP(J1003,Config!$A:$B,2,0),"")</f>
        <v>Giấy nhám tròn lưng dính P240</v>
      </c>
      <c r="L1003" s="1">
        <v>100</v>
      </c>
      <c r="M1003" s="4" t="str">
        <f>IFERROR(VLOOKUP(J1003,Config!$A:$G,7,0),"")</f>
        <v>Ea</v>
      </c>
      <c r="N1003" s="5">
        <f>IFERROR(VLOOKUP(J1003,Config!$A:$C,3,0),"")</f>
        <v>0</v>
      </c>
      <c r="P1003" s="4">
        <f>IFERROR(VLOOKUP(J1003,Config!$A:$F,6,0),"")</f>
        <v>0</v>
      </c>
    </row>
    <row r="1004" spans="1:16" x14ac:dyDescent="0.25">
      <c r="A1004" s="1">
        <v>245</v>
      </c>
      <c r="B1004" s="6">
        <v>44327</v>
      </c>
      <c r="C1004" s="7">
        <v>0.625</v>
      </c>
      <c r="E1004" s="4" t="s">
        <v>70</v>
      </c>
      <c r="G1004" s="4">
        <f t="shared" si="27"/>
        <v>5</v>
      </c>
      <c r="H1004" s="4">
        <f t="shared" si="28"/>
        <v>2021</v>
      </c>
      <c r="J1004" s="1" t="s">
        <v>91</v>
      </c>
      <c r="K1004" s="4" t="str">
        <f>IFERROR(VLOOKUP(J1004,Config!$A:$B,2,0),"")</f>
        <v>Giấy nhám tròn lưng dính P400</v>
      </c>
      <c r="L1004" s="1">
        <v>100</v>
      </c>
      <c r="M1004" s="4" t="str">
        <f>IFERROR(VLOOKUP(J1004,Config!$A:$G,7,0),"")</f>
        <v>Ea</v>
      </c>
      <c r="N1004" s="5">
        <f>IFERROR(VLOOKUP(J1004,Config!$A:$C,3,0),"")</f>
        <v>0</v>
      </c>
      <c r="P1004" s="4">
        <f>IFERROR(VLOOKUP(J1004,Config!$A:$F,6,0),"")</f>
        <v>0</v>
      </c>
    </row>
    <row r="1005" spans="1:16" x14ac:dyDescent="0.25">
      <c r="A1005" s="1">
        <v>246</v>
      </c>
      <c r="B1005" s="6">
        <v>44327</v>
      </c>
      <c r="C1005" s="7">
        <v>0.625</v>
      </c>
      <c r="E1005" s="4" t="s">
        <v>70</v>
      </c>
      <c r="G1005" s="4">
        <f t="shared" si="27"/>
        <v>5</v>
      </c>
      <c r="H1005" s="4">
        <f t="shared" si="28"/>
        <v>2021</v>
      </c>
      <c r="J1005" s="1" t="s">
        <v>92</v>
      </c>
      <c r="K1005" s="4" t="str">
        <f>IFERROR(VLOOKUP(J1005,Config!$A:$B,2,0),"")</f>
        <v>Giấy nhám tròn lưng dính P800</v>
      </c>
      <c r="L1005" s="1">
        <v>100</v>
      </c>
      <c r="M1005" s="4" t="str">
        <f>IFERROR(VLOOKUP(J1005,Config!$A:$G,7,0),"")</f>
        <v>Ea</v>
      </c>
      <c r="N1005" s="5">
        <f>IFERROR(VLOOKUP(J1005,Config!$A:$C,3,0),"")</f>
        <v>0</v>
      </c>
      <c r="P1005" s="4">
        <f>IFERROR(VLOOKUP(J1005,Config!$A:$F,6,0),"")</f>
        <v>0</v>
      </c>
    </row>
    <row r="1006" spans="1:16" x14ac:dyDescent="0.25">
      <c r="A1006" s="1">
        <v>247</v>
      </c>
      <c r="B1006" s="6">
        <v>44327</v>
      </c>
      <c r="C1006" s="7">
        <v>0.625</v>
      </c>
      <c r="E1006" s="4" t="s">
        <v>70</v>
      </c>
      <c r="G1006" s="4">
        <f t="shared" si="27"/>
        <v>5</v>
      </c>
      <c r="H1006" s="4">
        <f t="shared" si="28"/>
        <v>2021</v>
      </c>
      <c r="J1006" s="1" t="s">
        <v>93</v>
      </c>
      <c r="K1006" s="4" t="str">
        <f>IFERROR(VLOOKUP(J1006,Config!$A:$B,2,0),"")</f>
        <v>Giấy nhám tròn lưng dính P1200</v>
      </c>
      <c r="L1006" s="1">
        <v>100</v>
      </c>
      <c r="M1006" s="4" t="str">
        <f>IFERROR(VLOOKUP(J1006,Config!$A:$G,7,0),"")</f>
        <v>Ea</v>
      </c>
      <c r="N1006" s="5">
        <f>IFERROR(VLOOKUP(J1006,Config!$A:$C,3,0),"")</f>
        <v>0</v>
      </c>
      <c r="P1006" s="4">
        <f>IFERROR(VLOOKUP(J1006,Config!$A:$F,6,0),"")</f>
        <v>0</v>
      </c>
    </row>
    <row r="1007" spans="1:16" x14ac:dyDescent="0.25">
      <c r="A1007" s="1">
        <v>248</v>
      </c>
      <c r="B1007" s="6">
        <v>44327</v>
      </c>
      <c r="C1007" s="7">
        <v>0.625</v>
      </c>
      <c r="E1007" s="4" t="s">
        <v>70</v>
      </c>
      <c r="G1007" s="4">
        <f t="shared" si="27"/>
        <v>5</v>
      </c>
      <c r="H1007" s="4">
        <f t="shared" si="28"/>
        <v>2021</v>
      </c>
      <c r="J1007" s="1" t="s">
        <v>94</v>
      </c>
      <c r="K1007" s="4" t="str">
        <f>IFERROR(VLOOKUP(J1007,Config!$A:$B,2,0),"")</f>
        <v>Thảm dính bụi</v>
      </c>
      <c r="L1007" s="1">
        <v>56</v>
      </c>
      <c r="M1007" s="4" t="str">
        <f>IFERROR(VLOOKUP(J1007,Config!$A:$G,7,0),"")</f>
        <v>Ea</v>
      </c>
      <c r="N1007" s="5">
        <f>IFERROR(VLOOKUP(J1007,Config!$A:$C,3,0),"")</f>
        <v>0</v>
      </c>
      <c r="P1007" s="4">
        <f>IFERROR(VLOOKUP(J1007,Config!$A:$F,6,0),"")</f>
        <v>0</v>
      </c>
    </row>
    <row r="1008" spans="1:16" x14ac:dyDescent="0.25">
      <c r="A1008" s="1">
        <v>249</v>
      </c>
      <c r="B1008" s="6">
        <v>44327</v>
      </c>
      <c r="C1008" s="7">
        <v>0.625</v>
      </c>
      <c r="E1008" s="4" t="s">
        <v>70</v>
      </c>
      <c r="G1008" s="4">
        <f t="shared" si="27"/>
        <v>5</v>
      </c>
      <c r="H1008" s="4">
        <f t="shared" si="28"/>
        <v>2021</v>
      </c>
      <c r="J1008" s="1" t="s">
        <v>95</v>
      </c>
      <c r="K1008" s="4" t="str">
        <f>IFERROR(VLOOKUP(J1008,Config!$A:$B,2,0),"")</f>
        <v>Thảm chống tĩnh điện</v>
      </c>
      <c r="L1008" s="1">
        <v>1</v>
      </c>
      <c r="M1008" s="4" t="str">
        <f>IFERROR(VLOOKUP(J1008,Config!$A:$G,7,0),"")</f>
        <v>Roll</v>
      </c>
      <c r="N1008" s="5">
        <f>IFERROR(VLOOKUP(J1008,Config!$A:$C,3,0),"")</f>
        <v>0</v>
      </c>
      <c r="P1008" s="4">
        <f>IFERROR(VLOOKUP(J1008,Config!$A:$F,6,0),"")</f>
        <v>0</v>
      </c>
    </row>
    <row r="1009" spans="1:16" x14ac:dyDescent="0.25">
      <c r="A1009" s="1">
        <v>250</v>
      </c>
      <c r="B1009" s="6">
        <v>44327</v>
      </c>
      <c r="C1009" s="7">
        <v>0.625</v>
      </c>
      <c r="E1009" s="4" t="s">
        <v>70</v>
      </c>
      <c r="G1009" s="4">
        <f t="shared" si="27"/>
        <v>5</v>
      </c>
      <c r="H1009" s="4">
        <f t="shared" si="28"/>
        <v>2021</v>
      </c>
      <c r="J1009" s="1" t="s">
        <v>96</v>
      </c>
      <c r="K1009" s="4" t="str">
        <f>IFERROR(VLOOKUP(J1009,Config!$A:$B,2,0),"")</f>
        <v>Nozzle 1001</v>
      </c>
      <c r="L1009" s="1">
        <v>0</v>
      </c>
      <c r="M1009" s="4" t="str">
        <f>IFERROR(VLOOKUP(J1009,Config!$A:$G,7,0),"")</f>
        <v>Pac</v>
      </c>
      <c r="N1009" s="5">
        <f>IFERROR(VLOOKUP(J1009,Config!$A:$C,3,0),"")</f>
        <v>0</v>
      </c>
      <c r="P1009" s="4" t="str">
        <f>IFERROR(VLOOKUP(J1009,Config!$A:$F,6,0),"")</f>
        <v>03013307-03</v>
      </c>
    </row>
    <row r="1010" spans="1:16" x14ac:dyDescent="0.25">
      <c r="A1010" s="1">
        <v>251</v>
      </c>
      <c r="B1010" s="6">
        <v>44327</v>
      </c>
      <c r="C1010" s="7">
        <v>0.625</v>
      </c>
      <c r="E1010" s="4" t="s">
        <v>70</v>
      </c>
      <c r="G1010" s="4">
        <f t="shared" si="27"/>
        <v>5</v>
      </c>
      <c r="H1010" s="4">
        <f t="shared" si="28"/>
        <v>2021</v>
      </c>
      <c r="J1010" s="1" t="s">
        <v>97</v>
      </c>
      <c r="K1010" s="4" t="str">
        <f>IFERROR(VLOOKUP(J1010,Config!$A:$B,2,0),"")</f>
        <v>Nozzle1003</v>
      </c>
      <c r="L1010" s="1">
        <v>61</v>
      </c>
      <c r="M1010" s="4" t="str">
        <f>IFERROR(VLOOKUP(J1010,Config!$A:$G,7,0),"")</f>
        <v>Pac</v>
      </c>
      <c r="N1010" s="5">
        <f>IFERROR(VLOOKUP(J1010,Config!$A:$C,3,0),"")</f>
        <v>0</v>
      </c>
      <c r="P1010" s="4" t="str">
        <f>IFERROR(VLOOKUP(J1010,Config!$A:$F,6,0),"")</f>
        <v>03015869-03</v>
      </c>
    </row>
    <row r="1011" spans="1:16" x14ac:dyDescent="0.25">
      <c r="A1011" s="1">
        <v>252</v>
      </c>
      <c r="B1011" s="6">
        <v>44327</v>
      </c>
      <c r="C1011" s="7">
        <v>0.625</v>
      </c>
      <c r="E1011" s="4" t="s">
        <v>70</v>
      </c>
      <c r="G1011" s="4">
        <f t="shared" si="27"/>
        <v>5</v>
      </c>
      <c r="H1011" s="4">
        <f t="shared" si="28"/>
        <v>2021</v>
      </c>
      <c r="J1011" s="1" t="s">
        <v>98</v>
      </c>
      <c r="K1011" s="4" t="str">
        <f>IFERROR(VLOOKUP(J1011,Config!$A:$B,2,0),"")</f>
        <v>Nozzle 1004</v>
      </c>
      <c r="L1011" s="1">
        <v>37</v>
      </c>
      <c r="M1011" s="4" t="str">
        <f>IFERROR(VLOOKUP(J1011,Config!$A:$G,7,0),"")</f>
        <v>Pac</v>
      </c>
      <c r="N1011" s="5">
        <f>IFERROR(VLOOKUP(J1011,Config!$A:$C,3,0),"")</f>
        <v>0</v>
      </c>
      <c r="P1011" s="4" t="str">
        <f>IFERROR(VLOOKUP(J1011,Config!$A:$F,6,0),"")</f>
        <v>03015840-03</v>
      </c>
    </row>
    <row r="1012" spans="1:16" x14ac:dyDescent="0.25">
      <c r="A1012" s="1">
        <v>253</v>
      </c>
      <c r="B1012" s="6">
        <v>44327</v>
      </c>
      <c r="C1012" s="7">
        <v>0.625</v>
      </c>
      <c r="E1012" s="4" t="s">
        <v>70</v>
      </c>
      <c r="G1012" s="4">
        <f t="shared" si="27"/>
        <v>5</v>
      </c>
      <c r="H1012" s="4">
        <f t="shared" si="28"/>
        <v>2021</v>
      </c>
      <c r="J1012" s="1" t="s">
        <v>99</v>
      </c>
      <c r="K1012" s="4" t="str">
        <f>IFERROR(VLOOKUP(J1012,Config!$A:$B,2,0),"")</f>
        <v>Nozzle 1005</v>
      </c>
      <c r="L1012" s="1">
        <v>0</v>
      </c>
      <c r="M1012" s="4" t="str">
        <f>IFERROR(VLOOKUP(J1012,Config!$A:$G,7,0),"")</f>
        <v>Pac</v>
      </c>
      <c r="N1012" s="5">
        <f>IFERROR(VLOOKUP(J1012,Config!$A:$C,3,0),"")</f>
        <v>0</v>
      </c>
      <c r="P1012" s="4" t="str">
        <f>IFERROR(VLOOKUP(J1012,Config!$A:$F,6,0),"")</f>
        <v>03056499-03</v>
      </c>
    </row>
    <row r="1013" spans="1:16" x14ac:dyDescent="0.25">
      <c r="A1013" s="1">
        <v>254</v>
      </c>
      <c r="B1013" s="6">
        <v>44327</v>
      </c>
      <c r="C1013" s="7">
        <v>0.625</v>
      </c>
      <c r="E1013" s="4" t="s">
        <v>70</v>
      </c>
      <c r="G1013" s="4">
        <f t="shared" si="27"/>
        <v>5</v>
      </c>
      <c r="H1013" s="4">
        <f t="shared" si="28"/>
        <v>2021</v>
      </c>
      <c r="J1013" s="1" t="s">
        <v>100</v>
      </c>
      <c r="K1013" s="4" t="str">
        <f>IFERROR(VLOOKUP(J1013,Config!$A:$B,2,0),"")</f>
        <v>Nozzle 1006</v>
      </c>
      <c r="L1013" s="1">
        <v>14</v>
      </c>
      <c r="M1013" s="4" t="str">
        <f>IFERROR(VLOOKUP(J1013,Config!$A:$G,7,0),"")</f>
        <v>Pac</v>
      </c>
      <c r="N1013" s="5">
        <f>IFERROR(VLOOKUP(J1013,Config!$A:$C,3,0),"")</f>
        <v>0</v>
      </c>
      <c r="P1013" s="4" t="str">
        <f>IFERROR(VLOOKUP(J1013,Config!$A:$F,6,0),"")</f>
        <v>03015854-03</v>
      </c>
    </row>
    <row r="1014" spans="1:16" x14ac:dyDescent="0.25">
      <c r="A1014" s="1">
        <v>255</v>
      </c>
      <c r="B1014" s="6">
        <v>44327</v>
      </c>
      <c r="C1014" s="7">
        <v>0.625</v>
      </c>
      <c r="E1014" s="4" t="s">
        <v>70</v>
      </c>
      <c r="G1014" s="4">
        <f t="shared" si="27"/>
        <v>5</v>
      </c>
      <c r="H1014" s="4">
        <f t="shared" si="28"/>
        <v>2021</v>
      </c>
      <c r="J1014" s="1" t="s">
        <v>101</v>
      </c>
      <c r="K1014" s="4" t="str">
        <f>IFERROR(VLOOKUP(J1014,Config!$A:$B,2,0),"")</f>
        <v>Nozzle 1007</v>
      </c>
      <c r="L1014" s="1">
        <v>8</v>
      </c>
      <c r="M1014" s="4" t="str">
        <f>IFERROR(VLOOKUP(J1014,Config!$A:$G,7,0),"")</f>
        <v>Pac</v>
      </c>
      <c r="N1014" s="5">
        <f>IFERROR(VLOOKUP(J1014,Config!$A:$C,3,0),"")</f>
        <v>0</v>
      </c>
      <c r="P1014" s="4" t="str">
        <f>IFERROR(VLOOKUP(J1014,Config!$A:$F,6,0),"")</f>
        <v>03054812-03</v>
      </c>
    </row>
    <row r="1015" spans="1:16" x14ac:dyDescent="0.25">
      <c r="A1015" s="1">
        <v>256</v>
      </c>
      <c r="B1015" s="6">
        <v>44327</v>
      </c>
      <c r="C1015" s="7">
        <v>0.625</v>
      </c>
      <c r="E1015" s="4" t="s">
        <v>70</v>
      </c>
      <c r="G1015" s="4">
        <f t="shared" si="27"/>
        <v>5</v>
      </c>
      <c r="H1015" s="4">
        <f t="shared" si="28"/>
        <v>2021</v>
      </c>
      <c r="J1015" s="1" t="s">
        <v>102</v>
      </c>
      <c r="K1015" s="4" t="str">
        <f>IFERROR(VLOOKUP(J1015,Config!$A:$B,2,0),"")</f>
        <v>Nozzle 1008</v>
      </c>
      <c r="L1015" s="1">
        <v>64</v>
      </c>
      <c r="M1015" s="4" t="str">
        <f>IFERROR(VLOOKUP(J1015,Config!$A:$G,7,0),"")</f>
        <v>Pac</v>
      </c>
      <c r="N1015" s="5">
        <f>IFERROR(VLOOKUP(J1015,Config!$A:$C,3,0),"")</f>
        <v>0</v>
      </c>
      <c r="P1015" s="4" t="str">
        <f>IFERROR(VLOOKUP(J1015,Config!$A:$F,6,0),"")</f>
        <v>03099720-01</v>
      </c>
    </row>
    <row r="1016" spans="1:16" x14ac:dyDescent="0.25">
      <c r="A1016" s="1">
        <v>257</v>
      </c>
      <c r="B1016" s="6">
        <v>44327</v>
      </c>
      <c r="C1016" s="7">
        <v>0.625</v>
      </c>
      <c r="E1016" s="4" t="s">
        <v>70</v>
      </c>
      <c r="G1016" s="4">
        <f t="shared" si="27"/>
        <v>5</v>
      </c>
      <c r="H1016" s="4">
        <f t="shared" si="28"/>
        <v>2021</v>
      </c>
      <c r="J1016" s="1" t="s">
        <v>103</v>
      </c>
      <c r="K1016" s="4" t="str">
        <f>IFERROR(VLOOKUP(J1016,Config!$A:$B,2,0),"")</f>
        <v>Nozzle 1009</v>
      </c>
      <c r="L1016" s="1">
        <v>39</v>
      </c>
      <c r="M1016" s="4" t="str">
        <f>IFERROR(VLOOKUP(J1016,Config!$A:$G,7,0),"")</f>
        <v>Pac</v>
      </c>
      <c r="N1016" s="5">
        <f>IFERROR(VLOOKUP(J1016,Config!$A:$C,3,0),"")</f>
        <v>0</v>
      </c>
      <c r="P1016" s="4" t="str">
        <f>IFERROR(VLOOKUP(J1016,Config!$A:$F,6,0),"")</f>
        <v>03102963-01</v>
      </c>
    </row>
    <row r="1017" spans="1:16" x14ac:dyDescent="0.25">
      <c r="A1017" s="1">
        <v>258</v>
      </c>
      <c r="B1017" s="6">
        <v>44327</v>
      </c>
      <c r="C1017" s="7">
        <v>0.625</v>
      </c>
      <c r="E1017" s="4" t="s">
        <v>70</v>
      </c>
      <c r="G1017" s="4">
        <f t="shared" si="27"/>
        <v>5</v>
      </c>
      <c r="H1017" s="4">
        <f t="shared" si="28"/>
        <v>2021</v>
      </c>
      <c r="J1017" s="1" t="s">
        <v>104</v>
      </c>
      <c r="K1017" s="4" t="str">
        <f>IFERROR(VLOOKUP(J1017,Config!$A:$B,2,0),"")</f>
        <v>Nozzle 1075 / 1010</v>
      </c>
      <c r="L1017" s="1">
        <v>5</v>
      </c>
      <c r="M1017" s="4" t="str">
        <f>IFERROR(VLOOKUP(J1017,Config!$A:$G,7,0),"")</f>
        <v>Pac</v>
      </c>
      <c r="N1017" s="5">
        <f>IFERROR(VLOOKUP(J1017,Config!$A:$C,3,0),"")</f>
        <v>0</v>
      </c>
      <c r="P1017" s="4" t="str">
        <f>IFERROR(VLOOKUP(J1017,Config!$A:$F,6,0),"")</f>
        <v>03107579-01</v>
      </c>
    </row>
    <row r="1018" spans="1:16" x14ac:dyDescent="0.25">
      <c r="A1018" s="1">
        <v>259</v>
      </c>
      <c r="B1018" s="6">
        <v>44327</v>
      </c>
      <c r="C1018" s="7">
        <v>0.625</v>
      </c>
      <c r="E1018" s="4" t="s">
        <v>70</v>
      </c>
      <c r="G1018" s="4">
        <f t="shared" ref="G1018:G1081" si="29">MONTH(B1018)</f>
        <v>5</v>
      </c>
      <c r="H1018" s="4">
        <f t="shared" si="28"/>
        <v>2021</v>
      </c>
      <c r="J1018" s="1" t="s">
        <v>105</v>
      </c>
      <c r="K1018" s="4" t="str">
        <f>IFERROR(VLOOKUP(J1018,Config!$A:$B,2,0),"")</f>
        <v>Nozzle 4004</v>
      </c>
      <c r="L1018" s="1">
        <v>0</v>
      </c>
      <c r="M1018" s="4" t="str">
        <f>IFERROR(VLOOKUP(J1018,Config!$A:$G,7,0),"")</f>
        <v>Pac</v>
      </c>
      <c r="N1018" s="5">
        <f>IFERROR(VLOOKUP(J1018,Config!$A:$C,3,0),"")</f>
        <v>0</v>
      </c>
      <c r="P1018" s="4" t="str">
        <f>IFERROR(VLOOKUP(J1018,Config!$A:$F,6,0),"")</f>
        <v>03121197-01</v>
      </c>
    </row>
    <row r="1019" spans="1:16" x14ac:dyDescent="0.25">
      <c r="A1019" s="1">
        <v>260</v>
      </c>
      <c r="B1019" s="6">
        <v>44327</v>
      </c>
      <c r="C1019" s="7">
        <v>0.625</v>
      </c>
      <c r="E1019" s="4" t="s">
        <v>70</v>
      </c>
      <c r="G1019" s="4">
        <f t="shared" si="29"/>
        <v>5</v>
      </c>
      <c r="H1019" s="4">
        <f t="shared" si="28"/>
        <v>2021</v>
      </c>
      <c r="J1019" s="1" t="s">
        <v>106</v>
      </c>
      <c r="K1019" s="4" t="str">
        <f>IFERROR(VLOOKUP(J1019,Config!$A:$B,2,0),"")</f>
        <v>Nozzle 4028</v>
      </c>
      <c r="L1019" s="1">
        <v>40</v>
      </c>
      <c r="M1019" s="4" t="str">
        <f>IFERROR(VLOOKUP(J1019,Config!$A:$G,7,0),"")</f>
        <v>Pac</v>
      </c>
      <c r="N1019" s="5">
        <f>IFERROR(VLOOKUP(J1019,Config!$A:$C,3,0),"")</f>
        <v>0</v>
      </c>
      <c r="P1019" s="4" t="str">
        <f>IFERROR(VLOOKUP(J1019,Config!$A:$F,6,0),"")</f>
        <v>03115821-01</v>
      </c>
    </row>
    <row r="1020" spans="1:16" x14ac:dyDescent="0.25">
      <c r="A1020" s="1">
        <v>261</v>
      </c>
      <c r="B1020" s="6">
        <v>44327</v>
      </c>
      <c r="C1020" s="7">
        <v>0.625</v>
      </c>
      <c r="E1020" s="4" t="s">
        <v>70</v>
      </c>
      <c r="G1020" s="4">
        <f t="shared" si="29"/>
        <v>5</v>
      </c>
      <c r="H1020" s="4">
        <f t="shared" si="28"/>
        <v>2021</v>
      </c>
      <c r="J1020" s="1" t="s">
        <v>107</v>
      </c>
      <c r="K1020" s="4" t="str">
        <f>IFERROR(VLOOKUP(J1020,Config!$A:$B,2,0),"")</f>
        <v>Nozzle 4046</v>
      </c>
      <c r="L1020" s="1">
        <v>8</v>
      </c>
      <c r="M1020" s="4" t="str">
        <f>IFERROR(VLOOKUP(J1020,Config!$A:$G,7,0),"")</f>
        <v>Pac</v>
      </c>
      <c r="N1020" s="5">
        <f>IFERROR(VLOOKUP(J1020,Config!$A:$C,3,0),"")</f>
        <v>0</v>
      </c>
      <c r="P1020" s="4" t="str">
        <f>IFERROR(VLOOKUP(J1020,Config!$A:$F,6,0),"")</f>
        <v>03105714-01</v>
      </c>
    </row>
    <row r="1021" spans="1:16" x14ac:dyDescent="0.25">
      <c r="A1021" s="1">
        <v>262</v>
      </c>
      <c r="B1021" s="6">
        <v>44327</v>
      </c>
      <c r="C1021" s="7">
        <v>0.625</v>
      </c>
      <c r="E1021" s="4" t="s">
        <v>70</v>
      </c>
      <c r="G1021" s="4">
        <f t="shared" si="29"/>
        <v>5</v>
      </c>
      <c r="H1021" s="4">
        <f t="shared" si="28"/>
        <v>2021</v>
      </c>
      <c r="J1021" s="1" t="s">
        <v>108</v>
      </c>
      <c r="K1021" s="4" t="str">
        <f>IFERROR(VLOOKUP(J1021,Config!$A:$B,2,0),"")</f>
        <v>Nozzle 4069</v>
      </c>
      <c r="L1021" s="1">
        <v>0</v>
      </c>
      <c r="M1021" s="4" t="str">
        <f>IFERROR(VLOOKUP(J1021,Config!$A:$G,7,0),"")</f>
        <v>Pac</v>
      </c>
      <c r="N1021" s="5">
        <f>IFERROR(VLOOKUP(J1021,Config!$A:$C,3,0),"")</f>
        <v>0</v>
      </c>
      <c r="P1021" s="4" t="str">
        <f>IFERROR(VLOOKUP(J1021,Config!$A:$F,6,0),"")</f>
        <v>03106244-01</v>
      </c>
    </row>
    <row r="1022" spans="1:16" x14ac:dyDescent="0.25">
      <c r="A1022" s="1">
        <v>263</v>
      </c>
      <c r="B1022" s="6">
        <v>44327</v>
      </c>
      <c r="C1022" s="7">
        <v>0.625</v>
      </c>
      <c r="E1022" s="4" t="s">
        <v>70</v>
      </c>
      <c r="G1022" s="4">
        <f t="shared" si="29"/>
        <v>5</v>
      </c>
      <c r="H1022" s="4">
        <f t="shared" si="28"/>
        <v>2021</v>
      </c>
      <c r="J1022" s="1" t="s">
        <v>109</v>
      </c>
      <c r="K1022" s="4" t="str">
        <f>IFERROR(VLOOKUP(J1022,Config!$A:$B,2,0),"")</f>
        <v>Nozzle 4075 / 4077</v>
      </c>
      <c r="L1022" s="1">
        <v>10</v>
      </c>
      <c r="M1022" s="4" t="str">
        <f>IFERROR(VLOOKUP(J1022,Config!$A:$G,7,0),"")</f>
        <v>Pac</v>
      </c>
      <c r="N1022" s="5">
        <f>IFERROR(VLOOKUP(J1022,Config!$A:$C,3,0),"")</f>
        <v>0</v>
      </c>
      <c r="P1022" s="4">
        <f>IFERROR(VLOOKUP(J1022,Config!$A:$F,6,0),"")</f>
        <v>0</v>
      </c>
    </row>
    <row r="1023" spans="1:16" x14ac:dyDescent="0.25">
      <c r="A1023" s="1">
        <v>264</v>
      </c>
      <c r="B1023" s="6">
        <v>44327</v>
      </c>
      <c r="C1023" s="7">
        <v>0.625</v>
      </c>
      <c r="E1023" s="4" t="s">
        <v>70</v>
      </c>
      <c r="G1023" s="4">
        <f t="shared" si="29"/>
        <v>5</v>
      </c>
      <c r="H1023" s="4">
        <f t="shared" ref="H1023:H1082" si="30">YEAR(B1023)</f>
        <v>2021</v>
      </c>
      <c r="J1023" s="1" t="s">
        <v>110</v>
      </c>
      <c r="K1023" s="4" t="str">
        <f>IFERROR(VLOOKUP(J1023,Config!$A:$B,2,0),"")</f>
        <v>Nozzle 4095</v>
      </c>
      <c r="L1023" s="1">
        <v>8</v>
      </c>
      <c r="M1023" s="4" t="str">
        <f>IFERROR(VLOOKUP(J1023,Config!$A:$G,7,0),"")</f>
        <v>Pac</v>
      </c>
      <c r="N1023" s="5">
        <f>IFERROR(VLOOKUP(J1023,Config!$A:$C,3,0),"")</f>
        <v>0</v>
      </c>
      <c r="P1023" s="4">
        <f>IFERROR(VLOOKUP(J1023,Config!$A:$F,6,0),"")</f>
        <v>0</v>
      </c>
    </row>
    <row r="1024" spans="1:16" x14ac:dyDescent="0.25">
      <c r="A1024" s="1">
        <v>265</v>
      </c>
      <c r="B1024" s="6">
        <v>44327</v>
      </c>
      <c r="C1024" s="7">
        <v>0.625</v>
      </c>
      <c r="E1024" s="4" t="s">
        <v>70</v>
      </c>
      <c r="G1024" s="4">
        <f t="shared" si="29"/>
        <v>5</v>
      </c>
      <c r="H1024" s="4">
        <f t="shared" si="30"/>
        <v>2021</v>
      </c>
      <c r="J1024" s="1" t="s">
        <v>111</v>
      </c>
      <c r="K1024" s="4" t="str">
        <f>IFERROR(VLOOKUP(J1024,Config!$A:$B,2,0),"")</f>
        <v>Nozzle 4102</v>
      </c>
      <c r="L1024" s="1">
        <v>34</v>
      </c>
      <c r="M1024" s="4" t="str">
        <f>IFERROR(VLOOKUP(J1024,Config!$A:$G,7,0),"")</f>
        <v>Pac</v>
      </c>
      <c r="N1024" s="5">
        <f>IFERROR(VLOOKUP(J1024,Config!$A:$C,3,0),"")</f>
        <v>0</v>
      </c>
      <c r="P1024" s="4" t="str">
        <f>IFERROR(VLOOKUP(J1024,Config!$A:$F,6,0),"")</f>
        <v>03133662-01</v>
      </c>
    </row>
    <row r="1025" spans="1:16" x14ac:dyDescent="0.25">
      <c r="A1025" s="1">
        <v>266</v>
      </c>
      <c r="B1025" s="6">
        <v>44327</v>
      </c>
      <c r="C1025" s="7">
        <v>0.625</v>
      </c>
      <c r="E1025" s="4" t="s">
        <v>70</v>
      </c>
      <c r="G1025" s="4">
        <f t="shared" si="29"/>
        <v>5</v>
      </c>
      <c r="H1025" s="4">
        <f t="shared" si="30"/>
        <v>2021</v>
      </c>
      <c r="J1025" s="1" t="s">
        <v>112</v>
      </c>
      <c r="K1025" s="4" t="str">
        <f>IFERROR(VLOOKUP(J1025,Config!$A:$B,2,0),"")</f>
        <v>Nozzle 4103</v>
      </c>
      <c r="L1025" s="1">
        <v>92</v>
      </c>
      <c r="M1025" s="4" t="str">
        <f>IFERROR(VLOOKUP(J1025,Config!$A:$G,7,0),"")</f>
        <v>Pac</v>
      </c>
      <c r="N1025" s="5">
        <f>IFERROR(VLOOKUP(J1025,Config!$A:$C,3,0),"")</f>
        <v>0</v>
      </c>
      <c r="P1025" s="4" t="str">
        <f>IFERROR(VLOOKUP(J1025,Config!$A:$F,6,0),"")</f>
        <v>03101981-01</v>
      </c>
    </row>
    <row r="1026" spans="1:16" x14ac:dyDescent="0.25">
      <c r="A1026" s="1">
        <v>267</v>
      </c>
      <c r="B1026" s="6">
        <v>44327</v>
      </c>
      <c r="C1026" s="7">
        <v>0.625</v>
      </c>
      <c r="E1026" s="4" t="s">
        <v>70</v>
      </c>
      <c r="G1026" s="4">
        <f t="shared" si="29"/>
        <v>5</v>
      </c>
      <c r="H1026" s="4">
        <f t="shared" si="30"/>
        <v>2021</v>
      </c>
      <c r="J1026" s="1" t="s">
        <v>113</v>
      </c>
      <c r="K1026" s="4" t="str">
        <f>IFERROR(VLOOKUP(J1026,Config!$A:$B,2,0),"")</f>
        <v>Nozzle 4105</v>
      </c>
      <c r="L1026" s="1">
        <v>102</v>
      </c>
      <c r="M1026" s="4" t="str">
        <f>IFERROR(VLOOKUP(J1026,Config!$A:$G,7,0),"")</f>
        <v>Pac</v>
      </c>
      <c r="N1026" s="5">
        <f>IFERROR(VLOOKUP(J1026,Config!$A:$C,3,0),"")</f>
        <v>0</v>
      </c>
      <c r="P1026" s="4" t="str">
        <f>IFERROR(VLOOKUP(J1026,Config!$A:$F,6,0),"")</f>
        <v>03102457-01</v>
      </c>
    </row>
    <row r="1027" spans="1:16" x14ac:dyDescent="0.25">
      <c r="A1027" s="1">
        <v>268</v>
      </c>
      <c r="B1027" s="6">
        <v>44327</v>
      </c>
      <c r="C1027" s="7">
        <v>0.625</v>
      </c>
      <c r="E1027" s="4" t="s">
        <v>70</v>
      </c>
      <c r="G1027" s="4">
        <f t="shared" si="29"/>
        <v>5</v>
      </c>
      <c r="H1027" s="4">
        <f t="shared" si="30"/>
        <v>2021</v>
      </c>
      <c r="J1027" s="1" t="s">
        <v>114</v>
      </c>
      <c r="K1027" s="4" t="str">
        <f>IFERROR(VLOOKUP(J1027,Config!$A:$B,2,0),"")</f>
        <v>Nozzle 4106</v>
      </c>
      <c r="L1027" s="1">
        <v>40</v>
      </c>
      <c r="M1027" s="4" t="str">
        <f>IFERROR(VLOOKUP(J1027,Config!$A:$G,7,0),"")</f>
        <v>Pac</v>
      </c>
      <c r="N1027" s="5">
        <f>IFERROR(VLOOKUP(J1027,Config!$A:$C,3,0),"")</f>
        <v>0</v>
      </c>
      <c r="P1027" s="4" t="str">
        <f>IFERROR(VLOOKUP(J1027,Config!$A:$F,6,0),"")</f>
        <v>03102459-01</v>
      </c>
    </row>
    <row r="1028" spans="1:16" x14ac:dyDescent="0.25">
      <c r="A1028" s="1">
        <v>269</v>
      </c>
      <c r="B1028" s="6">
        <v>44327</v>
      </c>
      <c r="C1028" s="7">
        <v>0.625</v>
      </c>
      <c r="E1028" s="4" t="s">
        <v>70</v>
      </c>
      <c r="G1028" s="4">
        <f t="shared" si="29"/>
        <v>5</v>
      </c>
      <c r="H1028" s="4">
        <f t="shared" si="30"/>
        <v>2021</v>
      </c>
      <c r="J1028" s="1" t="s">
        <v>115</v>
      </c>
      <c r="K1028" s="4" t="str">
        <f>IFERROR(VLOOKUP(J1028,Config!$A:$B,2,0),"")</f>
        <v>Nozzle 4107</v>
      </c>
      <c r="L1028" s="1">
        <v>176</v>
      </c>
      <c r="M1028" s="4" t="str">
        <f>IFERROR(VLOOKUP(J1028,Config!$A:$G,7,0),"")</f>
        <v>Pac</v>
      </c>
      <c r="N1028" s="5">
        <f>IFERROR(VLOOKUP(J1028,Config!$A:$C,3,0),"")</f>
        <v>0</v>
      </c>
      <c r="P1028" s="4" t="str">
        <f>IFERROR(VLOOKUP(J1028,Config!$A:$F,6,0),"")</f>
        <v>03102344-01</v>
      </c>
    </row>
    <row r="1029" spans="1:16" x14ac:dyDescent="0.25">
      <c r="A1029" s="1">
        <v>270</v>
      </c>
      <c r="B1029" s="6">
        <v>44327</v>
      </c>
      <c r="C1029" s="7">
        <v>0.625</v>
      </c>
      <c r="E1029" s="4" t="s">
        <v>70</v>
      </c>
      <c r="G1029" s="4">
        <f t="shared" si="29"/>
        <v>5</v>
      </c>
      <c r="H1029" s="4">
        <f t="shared" si="30"/>
        <v>2021</v>
      </c>
      <c r="J1029" s="1" t="s">
        <v>116</v>
      </c>
      <c r="K1029" s="4" t="str">
        <f>IFERROR(VLOOKUP(J1029,Config!$A:$B,2,0),"")</f>
        <v>Nozzle 4108</v>
      </c>
      <c r="L1029" s="1">
        <v>30</v>
      </c>
      <c r="M1029" s="4" t="str">
        <f>IFERROR(VLOOKUP(J1029,Config!$A:$G,7,0),"")</f>
        <v>Pac</v>
      </c>
      <c r="N1029" s="5">
        <f>IFERROR(VLOOKUP(J1029,Config!$A:$C,3,0),"")</f>
        <v>0</v>
      </c>
      <c r="P1029" s="4" t="str">
        <f>IFERROR(VLOOKUP(J1029,Config!$A:$F,6,0),"")</f>
        <v>03103544-01</v>
      </c>
    </row>
    <row r="1030" spans="1:16" x14ac:dyDescent="0.25">
      <c r="A1030" s="1">
        <v>271</v>
      </c>
      <c r="B1030" s="6">
        <v>44327</v>
      </c>
      <c r="C1030" s="7">
        <v>0.625</v>
      </c>
      <c r="E1030" s="4" t="s">
        <v>70</v>
      </c>
      <c r="G1030" s="4">
        <f t="shared" si="29"/>
        <v>5</v>
      </c>
      <c r="H1030" s="4">
        <f t="shared" si="30"/>
        <v>2021</v>
      </c>
      <c r="J1030" s="1" t="s">
        <v>117</v>
      </c>
      <c r="K1030" s="4" t="str">
        <f>IFERROR(VLOOKUP(J1030,Config!$A:$B,2,0),"")</f>
        <v>Nozzle 4109</v>
      </c>
      <c r="L1030" s="1">
        <v>109</v>
      </c>
      <c r="M1030" s="4" t="str">
        <f>IFERROR(VLOOKUP(J1030,Config!$A:$G,7,0),"")</f>
        <v>Pac</v>
      </c>
      <c r="N1030" s="5">
        <f>IFERROR(VLOOKUP(J1030,Config!$A:$C,3,0),"")</f>
        <v>0</v>
      </c>
      <c r="P1030" s="4" t="str">
        <f>IFERROR(VLOOKUP(J1030,Config!$A:$F,6,0),"")</f>
        <v>03103553-01</v>
      </c>
    </row>
    <row r="1031" spans="1:16" x14ac:dyDescent="0.25">
      <c r="A1031" s="1">
        <v>272</v>
      </c>
      <c r="B1031" s="6">
        <v>44327</v>
      </c>
      <c r="C1031" s="7">
        <v>0.625</v>
      </c>
      <c r="E1031" s="4" t="s">
        <v>70</v>
      </c>
      <c r="G1031" s="4">
        <f t="shared" si="29"/>
        <v>5</v>
      </c>
      <c r="H1031" s="4">
        <f t="shared" si="30"/>
        <v>2021</v>
      </c>
      <c r="J1031" s="1" t="s">
        <v>118</v>
      </c>
      <c r="K1031" s="4" t="str">
        <f>IFERROR(VLOOKUP(J1031,Config!$A:$B,2,0),"")</f>
        <v>Nozzle 4110</v>
      </c>
      <c r="L1031" s="1">
        <v>23</v>
      </c>
      <c r="M1031" s="4" t="str">
        <f>IFERROR(VLOOKUP(J1031,Config!$A:$G,7,0),"")</f>
        <v>Pac</v>
      </c>
      <c r="N1031" s="5">
        <f>IFERROR(VLOOKUP(J1031,Config!$A:$C,3,0),"")</f>
        <v>0</v>
      </c>
      <c r="P1031" s="4" t="str">
        <f>IFERROR(VLOOKUP(J1031,Config!$A:$F,6,0),"")</f>
        <v>03115853-01</v>
      </c>
    </row>
    <row r="1032" spans="1:16" x14ac:dyDescent="0.25">
      <c r="A1032" s="1">
        <v>273</v>
      </c>
      <c r="B1032" s="6">
        <v>44327</v>
      </c>
      <c r="C1032" s="7">
        <v>0.625</v>
      </c>
      <c r="E1032" s="4" t="s">
        <v>70</v>
      </c>
      <c r="G1032" s="4">
        <f t="shared" si="29"/>
        <v>5</v>
      </c>
      <c r="H1032" s="4">
        <f t="shared" si="30"/>
        <v>2021</v>
      </c>
      <c r="J1032" s="1" t="s">
        <v>119</v>
      </c>
      <c r="K1032" s="4" t="str">
        <f>IFERROR(VLOOKUP(J1032,Config!$A:$B,2,0),"")</f>
        <v>Nozzle 4113</v>
      </c>
      <c r="L1032" s="1">
        <v>0</v>
      </c>
      <c r="M1032" s="4" t="str">
        <f>IFERROR(VLOOKUP(J1032,Config!$A:$G,7,0),"")</f>
        <v>Pac</v>
      </c>
      <c r="N1032" s="5">
        <f>IFERROR(VLOOKUP(J1032,Config!$A:$C,3,0),"")</f>
        <v>0</v>
      </c>
      <c r="P1032" s="4" t="str">
        <f>IFERROR(VLOOKUP(J1032,Config!$A:$F,6,0),"")</f>
        <v>03215882-01</v>
      </c>
    </row>
    <row r="1033" spans="1:16" x14ac:dyDescent="0.25">
      <c r="A1033" s="1">
        <v>274</v>
      </c>
      <c r="B1033" s="6">
        <v>44327</v>
      </c>
      <c r="C1033" s="7">
        <v>0.625</v>
      </c>
      <c r="E1033" s="4" t="s">
        <v>70</v>
      </c>
      <c r="G1033" s="4">
        <f t="shared" si="29"/>
        <v>5</v>
      </c>
      <c r="H1033" s="4">
        <f t="shared" si="30"/>
        <v>2021</v>
      </c>
      <c r="J1033" s="1" t="s">
        <v>120</v>
      </c>
      <c r="K1033" s="4" t="str">
        <f>IFERROR(VLOOKUP(J1033,Config!$A:$B,2,0),"")</f>
        <v>Nozzle 4204</v>
      </c>
      <c r="L1033" s="1">
        <v>0</v>
      </c>
      <c r="M1033" s="4" t="str">
        <f>IFERROR(VLOOKUP(J1033,Config!$A:$G,7,0),"")</f>
        <v>Pac</v>
      </c>
      <c r="N1033" s="5">
        <f>IFERROR(VLOOKUP(J1033,Config!$A:$C,3,0),"")</f>
        <v>0</v>
      </c>
      <c r="P1033" s="4" t="str">
        <f>IFERROR(VLOOKUP(J1033,Config!$A:$F,6,0),"")</f>
        <v>03149000-01</v>
      </c>
    </row>
    <row r="1034" spans="1:16" x14ac:dyDescent="0.25">
      <c r="A1034" s="1">
        <v>275</v>
      </c>
      <c r="B1034" s="6">
        <v>44327</v>
      </c>
      <c r="C1034" s="7">
        <v>0.625</v>
      </c>
      <c r="E1034" s="4" t="s">
        <v>70</v>
      </c>
      <c r="G1034" s="4">
        <f t="shared" si="29"/>
        <v>5</v>
      </c>
      <c r="H1034" s="4">
        <f t="shared" si="30"/>
        <v>2021</v>
      </c>
      <c r="J1034" s="1" t="s">
        <v>121</v>
      </c>
      <c r="K1034" s="4" t="str">
        <f>IFERROR(VLOOKUP(J1034,Config!$A:$B,2,0),"")</f>
        <v>Nozzle 4208</v>
      </c>
      <c r="L1034" s="1">
        <v>0</v>
      </c>
      <c r="M1034" s="4" t="str">
        <f>IFERROR(VLOOKUP(J1034,Config!$A:$G,7,0),"")</f>
        <v>Pac</v>
      </c>
      <c r="N1034" s="5">
        <f>IFERROR(VLOOKUP(J1034,Config!$A:$C,3,0),"")</f>
        <v>0</v>
      </c>
      <c r="P1034" s="4">
        <f>IFERROR(VLOOKUP(J1034,Config!$A:$F,6,0),"")</f>
        <v>0</v>
      </c>
    </row>
    <row r="1035" spans="1:16" x14ac:dyDescent="0.25">
      <c r="A1035" s="1">
        <v>276</v>
      </c>
      <c r="B1035" s="6">
        <v>44327</v>
      </c>
      <c r="C1035" s="7">
        <v>0.625</v>
      </c>
      <c r="E1035" s="4" t="s">
        <v>70</v>
      </c>
      <c r="G1035" s="4">
        <f t="shared" si="29"/>
        <v>5</v>
      </c>
      <c r="H1035" s="4">
        <f t="shared" si="30"/>
        <v>2021</v>
      </c>
      <c r="J1035" s="1" t="s">
        <v>122</v>
      </c>
      <c r="K1035" s="4" t="str">
        <f>IFERROR(VLOOKUP(J1035,Config!$A:$B,2,0),"")</f>
        <v>Chíp ACT máy ASM</v>
      </c>
      <c r="L1035" s="1">
        <v>12</v>
      </c>
      <c r="M1035" s="4" t="str">
        <f>IFERROR(VLOOKUP(J1035,Config!$A:$G,7,0),"")</f>
        <v>Reel</v>
      </c>
      <c r="N1035" s="5">
        <f>IFERROR(VLOOKUP(J1035,Config!$A:$C,3,0),"")</f>
        <v>0</v>
      </c>
      <c r="P1035" s="4" t="str">
        <f>IFERROR(VLOOKUP(J1035,Config!$A:$F,6,0),"")</f>
        <v>00359505-02</v>
      </c>
    </row>
    <row r="1036" spans="1:16" x14ac:dyDescent="0.25">
      <c r="A1036" s="1">
        <v>277</v>
      </c>
      <c r="B1036" s="6">
        <v>44327</v>
      </c>
      <c r="C1036" s="7">
        <v>0.625</v>
      </c>
      <c r="E1036" s="4" t="s">
        <v>70</v>
      </c>
      <c r="G1036" s="4">
        <f t="shared" si="29"/>
        <v>5</v>
      </c>
      <c r="H1036" s="4">
        <f t="shared" si="30"/>
        <v>2021</v>
      </c>
      <c r="J1036" s="1" t="s">
        <v>123</v>
      </c>
      <c r="K1036" s="4" t="str">
        <f>IFERROR(VLOOKUP(J1036,Config!$A:$B,2,0),"")</f>
        <v>Nút dừng khẩn cấp</v>
      </c>
      <c r="L1036" s="1">
        <v>3</v>
      </c>
      <c r="M1036" s="4" t="str">
        <f>IFERROR(VLOOKUP(J1036,Config!$A:$G,7,0),"")</f>
        <v>Ea</v>
      </c>
      <c r="N1036" s="5">
        <f>IFERROR(VLOOKUP(J1036,Config!$A:$C,3,0),"")</f>
        <v>0</v>
      </c>
      <c r="P1036" s="4">
        <f>IFERROR(VLOOKUP(J1036,Config!$A:$F,6,0),"")</f>
        <v>0</v>
      </c>
    </row>
    <row r="1037" spans="1:16" x14ac:dyDescent="0.25">
      <c r="A1037" s="1">
        <v>278</v>
      </c>
      <c r="B1037" s="6">
        <v>44327</v>
      </c>
      <c r="C1037" s="7">
        <v>0.625</v>
      </c>
      <c r="E1037" s="4" t="s">
        <v>70</v>
      </c>
      <c r="G1037" s="4">
        <f t="shared" si="29"/>
        <v>5</v>
      </c>
      <c r="H1037" s="4">
        <f t="shared" si="30"/>
        <v>2021</v>
      </c>
      <c r="J1037" s="1" t="s">
        <v>124</v>
      </c>
      <c r="K1037" s="4" t="str">
        <f>IFERROR(VLOOKUP(J1037,Config!$A:$B,2,0),"")</f>
        <v>Đệm chống va đập cửa máy ASM</v>
      </c>
      <c r="L1037" s="1">
        <v>12</v>
      </c>
      <c r="M1037" s="4" t="str">
        <f>IFERROR(VLOOKUP(J1037,Config!$A:$G,7,0),"")</f>
        <v>Ea</v>
      </c>
      <c r="N1037" s="5">
        <f>IFERROR(VLOOKUP(J1037,Config!$A:$C,3,0),"")</f>
        <v>0</v>
      </c>
      <c r="P1037" s="4">
        <f>IFERROR(VLOOKUP(J1037,Config!$A:$F,6,0),"")</f>
        <v>0</v>
      </c>
    </row>
    <row r="1038" spans="1:16" x14ac:dyDescent="0.25">
      <c r="A1038" s="1">
        <v>279</v>
      </c>
      <c r="B1038" s="6">
        <v>44327</v>
      </c>
      <c r="C1038" s="7">
        <v>0.625</v>
      </c>
      <c r="E1038" s="4" t="s">
        <v>70</v>
      </c>
      <c r="G1038" s="4">
        <f t="shared" si="29"/>
        <v>5</v>
      </c>
      <c r="H1038" s="4">
        <f t="shared" si="30"/>
        <v>2021</v>
      </c>
      <c r="J1038" s="1" t="s">
        <v>125</v>
      </c>
      <c r="K1038" s="4" t="str">
        <f>IFERROR(VLOOKUP(J1038,Config!$A:$B,2,0),"")</f>
        <v xml:space="preserve">Đồng hồ hiển thị áp suất khí </v>
      </c>
      <c r="L1038" s="1">
        <v>2</v>
      </c>
      <c r="M1038" s="4" t="str">
        <f>IFERROR(VLOOKUP(J1038,Config!$A:$G,7,0),"")</f>
        <v>Ea</v>
      </c>
      <c r="N1038" s="5">
        <f>IFERROR(VLOOKUP(J1038,Config!$A:$C,3,0),"")</f>
        <v>0</v>
      </c>
      <c r="P1038" s="4">
        <f>IFERROR(VLOOKUP(J1038,Config!$A:$F,6,0),"")</f>
        <v>0</v>
      </c>
    </row>
    <row r="1039" spans="1:16" x14ac:dyDescent="0.25">
      <c r="A1039" s="1">
        <v>280</v>
      </c>
      <c r="B1039" s="6">
        <v>44327</v>
      </c>
      <c r="C1039" s="7">
        <v>0.625</v>
      </c>
      <c r="E1039" s="4" t="s">
        <v>70</v>
      </c>
      <c r="G1039" s="4">
        <f t="shared" si="29"/>
        <v>5</v>
      </c>
      <c r="H1039" s="4">
        <f t="shared" si="30"/>
        <v>2021</v>
      </c>
      <c r="J1039" s="1" t="s">
        <v>126</v>
      </c>
      <c r="K1039" s="4" t="str">
        <f>IFERROR(VLOOKUP(J1039,Config!$A:$B,2,0),"")</f>
        <v>Máy quét mã vạch cầm tay DM8600</v>
      </c>
      <c r="L1039" s="1">
        <v>1</v>
      </c>
      <c r="M1039" s="4" t="str">
        <f>IFERROR(VLOOKUP(J1039,Config!$A:$G,7,0),"")</f>
        <v>Ea</v>
      </c>
      <c r="N1039" s="5">
        <f>IFERROR(VLOOKUP(J1039,Config!$A:$C,3,0),"")</f>
        <v>0</v>
      </c>
      <c r="P1039" s="4">
        <f>IFERROR(VLOOKUP(J1039,Config!$A:$F,6,0),"")</f>
        <v>0</v>
      </c>
    </row>
    <row r="1040" spans="1:16" x14ac:dyDescent="0.25">
      <c r="A1040" s="1">
        <v>281</v>
      </c>
      <c r="B1040" s="6">
        <v>44327</v>
      </c>
      <c r="C1040" s="7">
        <v>0.625</v>
      </c>
      <c r="E1040" s="4" t="s">
        <v>70</v>
      </c>
      <c r="G1040" s="4">
        <f t="shared" si="29"/>
        <v>5</v>
      </c>
      <c r="H1040" s="4">
        <f t="shared" si="30"/>
        <v>2021</v>
      </c>
      <c r="J1040" s="1" t="s">
        <v>127</v>
      </c>
      <c r="K1040" s="4" t="str">
        <f>IFERROR(VLOOKUP(J1040,Config!$A:$B,2,0),"")</f>
        <v>Relay DMF</v>
      </c>
      <c r="L1040" s="1">
        <v>6</v>
      </c>
      <c r="M1040" s="4" t="str">
        <f>IFERROR(VLOOKUP(J1040,Config!$A:$G,7,0),"")</f>
        <v>Ea</v>
      </c>
      <c r="N1040" s="5">
        <f>IFERROR(VLOOKUP(J1040,Config!$A:$C,3,0),"")</f>
        <v>0</v>
      </c>
      <c r="P1040" s="4">
        <f>IFERROR(VLOOKUP(J1040,Config!$A:$F,6,0),"")</f>
        <v>0</v>
      </c>
    </row>
    <row r="1041" spans="1:16" x14ac:dyDescent="0.25">
      <c r="A1041" s="1">
        <v>282</v>
      </c>
      <c r="B1041" s="6">
        <v>44327</v>
      </c>
      <c r="C1041" s="7">
        <v>0.625</v>
      </c>
      <c r="E1041" s="4" t="s">
        <v>70</v>
      </c>
      <c r="G1041" s="4">
        <f t="shared" si="29"/>
        <v>5</v>
      </c>
      <c r="H1041" s="4">
        <f t="shared" si="30"/>
        <v>2021</v>
      </c>
      <c r="J1041" s="1" t="s">
        <v>128</v>
      </c>
      <c r="K1041" s="4" t="str">
        <f>IFERROR(VLOOKUP(J1041,Config!$A:$B,2,0),"")</f>
        <v>Relay 12V</v>
      </c>
      <c r="L1041" s="1">
        <v>3</v>
      </c>
      <c r="M1041" s="4" t="str">
        <f>IFERROR(VLOOKUP(J1041,Config!$A:$G,7,0),"")</f>
        <v>Ea</v>
      </c>
      <c r="N1041" s="5">
        <f>IFERROR(VLOOKUP(J1041,Config!$A:$C,3,0),"")</f>
        <v>0</v>
      </c>
      <c r="P1041" s="4">
        <f>IFERROR(VLOOKUP(J1041,Config!$A:$F,6,0),"")</f>
        <v>0</v>
      </c>
    </row>
    <row r="1042" spans="1:16" x14ac:dyDescent="0.25">
      <c r="A1042" s="1">
        <v>283</v>
      </c>
      <c r="B1042" s="6">
        <v>44327</v>
      </c>
      <c r="C1042" s="7">
        <v>0.625</v>
      </c>
      <c r="E1042" s="4" t="s">
        <v>70</v>
      </c>
      <c r="G1042" s="4">
        <f t="shared" si="29"/>
        <v>5</v>
      </c>
      <c r="H1042" s="4">
        <f t="shared" si="30"/>
        <v>2021</v>
      </c>
      <c r="J1042" s="1" t="s">
        <v>129</v>
      </c>
      <c r="K1042" s="4" t="str">
        <f>IFERROR(VLOOKUP(J1042,Config!$A:$B,2,0),"")</f>
        <v>Tuner</v>
      </c>
      <c r="L1042" s="1">
        <v>1</v>
      </c>
      <c r="M1042" s="4" t="str">
        <f>IFERROR(VLOOKUP(J1042,Config!$A:$G,7,0),"")</f>
        <v>Ea</v>
      </c>
      <c r="N1042" s="5">
        <f>IFERROR(VLOOKUP(J1042,Config!$A:$C,3,0),"")</f>
        <v>0</v>
      </c>
      <c r="P1042" s="4">
        <f>IFERROR(VLOOKUP(J1042,Config!$A:$F,6,0),"")</f>
        <v>0</v>
      </c>
    </row>
    <row r="1043" spans="1:16" x14ac:dyDescent="0.25">
      <c r="A1043" s="1">
        <v>284</v>
      </c>
      <c r="B1043" s="6">
        <v>44327</v>
      </c>
      <c r="C1043" s="7">
        <v>0.625</v>
      </c>
      <c r="E1043" s="4" t="s">
        <v>70</v>
      </c>
      <c r="G1043" s="4">
        <f t="shared" si="29"/>
        <v>5</v>
      </c>
      <c r="H1043" s="4">
        <f t="shared" si="30"/>
        <v>2021</v>
      </c>
      <c r="J1043" s="1" t="s">
        <v>130</v>
      </c>
      <c r="K1043" s="4" t="str">
        <f>IFERROR(VLOOKUP(J1043,Config!$A:$B,2,0),"")</f>
        <v xml:space="preserve">Cảm biến EE - SX672 </v>
      </c>
      <c r="L1043" s="1">
        <v>1</v>
      </c>
      <c r="M1043" s="4" t="str">
        <f>IFERROR(VLOOKUP(J1043,Config!$A:$G,7,0),"")</f>
        <v>Ea</v>
      </c>
      <c r="N1043" s="5">
        <f>IFERROR(VLOOKUP(J1043,Config!$A:$C,3,0),"")</f>
        <v>0</v>
      </c>
      <c r="P1043" s="4">
        <f>IFERROR(VLOOKUP(J1043,Config!$A:$F,6,0),"")</f>
        <v>0</v>
      </c>
    </row>
    <row r="1044" spans="1:16" x14ac:dyDescent="0.25">
      <c r="A1044" s="1">
        <v>285</v>
      </c>
      <c r="B1044" s="6">
        <v>44327</v>
      </c>
      <c r="C1044" s="7">
        <v>0.625</v>
      </c>
      <c r="E1044" s="4" t="s">
        <v>70</v>
      </c>
      <c r="G1044" s="4">
        <f t="shared" si="29"/>
        <v>5</v>
      </c>
      <c r="H1044" s="4">
        <f t="shared" si="30"/>
        <v>2021</v>
      </c>
      <c r="J1044" s="1" t="s">
        <v>131</v>
      </c>
      <c r="K1044" s="4" t="str">
        <f>IFERROR(VLOOKUP(J1044,Config!$A:$B,2,0),"")</f>
        <v>Cảm biến RMX44PC3</v>
      </c>
      <c r="L1044" s="1">
        <v>3</v>
      </c>
      <c r="M1044" s="4" t="str">
        <f>IFERROR(VLOOKUP(J1044,Config!$A:$G,7,0),"")</f>
        <v>Ea</v>
      </c>
      <c r="N1044" s="5">
        <f>IFERROR(VLOOKUP(J1044,Config!$A:$C,3,0),"")</f>
        <v>0</v>
      </c>
      <c r="P1044" s="4">
        <f>IFERROR(VLOOKUP(J1044,Config!$A:$F,6,0),"")</f>
        <v>0</v>
      </c>
    </row>
    <row r="1045" spans="1:16" x14ac:dyDescent="0.25">
      <c r="A1045" s="1">
        <v>286</v>
      </c>
      <c r="B1045" s="6">
        <v>44327</v>
      </c>
      <c r="C1045" s="7">
        <v>0.625</v>
      </c>
      <c r="E1045" s="4" t="s">
        <v>70</v>
      </c>
      <c r="G1045" s="4">
        <f t="shared" si="29"/>
        <v>5</v>
      </c>
      <c r="H1045" s="4">
        <f t="shared" si="30"/>
        <v>2021</v>
      </c>
      <c r="J1045" s="1" t="s">
        <v>132</v>
      </c>
      <c r="K1045" s="4" t="str">
        <f>IFERROR(VLOOKUP(J1045,Config!$A:$B,2,0),"")</f>
        <v>Ụ chia khí cho head X4/SX có vacum pumb</v>
      </c>
      <c r="L1045" s="1">
        <v>2</v>
      </c>
      <c r="M1045" s="4" t="str">
        <f>IFERROR(VLOOKUP(J1045,Config!$A:$G,7,0),"")</f>
        <v>Ea</v>
      </c>
      <c r="N1045" s="5">
        <f>IFERROR(VLOOKUP(J1045,Config!$A:$C,3,0),"")</f>
        <v>0</v>
      </c>
      <c r="P1045" s="4">
        <f>IFERROR(VLOOKUP(J1045,Config!$A:$F,6,0),"")</f>
        <v>0</v>
      </c>
    </row>
    <row r="1046" spans="1:16" x14ac:dyDescent="0.25">
      <c r="A1046" s="1">
        <v>287</v>
      </c>
      <c r="B1046" s="6">
        <v>44327</v>
      </c>
      <c r="C1046" s="7">
        <v>0.625</v>
      </c>
      <c r="E1046" s="4" t="s">
        <v>70</v>
      </c>
      <c r="G1046" s="4">
        <f t="shared" si="29"/>
        <v>5</v>
      </c>
      <c r="H1046" s="4">
        <f t="shared" si="30"/>
        <v>2021</v>
      </c>
      <c r="J1046" s="1" t="s">
        <v>133</v>
      </c>
      <c r="K1046" s="4" t="str">
        <f>IFERROR(VLOOKUP(J1046,Config!$A:$B,2,0),"")</f>
        <v>Ụ chia khí cho head X4/SX không có vacum pumb</v>
      </c>
      <c r="L1046" s="1">
        <v>1</v>
      </c>
      <c r="M1046" s="4" t="str">
        <f>IFERROR(VLOOKUP(J1046,Config!$A:$G,7,0),"")</f>
        <v>Ea</v>
      </c>
      <c r="N1046" s="5">
        <f>IFERROR(VLOOKUP(J1046,Config!$A:$C,3,0),"")</f>
        <v>0</v>
      </c>
      <c r="P1046" s="4">
        <f>IFERROR(VLOOKUP(J1046,Config!$A:$F,6,0),"")</f>
        <v>0</v>
      </c>
    </row>
    <row r="1047" spans="1:16" x14ac:dyDescent="0.25">
      <c r="A1047" s="1">
        <v>288</v>
      </c>
      <c r="B1047" s="6">
        <v>44327</v>
      </c>
      <c r="C1047" s="7">
        <v>0.625</v>
      </c>
      <c r="E1047" s="4" t="s">
        <v>70</v>
      </c>
      <c r="G1047" s="4">
        <f t="shared" si="29"/>
        <v>5</v>
      </c>
      <c r="H1047" s="4">
        <f t="shared" si="30"/>
        <v>2021</v>
      </c>
      <c r="J1047" s="1" t="s">
        <v>134</v>
      </c>
      <c r="K1047" s="4" t="str">
        <f>IFERROR(VLOOKUP(J1047,Config!$A:$B,2,0),"")</f>
        <v>Card đồ họa</v>
      </c>
      <c r="L1047" s="1">
        <v>1</v>
      </c>
      <c r="M1047" s="4" t="str">
        <f>IFERROR(VLOOKUP(J1047,Config!$A:$G,7,0),"")</f>
        <v>Ea</v>
      </c>
      <c r="N1047" s="5">
        <f>IFERROR(VLOOKUP(J1047,Config!$A:$C,3,0),"")</f>
        <v>0</v>
      </c>
      <c r="P1047" s="4">
        <f>IFERROR(VLOOKUP(J1047,Config!$A:$F,6,0),"")</f>
        <v>0</v>
      </c>
    </row>
    <row r="1048" spans="1:16" x14ac:dyDescent="0.25">
      <c r="A1048" s="1">
        <v>289</v>
      </c>
      <c r="B1048" s="6">
        <v>44327</v>
      </c>
      <c r="C1048" s="7">
        <v>0.625</v>
      </c>
      <c r="E1048" s="4" t="s">
        <v>70</v>
      </c>
      <c r="G1048" s="4">
        <f t="shared" si="29"/>
        <v>5</v>
      </c>
      <c r="H1048" s="4">
        <f t="shared" si="30"/>
        <v>2021</v>
      </c>
      <c r="J1048" s="1" t="s">
        <v>135</v>
      </c>
      <c r="K1048" s="4" t="str">
        <f>IFERROR(VLOOKUP(J1048,Config!$A:$B,2,0),"")</f>
        <v>Tape dán jig ACT máy  ASM loại nhỏ</v>
      </c>
      <c r="L1048" s="1">
        <v>9</v>
      </c>
      <c r="M1048" s="4" t="str">
        <f>IFERROR(VLOOKUP(J1048,Config!$A:$G,7,0),"")</f>
        <v>Ea</v>
      </c>
      <c r="N1048" s="5">
        <f>IFERROR(VLOOKUP(J1048,Config!$A:$C,3,0),"")</f>
        <v>0</v>
      </c>
      <c r="P1048" s="4" t="str">
        <f>IFERROR(VLOOKUP(J1048,Config!$A:$F,6,0),"")</f>
        <v xml:space="preserve"> 03157505S01</v>
      </c>
    </row>
    <row r="1049" spans="1:16" x14ac:dyDescent="0.25">
      <c r="A1049" s="1">
        <v>290</v>
      </c>
      <c r="B1049" s="6">
        <v>44327</v>
      </c>
      <c r="C1049" s="7">
        <v>0.625</v>
      </c>
      <c r="E1049" s="4" t="s">
        <v>70</v>
      </c>
      <c r="G1049" s="4">
        <f t="shared" si="29"/>
        <v>5</v>
      </c>
      <c r="H1049" s="4">
        <f t="shared" si="30"/>
        <v>2021</v>
      </c>
      <c r="J1049" s="1" t="s">
        <v>136</v>
      </c>
      <c r="K1049" s="4" t="str">
        <f>IFERROR(VLOOKUP(J1049,Config!$A:$B,2,0),"")</f>
        <v>Tape dán jig ACT máy ASM loại to</v>
      </c>
      <c r="L1049" s="1">
        <v>33</v>
      </c>
      <c r="M1049" s="4" t="str">
        <f>IFERROR(VLOOKUP(J1049,Config!$A:$G,7,0),"")</f>
        <v>Ea</v>
      </c>
      <c r="N1049" s="5">
        <f>IFERROR(VLOOKUP(J1049,Config!$A:$C,3,0),"")</f>
        <v>0</v>
      </c>
      <c r="P1049" s="4" t="str">
        <f>IFERROR(VLOOKUP(J1049,Config!$A:$F,6,0),"")</f>
        <v>03071883-01</v>
      </c>
    </row>
    <row r="1050" spans="1:16" x14ac:dyDescent="0.25">
      <c r="A1050" s="1">
        <v>291</v>
      </c>
      <c r="B1050" s="6">
        <v>44327</v>
      </c>
      <c r="C1050" s="7">
        <v>0.625</v>
      </c>
      <c r="E1050" s="4" t="s">
        <v>70</v>
      </c>
      <c r="G1050" s="4">
        <f t="shared" si="29"/>
        <v>5</v>
      </c>
      <c r="H1050" s="4">
        <f t="shared" si="30"/>
        <v>2021</v>
      </c>
      <c r="J1050" s="1" t="s">
        <v>240</v>
      </c>
      <c r="K1050" s="4" t="str">
        <f>IFERROR(VLOOKUP(J1050,Config!$A:$B,2,0),"")</f>
        <v>DP Driver CP20A</v>
      </c>
      <c r="L1050" s="1">
        <v>15</v>
      </c>
      <c r="M1050" s="4" t="str">
        <f>IFERROR(VLOOKUP(J1050,Config!$A:$G,7,0),"")</f>
        <v>Ea</v>
      </c>
      <c r="N1050" s="5">
        <f>IFERROR(VLOOKUP(J1050,Config!$A:$C,3,0),"")</f>
        <v>0</v>
      </c>
      <c r="P1050" s="4" t="str">
        <f>IFERROR(VLOOKUP(J1050,Config!$A:$F,6,0),"")</f>
        <v>03058627S06</v>
      </c>
    </row>
    <row r="1051" spans="1:16" x14ac:dyDescent="0.25">
      <c r="A1051" s="1">
        <v>292</v>
      </c>
      <c r="B1051" s="6">
        <v>44327</v>
      </c>
      <c r="C1051" s="7">
        <v>0.625</v>
      </c>
      <c r="E1051" s="4" t="s">
        <v>70</v>
      </c>
      <c r="G1051" s="4">
        <f t="shared" si="29"/>
        <v>5</v>
      </c>
      <c r="H1051" s="4">
        <f t="shared" si="30"/>
        <v>2021</v>
      </c>
      <c r="J1051" s="1" t="s">
        <v>241</v>
      </c>
      <c r="K1051" s="4" t="str">
        <f>IFERROR(VLOOKUP(J1051,Config!$A:$B,2,0),"")</f>
        <v>DP Driver CP20M</v>
      </c>
      <c r="L1051" s="1">
        <v>16</v>
      </c>
      <c r="M1051" s="4" t="str">
        <f>IFERROR(VLOOKUP(J1051,Config!$A:$G,7,0),"")</f>
        <v>Ea</v>
      </c>
      <c r="N1051" s="5">
        <f>IFERROR(VLOOKUP(J1051,Config!$A:$C,3,0),"")</f>
        <v>0</v>
      </c>
      <c r="P1051" s="4" t="str">
        <f>IFERROR(VLOOKUP(J1051,Config!$A:$F,6,0),"")</f>
        <v>03149490S02</v>
      </c>
    </row>
    <row r="1052" spans="1:16" x14ac:dyDescent="0.25">
      <c r="A1052" s="1">
        <v>293</v>
      </c>
      <c r="B1052" s="6">
        <v>44327</v>
      </c>
      <c r="C1052" s="7">
        <v>0.625</v>
      </c>
      <c r="E1052" s="4" t="s">
        <v>70</v>
      </c>
      <c r="G1052" s="4">
        <f t="shared" si="29"/>
        <v>5</v>
      </c>
      <c r="H1052" s="4">
        <f t="shared" si="30"/>
        <v>2021</v>
      </c>
      <c r="J1052" s="1" t="s">
        <v>242</v>
      </c>
      <c r="K1052" s="4" t="str">
        <f>IFERROR(VLOOKUP(J1052,Config!$A:$B,2,0),"")</f>
        <v>DP Driver CP20M2</v>
      </c>
      <c r="L1052" s="1">
        <v>31</v>
      </c>
      <c r="M1052" s="4" t="str">
        <f>IFERROR(VLOOKUP(J1052,Config!$A:$G,7,0),"")</f>
        <v>Ea</v>
      </c>
      <c r="N1052" s="5">
        <f>IFERROR(VLOOKUP(J1052,Config!$A:$C,3,0),"")</f>
        <v>0</v>
      </c>
      <c r="P1052" s="4" t="str">
        <f>IFERROR(VLOOKUP(J1052,Config!$A:$F,6,0),"")</f>
        <v>03153682S04</v>
      </c>
    </row>
    <row r="1053" spans="1:16" x14ac:dyDescent="0.25">
      <c r="A1053" s="1">
        <v>294</v>
      </c>
      <c r="B1053" s="6">
        <v>44327</v>
      </c>
      <c r="C1053" s="7">
        <v>0.625</v>
      </c>
      <c r="E1053" s="4" t="s">
        <v>70</v>
      </c>
      <c r="G1053" s="4">
        <f t="shared" si="29"/>
        <v>5</v>
      </c>
      <c r="H1053" s="4">
        <f t="shared" si="30"/>
        <v>2021</v>
      </c>
      <c r="J1053" s="1" t="s">
        <v>458</v>
      </c>
      <c r="K1053" s="4" t="str">
        <f>IFERROR(VLOOKUP(J1053,Config!$A:$B,2,0),"")</f>
        <v>Tăm bông vệ sinh head ASM</v>
      </c>
      <c r="L1053" s="1">
        <v>20</v>
      </c>
      <c r="M1053" s="4" t="str">
        <f>IFERROR(VLOOKUP(J1053,Config!$A:$G,7,0),"")</f>
        <v>Pack</v>
      </c>
      <c r="N1053" s="5">
        <f>IFERROR(VLOOKUP(J1053,Config!$A:$C,3,0),"")</f>
        <v>0</v>
      </c>
      <c r="P1053" s="4" t="str">
        <f>IFERROR(VLOOKUP(J1053,Config!$A:$F,6,0),"")</f>
        <v>00388764-03</v>
      </c>
    </row>
    <row r="1054" spans="1:16" x14ac:dyDescent="0.25">
      <c r="A1054" s="1">
        <v>295</v>
      </c>
      <c r="B1054" s="6">
        <v>44327</v>
      </c>
      <c r="C1054" s="7">
        <v>0.625</v>
      </c>
      <c r="E1054" s="4" t="s">
        <v>70</v>
      </c>
      <c r="G1054" s="4">
        <f t="shared" si="29"/>
        <v>5</v>
      </c>
      <c r="H1054" s="4">
        <f t="shared" si="30"/>
        <v>2021</v>
      </c>
      <c r="J1054" s="1" t="s">
        <v>243</v>
      </c>
      <c r="K1054" s="4" t="str">
        <f>IFERROR(VLOOKUP(J1054,Config!$A:$B,2,0),"")</f>
        <v>Bộ lọc khí đầu cho máy TX</v>
      </c>
      <c r="L1054" s="1">
        <v>12</v>
      </c>
      <c r="M1054" s="4" t="str">
        <f>IFERROR(VLOOKUP(J1054,Config!$A:$G,7,0),"")</f>
        <v>Ea</v>
      </c>
      <c r="N1054" s="5">
        <f>IFERROR(VLOOKUP(J1054,Config!$A:$C,3,0),"")</f>
        <v>0</v>
      </c>
      <c r="P1054" s="4" t="str">
        <f>IFERROR(VLOOKUP(J1054,Config!$A:$F,6,0),"")</f>
        <v>00355386-01</v>
      </c>
    </row>
    <row r="1055" spans="1:16" x14ac:dyDescent="0.25">
      <c r="A1055" s="1">
        <v>296</v>
      </c>
      <c r="B1055" s="6">
        <v>44327</v>
      </c>
      <c r="C1055" s="7">
        <v>0.625</v>
      </c>
      <c r="E1055" s="4" t="s">
        <v>70</v>
      </c>
      <c r="G1055" s="4">
        <f t="shared" si="29"/>
        <v>5</v>
      </c>
      <c r="H1055" s="4">
        <f t="shared" si="30"/>
        <v>2021</v>
      </c>
      <c r="J1055" s="1" t="s">
        <v>244</v>
      </c>
      <c r="K1055" s="4" t="str">
        <f>IFERROR(VLOOKUP(J1055,Config!$A:$B,2,0),"")</f>
        <v>Dây khí âm cho segment</v>
      </c>
      <c r="L1055" s="1">
        <v>18</v>
      </c>
      <c r="M1055" s="4" t="str">
        <f>IFERROR(VLOOKUP(J1055,Config!$A:$G,7,0),"")</f>
        <v>Pack</v>
      </c>
      <c r="N1055" s="5">
        <f>IFERROR(VLOOKUP(J1055,Config!$A:$C,3,0),"")</f>
        <v>0</v>
      </c>
      <c r="P1055" s="4" t="str">
        <f>IFERROR(VLOOKUP(J1055,Config!$A:$F,6,0),"")</f>
        <v>03013018S01</v>
      </c>
    </row>
    <row r="1056" spans="1:16" x14ac:dyDescent="0.25">
      <c r="A1056" s="1">
        <v>297</v>
      </c>
      <c r="B1056" s="6">
        <v>44327</v>
      </c>
      <c r="C1056" s="7">
        <v>0.625</v>
      </c>
      <c r="E1056" s="4" t="s">
        <v>70</v>
      </c>
      <c r="G1056" s="4">
        <f t="shared" si="29"/>
        <v>5</v>
      </c>
      <c r="H1056" s="4">
        <f t="shared" si="30"/>
        <v>2021</v>
      </c>
      <c r="J1056" s="1" t="s">
        <v>245</v>
      </c>
      <c r="K1056" s="4" t="str">
        <f>IFERROR(VLOOKUP(J1056,Config!$A:$B,2,0),"")</f>
        <v>Lưỡi dao máy printer</v>
      </c>
      <c r="L1056" s="1">
        <v>20</v>
      </c>
      <c r="M1056" s="4" t="str">
        <f>IFERROR(VLOOKUP(J1056,Config!$A:$G,7,0),"")</f>
        <v>Ea</v>
      </c>
      <c r="N1056" s="5">
        <f>IFERROR(VLOOKUP(J1056,Config!$A:$C,3,0),"")</f>
        <v>0</v>
      </c>
      <c r="P1056" s="4">
        <f>IFERROR(VLOOKUP(J1056,Config!$A:$F,6,0),"")</f>
        <v>0</v>
      </c>
    </row>
    <row r="1057" spans="1:16" x14ac:dyDescent="0.25">
      <c r="A1057" s="1">
        <v>298</v>
      </c>
      <c r="B1057" s="6">
        <v>44327</v>
      </c>
      <c r="C1057" s="7">
        <v>0.625</v>
      </c>
      <c r="E1057" s="4" t="s">
        <v>70</v>
      </c>
      <c r="G1057" s="4">
        <f t="shared" si="29"/>
        <v>5</v>
      </c>
      <c r="H1057" s="4">
        <f t="shared" si="30"/>
        <v>2021</v>
      </c>
      <c r="J1057" s="1" t="s">
        <v>246</v>
      </c>
      <c r="K1057" s="4" t="str">
        <f>IFERROR(VLOOKUP(J1057,Config!$A:$B,2,0),"")</f>
        <v>Vision boarb cho máy ASM X4is, SX2</v>
      </c>
      <c r="M1057" s="4" t="str">
        <f>IFERROR(VLOOKUP(J1057,Config!$A:$G,7,0),"")</f>
        <v>EA</v>
      </c>
      <c r="N1057" s="5">
        <f>IFERROR(VLOOKUP(J1057,Config!$A:$C,3,0),"")</f>
        <v>0</v>
      </c>
      <c r="P1057" s="4" t="str">
        <f>IFERROR(VLOOKUP(J1057,Config!$A:$F,6,0),"")</f>
        <v>03067289S02</v>
      </c>
    </row>
    <row r="1058" spans="1:16" x14ac:dyDescent="0.25">
      <c r="A1058" s="1">
        <v>299</v>
      </c>
      <c r="B1058" s="6">
        <v>44327</v>
      </c>
      <c r="C1058" s="7">
        <v>0.625</v>
      </c>
      <c r="E1058" s="4" t="s">
        <v>70</v>
      </c>
      <c r="G1058" s="4">
        <f t="shared" si="29"/>
        <v>5</v>
      </c>
      <c r="H1058" s="4">
        <f t="shared" si="30"/>
        <v>2021</v>
      </c>
      <c r="J1058" s="1" t="s">
        <v>247</v>
      </c>
      <c r="K1058" s="4" t="str">
        <f>IFERROR(VLOOKUP(J1058,Config!$A:$B,2,0),"")</f>
        <v>PCB camera</v>
      </c>
      <c r="L1058" s="1">
        <v>4</v>
      </c>
      <c r="M1058" s="4" t="str">
        <f>IFERROR(VLOOKUP(J1058,Config!$A:$G,7,0),"")</f>
        <v>EA</v>
      </c>
      <c r="N1058" s="5">
        <f>IFERROR(VLOOKUP(J1058,Config!$A:$C,3,0),"")</f>
        <v>0</v>
      </c>
      <c r="P1058" s="4" t="str">
        <f>IFERROR(VLOOKUP(J1058,Config!$A:$F,6,0),"")</f>
        <v>03101402-01</v>
      </c>
    </row>
    <row r="1059" spans="1:16" x14ac:dyDescent="0.25">
      <c r="A1059" s="1">
        <v>300</v>
      </c>
      <c r="B1059" s="6">
        <v>44327</v>
      </c>
      <c r="C1059" s="7">
        <v>0.625</v>
      </c>
      <c r="E1059" s="4" t="s">
        <v>70</v>
      </c>
      <c r="G1059" s="4">
        <f t="shared" si="29"/>
        <v>5</v>
      </c>
      <c r="H1059" s="4">
        <f t="shared" si="30"/>
        <v>2021</v>
      </c>
      <c r="J1059" s="1" t="s">
        <v>248</v>
      </c>
      <c r="K1059" s="4" t="str">
        <f>IFERROR(VLOOKUP(J1059,Config!$A:$B,2,0),"")</f>
        <v>Feeder guide (ASM)</v>
      </c>
      <c r="L1059" s="1">
        <v>0</v>
      </c>
      <c r="M1059" s="4" t="str">
        <f>IFERROR(VLOOKUP(J1059,Config!$A:$G,7,0),"")</f>
        <v>EA</v>
      </c>
      <c r="N1059" s="5">
        <f>IFERROR(VLOOKUP(J1059,Config!$A:$C,3,0),"")</f>
        <v>0</v>
      </c>
      <c r="P1059" s="4" t="str">
        <f>IFERROR(VLOOKUP(J1059,Config!$A:$F,6,0),"")</f>
        <v>03039368-03</v>
      </c>
    </row>
    <row r="1060" spans="1:16" x14ac:dyDescent="0.25">
      <c r="A1060" s="1">
        <v>301</v>
      </c>
      <c r="B1060" s="6">
        <v>44327</v>
      </c>
      <c r="C1060" s="7">
        <v>0.625</v>
      </c>
      <c r="E1060" s="4" t="s">
        <v>70</v>
      </c>
      <c r="G1060" s="4">
        <f t="shared" si="29"/>
        <v>5</v>
      </c>
      <c r="H1060" s="4">
        <f t="shared" si="30"/>
        <v>2021</v>
      </c>
      <c r="J1060" s="1" t="s">
        <v>249</v>
      </c>
      <c r="K1060" s="4" t="str">
        <f>IFERROR(VLOOKUP(J1060,Config!$A:$B,2,0),"")</f>
        <v>Entering guide feeder (ASM)</v>
      </c>
      <c r="L1060" s="1">
        <v>0</v>
      </c>
      <c r="M1060" s="4" t="str">
        <f>IFERROR(VLOOKUP(J1060,Config!$A:$G,7,0),"")</f>
        <v>EA</v>
      </c>
      <c r="N1060" s="5">
        <f>IFERROR(VLOOKUP(J1060,Config!$A:$C,3,0),"")</f>
        <v>0</v>
      </c>
      <c r="P1060" s="4" t="str">
        <f>IFERROR(VLOOKUP(J1060,Config!$A:$F,6,0),"")</f>
        <v>03002898-02</v>
      </c>
    </row>
    <row r="1061" spans="1:16" x14ac:dyDescent="0.25">
      <c r="A1061" s="1">
        <v>302</v>
      </c>
      <c r="B1061" s="6">
        <v>44327</v>
      </c>
      <c r="C1061" s="7">
        <v>0.625</v>
      </c>
      <c r="E1061" s="4" t="s">
        <v>70</v>
      </c>
      <c r="G1061" s="4">
        <f t="shared" si="29"/>
        <v>5</v>
      </c>
      <c r="H1061" s="4">
        <f t="shared" si="30"/>
        <v>2021</v>
      </c>
      <c r="J1061" s="1" t="s">
        <v>250</v>
      </c>
      <c r="K1061" s="4" t="str">
        <f>IFERROR(VLOOKUP(J1061,Config!$A:$B,2,0),"")</f>
        <v xml:space="preserve">Flux tank </v>
      </c>
      <c r="L1061" s="1">
        <v>26</v>
      </c>
      <c r="M1061" s="4" t="str">
        <f>IFERROR(VLOOKUP(J1061,Config!$A:$G,7,0),"")</f>
        <v>EA</v>
      </c>
      <c r="N1061" s="5">
        <f>IFERROR(VLOOKUP(J1061,Config!$A:$C,3,0),"")</f>
        <v>0</v>
      </c>
      <c r="P1061" s="4" t="str">
        <f>IFERROR(VLOOKUP(J1061,Config!$A:$F,6,0),"")</f>
        <v>03060794S01</v>
      </c>
    </row>
    <row r="1062" spans="1:16" x14ac:dyDescent="0.25">
      <c r="A1062" s="1">
        <v>303</v>
      </c>
      <c r="B1062" s="6">
        <v>44327</v>
      </c>
      <c r="C1062" s="7">
        <v>0.625</v>
      </c>
      <c r="E1062" s="4" t="s">
        <v>70</v>
      </c>
      <c r="G1062" s="4">
        <f t="shared" si="29"/>
        <v>5</v>
      </c>
      <c r="H1062" s="4">
        <f t="shared" si="30"/>
        <v>2021</v>
      </c>
      <c r="J1062" s="1" t="s">
        <v>251</v>
      </c>
      <c r="K1062" s="4" t="str">
        <f>IFERROR(VLOOKUP(J1062,Config!$A:$B,2,0),"")</f>
        <v>Flux tank Standard</v>
      </c>
      <c r="L1062" s="1">
        <v>6</v>
      </c>
      <c r="M1062" s="4" t="str">
        <f>IFERROR(VLOOKUP(J1062,Config!$A:$G,7,0),"")</f>
        <v>EA</v>
      </c>
      <c r="N1062" s="5">
        <f>IFERROR(VLOOKUP(J1062,Config!$A:$C,3,0),"")</f>
        <v>0</v>
      </c>
      <c r="P1062" s="4" t="str">
        <f>IFERROR(VLOOKUP(J1062,Config!$A:$F,6,0),"")</f>
        <v>03060794S01</v>
      </c>
    </row>
    <row r="1063" spans="1:16" x14ac:dyDescent="0.25">
      <c r="A1063" s="1">
        <v>304</v>
      </c>
      <c r="B1063" s="6">
        <v>44327</v>
      </c>
      <c r="C1063" s="7">
        <v>0.625</v>
      </c>
      <c r="E1063" s="4" t="s">
        <v>70</v>
      </c>
      <c r="G1063" s="4">
        <f t="shared" si="29"/>
        <v>5</v>
      </c>
      <c r="H1063" s="4">
        <f t="shared" si="30"/>
        <v>2021</v>
      </c>
      <c r="J1063" s="1" t="s">
        <v>252</v>
      </c>
      <c r="K1063" s="4" t="str">
        <f>IFERROR(VLOOKUP(J1063,Config!$A:$B,2,0),"")</f>
        <v>Flux dipping table 40um</v>
      </c>
      <c r="L1063" s="1">
        <v>11</v>
      </c>
      <c r="M1063" s="4" t="str">
        <f>IFERROR(VLOOKUP(J1063,Config!$A:$G,7,0),"")</f>
        <v>EA</v>
      </c>
      <c r="N1063" s="5">
        <f>IFERROR(VLOOKUP(J1063,Config!$A:$C,3,0),"")</f>
        <v>0</v>
      </c>
      <c r="P1063" s="4">
        <f>IFERROR(VLOOKUP(J1063,Config!$A:$F,6,0),"")</f>
        <v>0</v>
      </c>
    </row>
    <row r="1064" spans="1:16" x14ac:dyDescent="0.25">
      <c r="A1064" s="1">
        <v>305</v>
      </c>
      <c r="B1064" s="6">
        <v>44327</v>
      </c>
      <c r="C1064" s="7">
        <v>0.625</v>
      </c>
      <c r="E1064" s="4" t="s">
        <v>70</v>
      </c>
      <c r="G1064" s="4">
        <f t="shared" si="29"/>
        <v>5</v>
      </c>
      <c r="H1064" s="4">
        <f t="shared" si="30"/>
        <v>2021</v>
      </c>
      <c r="J1064" s="1" t="s">
        <v>459</v>
      </c>
      <c r="K1064" s="4" t="str">
        <f>IFERROR(VLOOKUP(J1064,Config!$A:$B,2,0),"")</f>
        <v>Flux dipping table 50um</v>
      </c>
      <c r="L1064" s="1">
        <v>1</v>
      </c>
      <c r="M1064" s="4" t="str">
        <f>IFERROR(VLOOKUP(J1064,Config!$A:$G,7,0),"")</f>
        <v>EA</v>
      </c>
      <c r="N1064" s="5">
        <f>IFERROR(VLOOKUP(J1064,Config!$A:$C,3,0),"")</f>
        <v>0</v>
      </c>
      <c r="P1064" s="4">
        <f>IFERROR(VLOOKUP(J1064,Config!$A:$F,6,0),"")</f>
        <v>0</v>
      </c>
    </row>
    <row r="1065" spans="1:16" x14ac:dyDescent="0.25">
      <c r="A1065" s="1">
        <v>306</v>
      </c>
      <c r="B1065" s="6">
        <v>44327</v>
      </c>
      <c r="C1065" s="7">
        <v>0.625</v>
      </c>
      <c r="E1065" s="4" t="s">
        <v>70</v>
      </c>
      <c r="G1065" s="4">
        <f t="shared" si="29"/>
        <v>5</v>
      </c>
      <c r="H1065" s="4">
        <f t="shared" si="30"/>
        <v>2021</v>
      </c>
      <c r="J1065" s="1" t="s">
        <v>253</v>
      </c>
      <c r="K1065" s="4" t="str">
        <f>IFERROR(VLOOKUP(J1065,Config!$A:$B,2,0),"")</f>
        <v>Flux dipping table 60um</v>
      </c>
      <c r="L1065" s="1">
        <v>2</v>
      </c>
      <c r="M1065" s="4" t="str">
        <f>IFERROR(VLOOKUP(J1065,Config!$A:$G,7,0),"")</f>
        <v>EA</v>
      </c>
      <c r="N1065" s="5">
        <f>IFERROR(VLOOKUP(J1065,Config!$A:$C,3,0),"")</f>
        <v>0</v>
      </c>
      <c r="P1065" s="4">
        <f>IFERROR(VLOOKUP(J1065,Config!$A:$F,6,0),"")</f>
        <v>0</v>
      </c>
    </row>
    <row r="1066" spans="1:16" x14ac:dyDescent="0.25">
      <c r="A1066" s="1">
        <v>307</v>
      </c>
      <c r="B1066" s="6">
        <v>44327</v>
      </c>
      <c r="C1066" s="7">
        <v>0.625</v>
      </c>
      <c r="E1066" s="4" t="s">
        <v>70</v>
      </c>
      <c r="G1066" s="4">
        <f t="shared" si="29"/>
        <v>5</v>
      </c>
      <c r="H1066" s="4">
        <f t="shared" si="30"/>
        <v>2021</v>
      </c>
      <c r="J1066" s="1" t="s">
        <v>254</v>
      </c>
      <c r="K1066" s="4" t="str">
        <f>IFERROR(VLOOKUP(J1066,Config!$A:$B,2,0),"")</f>
        <v>Sensor quang AUTONICS TFR1</v>
      </c>
      <c r="L1066" s="1">
        <v>4</v>
      </c>
      <c r="M1066" s="4" t="str">
        <f>IFERROR(VLOOKUP(J1066,Config!$A:$G,7,0),"")</f>
        <v>EA</v>
      </c>
      <c r="N1066" s="5">
        <f>IFERROR(VLOOKUP(J1066,Config!$A:$C,3,0),"")</f>
        <v>0</v>
      </c>
      <c r="P1066" s="4" t="str">
        <f>IFERROR(VLOOKUP(J1066,Config!$A:$F,6,0),"")</f>
        <v>PEN10M-TFR1</v>
      </c>
    </row>
    <row r="1067" spans="1:16" x14ac:dyDescent="0.25">
      <c r="A1067" s="1">
        <v>308</v>
      </c>
      <c r="B1067" s="6">
        <v>44327</v>
      </c>
      <c r="C1067" s="7">
        <v>0.625</v>
      </c>
      <c r="E1067" s="4" t="s">
        <v>70</v>
      </c>
      <c r="G1067" s="4">
        <f t="shared" si="29"/>
        <v>5</v>
      </c>
      <c r="H1067" s="4">
        <f t="shared" si="30"/>
        <v>2021</v>
      </c>
      <c r="J1067" s="1" t="s">
        <v>255</v>
      </c>
      <c r="K1067" s="4" t="str">
        <f>IFERROR(VLOOKUP(J1067,Config!$A:$B,2,0),"")</f>
        <v>Sensor quang AUTONICS TFR2</v>
      </c>
      <c r="L1067" s="1">
        <v>6</v>
      </c>
      <c r="M1067" s="4" t="str">
        <f>IFERROR(VLOOKUP(J1067,Config!$A:$G,7,0),"")</f>
        <v>EA</v>
      </c>
      <c r="N1067" s="5">
        <f>IFERROR(VLOOKUP(J1067,Config!$A:$C,3,0),"")</f>
        <v>0</v>
      </c>
      <c r="P1067" s="4" t="str">
        <f>IFERROR(VLOOKUP(J1067,Config!$A:$F,6,0),"")</f>
        <v>PEN10M-TFR2</v>
      </c>
    </row>
    <row r="1068" spans="1:16" x14ac:dyDescent="0.25">
      <c r="A1068" s="1">
        <v>309</v>
      </c>
      <c r="B1068" s="6">
        <v>44327</v>
      </c>
      <c r="C1068" s="7">
        <v>0.625</v>
      </c>
      <c r="E1068" s="4" t="s">
        <v>70</v>
      </c>
      <c r="G1068" s="4">
        <f t="shared" si="29"/>
        <v>5</v>
      </c>
      <c r="H1068" s="4">
        <f t="shared" si="30"/>
        <v>2021</v>
      </c>
      <c r="J1068" s="1" t="s">
        <v>256</v>
      </c>
      <c r="K1068" s="4" t="str">
        <f>IFERROR(VLOOKUP(J1068,Config!$A:$B,2,0),"")</f>
        <v xml:space="preserve"> Photo Sensor AUTONICS TDT2</v>
      </c>
      <c r="L1068" s="1">
        <v>0</v>
      </c>
      <c r="M1068" s="4" t="str">
        <f>IFERROR(VLOOKUP(J1068,Config!$A:$G,7,0),"")</f>
        <v>EA</v>
      </c>
      <c r="N1068" s="5">
        <f>IFERROR(VLOOKUP(J1068,Config!$A:$C,3,0),"")</f>
        <v>0</v>
      </c>
      <c r="P1068" s="4" t="str">
        <f>IFERROR(VLOOKUP(J1068,Config!$A:$F,6,0),"")</f>
        <v>BID3M-TDT2</v>
      </c>
    </row>
    <row r="1069" spans="1:16" x14ac:dyDescent="0.25">
      <c r="A1069" s="1">
        <v>310</v>
      </c>
      <c r="B1069" s="6">
        <v>44327</v>
      </c>
      <c r="C1069" s="7">
        <v>0.625</v>
      </c>
      <c r="E1069" s="4" t="s">
        <v>70</v>
      </c>
      <c r="G1069" s="4">
        <f t="shared" si="29"/>
        <v>5</v>
      </c>
      <c r="H1069" s="4">
        <f t="shared" si="30"/>
        <v>2021</v>
      </c>
      <c r="J1069" s="1" t="s">
        <v>275</v>
      </c>
      <c r="K1069" s="4" t="str">
        <f>IFERROR(VLOOKUP(J1069,Config!$A:$B,2,0),"")</f>
        <v>PCB Vacuum tooling X4iS Sensor</v>
      </c>
      <c r="L1069" s="1">
        <v>6</v>
      </c>
      <c r="M1069" s="4" t="str">
        <f>IFERROR(VLOOKUP(J1069,Config!$A:$G,7,0),"")</f>
        <v>EA</v>
      </c>
      <c r="N1069" s="5">
        <f>IFERROR(VLOOKUP(J1069,Config!$A:$C,3,0),"")</f>
        <v>0</v>
      </c>
      <c r="P1069" s="4" t="str">
        <f>IFERROR(VLOOKUP(J1069,Config!$A:$F,6,0),"")</f>
        <v>03149630-03</v>
      </c>
    </row>
    <row r="1070" spans="1:16" x14ac:dyDescent="0.25">
      <c r="A1070" s="1">
        <v>311</v>
      </c>
      <c r="B1070" s="6">
        <v>44327</v>
      </c>
      <c r="C1070" s="7">
        <v>0.625</v>
      </c>
      <c r="E1070" s="4" t="s">
        <v>70</v>
      </c>
      <c r="G1070" s="4">
        <f t="shared" si="29"/>
        <v>5</v>
      </c>
      <c r="H1070" s="4">
        <f t="shared" si="30"/>
        <v>2021</v>
      </c>
      <c r="J1070" s="1" t="s">
        <v>276</v>
      </c>
      <c r="K1070" s="4" t="str">
        <f>IFERROR(VLOOKUP(J1070,Config!$A:$B,2,0),"")</f>
        <v>OMRON Photo Sensor</v>
      </c>
      <c r="L1070" s="1">
        <v>4</v>
      </c>
      <c r="M1070" s="4" t="str">
        <f>IFERROR(VLOOKUP(J1070,Config!$A:$G,7,0),"")</f>
        <v>EA</v>
      </c>
      <c r="N1070" s="5">
        <f>IFERROR(VLOOKUP(J1070,Config!$A:$C,3,0),"")</f>
        <v>0</v>
      </c>
      <c r="P1070" s="4" t="str">
        <f>IFERROR(VLOOKUP(J1070,Config!$A:$F,6,0),"")</f>
        <v>E3T-SL11</v>
      </c>
    </row>
    <row r="1071" spans="1:16" x14ac:dyDescent="0.25">
      <c r="A1071" s="1">
        <v>312</v>
      </c>
      <c r="B1071" s="6">
        <v>44327</v>
      </c>
      <c r="C1071" s="7">
        <v>0.625</v>
      </c>
      <c r="E1071" s="4" t="s">
        <v>70</v>
      </c>
      <c r="G1071" s="4">
        <f t="shared" si="29"/>
        <v>5</v>
      </c>
      <c r="H1071" s="4">
        <f t="shared" si="30"/>
        <v>2021</v>
      </c>
      <c r="J1071" s="1" t="s">
        <v>277</v>
      </c>
      <c r="K1071" s="4" t="str">
        <f>IFERROR(VLOOKUP(J1071,Config!$A:$B,2,0),"")</f>
        <v>Cảm biến hành trình xylanh D-A93</v>
      </c>
      <c r="L1071" s="1">
        <v>6</v>
      </c>
      <c r="M1071" s="4" t="str">
        <f>IFERROR(VLOOKUP(J1071,Config!$A:$G,7,0),"")</f>
        <v>EA</v>
      </c>
      <c r="N1071" s="5">
        <f>IFERROR(VLOOKUP(J1071,Config!$A:$C,3,0),"")</f>
        <v>0</v>
      </c>
      <c r="P1071" s="4" t="str">
        <f>IFERROR(VLOOKUP(J1071,Config!$A:$F,6,0),"")</f>
        <v>D-A93</v>
      </c>
    </row>
    <row r="1072" spans="1:16" x14ac:dyDescent="0.25">
      <c r="A1072" s="1">
        <v>313</v>
      </c>
      <c r="B1072" s="6">
        <v>44327</v>
      </c>
      <c r="C1072" s="7">
        <v>0.625</v>
      </c>
      <c r="E1072" s="4" t="s">
        <v>70</v>
      </c>
      <c r="G1072" s="4">
        <f t="shared" si="29"/>
        <v>5</v>
      </c>
      <c r="H1072" s="4">
        <f t="shared" si="30"/>
        <v>2021</v>
      </c>
      <c r="J1072" s="1" t="s">
        <v>460</v>
      </c>
      <c r="K1072" s="4" t="str">
        <f>IFERROR(VLOOKUP(J1072,Config!$A:$B,2,0),"")</f>
        <v>Photo sensor</v>
      </c>
      <c r="L1072" s="1">
        <v>4</v>
      </c>
      <c r="M1072" s="4" t="str">
        <f>IFERROR(VLOOKUP(J1072,Config!$A:$G,7,0),"")</f>
        <v>EA</v>
      </c>
      <c r="N1072" s="5">
        <f>IFERROR(VLOOKUP(J1072,Config!$A:$C,3,0),"")</f>
        <v>0</v>
      </c>
      <c r="P1072" s="4" t="str">
        <f>IFERROR(VLOOKUP(J1072,Config!$A:$F,6,0),"")</f>
        <v>E3S-LS3N</v>
      </c>
    </row>
    <row r="1073" spans="1:16" x14ac:dyDescent="0.25">
      <c r="A1073" s="1">
        <v>314</v>
      </c>
      <c r="B1073" s="6">
        <v>44327</v>
      </c>
      <c r="C1073" s="7">
        <v>0.625</v>
      </c>
      <c r="E1073" s="4" t="s">
        <v>70</v>
      </c>
      <c r="G1073" s="4">
        <f t="shared" si="29"/>
        <v>5</v>
      </c>
      <c r="H1073" s="4">
        <f t="shared" si="30"/>
        <v>2021</v>
      </c>
      <c r="J1073" s="1" t="s">
        <v>278</v>
      </c>
      <c r="K1073" s="4" t="str">
        <f>IFERROR(VLOOKUP(J1073,Config!$A:$B,2,0),"")</f>
        <v xml:space="preserve"> Photo Sensor AUTONICS MFR</v>
      </c>
      <c r="L1073" s="1">
        <v>1</v>
      </c>
      <c r="M1073" s="4" t="str">
        <f>IFERROR(VLOOKUP(J1073,Config!$A:$G,7,0),"")</f>
        <v>EA</v>
      </c>
      <c r="N1073" s="5">
        <f>IFERROR(VLOOKUP(J1073,Config!$A:$C,3,0),"")</f>
        <v>0</v>
      </c>
      <c r="P1073" s="4" t="str">
        <f>IFERROR(VLOOKUP(J1073,Config!$A:$F,6,0),"")</f>
        <v>BID3M-TDT1</v>
      </c>
    </row>
    <row r="1074" spans="1:16" x14ac:dyDescent="0.25">
      <c r="A1074" s="1">
        <v>315</v>
      </c>
      <c r="B1074" s="6">
        <v>44327</v>
      </c>
      <c r="C1074" s="7">
        <v>0.625</v>
      </c>
      <c r="E1074" s="4" t="s">
        <v>70</v>
      </c>
      <c r="G1074" s="4">
        <f t="shared" si="29"/>
        <v>5</v>
      </c>
      <c r="H1074" s="4">
        <f t="shared" si="30"/>
        <v>2021</v>
      </c>
      <c r="J1074" s="1" t="s">
        <v>279</v>
      </c>
      <c r="K1074" s="4" t="str">
        <f>IFERROR(VLOOKUP(J1074,Config!$A:$B,2,0),"")</f>
        <v>Call button</v>
      </c>
      <c r="L1074" s="1">
        <v>2</v>
      </c>
      <c r="M1074" s="4" t="str">
        <f>IFERROR(VLOOKUP(J1074,Config!$A:$G,7,0),"")</f>
        <v>EA</v>
      </c>
      <c r="N1074" s="5">
        <f>IFERROR(VLOOKUP(J1074,Config!$A:$C,3,0),"")</f>
        <v>0</v>
      </c>
      <c r="P1074" s="4" t="str">
        <f>IFERROR(VLOOKUP(J1074,Config!$A:$F,6,0),"")</f>
        <v>402259414212</v>
      </c>
    </row>
    <row r="1075" spans="1:16" x14ac:dyDescent="0.25">
      <c r="A1075" s="1">
        <v>316</v>
      </c>
      <c r="B1075" s="6">
        <v>44327</v>
      </c>
      <c r="C1075" s="7">
        <v>0.625</v>
      </c>
      <c r="E1075" s="4" t="s">
        <v>70</v>
      </c>
      <c r="G1075" s="4">
        <f t="shared" si="29"/>
        <v>5</v>
      </c>
      <c r="H1075" s="4">
        <f t="shared" si="30"/>
        <v>2021</v>
      </c>
      <c r="J1075" s="1" t="s">
        <v>280</v>
      </c>
      <c r="K1075" s="4" t="str">
        <f>IFERROR(VLOOKUP(J1075,Config!$A:$B,2,0),"")</f>
        <v>Còi báo</v>
      </c>
      <c r="L1075" s="1">
        <v>1</v>
      </c>
      <c r="M1075" s="4" t="str">
        <f>IFERROR(VLOOKUP(J1075,Config!$A:$G,7,0),"")</f>
        <v>EA</v>
      </c>
      <c r="N1075" s="5">
        <f>IFERROR(VLOOKUP(J1075,Config!$A:$C,3,0),"")</f>
        <v>0</v>
      </c>
      <c r="P1075" s="4" t="str">
        <f>IFERROR(VLOOKUP(J1075,Config!$A:$F,6,0),"")</f>
        <v>KH-4025D</v>
      </c>
    </row>
    <row r="1076" spans="1:16" x14ac:dyDescent="0.25">
      <c r="A1076" s="1">
        <v>317</v>
      </c>
      <c r="B1076" s="6">
        <v>44327</v>
      </c>
      <c r="C1076" s="7">
        <v>0.625</v>
      </c>
      <c r="E1076" s="4" t="s">
        <v>70</v>
      </c>
      <c r="G1076" s="4">
        <f t="shared" si="29"/>
        <v>5</v>
      </c>
      <c r="H1076" s="4">
        <f t="shared" si="30"/>
        <v>2021</v>
      </c>
      <c r="J1076" s="1" t="s">
        <v>281</v>
      </c>
      <c r="K1076" s="4" t="str">
        <f>IFERROR(VLOOKUP(J1076,Config!$A:$B,2,0),"")</f>
        <v>Sensor cửa an toàn (conveyor)</v>
      </c>
      <c r="L1076" s="1">
        <v>1</v>
      </c>
      <c r="M1076" s="4" t="str">
        <f>IFERROR(VLOOKUP(J1076,Config!$A:$G,7,0),"")</f>
        <v>EA</v>
      </c>
      <c r="N1076" s="5">
        <f>IFERROR(VLOOKUP(J1076,Config!$A:$C,3,0),"")</f>
        <v>0</v>
      </c>
      <c r="P1076" s="4" t="str">
        <f>IFERROR(VLOOKUP(J1076,Config!$A:$F,6,0),"")</f>
        <v>UP18S-6NC</v>
      </c>
    </row>
    <row r="1077" spans="1:16" x14ac:dyDescent="0.25">
      <c r="A1077" s="1">
        <v>318</v>
      </c>
      <c r="B1077" s="6">
        <v>44327</v>
      </c>
      <c r="C1077" s="7">
        <v>0.625</v>
      </c>
      <c r="E1077" s="4" t="s">
        <v>70</v>
      </c>
      <c r="G1077" s="4">
        <f t="shared" si="29"/>
        <v>5</v>
      </c>
      <c r="H1077" s="4">
        <f t="shared" si="30"/>
        <v>2021</v>
      </c>
      <c r="J1077" s="1" t="s">
        <v>282</v>
      </c>
      <c r="K1077" s="4" t="str">
        <f>IFERROR(VLOOKUP(J1077,Config!$A:$B,2,0),"")</f>
        <v>Sensor quang AUTONICS</v>
      </c>
      <c r="M1077" s="4" t="str">
        <f>IFERROR(VLOOKUP(J1077,Config!$A:$G,7,0),"")</f>
        <v>EA</v>
      </c>
      <c r="N1077" s="5">
        <f>IFERROR(VLOOKUP(J1077,Config!$A:$C,3,0),"")</f>
        <v>0</v>
      </c>
      <c r="P1077" s="4" t="str">
        <f>IFERROR(VLOOKUP(J1077,Config!$A:$F,6,0),"")</f>
        <v>BPS3M-TDT1</v>
      </c>
    </row>
    <row r="1078" spans="1:16" x14ac:dyDescent="0.25">
      <c r="A1078" s="1">
        <v>319</v>
      </c>
      <c r="B1078" s="6">
        <v>44327</v>
      </c>
      <c r="C1078" s="7">
        <v>0.625</v>
      </c>
      <c r="E1078" s="4" t="s">
        <v>70</v>
      </c>
      <c r="G1078" s="4">
        <f t="shared" si="29"/>
        <v>5</v>
      </c>
      <c r="H1078" s="4">
        <f t="shared" si="30"/>
        <v>2021</v>
      </c>
      <c r="J1078" s="1" t="s">
        <v>283</v>
      </c>
      <c r="K1078" s="4" t="str">
        <f>IFERROR(VLOOKUP(J1078,Config!$A:$B,2,0),"")</f>
        <v>Cảm biến hành trình xylanh D-A73</v>
      </c>
      <c r="L1078" s="1">
        <v>6</v>
      </c>
      <c r="M1078" s="4" t="str">
        <f>IFERROR(VLOOKUP(J1078,Config!$A:$G,7,0),"")</f>
        <v>EA</v>
      </c>
      <c r="N1078" s="5">
        <f>IFERROR(VLOOKUP(J1078,Config!$A:$C,3,0),"")</f>
        <v>0</v>
      </c>
      <c r="P1078" s="4" t="str">
        <f>IFERROR(VLOOKUP(J1078,Config!$A:$F,6,0),"")</f>
        <v>D-A73</v>
      </c>
    </row>
    <row r="1079" spans="1:16" x14ac:dyDescent="0.25">
      <c r="A1079" s="1">
        <v>320</v>
      </c>
      <c r="B1079" s="6">
        <v>44327</v>
      </c>
      <c r="C1079" s="7">
        <v>0.625</v>
      </c>
      <c r="E1079" s="4" t="s">
        <v>70</v>
      </c>
      <c r="G1079" s="4">
        <f t="shared" si="29"/>
        <v>5</v>
      </c>
      <c r="H1079" s="4">
        <f t="shared" si="30"/>
        <v>2021</v>
      </c>
      <c r="J1079" s="1" t="s">
        <v>284</v>
      </c>
      <c r="K1079" s="4" t="str">
        <f>IFERROR(VLOOKUP(J1079,Config!$A:$B,2,0),"")</f>
        <v>Photo sensor</v>
      </c>
      <c r="L1079" s="1">
        <v>4</v>
      </c>
      <c r="M1079" s="4" t="str">
        <f>IFERROR(VLOOKUP(J1079,Config!$A:$G,7,0),"")</f>
        <v>EA</v>
      </c>
      <c r="N1079" s="5">
        <f>IFERROR(VLOOKUP(J1079,Config!$A:$C,3,0),"")</f>
        <v>0</v>
      </c>
      <c r="P1079" s="4" t="str">
        <f>IFERROR(VLOOKUP(J1079,Config!$A:$F,6,0),"")</f>
        <v>EE-SX672</v>
      </c>
    </row>
    <row r="1080" spans="1:16" x14ac:dyDescent="0.25">
      <c r="A1080" s="1">
        <v>321</v>
      </c>
      <c r="B1080" s="6">
        <v>44327</v>
      </c>
      <c r="C1080" s="7">
        <v>0.625</v>
      </c>
      <c r="E1080" s="4" t="s">
        <v>70</v>
      </c>
      <c r="G1080" s="4">
        <f t="shared" si="29"/>
        <v>5</v>
      </c>
      <c r="H1080" s="4">
        <f t="shared" si="30"/>
        <v>2021</v>
      </c>
      <c r="J1080" s="1" t="s">
        <v>285</v>
      </c>
      <c r="K1080" s="4" t="str">
        <f>IFERROR(VLOOKUP(J1080,Config!$A:$B,2,0),"")</f>
        <v xml:space="preserve">Sensor quang </v>
      </c>
      <c r="L1080" s="1">
        <v>1</v>
      </c>
      <c r="M1080" s="4" t="str">
        <f>IFERROR(VLOOKUP(J1080,Config!$A:$G,7,0),"")</f>
        <v>EA</v>
      </c>
      <c r="N1080" s="5">
        <f>IFERROR(VLOOKUP(J1080,Config!$A:$C,3,0),"")</f>
        <v>0</v>
      </c>
      <c r="P1080" s="4" t="str">
        <f>IFERROR(VLOOKUP(J1080,Config!$A:$F,6,0),"")</f>
        <v>RM-Y44P-C3</v>
      </c>
    </row>
    <row r="1081" spans="1:16" x14ac:dyDescent="0.25">
      <c r="A1081" s="1">
        <v>322</v>
      </c>
      <c r="B1081" s="6">
        <v>44327</v>
      </c>
      <c r="C1081" s="7">
        <v>0.625</v>
      </c>
      <c r="E1081" s="4" t="s">
        <v>70</v>
      </c>
      <c r="G1081" s="4">
        <f t="shared" si="29"/>
        <v>5</v>
      </c>
      <c r="H1081" s="4">
        <f t="shared" si="30"/>
        <v>2021</v>
      </c>
      <c r="J1081" s="1" t="s">
        <v>286</v>
      </c>
      <c r="K1081" s="4" t="str">
        <f>IFERROR(VLOOKUP(J1081,Config!$A:$B,2,0),"")</f>
        <v>Z cylinder return</v>
      </c>
      <c r="L1081" s="1">
        <v>2</v>
      </c>
      <c r="M1081" s="4" t="str">
        <f>IFERROR(VLOOKUP(J1081,Config!$A:$G,7,0),"")</f>
        <v>EA</v>
      </c>
      <c r="N1081" s="5">
        <f>IFERROR(VLOOKUP(J1081,Config!$A:$C,3,0),"")</f>
        <v>0</v>
      </c>
      <c r="P1081" s="4" t="str">
        <f>IFERROR(VLOOKUP(J1081,Config!$A:$F,6,0),"")</f>
        <v>03007696-02</v>
      </c>
    </row>
    <row r="1082" spans="1:16" x14ac:dyDescent="0.25">
      <c r="A1082" s="1">
        <v>323</v>
      </c>
      <c r="B1082" s="6">
        <v>44327</v>
      </c>
      <c r="C1082" s="7">
        <v>0.625</v>
      </c>
      <c r="E1082" s="4" t="s">
        <v>70</v>
      </c>
      <c r="G1082" s="4">
        <f t="shared" ref="G1082:G1145" si="31">MONTH(B1082)</f>
        <v>5</v>
      </c>
      <c r="H1082" s="4">
        <f t="shared" si="30"/>
        <v>2021</v>
      </c>
      <c r="J1082" s="1" t="s">
        <v>302</v>
      </c>
      <c r="K1082" s="4" t="str">
        <f>IFERROR(VLOOKUP(J1082,Config!$A:$B,2,0),"")</f>
        <v>Van điều áp máy in MPM</v>
      </c>
      <c r="L1082" s="1">
        <v>5</v>
      </c>
      <c r="M1082" s="4" t="str">
        <f>IFERROR(VLOOKUP(J1082,Config!$A:$G,7,0),"")</f>
        <v>EA</v>
      </c>
      <c r="N1082" s="5">
        <f>IFERROR(VLOOKUP(J1082,Config!$A:$C,3,0),"")</f>
        <v>0</v>
      </c>
      <c r="P1082" s="4" t="str">
        <f>IFERROR(VLOOKUP(J1082,Config!$A:$F,6,0),"")</f>
        <v>ARJ210-M5BG</v>
      </c>
    </row>
    <row r="1083" spans="1:16" x14ac:dyDescent="0.25">
      <c r="A1083" s="1">
        <v>324</v>
      </c>
      <c r="B1083" s="6">
        <v>44327</v>
      </c>
      <c r="C1083" s="7">
        <v>0.625</v>
      </c>
      <c r="E1083" s="4" t="s">
        <v>70</v>
      </c>
      <c r="G1083" s="4">
        <f t="shared" si="31"/>
        <v>5</v>
      </c>
      <c r="H1083" s="4">
        <f t="shared" ref="H1083:H1144" si="32">YEAR(B1083)</f>
        <v>2021</v>
      </c>
      <c r="J1083" s="1" t="s">
        <v>304</v>
      </c>
      <c r="K1083" s="4" t="str">
        <f>IFERROR(VLOOKUP(J1083,Config!$A:$B,2,0),"")</f>
        <v>Ổ cứng máy tính 500G</v>
      </c>
      <c r="L1083" s="1">
        <v>1</v>
      </c>
      <c r="M1083" s="4" t="str">
        <f>IFERROR(VLOOKUP(J1083,Config!$A:$G,7,0),"")</f>
        <v>EA</v>
      </c>
      <c r="N1083" s="5">
        <f>IFERROR(VLOOKUP(J1083,Config!$A:$C,3,0),"")</f>
        <v>0</v>
      </c>
      <c r="P1083" s="4">
        <f>IFERROR(VLOOKUP(J1083,Config!$A:$F,6,0),"")</f>
        <v>0</v>
      </c>
    </row>
    <row r="1084" spans="1:16" x14ac:dyDescent="0.25">
      <c r="A1084" s="1">
        <v>325</v>
      </c>
      <c r="B1084" s="6">
        <v>44327</v>
      </c>
      <c r="C1084" s="7">
        <v>0.625</v>
      </c>
      <c r="E1084" s="4" t="s">
        <v>70</v>
      </c>
      <c r="G1084" s="4">
        <f t="shared" si="31"/>
        <v>5</v>
      </c>
      <c r="H1084" s="4">
        <f t="shared" si="32"/>
        <v>2021</v>
      </c>
      <c r="J1084" s="1" t="s">
        <v>310</v>
      </c>
      <c r="K1084" s="4" t="str">
        <f>IFERROR(VLOOKUP(J1084,Config!$A:$B,2,0),"")</f>
        <v>Ổ cứng máy tính 1T</v>
      </c>
      <c r="L1084" s="1">
        <v>1</v>
      </c>
      <c r="M1084" s="4" t="str">
        <f>IFERROR(VLOOKUP(J1084,Config!$A:$G,7,0),"")</f>
        <v>EA</v>
      </c>
      <c r="N1084" s="5">
        <f>IFERROR(VLOOKUP(J1084,Config!$A:$C,3,0),"")</f>
        <v>0</v>
      </c>
      <c r="P1084" s="4">
        <f>IFERROR(VLOOKUP(J1084,Config!$A:$F,6,0),"")</f>
        <v>0</v>
      </c>
    </row>
    <row r="1085" spans="1:16" x14ac:dyDescent="0.25">
      <c r="A1085" s="1">
        <v>326</v>
      </c>
      <c r="B1085" s="6">
        <v>44327</v>
      </c>
      <c r="C1085" s="7">
        <v>0.625</v>
      </c>
      <c r="E1085" s="4" t="s">
        <v>70</v>
      </c>
      <c r="G1085" s="4">
        <f t="shared" si="31"/>
        <v>5</v>
      </c>
      <c r="H1085" s="4">
        <f t="shared" si="32"/>
        <v>2021</v>
      </c>
      <c r="J1085" s="1" t="s">
        <v>311</v>
      </c>
      <c r="K1085" s="4" t="str">
        <f>IFERROR(VLOOKUP(J1085,Config!$A:$B,2,0),"")</f>
        <v>Card PCI TP LINK</v>
      </c>
      <c r="L1085" s="1">
        <v>13</v>
      </c>
      <c r="M1085" s="4" t="str">
        <f>IFERROR(VLOOKUP(J1085,Config!$A:$G,7,0),"")</f>
        <v>EA</v>
      </c>
      <c r="N1085" s="5">
        <f>IFERROR(VLOOKUP(J1085,Config!$A:$C,3,0),"")</f>
        <v>0</v>
      </c>
      <c r="P1085" s="4" t="str">
        <f>IFERROR(VLOOKUP(J1085,Config!$A:$F,6,0),"")</f>
        <v>TG-3269</v>
      </c>
    </row>
    <row r="1086" spans="1:16" x14ac:dyDescent="0.25">
      <c r="A1086" s="1">
        <v>327</v>
      </c>
      <c r="B1086" s="6">
        <v>44327</v>
      </c>
      <c r="C1086" s="7">
        <v>0.625</v>
      </c>
      <c r="E1086" s="4" t="s">
        <v>70</v>
      </c>
      <c r="G1086" s="4">
        <f t="shared" si="31"/>
        <v>5</v>
      </c>
      <c r="H1086" s="4">
        <f t="shared" si="32"/>
        <v>2021</v>
      </c>
      <c r="J1086" s="1" t="s">
        <v>312</v>
      </c>
      <c r="K1086" s="4" t="str">
        <f>IFERROR(VLOOKUP(J1086,Config!$A:$B,2,0),"")</f>
        <v>PRV (CP20A, CP20M) cho máy ASM SX2, X4iS</v>
      </c>
      <c r="L1086" s="1">
        <v>10</v>
      </c>
      <c r="M1086" s="4" t="str">
        <f>IFERROR(VLOOKUP(J1086,Config!$A:$G,7,0),"")</f>
        <v>EA</v>
      </c>
      <c r="N1086" s="5">
        <f>IFERROR(VLOOKUP(J1086,Config!$A:$C,3,0),"")</f>
        <v>0</v>
      </c>
      <c r="P1086" s="4" t="str">
        <f>IFERROR(VLOOKUP(J1086,Config!$A:$F,6,0),"")</f>
        <v>03072785-01</v>
      </c>
    </row>
    <row r="1087" spans="1:16" x14ac:dyDescent="0.25">
      <c r="A1087" s="1">
        <v>328</v>
      </c>
      <c r="B1087" s="6">
        <v>44327</v>
      </c>
      <c r="C1087" s="7">
        <v>0.625</v>
      </c>
      <c r="E1087" s="4" t="s">
        <v>70</v>
      </c>
      <c r="G1087" s="4">
        <f t="shared" si="31"/>
        <v>5</v>
      </c>
      <c r="H1087" s="4">
        <f t="shared" si="32"/>
        <v>2021</v>
      </c>
      <c r="J1087" s="1" t="s">
        <v>313</v>
      </c>
      <c r="K1087" s="4" t="str">
        <f>IFERROR(VLOOKUP(J1087,Config!$A:$B,2,0),"")</f>
        <v>PRV (CP20M2) cho máy ASM TX</v>
      </c>
      <c r="L1087" s="1">
        <v>7</v>
      </c>
      <c r="M1087" s="4" t="str">
        <f>IFERROR(VLOOKUP(J1087,Config!$A:$G,7,0),"")</f>
        <v>EA</v>
      </c>
      <c r="N1087" s="5">
        <f>IFERROR(VLOOKUP(J1087,Config!$A:$C,3,0),"")</f>
        <v>0</v>
      </c>
      <c r="P1087" s="4" t="str">
        <f>IFERROR(VLOOKUP(J1087,Config!$A:$F,6,0),"")</f>
        <v>03106620-02</v>
      </c>
    </row>
    <row r="1088" spans="1:16" x14ac:dyDescent="0.25">
      <c r="A1088" s="1">
        <v>329</v>
      </c>
      <c r="B1088" s="6">
        <v>44327</v>
      </c>
      <c r="C1088" s="7">
        <v>0.625</v>
      </c>
      <c r="E1088" s="4" t="s">
        <v>70</v>
      </c>
      <c r="G1088" s="4">
        <f t="shared" si="31"/>
        <v>5</v>
      </c>
      <c r="H1088" s="4">
        <f t="shared" si="32"/>
        <v>2021</v>
      </c>
      <c r="J1088" s="1" t="s">
        <v>316</v>
      </c>
      <c r="K1088" s="4" t="str">
        <f>IFERROR(VLOOKUP(J1088,Config!$A:$B,2,0),"")</f>
        <v>Relay 24 VDC</v>
      </c>
      <c r="L1088" s="1">
        <v>51</v>
      </c>
      <c r="M1088" s="4" t="str">
        <f>IFERROR(VLOOKUP(J1088,Config!$A:$G,7,0),"")</f>
        <v>EA</v>
      </c>
      <c r="N1088" s="5">
        <f>IFERROR(VLOOKUP(J1088,Config!$A:$C,3,0),"")</f>
        <v>0</v>
      </c>
      <c r="P1088" s="4" t="str">
        <f>IFERROR(VLOOKUP(J1088,Config!$A:$F,6,0),"")</f>
        <v>SZR-LY2-N1</v>
      </c>
    </row>
    <row r="1089" spans="1:16" x14ac:dyDescent="0.25">
      <c r="A1089" s="1">
        <v>330</v>
      </c>
      <c r="B1089" s="6">
        <v>44327</v>
      </c>
      <c r="C1089" s="7">
        <v>0.625</v>
      </c>
      <c r="E1089" s="4" t="s">
        <v>70</v>
      </c>
      <c r="G1089" s="4">
        <f t="shared" si="31"/>
        <v>5</v>
      </c>
      <c r="H1089" s="4">
        <f t="shared" si="32"/>
        <v>2021</v>
      </c>
      <c r="J1089" s="1" t="s">
        <v>320</v>
      </c>
      <c r="K1089" s="4" t="str">
        <f>IFERROR(VLOOKUP(J1089,Config!$A:$B,2,0),"")</f>
        <v>Bộ điều chỉnh áp suất khí đầu vào máy Cleanner</v>
      </c>
      <c r="L1089" s="1">
        <v>5</v>
      </c>
      <c r="M1089" s="4" t="str">
        <f>IFERROR(VLOOKUP(J1089,Config!$A:$G,7,0),"")</f>
        <v>EA</v>
      </c>
      <c r="N1089" s="5">
        <f>IFERROR(VLOOKUP(J1089,Config!$A:$C,3,0),"")</f>
        <v>0</v>
      </c>
      <c r="P1089" s="4" t="str">
        <f>IFERROR(VLOOKUP(J1089,Config!$A:$F,6,0),"")</f>
        <v>DP-102</v>
      </c>
    </row>
    <row r="1090" spans="1:16" x14ac:dyDescent="0.25">
      <c r="A1090" s="1">
        <v>331</v>
      </c>
      <c r="B1090" s="6">
        <v>44327</v>
      </c>
      <c r="C1090" s="7">
        <v>0.625</v>
      </c>
      <c r="E1090" s="4" t="s">
        <v>70</v>
      </c>
      <c r="G1090" s="4">
        <f t="shared" si="31"/>
        <v>5</v>
      </c>
      <c r="H1090" s="4">
        <f t="shared" si="32"/>
        <v>2021</v>
      </c>
      <c r="J1090" s="1" t="s">
        <v>322</v>
      </c>
      <c r="K1090" s="4" t="str">
        <f>IFERROR(VLOOKUP(J1090,Config!$A:$B,2,0),"")</f>
        <v>Tụ điện 240VAC</v>
      </c>
      <c r="L1090" s="1">
        <v>2</v>
      </c>
      <c r="M1090" s="4" t="str">
        <f>IFERROR(VLOOKUP(J1090,Config!$A:$G,7,0),"")</f>
        <v>EA</v>
      </c>
      <c r="N1090" s="5">
        <f>IFERROR(VLOOKUP(J1090,Config!$A:$C,3,0),"")</f>
        <v>0</v>
      </c>
      <c r="P1090" s="4" t="str">
        <f>IFERROR(VLOOKUP(J1090,Config!$A:$F,6,0),"")</f>
        <v>WYPM1C03Z4</v>
      </c>
    </row>
    <row r="1091" spans="1:16" x14ac:dyDescent="0.25">
      <c r="A1091" s="1">
        <v>332</v>
      </c>
      <c r="B1091" s="6">
        <v>44327</v>
      </c>
      <c r="C1091" s="7">
        <v>0.625</v>
      </c>
      <c r="E1091" s="4" t="s">
        <v>70</v>
      </c>
      <c r="G1091" s="4">
        <f t="shared" si="31"/>
        <v>5</v>
      </c>
      <c r="H1091" s="4">
        <f t="shared" si="32"/>
        <v>2021</v>
      </c>
      <c r="J1091" s="1" t="s">
        <v>324</v>
      </c>
      <c r="K1091" s="4" t="str">
        <f>IFERROR(VLOOKUP(J1091,Config!$A:$B,2,0),"")</f>
        <v>Công tắc điện tự động 5A AC100 ~ 260V</v>
      </c>
      <c r="L1091" s="1">
        <v>3</v>
      </c>
      <c r="M1091" s="4" t="str">
        <f>IFERROR(VLOOKUP(J1091,Config!$A:$G,7,0),"")</f>
        <v>EA</v>
      </c>
      <c r="N1091" s="5">
        <f>IFERROR(VLOOKUP(J1091,Config!$A:$C,3,0),"")</f>
        <v>0</v>
      </c>
      <c r="P1091" s="4" t="str">
        <f>IFERROR(VLOOKUP(J1091,Config!$A:$F,6,0),"")</f>
        <v>GMP22-2P</v>
      </c>
    </row>
    <row r="1092" spans="1:16" x14ac:dyDescent="0.25">
      <c r="A1092" s="1">
        <v>333</v>
      </c>
      <c r="B1092" s="6">
        <v>44327</v>
      </c>
      <c r="C1092" s="7">
        <v>0.625</v>
      </c>
      <c r="E1092" s="4" t="s">
        <v>70</v>
      </c>
      <c r="G1092" s="4">
        <f t="shared" si="31"/>
        <v>5</v>
      </c>
      <c r="H1092" s="4">
        <f t="shared" si="32"/>
        <v>2021</v>
      </c>
      <c r="J1092" s="1" t="s">
        <v>325</v>
      </c>
      <c r="K1092" s="4" t="str">
        <f>IFERROR(VLOOKUP(J1092,Config!$A:$B,2,0),"")</f>
        <v>Xylanh cho máy Loader</v>
      </c>
      <c r="L1092" s="1">
        <v>2</v>
      </c>
      <c r="M1092" s="4" t="str">
        <f>IFERROR(VLOOKUP(J1092,Config!$A:$G,7,0),"")</f>
        <v>EA</v>
      </c>
      <c r="N1092" s="5">
        <f>IFERROR(VLOOKUP(J1092,Config!$A:$C,3,0),"")</f>
        <v>0</v>
      </c>
      <c r="P1092" s="4" t="str">
        <f>IFERROR(VLOOKUP(J1092,Config!$A:$F,6,0),"")</f>
        <v>CDM2B20-400AZ</v>
      </c>
    </row>
    <row r="1093" spans="1:16" x14ac:dyDescent="0.25">
      <c r="A1093" s="1">
        <v>334</v>
      </c>
      <c r="B1093" s="6">
        <v>44327</v>
      </c>
      <c r="C1093" s="7">
        <v>0.625</v>
      </c>
      <c r="E1093" s="4" t="s">
        <v>70</v>
      </c>
      <c r="G1093" s="4">
        <f t="shared" si="31"/>
        <v>5</v>
      </c>
      <c r="H1093" s="4">
        <f t="shared" si="32"/>
        <v>2021</v>
      </c>
      <c r="J1093" s="1" t="s">
        <v>326</v>
      </c>
      <c r="K1093" s="4" t="str">
        <f>IFERROR(VLOOKUP(J1093,Config!$A:$B,2,0),"")</f>
        <v>Zig cắt liệu ( Handy Splicer )</v>
      </c>
      <c r="L1093" s="1">
        <v>57</v>
      </c>
      <c r="M1093" s="4" t="str">
        <f>IFERROR(VLOOKUP(J1093,Config!$A:$G,7,0),"")</f>
        <v>EA</v>
      </c>
      <c r="N1093" s="5">
        <f>IFERROR(VLOOKUP(J1093,Config!$A:$C,3,0),"")</f>
        <v>0</v>
      </c>
      <c r="P1093" s="4">
        <f>IFERROR(VLOOKUP(J1093,Config!$A:$F,6,0),"")</f>
        <v>0</v>
      </c>
    </row>
    <row r="1094" spans="1:16" x14ac:dyDescent="0.25">
      <c r="A1094" s="1">
        <v>335</v>
      </c>
      <c r="B1094" s="6">
        <v>44327</v>
      </c>
      <c r="C1094" s="7">
        <v>0.625</v>
      </c>
      <c r="E1094" s="4" t="s">
        <v>70</v>
      </c>
      <c r="G1094" s="4">
        <f t="shared" si="31"/>
        <v>5</v>
      </c>
      <c r="H1094" s="4">
        <f t="shared" si="32"/>
        <v>2021</v>
      </c>
      <c r="J1094" s="1" t="s">
        <v>330</v>
      </c>
      <c r="K1094" s="4" t="str">
        <f>IFERROR(VLOOKUP(J1094,Config!$A:$B,2,0),"")</f>
        <v>Thanh chống cửa máy in MPM</v>
      </c>
      <c r="L1094" s="1">
        <v>4</v>
      </c>
      <c r="M1094" s="4" t="str">
        <f>IFERROR(VLOOKUP(J1094,Config!$A:$G,7,0),"")</f>
        <v>EA</v>
      </c>
      <c r="N1094" s="5">
        <f>IFERROR(VLOOKUP(J1094,Config!$A:$C,3,0),"")</f>
        <v>0</v>
      </c>
      <c r="P1094" s="4">
        <f>IFERROR(VLOOKUP(J1094,Config!$A:$F,6,0),"")</f>
        <v>0</v>
      </c>
    </row>
    <row r="1095" spans="1:16" x14ac:dyDescent="0.25">
      <c r="A1095" s="1">
        <v>336</v>
      </c>
      <c r="B1095" s="6">
        <v>44327</v>
      </c>
      <c r="C1095" s="7">
        <v>0.625</v>
      </c>
      <c r="E1095" s="4" t="s">
        <v>70</v>
      </c>
      <c r="G1095" s="4">
        <f t="shared" si="31"/>
        <v>5</v>
      </c>
      <c r="H1095" s="4">
        <f t="shared" si="32"/>
        <v>2021</v>
      </c>
      <c r="J1095" s="1" t="s">
        <v>332</v>
      </c>
      <c r="K1095" s="4" t="str">
        <f>IFERROR(VLOOKUP(J1095,Config!$A:$B,2,0),"")</f>
        <v>Fulse (Cầu chì) 6.3A</v>
      </c>
      <c r="L1095" s="1">
        <v>51</v>
      </c>
      <c r="M1095" s="4" t="str">
        <f>IFERROR(VLOOKUP(J1095,Config!$A:$G,7,0),"")</f>
        <v>EA</v>
      </c>
      <c r="N1095" s="5">
        <f>IFERROR(VLOOKUP(J1095,Config!$A:$C,3,0),"")</f>
        <v>0</v>
      </c>
      <c r="P1095" s="4">
        <f>IFERROR(VLOOKUP(J1095,Config!$A:$F,6,0),"")</f>
        <v>0</v>
      </c>
    </row>
    <row r="1096" spans="1:16" x14ac:dyDescent="0.25">
      <c r="A1096" s="1">
        <v>337</v>
      </c>
      <c r="B1096" s="6">
        <v>44327</v>
      </c>
      <c r="C1096" s="7">
        <v>0.625</v>
      </c>
      <c r="E1096" s="4" t="s">
        <v>70</v>
      </c>
      <c r="G1096" s="4">
        <f t="shared" si="31"/>
        <v>5</v>
      </c>
      <c r="H1096" s="4">
        <f t="shared" si="32"/>
        <v>2021</v>
      </c>
      <c r="J1096" s="1" t="s">
        <v>334</v>
      </c>
      <c r="K1096" s="4" t="str">
        <f>IFERROR(VLOOKUP(J1096,Config!$A:$B,2,0),"")</f>
        <v>Fulse (Cầu chì) 10A</v>
      </c>
      <c r="L1096" s="1">
        <v>3</v>
      </c>
      <c r="M1096" s="4" t="str">
        <f>IFERROR(VLOOKUP(J1096,Config!$A:$G,7,0),"")</f>
        <v>EA</v>
      </c>
      <c r="N1096" s="5">
        <f>IFERROR(VLOOKUP(J1096,Config!$A:$C,3,0),"")</f>
        <v>0</v>
      </c>
      <c r="P1096" s="4">
        <f>IFERROR(VLOOKUP(J1096,Config!$A:$F,6,0),"")</f>
        <v>0</v>
      </c>
    </row>
    <row r="1097" spans="1:16" x14ac:dyDescent="0.25">
      <c r="A1097" s="1">
        <v>338</v>
      </c>
      <c r="B1097" s="6">
        <v>44327</v>
      </c>
      <c r="C1097" s="7">
        <v>0.625</v>
      </c>
      <c r="E1097" s="4" t="s">
        <v>70</v>
      </c>
      <c r="G1097" s="4">
        <f t="shared" si="31"/>
        <v>5</v>
      </c>
      <c r="H1097" s="4">
        <f t="shared" si="32"/>
        <v>2021</v>
      </c>
      <c r="J1097" s="1" t="s">
        <v>336</v>
      </c>
      <c r="K1097" s="4" t="str">
        <f>IFERROR(VLOOKUP(J1097,Config!$A:$B,2,0),"")</f>
        <v>Fulse (Cầu chì) 4A</v>
      </c>
      <c r="L1097" s="1">
        <v>2</v>
      </c>
      <c r="M1097" s="4" t="str">
        <f>IFERROR(VLOOKUP(J1097,Config!$A:$G,7,0),"")</f>
        <v>EA</v>
      </c>
      <c r="N1097" s="5">
        <f>IFERROR(VLOOKUP(J1097,Config!$A:$C,3,0),"")</f>
        <v>0</v>
      </c>
      <c r="P1097" s="4">
        <f>IFERROR(VLOOKUP(J1097,Config!$A:$F,6,0),"")</f>
        <v>0</v>
      </c>
    </row>
    <row r="1098" spans="1:16" x14ac:dyDescent="0.25">
      <c r="A1098" s="1">
        <v>339</v>
      </c>
      <c r="B1098" s="6">
        <v>44327</v>
      </c>
      <c r="C1098" s="7">
        <v>0.625</v>
      </c>
      <c r="E1098" s="4" t="s">
        <v>70</v>
      </c>
      <c r="G1098" s="4">
        <f t="shared" si="31"/>
        <v>5</v>
      </c>
      <c r="H1098" s="4">
        <f t="shared" si="32"/>
        <v>2021</v>
      </c>
      <c r="J1098" s="1" t="s">
        <v>342</v>
      </c>
      <c r="K1098" s="4" t="str">
        <f>IFERROR(VLOOKUP(J1098,Config!$A:$B,2,0),"")</f>
        <v>Fulse (Cầu chì) 2A</v>
      </c>
      <c r="L1098" s="1">
        <v>3</v>
      </c>
      <c r="M1098" s="4" t="str">
        <f>IFERROR(VLOOKUP(J1098,Config!$A:$G,7,0),"")</f>
        <v>EA</v>
      </c>
      <c r="N1098" s="5">
        <f>IFERROR(VLOOKUP(J1098,Config!$A:$C,3,0),"")</f>
        <v>0</v>
      </c>
      <c r="P1098" s="4">
        <f>IFERROR(VLOOKUP(J1098,Config!$A:$F,6,0),"")</f>
        <v>0</v>
      </c>
    </row>
    <row r="1099" spans="1:16" x14ac:dyDescent="0.25">
      <c r="A1099" s="1">
        <v>340</v>
      </c>
      <c r="B1099" s="6">
        <v>44327</v>
      </c>
      <c r="C1099" s="7">
        <v>0.625</v>
      </c>
      <c r="E1099" s="4" t="s">
        <v>70</v>
      </c>
      <c r="G1099" s="4">
        <f t="shared" si="31"/>
        <v>5</v>
      </c>
      <c r="H1099" s="4">
        <f t="shared" si="32"/>
        <v>2021</v>
      </c>
      <c r="J1099" s="1" t="s">
        <v>346</v>
      </c>
      <c r="K1099" s="4" t="str">
        <f>IFERROR(VLOOKUP(J1099,Config!$A:$B,2,0),"")</f>
        <v>Fulse (Cầu chì) 5A</v>
      </c>
      <c r="L1099" s="1">
        <v>2</v>
      </c>
      <c r="M1099" s="4" t="str">
        <f>IFERROR(VLOOKUP(J1099,Config!$A:$G,7,0),"")</f>
        <v>EA</v>
      </c>
      <c r="N1099" s="5">
        <f>IFERROR(VLOOKUP(J1099,Config!$A:$C,3,0),"")</f>
        <v>0</v>
      </c>
      <c r="P1099" s="4">
        <f>IFERROR(VLOOKUP(J1099,Config!$A:$F,6,0),"")</f>
        <v>0</v>
      </c>
    </row>
    <row r="1100" spans="1:16" x14ac:dyDescent="0.25">
      <c r="A1100" s="1">
        <v>341</v>
      </c>
      <c r="B1100" s="6">
        <v>44327</v>
      </c>
      <c r="C1100" s="7">
        <v>0.625</v>
      </c>
      <c r="E1100" s="4" t="s">
        <v>70</v>
      </c>
      <c r="G1100" s="4">
        <f t="shared" si="31"/>
        <v>5</v>
      </c>
      <c r="H1100" s="4">
        <f t="shared" si="32"/>
        <v>2021</v>
      </c>
      <c r="J1100" s="1" t="s">
        <v>348</v>
      </c>
      <c r="K1100" s="4" t="str">
        <f>IFERROR(VLOOKUP(J1100,Config!$A:$B,2,0),"")</f>
        <v>Fulse (Cầu chì) 3.15A</v>
      </c>
      <c r="L1100" s="1">
        <v>70</v>
      </c>
      <c r="M1100" s="4" t="str">
        <f>IFERROR(VLOOKUP(J1100,Config!$A:$G,7,0),"")</f>
        <v>EA</v>
      </c>
      <c r="N1100" s="5">
        <f>IFERROR(VLOOKUP(J1100,Config!$A:$C,3,0),"")</f>
        <v>0</v>
      </c>
      <c r="P1100" s="4">
        <f>IFERROR(VLOOKUP(J1100,Config!$A:$F,6,0),"")</f>
        <v>0</v>
      </c>
    </row>
    <row r="1101" spans="1:16" x14ac:dyDescent="0.25">
      <c r="A1101" s="1">
        <v>342</v>
      </c>
      <c r="B1101" s="6">
        <v>44327</v>
      </c>
      <c r="C1101" s="7">
        <v>0.625</v>
      </c>
      <c r="E1101" s="4" t="s">
        <v>70</v>
      </c>
      <c r="G1101" s="4">
        <f t="shared" si="31"/>
        <v>5</v>
      </c>
      <c r="H1101" s="4">
        <f t="shared" si="32"/>
        <v>2021</v>
      </c>
      <c r="J1101" s="1" t="s">
        <v>350</v>
      </c>
      <c r="K1101" s="4" t="str">
        <f>IFERROR(VLOOKUP(J1101,Config!$A:$B,2,0),"")</f>
        <v xml:space="preserve">Flux height sensor </v>
      </c>
      <c r="L1101" s="1">
        <v>4</v>
      </c>
      <c r="M1101" s="4" t="str">
        <f>IFERROR(VLOOKUP(J1101,Config!$A:$G,7,0),"")</f>
        <v>EA</v>
      </c>
      <c r="N1101" s="5">
        <f>IFERROR(VLOOKUP(J1101,Config!$A:$C,3,0),"")</f>
        <v>0</v>
      </c>
      <c r="P1101" s="4" t="str">
        <f>IFERROR(VLOOKUP(J1101,Config!$A:$F,6,0),"")</f>
        <v>214762</v>
      </c>
    </row>
    <row r="1102" spans="1:16" x14ac:dyDescent="0.25">
      <c r="A1102" s="1">
        <v>343</v>
      </c>
      <c r="B1102" s="6">
        <v>44327</v>
      </c>
      <c r="C1102" s="7">
        <v>0.625</v>
      </c>
      <c r="E1102" s="4" t="s">
        <v>70</v>
      </c>
      <c r="G1102" s="4">
        <f t="shared" si="31"/>
        <v>5</v>
      </c>
      <c r="H1102" s="4">
        <f t="shared" si="32"/>
        <v>2021</v>
      </c>
      <c r="J1102" s="1" t="s">
        <v>365</v>
      </c>
      <c r="K1102" s="4" t="str">
        <f>IFERROR(VLOOKUP(J1102,Config!$A:$B,2,0),"")</f>
        <v>Bộ chia khí máy mount YAMAHA</v>
      </c>
      <c r="L1102" s="1">
        <v>2</v>
      </c>
      <c r="M1102" s="4" t="str">
        <f>IFERROR(VLOOKUP(J1102,Config!$A:$G,7,0),"")</f>
        <v>EA</v>
      </c>
      <c r="N1102" s="5">
        <f>IFERROR(VLOOKUP(J1102,Config!$A:$C,3,0),"")</f>
        <v>0</v>
      </c>
      <c r="P1102" s="4" t="str">
        <f>IFERROR(VLOOKUP(J1102,Config!$A:$F,6,0),"")</f>
        <v>KHY-M7151-032</v>
      </c>
    </row>
    <row r="1103" spans="1:16" x14ac:dyDescent="0.25">
      <c r="A1103" s="1">
        <v>344</v>
      </c>
      <c r="B1103" s="6">
        <v>44327</v>
      </c>
      <c r="C1103" s="7">
        <v>0.625</v>
      </c>
      <c r="E1103" s="4" t="s">
        <v>70</v>
      </c>
      <c r="G1103" s="4">
        <f t="shared" si="31"/>
        <v>5</v>
      </c>
      <c r="H1103" s="4">
        <f t="shared" si="32"/>
        <v>2021</v>
      </c>
      <c r="J1103" s="1" t="s">
        <v>366</v>
      </c>
      <c r="K1103" s="4" t="str">
        <f>IFERROR(VLOOKUP(J1103,Config!$A:$B,2,0),"")</f>
        <v xml:space="preserve">Súng bắn barcode </v>
      </c>
      <c r="L1103" s="1">
        <v>6</v>
      </c>
      <c r="M1103" s="4" t="str">
        <f>IFERROR(VLOOKUP(J1103,Config!$A:$G,7,0),"")</f>
        <v>EA</v>
      </c>
      <c r="N1103" s="5">
        <f>IFERROR(VLOOKUP(J1103,Config!$A:$C,3,0),"")</f>
        <v>0</v>
      </c>
      <c r="P1103" s="4" t="str">
        <f>IFERROR(VLOOKUP(J1103,Config!$A:$F,6,0),"")</f>
        <v>1A1631PP175199</v>
      </c>
    </row>
    <row r="1104" spans="1:16" x14ac:dyDescent="0.25">
      <c r="A1104" s="1">
        <v>345</v>
      </c>
      <c r="B1104" s="6">
        <v>44327</v>
      </c>
      <c r="C1104" s="7">
        <v>0.625</v>
      </c>
      <c r="E1104" s="4" t="s">
        <v>70</v>
      </c>
      <c r="G1104" s="4">
        <f t="shared" si="31"/>
        <v>5</v>
      </c>
      <c r="H1104" s="4">
        <f t="shared" si="32"/>
        <v>2021</v>
      </c>
      <c r="J1104" s="1" t="s">
        <v>368</v>
      </c>
      <c r="K1104" s="4" t="str">
        <f>IFERROR(VLOOKUP(J1104,Config!$A:$B,2,0),"")</f>
        <v>Đầu đo LCR</v>
      </c>
      <c r="M1104" s="4" t="str">
        <f>IFERROR(VLOOKUP(J1104,Config!$A:$G,7,0),"")</f>
        <v>EA</v>
      </c>
      <c r="N1104" s="5">
        <f>IFERROR(VLOOKUP(J1104,Config!$A:$C,3,0),"")</f>
        <v>0</v>
      </c>
      <c r="P1104" s="4">
        <f>IFERROR(VLOOKUP(J1104,Config!$A:$F,6,0),"")</f>
        <v>0</v>
      </c>
    </row>
    <row r="1105" spans="1:16" x14ac:dyDescent="0.25">
      <c r="A1105" s="1">
        <v>346</v>
      </c>
      <c r="B1105" s="6">
        <v>44327</v>
      </c>
      <c r="C1105" s="7">
        <v>0.625</v>
      </c>
      <c r="E1105" s="4" t="s">
        <v>70</v>
      </c>
      <c r="G1105" s="4">
        <f t="shared" si="31"/>
        <v>5</v>
      </c>
      <c r="H1105" s="4">
        <f t="shared" si="32"/>
        <v>2021</v>
      </c>
      <c r="J1105" s="1" t="s">
        <v>380</v>
      </c>
      <c r="K1105" s="4" t="str">
        <f>IFERROR(VLOOKUP(J1105,Config!$A:$B,2,0),"")</f>
        <v>SWITCH + HUB</v>
      </c>
      <c r="M1105" s="4" t="str">
        <f>IFERROR(VLOOKUP(J1105,Config!$A:$G,7,0),"")</f>
        <v>EA</v>
      </c>
      <c r="N1105" s="5">
        <f>IFERROR(VLOOKUP(J1105,Config!$A:$C,3,0),"")</f>
        <v>0</v>
      </c>
      <c r="P1105" s="4">
        <f>IFERROR(VLOOKUP(J1105,Config!$A:$F,6,0),"")</f>
        <v>0</v>
      </c>
    </row>
    <row r="1106" spans="1:16" x14ac:dyDescent="0.25">
      <c r="A1106" s="1">
        <v>347</v>
      </c>
      <c r="B1106" s="6">
        <v>44327</v>
      </c>
      <c r="C1106" s="7">
        <v>0.625</v>
      </c>
      <c r="E1106" s="4" t="s">
        <v>70</v>
      </c>
      <c r="G1106" s="4">
        <f t="shared" si="31"/>
        <v>5</v>
      </c>
      <c r="H1106" s="4">
        <f t="shared" si="32"/>
        <v>2021</v>
      </c>
      <c r="J1106" s="1" t="s">
        <v>385</v>
      </c>
      <c r="K1106" s="4" t="str">
        <f>IFERROR(VLOOKUP(J1106,Config!$A:$B,2,0),"")</f>
        <v>Dây nguồn</v>
      </c>
      <c r="M1106" s="4" t="str">
        <f>IFERROR(VLOOKUP(J1106,Config!$A:$G,7,0),"")</f>
        <v>Ea</v>
      </c>
      <c r="N1106" s="5">
        <f>IFERROR(VLOOKUP(J1106,Config!$A:$C,3,0),"")</f>
        <v>0</v>
      </c>
      <c r="P1106" s="4">
        <f>IFERROR(VLOOKUP(J1106,Config!$A:$F,6,0),"")</f>
        <v>0</v>
      </c>
    </row>
    <row r="1107" spans="1:16" x14ac:dyDescent="0.25">
      <c r="A1107" s="1">
        <v>348</v>
      </c>
      <c r="B1107" s="6">
        <v>44327</v>
      </c>
      <c r="C1107" s="7">
        <v>0.625</v>
      </c>
      <c r="E1107" s="4" t="s">
        <v>70</v>
      </c>
      <c r="G1107" s="4">
        <f t="shared" si="31"/>
        <v>5</v>
      </c>
      <c r="H1107" s="4">
        <f t="shared" si="32"/>
        <v>2021</v>
      </c>
      <c r="J1107" s="1" t="s">
        <v>386</v>
      </c>
      <c r="K1107" s="4" t="str">
        <f>IFERROR(VLOOKUP(J1107,Config!$A:$B,2,0),"")</f>
        <v>Dây cáp</v>
      </c>
      <c r="M1107" s="4" t="str">
        <f>IFERROR(VLOOKUP(J1107,Config!$A:$G,7,0),"")</f>
        <v>Ea</v>
      </c>
      <c r="N1107" s="5">
        <f>IFERROR(VLOOKUP(J1107,Config!$A:$C,3,0),"")</f>
        <v>0</v>
      </c>
      <c r="P1107" s="4">
        <f>IFERROR(VLOOKUP(J1107,Config!$A:$F,6,0),"")</f>
        <v>0</v>
      </c>
    </row>
    <row r="1108" spans="1:16" x14ac:dyDescent="0.25">
      <c r="A1108" s="1">
        <v>349</v>
      </c>
      <c r="B1108" s="6">
        <v>44327</v>
      </c>
      <c r="C1108" s="7">
        <v>0.625</v>
      </c>
      <c r="E1108" s="4" t="s">
        <v>70</v>
      </c>
      <c r="G1108" s="4">
        <f t="shared" si="31"/>
        <v>5</v>
      </c>
      <c r="H1108" s="4">
        <f t="shared" si="32"/>
        <v>2021</v>
      </c>
      <c r="J1108" s="1" t="s">
        <v>387</v>
      </c>
      <c r="K1108" s="4" t="str">
        <f>IFERROR(VLOOKUP(J1108,Config!$A:$B,2,0),"")</f>
        <v>Phích cắm, ổ cắm</v>
      </c>
      <c r="L1108" s="1">
        <v>14</v>
      </c>
      <c r="M1108" s="4" t="str">
        <f>IFERROR(VLOOKUP(J1108,Config!$A:$G,7,0),"")</f>
        <v>Ea</v>
      </c>
      <c r="N1108" s="5">
        <f>IFERROR(VLOOKUP(J1108,Config!$A:$C,3,0),"")</f>
        <v>0</v>
      </c>
      <c r="P1108" s="4">
        <f>IFERROR(VLOOKUP(J1108,Config!$A:$F,6,0),"")</f>
        <v>0</v>
      </c>
    </row>
    <row r="1109" spans="1:16" x14ac:dyDescent="0.25">
      <c r="A1109" s="1">
        <v>350</v>
      </c>
      <c r="B1109" s="6">
        <v>44327</v>
      </c>
      <c r="C1109" s="7">
        <v>0.625</v>
      </c>
      <c r="E1109" s="4" t="s">
        <v>70</v>
      </c>
      <c r="G1109" s="4">
        <f t="shared" si="31"/>
        <v>5</v>
      </c>
      <c r="H1109" s="4">
        <f t="shared" si="32"/>
        <v>2021</v>
      </c>
      <c r="J1109" s="1" t="s">
        <v>393</v>
      </c>
      <c r="K1109" s="4" t="str">
        <f>IFERROR(VLOOKUP(J1109,Config!$A:$B,2,0),"")</f>
        <v>Vòng đeo tay chống tĩnh điện</v>
      </c>
      <c r="L1109" s="1">
        <v>32</v>
      </c>
      <c r="M1109" s="4" t="str">
        <f>IFERROR(VLOOKUP(J1109,Config!$A:$G,7,0),"")</f>
        <v>Ea</v>
      </c>
      <c r="N1109" s="5">
        <f>IFERROR(VLOOKUP(J1109,Config!$A:$C,3,0),"")</f>
        <v>0</v>
      </c>
      <c r="P1109" s="4">
        <f>IFERROR(VLOOKUP(J1109,Config!$A:$F,6,0),"")</f>
        <v>0</v>
      </c>
    </row>
    <row r="1110" spans="1:16" x14ac:dyDescent="0.25">
      <c r="A1110" s="1">
        <v>351</v>
      </c>
      <c r="B1110" s="6">
        <v>44327</v>
      </c>
      <c r="C1110" s="7">
        <v>0.625</v>
      </c>
      <c r="E1110" s="4" t="s">
        <v>70</v>
      </c>
      <c r="G1110" s="4">
        <f t="shared" si="31"/>
        <v>5</v>
      </c>
      <c r="H1110" s="4">
        <f t="shared" si="32"/>
        <v>2021</v>
      </c>
      <c r="J1110" s="1" t="s">
        <v>394</v>
      </c>
      <c r="K1110" s="4" t="str">
        <f>IFERROR(VLOOKUP(J1110,Config!$A:$B,2,0),"")</f>
        <v>Dây tiếp địa</v>
      </c>
      <c r="L1110" s="1">
        <v>30</v>
      </c>
      <c r="M1110" s="4" t="str">
        <f>IFERROR(VLOOKUP(J1110,Config!$A:$G,7,0),"")</f>
        <v>Ea</v>
      </c>
      <c r="N1110" s="5">
        <f>IFERROR(VLOOKUP(J1110,Config!$A:$C,3,0),"")</f>
        <v>0</v>
      </c>
      <c r="P1110" s="4">
        <f>IFERROR(VLOOKUP(J1110,Config!$A:$F,6,0),"")</f>
        <v>0</v>
      </c>
    </row>
    <row r="1111" spans="1:16" x14ac:dyDescent="0.25">
      <c r="A1111" s="1">
        <v>352</v>
      </c>
      <c r="B1111" s="6">
        <v>44327</v>
      </c>
      <c r="C1111" s="7">
        <v>0.625</v>
      </c>
      <c r="E1111" s="4" t="s">
        <v>70</v>
      </c>
      <c r="G1111" s="4">
        <f t="shared" si="31"/>
        <v>5</v>
      </c>
      <c r="H1111" s="4">
        <f t="shared" si="32"/>
        <v>2021</v>
      </c>
      <c r="J1111" s="1" t="s">
        <v>395</v>
      </c>
      <c r="K1111" s="4" t="str">
        <f>IFERROR(VLOOKUP(J1111,Config!$A:$B,2,0),"")</f>
        <v>Dây tín hiệu</v>
      </c>
      <c r="M1111" s="4">
        <f>IFERROR(VLOOKUP(J1111,Config!$A:$G,7,0),"")</f>
        <v>0</v>
      </c>
      <c r="N1111" s="5">
        <f>IFERROR(VLOOKUP(J1111,Config!$A:$C,3,0),"")</f>
        <v>0</v>
      </c>
      <c r="P1111" s="4">
        <f>IFERROR(VLOOKUP(J1111,Config!$A:$F,6,0),"")</f>
        <v>0</v>
      </c>
    </row>
    <row r="1112" spans="1:16" x14ac:dyDescent="0.25">
      <c r="A1112" s="1">
        <v>353</v>
      </c>
      <c r="B1112" s="6">
        <v>44327</v>
      </c>
      <c r="C1112" s="7">
        <v>0.625</v>
      </c>
      <c r="E1112" s="4" t="s">
        <v>70</v>
      </c>
      <c r="G1112" s="4">
        <f t="shared" si="31"/>
        <v>5</v>
      </c>
      <c r="H1112" s="4">
        <f t="shared" si="32"/>
        <v>2021</v>
      </c>
      <c r="J1112" s="1" t="s">
        <v>396</v>
      </c>
      <c r="K1112" s="4" t="str">
        <f>IFERROR(VLOOKUP(J1112,Config!$A:$B,2,0),"")</f>
        <v>Dây điện loại nhỏ</v>
      </c>
      <c r="M1112" s="4">
        <f>IFERROR(VLOOKUP(J1112,Config!$A:$G,7,0),"")</f>
        <v>0</v>
      </c>
      <c r="N1112" s="5">
        <f>IFERROR(VLOOKUP(J1112,Config!$A:$C,3,0),"")</f>
        <v>0</v>
      </c>
      <c r="P1112" s="4">
        <f>IFERROR(VLOOKUP(J1112,Config!$A:$F,6,0),"")</f>
        <v>0</v>
      </c>
    </row>
    <row r="1113" spans="1:16" x14ac:dyDescent="0.25">
      <c r="A1113" s="1">
        <v>354</v>
      </c>
      <c r="B1113" s="6">
        <v>44327</v>
      </c>
      <c r="C1113" s="7">
        <v>0.625</v>
      </c>
      <c r="E1113" s="4" t="s">
        <v>70</v>
      </c>
      <c r="G1113" s="4">
        <f t="shared" si="31"/>
        <v>5</v>
      </c>
      <c r="H1113" s="4">
        <f t="shared" si="32"/>
        <v>2021</v>
      </c>
      <c r="J1113" s="1" t="s">
        <v>399</v>
      </c>
      <c r="K1113" s="4" t="str">
        <f>IFERROR(VLOOKUP(J1113,Config!$A:$B,2,0),"")</f>
        <v>Dây điện loại to</v>
      </c>
      <c r="M1113" s="4">
        <f>IFERROR(VLOOKUP(J1113,Config!$A:$G,7,0),"")</f>
        <v>0</v>
      </c>
      <c r="N1113" s="5">
        <f>IFERROR(VLOOKUP(J1113,Config!$A:$C,3,0),"")</f>
        <v>0</v>
      </c>
      <c r="P1113" s="4">
        <f>IFERROR(VLOOKUP(J1113,Config!$A:$F,6,0),"")</f>
        <v>0</v>
      </c>
    </row>
    <row r="1114" spans="1:16" x14ac:dyDescent="0.25">
      <c r="A1114" s="1">
        <v>355</v>
      </c>
      <c r="B1114" s="6">
        <v>44327</v>
      </c>
      <c r="C1114" s="7">
        <v>0.625</v>
      </c>
      <c r="E1114" s="4" t="s">
        <v>70</v>
      </c>
      <c r="G1114" s="4">
        <f t="shared" si="31"/>
        <v>5</v>
      </c>
      <c r="H1114" s="4">
        <f t="shared" si="32"/>
        <v>2021</v>
      </c>
      <c r="J1114" s="1" t="s">
        <v>400</v>
      </c>
      <c r="K1114" s="4" t="str">
        <f>IFERROR(VLOOKUP(J1114,Config!$A:$B,2,0),"")</f>
        <v>Bàn phím</v>
      </c>
      <c r="L1114" s="1">
        <v>15</v>
      </c>
      <c r="M1114" s="4" t="str">
        <f>IFERROR(VLOOKUP(J1114,Config!$A:$G,7,0),"")</f>
        <v>Ea</v>
      </c>
      <c r="N1114" s="5">
        <f>IFERROR(VLOOKUP(J1114,Config!$A:$C,3,0),"")</f>
        <v>0</v>
      </c>
      <c r="P1114" s="4">
        <f>IFERROR(VLOOKUP(J1114,Config!$A:$F,6,0),"")</f>
        <v>0</v>
      </c>
    </row>
    <row r="1115" spans="1:16" x14ac:dyDescent="0.25">
      <c r="A1115" s="1">
        <v>356</v>
      </c>
      <c r="B1115" s="6">
        <v>44327</v>
      </c>
      <c r="C1115" s="7">
        <v>0.625</v>
      </c>
      <c r="E1115" s="4" t="s">
        <v>70</v>
      </c>
      <c r="G1115" s="4">
        <f t="shared" si="31"/>
        <v>5</v>
      </c>
      <c r="H1115" s="4">
        <f t="shared" si="32"/>
        <v>2021</v>
      </c>
      <c r="J1115" s="1" t="s">
        <v>401</v>
      </c>
      <c r="K1115" s="4" t="str">
        <f>IFERROR(VLOOKUP(J1115,Config!$A:$B,2,0),"")</f>
        <v>Chuột</v>
      </c>
      <c r="L1115" s="1">
        <v>9</v>
      </c>
      <c r="M1115" s="4" t="str">
        <f>IFERROR(VLOOKUP(J1115,Config!$A:$G,7,0),"")</f>
        <v>Ea</v>
      </c>
      <c r="N1115" s="5">
        <f>IFERROR(VLOOKUP(J1115,Config!$A:$C,3,0),"")</f>
        <v>0</v>
      </c>
      <c r="P1115" s="4">
        <f>IFERROR(VLOOKUP(J1115,Config!$A:$F,6,0),"")</f>
        <v>0</v>
      </c>
    </row>
    <row r="1116" spans="1:16" x14ac:dyDescent="0.25">
      <c r="A1116" s="1">
        <v>357</v>
      </c>
      <c r="B1116" s="6">
        <v>44327</v>
      </c>
      <c r="C1116" s="7">
        <v>0.625</v>
      </c>
      <c r="E1116" s="4" t="s">
        <v>70</v>
      </c>
      <c r="G1116" s="4">
        <f t="shared" si="31"/>
        <v>5</v>
      </c>
      <c r="H1116" s="4">
        <f t="shared" si="32"/>
        <v>2021</v>
      </c>
      <c r="J1116" s="1" t="s">
        <v>402</v>
      </c>
      <c r="K1116" s="4" t="str">
        <f>IFERROR(VLOOKUP(J1116,Config!$A:$B,2,0),"")</f>
        <v>Dây belt dẹt conveyor</v>
      </c>
      <c r="M1116" s="4">
        <f>IFERROR(VLOOKUP(J1116,Config!$A:$G,7,0),"")</f>
        <v>0</v>
      </c>
      <c r="N1116" s="5">
        <f>IFERROR(VLOOKUP(J1116,Config!$A:$C,3,0),"")</f>
        <v>0</v>
      </c>
      <c r="P1116" s="4">
        <f>IFERROR(VLOOKUP(J1116,Config!$A:$F,6,0),"")</f>
        <v>0</v>
      </c>
    </row>
    <row r="1117" spans="1:16" x14ac:dyDescent="0.25">
      <c r="A1117" s="1">
        <v>358</v>
      </c>
      <c r="B1117" s="6">
        <v>44327</v>
      </c>
      <c r="C1117" s="7">
        <v>0.625</v>
      </c>
      <c r="E1117" s="4" t="s">
        <v>70</v>
      </c>
      <c r="G1117" s="4">
        <f t="shared" si="31"/>
        <v>5</v>
      </c>
      <c r="H1117" s="4">
        <f t="shared" si="32"/>
        <v>2021</v>
      </c>
      <c r="J1117" s="1" t="s">
        <v>403</v>
      </c>
      <c r="K1117" s="4" t="str">
        <f>IFERROR(VLOOKUP(J1117,Config!$A:$B,2,0),"")</f>
        <v>Smema</v>
      </c>
      <c r="M1117" s="4">
        <f>IFERROR(VLOOKUP(J1117,Config!$A:$G,7,0),"")</f>
        <v>0</v>
      </c>
      <c r="N1117" s="5">
        <f>IFERROR(VLOOKUP(J1117,Config!$A:$C,3,0),"")</f>
        <v>0</v>
      </c>
      <c r="P1117" s="4">
        <f>IFERROR(VLOOKUP(J1117,Config!$A:$F,6,0),"")</f>
        <v>0</v>
      </c>
    </row>
    <row r="1118" spans="1:16" x14ac:dyDescent="0.25">
      <c r="A1118" s="1">
        <v>359</v>
      </c>
      <c r="B1118" s="6">
        <v>44327</v>
      </c>
      <c r="C1118" s="7">
        <v>0.625</v>
      </c>
      <c r="E1118" s="4" t="s">
        <v>70</v>
      </c>
      <c r="G1118" s="4">
        <f t="shared" si="31"/>
        <v>5</v>
      </c>
      <c r="H1118" s="4">
        <f t="shared" si="32"/>
        <v>2021</v>
      </c>
      <c r="J1118" s="1" t="s">
        <v>404</v>
      </c>
      <c r="K1118" s="4" t="str">
        <f>IFERROR(VLOOKUP(J1118,Config!$A:$B,2,0),"")</f>
        <v>Support pin</v>
      </c>
      <c r="M1118" s="4">
        <f>IFERROR(VLOOKUP(J1118,Config!$A:$G,7,0),"")</f>
        <v>0</v>
      </c>
      <c r="N1118" s="5">
        <f>IFERROR(VLOOKUP(J1118,Config!$A:$C,3,0),"")</f>
        <v>0</v>
      </c>
      <c r="P1118" s="4">
        <f>IFERROR(VLOOKUP(J1118,Config!$A:$F,6,0),"")</f>
        <v>0</v>
      </c>
    </row>
    <row r="1119" spans="1:16" x14ac:dyDescent="0.25">
      <c r="A1119" s="1">
        <v>360</v>
      </c>
      <c r="B1119" s="6">
        <v>44327</v>
      </c>
      <c r="C1119" s="7">
        <v>0.625</v>
      </c>
      <c r="E1119" s="4" t="s">
        <v>70</v>
      </c>
      <c r="G1119" s="4">
        <f t="shared" si="31"/>
        <v>5</v>
      </c>
      <c r="H1119" s="4">
        <f t="shared" si="32"/>
        <v>2021</v>
      </c>
      <c r="J1119" s="1" t="s">
        <v>413</v>
      </c>
      <c r="K1119" s="4" t="str">
        <f>IFERROR(VLOOKUP(J1119,Config!$A:$B,2,0),"")</f>
        <v>Spare part KOHYOUNG</v>
      </c>
      <c r="M1119" s="4">
        <f>IFERROR(VLOOKUP(J1119,Config!$A:$G,7,0),"")</f>
        <v>0</v>
      </c>
      <c r="N1119" s="5">
        <f>IFERROR(VLOOKUP(J1119,Config!$A:$C,3,0),"")</f>
        <v>0</v>
      </c>
      <c r="P1119" s="4">
        <f>IFERROR(VLOOKUP(J1119,Config!$A:$F,6,0),"")</f>
        <v>0</v>
      </c>
    </row>
    <row r="1120" spans="1:16" x14ac:dyDescent="0.25">
      <c r="A1120" s="1">
        <v>361</v>
      </c>
      <c r="B1120" s="6">
        <v>44327</v>
      </c>
      <c r="C1120" s="7">
        <v>0.625</v>
      </c>
      <c r="E1120" s="4" t="s">
        <v>70</v>
      </c>
      <c r="G1120" s="4">
        <f t="shared" si="31"/>
        <v>5</v>
      </c>
      <c r="H1120" s="4">
        <f t="shared" si="32"/>
        <v>2021</v>
      </c>
      <c r="J1120" s="1" t="s">
        <v>414</v>
      </c>
      <c r="K1120" s="4" t="str">
        <f>IFERROR(VLOOKUP(J1120,Config!$A:$B,2,0),"")</f>
        <v>Spare part 2D AOI</v>
      </c>
      <c r="M1120" s="4">
        <f>IFERROR(VLOOKUP(J1120,Config!$A:$G,7,0),"")</f>
        <v>0</v>
      </c>
      <c r="N1120" s="5">
        <f>IFERROR(VLOOKUP(J1120,Config!$A:$C,3,0),"")</f>
        <v>0</v>
      </c>
      <c r="P1120" s="4">
        <f>IFERROR(VLOOKUP(J1120,Config!$A:$F,6,0),"")</f>
        <v>0</v>
      </c>
    </row>
    <row r="1121" spans="1:16" x14ac:dyDescent="0.25">
      <c r="A1121" s="1">
        <v>362</v>
      </c>
      <c r="B1121" s="6">
        <v>44327</v>
      </c>
      <c r="C1121" s="7">
        <v>0.625</v>
      </c>
      <c r="E1121" s="4" t="s">
        <v>70</v>
      </c>
      <c r="G1121" s="4">
        <f t="shared" si="31"/>
        <v>5</v>
      </c>
      <c r="H1121" s="4">
        <f t="shared" si="32"/>
        <v>2021</v>
      </c>
      <c r="J1121" s="1" t="s">
        <v>415</v>
      </c>
      <c r="K1121" s="4" t="str">
        <f>IFERROR(VLOOKUP(J1121,Config!$A:$B,2,0),"")</f>
        <v>Dây cable mạng</v>
      </c>
      <c r="M1121" s="4">
        <f>IFERROR(VLOOKUP(J1121,Config!$A:$G,7,0),"")</f>
        <v>0</v>
      </c>
      <c r="N1121" s="5">
        <f>IFERROR(VLOOKUP(J1121,Config!$A:$C,3,0),"")</f>
        <v>0</v>
      </c>
      <c r="P1121" s="4">
        <f>IFERROR(VLOOKUP(J1121,Config!$A:$F,6,0),"")</f>
        <v>0</v>
      </c>
    </row>
    <row r="1122" spans="1:16" x14ac:dyDescent="0.25">
      <c r="A1122" s="1">
        <v>363</v>
      </c>
      <c r="B1122" s="6">
        <v>44327</v>
      </c>
      <c r="C1122" s="7">
        <v>0.625</v>
      </c>
      <c r="E1122" s="4" t="s">
        <v>70</v>
      </c>
      <c r="G1122" s="4">
        <f t="shared" si="31"/>
        <v>5</v>
      </c>
      <c r="H1122" s="4">
        <f t="shared" si="32"/>
        <v>2021</v>
      </c>
      <c r="J1122" s="1" t="s">
        <v>416</v>
      </c>
      <c r="K1122" s="4" t="str">
        <f>IFERROR(VLOOKUP(J1122,Config!$A:$B,2,0),"")</f>
        <v>Cable chuyển đổi</v>
      </c>
      <c r="M1122" s="4" t="str">
        <f>IFERROR(VLOOKUP(J1122,Config!$A:$G,7,0),"")</f>
        <v>Ea</v>
      </c>
      <c r="N1122" s="5">
        <f>IFERROR(VLOOKUP(J1122,Config!$A:$C,3,0),"")</f>
        <v>0</v>
      </c>
      <c r="P1122" s="4">
        <f>IFERROR(VLOOKUP(J1122,Config!$A:$F,6,0),"")</f>
        <v>0</v>
      </c>
    </row>
    <row r="1123" spans="1:16" x14ac:dyDescent="0.25">
      <c r="A1123" s="1">
        <v>364</v>
      </c>
      <c r="B1123" s="6">
        <v>44327</v>
      </c>
      <c r="C1123" s="7">
        <v>0.625</v>
      </c>
      <c r="E1123" s="4" t="s">
        <v>70</v>
      </c>
      <c r="G1123" s="4">
        <f t="shared" si="31"/>
        <v>5</v>
      </c>
      <c r="H1123" s="4">
        <f t="shared" si="32"/>
        <v>2021</v>
      </c>
      <c r="J1123" s="1" t="s">
        <v>417</v>
      </c>
      <c r="K1123" s="4" t="str">
        <f>IFERROR(VLOOKUP(J1123,Config!$A:$B,2,0),"")</f>
        <v>Ổ cứng máy tính 250G</v>
      </c>
      <c r="L1123" s="1">
        <v>1</v>
      </c>
      <c r="M1123" s="4" t="str">
        <f>IFERROR(VLOOKUP(J1123,Config!$A:$G,7,0),"")</f>
        <v>Ea</v>
      </c>
      <c r="N1123" s="5">
        <f>IFERROR(VLOOKUP(J1123,Config!$A:$C,3,0),"")</f>
        <v>0</v>
      </c>
      <c r="P1123" s="4">
        <f>IFERROR(VLOOKUP(J1123,Config!$A:$F,6,0),"")</f>
        <v>0</v>
      </c>
    </row>
    <row r="1124" spans="1:16" x14ac:dyDescent="0.25">
      <c r="A1124" s="1">
        <v>365</v>
      </c>
      <c r="B1124" s="6">
        <v>44327</v>
      </c>
      <c r="C1124" s="7">
        <v>0.625</v>
      </c>
      <c r="E1124" s="4" t="s">
        <v>70</v>
      </c>
      <c r="G1124" s="4">
        <f t="shared" si="31"/>
        <v>5</v>
      </c>
      <c r="H1124" s="4">
        <f t="shared" si="32"/>
        <v>2021</v>
      </c>
      <c r="J1124" s="1" t="s">
        <v>489</v>
      </c>
      <c r="K1124" s="4" t="str">
        <f>IFERROR(VLOOKUP(J1124,Config!$A:$B,2,0),"")</f>
        <v>Nguồn 48V-5A</v>
      </c>
      <c r="L1124" s="1">
        <v>1</v>
      </c>
      <c r="M1124" s="4" t="str">
        <f>IFERROR(VLOOKUP(J1124,Config!$A:$G,7,0),"")</f>
        <v>Ea</v>
      </c>
      <c r="N1124" s="5">
        <f>IFERROR(VLOOKUP(J1124,Config!$A:$C,3,0),"")</f>
        <v>0</v>
      </c>
      <c r="P1124" s="4">
        <f>IFERROR(VLOOKUP(J1124,Config!$A:$F,6,0),"")</f>
        <v>0</v>
      </c>
    </row>
    <row r="1125" spans="1:16" x14ac:dyDescent="0.25">
      <c r="A1125" s="1">
        <v>366</v>
      </c>
      <c r="B1125" s="6">
        <v>44327</v>
      </c>
      <c r="C1125" s="7">
        <v>0.625</v>
      </c>
      <c r="E1125" s="4" t="s">
        <v>70</v>
      </c>
      <c r="G1125" s="4">
        <f t="shared" si="31"/>
        <v>5</v>
      </c>
      <c r="H1125" s="4">
        <f t="shared" si="32"/>
        <v>2021</v>
      </c>
      <c r="J1125" s="1" t="s">
        <v>490</v>
      </c>
      <c r="K1125" s="4" t="str">
        <f>IFERROR(VLOOKUP(J1125,Config!$A:$B,2,0),"")</f>
        <v xml:space="preserve"> Vòng Bút cảm ứng  YAMAHA</v>
      </c>
      <c r="M1125" s="4" t="str">
        <f>IFERROR(VLOOKUP(J1125,Config!$A:$G,7,0),"")</f>
        <v>Ea</v>
      </c>
      <c r="N1125" s="5">
        <f>IFERROR(VLOOKUP(J1125,Config!$A:$C,3,0),"")</f>
        <v>0</v>
      </c>
      <c r="P1125" s="4">
        <f>IFERROR(VLOOKUP(J1125,Config!$A:$F,6,0),"")</f>
        <v>0</v>
      </c>
    </row>
    <row r="1126" spans="1:16" x14ac:dyDescent="0.25">
      <c r="A1126" s="1">
        <v>367</v>
      </c>
      <c r="B1126" s="6">
        <v>44327</v>
      </c>
      <c r="C1126" s="7">
        <v>0.625</v>
      </c>
      <c r="E1126" s="4" t="s">
        <v>70</v>
      </c>
      <c r="G1126" s="4">
        <f t="shared" si="31"/>
        <v>5</v>
      </c>
      <c r="H1126" s="4">
        <f t="shared" si="32"/>
        <v>2021</v>
      </c>
      <c r="J1126" s="1" t="s">
        <v>491</v>
      </c>
      <c r="K1126" s="4" t="str">
        <f>IFERROR(VLOOKUP(J1126,Config!$A:$B,2,0),"")</f>
        <v>Filter Disk</v>
      </c>
      <c r="L1126" s="1">
        <v>5</v>
      </c>
      <c r="M1126" s="4" t="str">
        <f>IFERROR(VLOOKUP(J1126,Config!$A:$G,7,0),"")</f>
        <v>BOX</v>
      </c>
      <c r="N1126" s="5">
        <f>IFERROR(VLOOKUP(J1126,Config!$A:$C,3,0),"")</f>
        <v>0</v>
      </c>
      <c r="P1126" s="4" t="str">
        <f>IFERROR(VLOOKUP(J1126,Config!$A:$F,6,0),"")</f>
        <v>03042001-02</v>
      </c>
    </row>
    <row r="1127" spans="1:16" x14ac:dyDescent="0.25">
      <c r="A1127" s="1">
        <v>368</v>
      </c>
      <c r="B1127" s="6">
        <v>44327</v>
      </c>
      <c r="C1127" s="7">
        <v>0.625</v>
      </c>
      <c r="E1127" s="4" t="s">
        <v>70</v>
      </c>
      <c r="G1127" s="4">
        <f t="shared" si="31"/>
        <v>5</v>
      </c>
      <c r="H1127" s="4">
        <f t="shared" si="32"/>
        <v>2021</v>
      </c>
      <c r="J1127" s="1" t="s">
        <v>492</v>
      </c>
      <c r="K1127" s="4" t="str">
        <f>IFERROR(VLOOKUP(J1127,Config!$A:$B,2,0),"")</f>
        <v>Anti-Glare shield</v>
      </c>
      <c r="L1127" s="1">
        <v>3</v>
      </c>
      <c r="M1127" s="4" t="str">
        <f>IFERROR(VLOOKUP(J1127,Config!$A:$G,7,0),"")</f>
        <v>Pack</v>
      </c>
      <c r="N1127" s="5">
        <f>IFERROR(VLOOKUP(J1127,Config!$A:$C,3,0),"")</f>
        <v>0</v>
      </c>
      <c r="P1127" s="4" t="str">
        <f>IFERROR(VLOOKUP(J1127,Config!$A:$F,6,0),"")</f>
        <v>03013091S02</v>
      </c>
    </row>
    <row r="1128" spans="1:16" x14ac:dyDescent="0.25">
      <c r="A1128" s="1">
        <v>369</v>
      </c>
      <c r="B1128" s="6">
        <v>44327</v>
      </c>
      <c r="C1128" s="7">
        <v>0.625</v>
      </c>
      <c r="E1128" s="4" t="s">
        <v>70</v>
      </c>
      <c r="G1128" s="4">
        <f t="shared" si="31"/>
        <v>5</v>
      </c>
      <c r="H1128" s="4">
        <f t="shared" si="32"/>
        <v>2021</v>
      </c>
      <c r="J1128" s="1" t="s">
        <v>493</v>
      </c>
      <c r="K1128" s="4" t="str">
        <f>IFERROR(VLOOKUP(J1128,Config!$A:$B,2,0),"")</f>
        <v>Vacuum pipe</v>
      </c>
      <c r="L1128" s="1">
        <v>1</v>
      </c>
      <c r="M1128" s="4" t="str">
        <f>IFERROR(VLOOKUP(J1128,Config!$A:$G,7,0),"")</f>
        <v>box</v>
      </c>
      <c r="N1128" s="5">
        <f>IFERROR(VLOOKUP(J1128,Config!$A:$C,3,0),"")</f>
        <v>0</v>
      </c>
      <c r="P1128" s="4" t="str">
        <f>IFERROR(VLOOKUP(J1128,Config!$A:$F,6,0),"")</f>
        <v>03013018S01</v>
      </c>
    </row>
    <row r="1129" spans="1:16" x14ac:dyDescent="0.25">
      <c r="A1129" s="1">
        <v>370</v>
      </c>
      <c r="B1129" s="6">
        <v>44327</v>
      </c>
      <c r="C1129" s="7">
        <v>0.625</v>
      </c>
      <c r="E1129" s="4" t="s">
        <v>70</v>
      </c>
      <c r="G1129" s="4">
        <f t="shared" si="31"/>
        <v>5</v>
      </c>
      <c r="H1129" s="4">
        <f t="shared" si="32"/>
        <v>2021</v>
      </c>
      <c r="J1129" s="1" t="s">
        <v>494</v>
      </c>
      <c r="K1129" s="4" t="str">
        <f>IFERROR(VLOOKUP(J1129,Config!$A:$B,2,0),"")</f>
        <v>Nguồn 24V-5A</v>
      </c>
      <c r="L1129" s="1">
        <v>2</v>
      </c>
      <c r="M1129" s="4" t="str">
        <f>IFERROR(VLOOKUP(J1129,Config!$A:$G,7,0),"")</f>
        <v>ea</v>
      </c>
      <c r="N1129" s="5">
        <f>IFERROR(VLOOKUP(J1129,Config!$A:$C,3,0),"")</f>
        <v>0</v>
      </c>
      <c r="P1129" s="4">
        <f>IFERROR(VLOOKUP(J1129,Config!$A:$F,6,0),"")</f>
        <v>0</v>
      </c>
    </row>
    <row r="1130" spans="1:16" x14ac:dyDescent="0.25">
      <c r="A1130" s="1">
        <v>371</v>
      </c>
      <c r="B1130" s="6">
        <v>44327</v>
      </c>
      <c r="C1130" s="7">
        <v>0.625</v>
      </c>
      <c r="E1130" s="4" t="s">
        <v>70</v>
      </c>
      <c r="G1130" s="4">
        <f t="shared" si="31"/>
        <v>5</v>
      </c>
      <c r="H1130" s="4">
        <f t="shared" si="32"/>
        <v>2021</v>
      </c>
      <c r="J1130" s="1" t="s">
        <v>495</v>
      </c>
      <c r="K1130" s="4" t="str">
        <f>IFERROR(VLOOKUP(J1130,Config!$A:$B,2,0),"")</f>
        <v>TP link 8 cổng</v>
      </c>
      <c r="L1130" s="1">
        <v>2</v>
      </c>
      <c r="M1130" s="4" t="str">
        <f>IFERROR(VLOOKUP(J1130,Config!$A:$G,7,0),"")</f>
        <v>ea</v>
      </c>
      <c r="N1130" s="5">
        <f>IFERROR(VLOOKUP(J1130,Config!$A:$C,3,0),"")</f>
        <v>0</v>
      </c>
      <c r="P1130" s="4">
        <f>IFERROR(VLOOKUP(J1130,Config!$A:$F,6,0),"")</f>
        <v>0</v>
      </c>
    </row>
    <row r="1131" spans="1:16" x14ac:dyDescent="0.25">
      <c r="A1131" s="1">
        <v>372</v>
      </c>
      <c r="B1131" s="6">
        <v>44327</v>
      </c>
      <c r="C1131" s="7">
        <v>0.625</v>
      </c>
      <c r="E1131" s="4" t="s">
        <v>70</v>
      </c>
      <c r="G1131" s="4">
        <f t="shared" si="31"/>
        <v>5</v>
      </c>
      <c r="H1131" s="4">
        <f t="shared" si="32"/>
        <v>2021</v>
      </c>
      <c r="J1131" s="1" t="s">
        <v>496</v>
      </c>
      <c r="K1131" s="4" t="str">
        <f>IFERROR(VLOOKUP(J1131,Config!$A:$B,2,0),"")</f>
        <v>Quấn tape Feeder</v>
      </c>
      <c r="M1131" s="4" t="str">
        <f>IFERROR(VLOOKUP(J1131,Config!$A:$G,7,0),"")</f>
        <v>ea</v>
      </c>
      <c r="N1131" s="5">
        <f>IFERROR(VLOOKUP(J1131,Config!$A:$C,3,0),"")</f>
        <v>0</v>
      </c>
      <c r="P1131" s="4" t="str">
        <f>IFERROR(VLOOKUP(J1131,Config!$A:$F,6,0),"")</f>
        <v>0.041017S03</v>
      </c>
    </row>
    <row r="1132" spans="1:16" x14ac:dyDescent="0.25">
      <c r="A1132" s="1">
        <v>373</v>
      </c>
      <c r="B1132" s="6">
        <v>44327</v>
      </c>
      <c r="C1132" s="7">
        <v>0.625</v>
      </c>
      <c r="E1132" s="4" t="s">
        <v>70</v>
      </c>
      <c r="G1132" s="4">
        <f t="shared" si="31"/>
        <v>5</v>
      </c>
      <c r="H1132" s="4">
        <f t="shared" si="32"/>
        <v>2021</v>
      </c>
      <c r="J1132" s="1" t="s">
        <v>497</v>
      </c>
      <c r="K1132" s="4" t="str">
        <f>IFERROR(VLOOKUP(J1132,Config!$A:$B,2,0),"")</f>
        <v>Holding circuit</v>
      </c>
      <c r="L1132" s="1">
        <v>3</v>
      </c>
      <c r="M1132" s="4" t="str">
        <f>IFERROR(VLOOKUP(J1132,Config!$A:$G,7,0),"")</f>
        <v>pcs</v>
      </c>
      <c r="N1132" s="5">
        <f>IFERROR(VLOOKUP(J1132,Config!$A:$C,3,0),"")</f>
        <v>0</v>
      </c>
      <c r="P1132" s="4" t="str">
        <f>IFERROR(VLOOKUP(J1132,Config!$A:$F,6,0),"")</f>
        <v>03046348-01</v>
      </c>
    </row>
    <row r="1133" spans="1:16" x14ac:dyDescent="0.25">
      <c r="A1133" s="1">
        <v>374</v>
      </c>
      <c r="B1133" s="6">
        <v>44327</v>
      </c>
      <c r="C1133" s="7">
        <v>0.625</v>
      </c>
      <c r="E1133" s="4" t="s">
        <v>70</v>
      </c>
      <c r="G1133" s="4">
        <f t="shared" si="31"/>
        <v>5</v>
      </c>
      <c r="H1133" s="4">
        <f t="shared" si="32"/>
        <v>2021</v>
      </c>
      <c r="J1133" s="1" t="s">
        <v>498</v>
      </c>
      <c r="K1133" s="4" t="str">
        <f>IFERROR(VLOOKUP(J1133,Config!$A:$B,2,0),"")</f>
        <v xml:space="preserve">Conveyor Motor </v>
      </c>
      <c r="L1133" s="1">
        <v>1</v>
      </c>
      <c r="M1133" s="4" t="str">
        <f>IFERROR(VLOOKUP(J1133,Config!$A:$G,7,0),"")</f>
        <v>Ea</v>
      </c>
      <c r="N1133" s="5">
        <f>IFERROR(VLOOKUP(J1133,Config!$A:$C,3,0),"")</f>
        <v>0</v>
      </c>
      <c r="P1133" s="4">
        <f>IFERROR(VLOOKUP(J1133,Config!$A:$F,6,0),"")</f>
        <v>0</v>
      </c>
    </row>
    <row r="1134" spans="1:16" x14ac:dyDescent="0.25">
      <c r="A1134" s="1">
        <v>375</v>
      </c>
      <c r="B1134" s="6">
        <v>44327</v>
      </c>
      <c r="C1134" s="7">
        <v>0.625</v>
      </c>
      <c r="E1134" s="4" t="s">
        <v>70</v>
      </c>
      <c r="G1134" s="4">
        <f t="shared" si="31"/>
        <v>5</v>
      </c>
      <c r="H1134" s="4">
        <f t="shared" si="32"/>
        <v>2021</v>
      </c>
      <c r="J1134" s="1" t="s">
        <v>499</v>
      </c>
      <c r="K1134" s="4" t="str">
        <f>IFERROR(VLOOKUP(J1134,Config!$A:$B,2,0),"")</f>
        <v>SVC-MRO-ROL ROLL PAPER</v>
      </c>
      <c r="M1134" s="4" t="str">
        <f>IFERROR(VLOOKUP(J1134,Config!$A:$G,7,0),"")</f>
        <v>Roll</v>
      </c>
      <c r="N1134" s="5">
        <f>IFERROR(VLOOKUP(J1134,Config!$A:$C,3,0),"")</f>
        <v>0</v>
      </c>
      <c r="P1134" s="4">
        <f>IFERROR(VLOOKUP(J1134,Config!$A:$F,6,0),"")</f>
        <v>0</v>
      </c>
    </row>
    <row r="1135" spans="1:16" x14ac:dyDescent="0.25">
      <c r="A1135" s="1">
        <v>376</v>
      </c>
      <c r="B1135" s="6">
        <v>44327</v>
      </c>
      <c r="C1135" s="7">
        <v>0.625</v>
      </c>
      <c r="E1135" s="4" t="s">
        <v>70</v>
      </c>
      <c r="G1135" s="4">
        <f t="shared" si="31"/>
        <v>5</v>
      </c>
      <c r="H1135" s="4">
        <f t="shared" si="32"/>
        <v>2021</v>
      </c>
      <c r="J1135" s="1" t="s">
        <v>500</v>
      </c>
      <c r="K1135" s="4" t="str">
        <f>IFERROR(VLOOKUP(J1135,Config!$A:$B,2,0),"")</f>
        <v>LUBCON Thermoplex ALN 1001/00, 50ml</v>
      </c>
      <c r="L1135" s="1">
        <v>2</v>
      </c>
      <c r="M1135" s="4" t="str">
        <f>IFERROR(VLOOKUP(J1135,Config!$A:$G,7,0),"")</f>
        <v>ea</v>
      </c>
      <c r="N1135" s="5">
        <f>IFERROR(VLOOKUP(J1135,Config!$A:$C,3,0),"")</f>
        <v>0</v>
      </c>
      <c r="P1135" s="4">
        <f>IFERROR(VLOOKUP(J1135,Config!$A:$F,6,0),"")</f>
        <v>0</v>
      </c>
    </row>
    <row r="1136" spans="1:16" x14ac:dyDescent="0.25">
      <c r="A1136" s="1">
        <v>377</v>
      </c>
      <c r="B1136" s="6">
        <v>44327</v>
      </c>
      <c r="C1136" s="7">
        <v>0.625</v>
      </c>
      <c r="E1136" s="4" t="s">
        <v>70</v>
      </c>
      <c r="G1136" s="4">
        <f t="shared" si="31"/>
        <v>5</v>
      </c>
      <c r="H1136" s="4">
        <f t="shared" si="32"/>
        <v>2021</v>
      </c>
      <c r="J1136" s="1" t="s">
        <v>501</v>
      </c>
      <c r="K1136" s="4" t="str">
        <f>IFERROR(VLOOKUP(J1136,Config!$A:$B,2,0),"")</f>
        <v>Magnetic spacer 8mm Xi</v>
      </c>
      <c r="L1136" s="1">
        <v>2</v>
      </c>
      <c r="M1136" s="4" t="str">
        <f>IFERROR(VLOOKUP(J1136,Config!$A:$G,7,0),"")</f>
        <v>PAC</v>
      </c>
      <c r="N1136" s="5">
        <f>IFERROR(VLOOKUP(J1136,Config!$A:$C,3,0),"")</f>
        <v>0</v>
      </c>
      <c r="P1136" s="4">
        <f>IFERROR(VLOOKUP(J1136,Config!$A:$F,6,0),"")</f>
        <v>0</v>
      </c>
    </row>
    <row r="1137" spans="1:16" x14ac:dyDescent="0.25">
      <c r="A1137" s="1">
        <v>378</v>
      </c>
      <c r="B1137" s="6">
        <v>44327</v>
      </c>
      <c r="C1137" s="7">
        <v>0.625</v>
      </c>
      <c r="E1137" s="4" t="s">
        <v>70</v>
      </c>
      <c r="G1137" s="4">
        <f t="shared" si="31"/>
        <v>5</v>
      </c>
      <c r="H1137" s="4">
        <f t="shared" si="32"/>
        <v>2021</v>
      </c>
      <c r="J1137" s="1" t="s">
        <v>535</v>
      </c>
      <c r="K1137" s="4" t="str">
        <f>IFERROR(VLOOKUP(J1137,Config!$A:$B,2,0),"")</f>
        <v>Nozzle 4235</v>
      </c>
      <c r="L1137" s="1">
        <v>162</v>
      </c>
      <c r="M1137" s="4" t="str">
        <f>IFERROR(VLOOKUP(J1137,Config!$A:$G,7,0),"")</f>
        <v>PAC</v>
      </c>
      <c r="N1137" s="5">
        <f>IFERROR(VLOOKUP(J1137,Config!$A:$C,3,0),"")</f>
        <v>0</v>
      </c>
      <c r="P1137" s="4">
        <f>IFERROR(VLOOKUP(J1137,Config!$A:$F,6,0),"")</f>
        <v>0</v>
      </c>
    </row>
    <row r="1138" spans="1:16" x14ac:dyDescent="0.25">
      <c r="A1138" s="1">
        <v>379</v>
      </c>
      <c r="B1138" s="6">
        <v>44327</v>
      </c>
      <c r="C1138" s="7">
        <v>0.625</v>
      </c>
      <c r="E1138" s="4" t="s">
        <v>70</v>
      </c>
      <c r="G1138" s="4">
        <f t="shared" si="31"/>
        <v>5</v>
      </c>
      <c r="H1138" s="4">
        <f t="shared" si="32"/>
        <v>2021</v>
      </c>
      <c r="J1138" s="1" t="s">
        <v>597</v>
      </c>
      <c r="K1138" s="4" t="str">
        <f>IFERROR(VLOOKUP(J1138,Config!$A:$B,2,0),"")</f>
        <v>Băng tan</v>
      </c>
      <c r="L1138" s="1">
        <v>6</v>
      </c>
      <c r="M1138" s="4" t="str">
        <f>IFERROR(VLOOKUP(J1138,Config!$A:$G,7,0),"")</f>
        <v>Roll</v>
      </c>
      <c r="N1138" s="5">
        <f>IFERROR(VLOOKUP(J1138,Config!$A:$C,3,0),"")</f>
        <v>0</v>
      </c>
      <c r="P1138" s="4">
        <f>IFERROR(VLOOKUP(J1138,Config!$A:$F,6,0),"")</f>
        <v>0</v>
      </c>
    </row>
    <row r="1139" spans="1:16" x14ac:dyDescent="0.25">
      <c r="A1139" s="1">
        <v>380</v>
      </c>
      <c r="E1139" s="4" t="s">
        <v>70</v>
      </c>
      <c r="G1139" s="4">
        <f t="shared" si="31"/>
        <v>1</v>
      </c>
      <c r="H1139" s="4">
        <f t="shared" si="32"/>
        <v>1900</v>
      </c>
      <c r="J1139" s="24"/>
      <c r="K1139" s="4" t="str">
        <f>IFERROR(VLOOKUP(J1139,Config!$A:$B,2,0),"")</f>
        <v/>
      </c>
      <c r="M1139" s="4" t="str">
        <f>IFERROR(VLOOKUP(J1139,Config!$A:$G,7,0),"")</f>
        <v/>
      </c>
      <c r="N1139" s="5" t="str">
        <f>IFERROR(VLOOKUP(J1139,Config!$A:$C,3,0),"")</f>
        <v/>
      </c>
      <c r="P1139" s="4" t="str">
        <f>IFERROR(VLOOKUP(J1139,Config!$A:$F,6,0),"")</f>
        <v/>
      </c>
    </row>
    <row r="1140" spans="1:16" x14ac:dyDescent="0.25">
      <c r="A1140" s="1">
        <v>381</v>
      </c>
      <c r="E1140" s="4" t="s">
        <v>70</v>
      </c>
      <c r="G1140" s="4">
        <f t="shared" si="31"/>
        <v>1</v>
      </c>
      <c r="H1140" s="4">
        <f t="shared" si="32"/>
        <v>1900</v>
      </c>
      <c r="J1140" s="24"/>
      <c r="K1140" s="4" t="str">
        <f>IFERROR(VLOOKUP(J1140,Config!$A:$B,2,0),"")</f>
        <v/>
      </c>
      <c r="M1140" s="4" t="str">
        <f>IFERROR(VLOOKUP(J1140,Config!$A:$G,7,0),"")</f>
        <v/>
      </c>
      <c r="N1140" s="5" t="str">
        <f>IFERROR(VLOOKUP(J1140,Config!$A:$C,3,0),"")</f>
        <v/>
      </c>
      <c r="P1140" s="4" t="str">
        <f>IFERROR(VLOOKUP(J1140,Config!$A:$F,6,0),"")</f>
        <v/>
      </c>
    </row>
    <row r="1141" spans="1:16" x14ac:dyDescent="0.25">
      <c r="A1141" s="1">
        <v>382</v>
      </c>
      <c r="E1141" s="4" t="s">
        <v>70</v>
      </c>
      <c r="G1141" s="4">
        <f t="shared" si="31"/>
        <v>1</v>
      </c>
      <c r="H1141" s="4">
        <f t="shared" si="32"/>
        <v>1900</v>
      </c>
      <c r="J1141" s="24"/>
      <c r="K1141" s="4" t="str">
        <f>IFERROR(VLOOKUP(J1141,Config!$A:$B,2,0),"")</f>
        <v/>
      </c>
      <c r="M1141" s="4" t="str">
        <f>IFERROR(VLOOKUP(J1141,Config!$A:$G,7,0),"")</f>
        <v/>
      </c>
      <c r="N1141" s="5" t="str">
        <f>IFERROR(VLOOKUP(J1141,Config!$A:$C,3,0),"")</f>
        <v/>
      </c>
      <c r="P1141" s="4" t="str">
        <f>IFERROR(VLOOKUP(J1141,Config!$A:$F,6,0),"")</f>
        <v/>
      </c>
    </row>
    <row r="1142" spans="1:16" x14ac:dyDescent="0.25">
      <c r="A1142" s="1">
        <v>383</v>
      </c>
      <c r="E1142" s="4" t="s">
        <v>70</v>
      </c>
      <c r="G1142" s="4">
        <f t="shared" si="31"/>
        <v>1</v>
      </c>
      <c r="H1142" s="4">
        <f t="shared" si="32"/>
        <v>1900</v>
      </c>
      <c r="J1142" s="24"/>
      <c r="K1142" s="4" t="str">
        <f>IFERROR(VLOOKUP(J1142,Config!$A:$B,2,0),"")</f>
        <v/>
      </c>
      <c r="M1142" s="4" t="str">
        <f>IFERROR(VLOOKUP(J1142,Config!$A:$G,7,0),"")</f>
        <v/>
      </c>
      <c r="N1142" s="5" t="str">
        <f>IFERROR(VLOOKUP(J1142,Config!$A:$C,3,0),"")</f>
        <v/>
      </c>
      <c r="P1142" s="4" t="str">
        <f>IFERROR(VLOOKUP(J1142,Config!$A:$F,6,0),"")</f>
        <v/>
      </c>
    </row>
    <row r="1143" spans="1:16" x14ac:dyDescent="0.25">
      <c r="A1143" s="1">
        <v>384</v>
      </c>
      <c r="E1143" s="4" t="s">
        <v>70</v>
      </c>
      <c r="G1143" s="4">
        <f t="shared" si="31"/>
        <v>1</v>
      </c>
      <c r="H1143" s="4">
        <f t="shared" si="32"/>
        <v>1900</v>
      </c>
      <c r="J1143" s="24"/>
      <c r="K1143" s="4" t="str">
        <f>IFERROR(VLOOKUP(J1143,Config!$A:$B,2,0),"")</f>
        <v/>
      </c>
      <c r="M1143" s="4" t="str">
        <f>IFERROR(VLOOKUP(J1143,Config!$A:$G,7,0),"")</f>
        <v/>
      </c>
      <c r="N1143" s="5" t="str">
        <f>IFERROR(VLOOKUP(J1143,Config!$A:$C,3,0),"")</f>
        <v/>
      </c>
      <c r="P1143" s="4" t="str">
        <f>IFERROR(VLOOKUP(J1143,Config!$A:$F,6,0),"")</f>
        <v/>
      </c>
    </row>
    <row r="1144" spans="1:16" x14ac:dyDescent="0.25">
      <c r="A1144" s="1">
        <v>385</v>
      </c>
      <c r="E1144" s="4" t="s">
        <v>70</v>
      </c>
      <c r="G1144" s="4">
        <f t="shared" si="31"/>
        <v>1</v>
      </c>
      <c r="H1144" s="4">
        <f t="shared" si="32"/>
        <v>1900</v>
      </c>
      <c r="J1144" s="24"/>
      <c r="K1144" s="4" t="str">
        <f>IFERROR(VLOOKUP(J1144,Config!$A:$B,2,0),"")</f>
        <v/>
      </c>
      <c r="M1144" s="4" t="str">
        <f>IFERROR(VLOOKUP(J1144,Config!$A:$G,7,0),"")</f>
        <v/>
      </c>
      <c r="N1144" s="5" t="str">
        <f>IFERROR(VLOOKUP(J1144,Config!$A:$C,3,0),"")</f>
        <v/>
      </c>
      <c r="P1144" s="4" t="str">
        <f>IFERROR(VLOOKUP(J1144,Config!$A:$F,6,0),"")</f>
        <v/>
      </c>
    </row>
    <row r="1145" spans="1:16" x14ac:dyDescent="0.25">
      <c r="A1145" s="1">
        <v>386</v>
      </c>
      <c r="E1145" s="4" t="s">
        <v>70</v>
      </c>
      <c r="G1145" s="4">
        <f t="shared" si="31"/>
        <v>1</v>
      </c>
      <c r="H1145" s="4">
        <f t="shared" ref="H1145:H1208" si="33">YEAR(B1145)</f>
        <v>1900</v>
      </c>
      <c r="J1145" s="24"/>
      <c r="K1145" s="4" t="str">
        <f>IFERROR(VLOOKUP(J1145,Config!$A:$B,2,0),"")</f>
        <v/>
      </c>
      <c r="M1145" s="4" t="str">
        <f>IFERROR(VLOOKUP(J1145,Config!$A:$G,7,0),"")</f>
        <v/>
      </c>
      <c r="N1145" s="5" t="str">
        <f>IFERROR(VLOOKUP(J1145,Config!$A:$C,3,0),"")</f>
        <v/>
      </c>
      <c r="P1145" s="4" t="str">
        <f>IFERROR(VLOOKUP(J1145,Config!$A:$F,6,0),"")</f>
        <v/>
      </c>
    </row>
    <row r="1146" spans="1:16" x14ac:dyDescent="0.25">
      <c r="A1146" s="1">
        <v>387</v>
      </c>
      <c r="E1146" s="4" t="s">
        <v>70</v>
      </c>
      <c r="G1146" s="4">
        <f t="shared" ref="G1146:G1209" si="34">MONTH(B1146)</f>
        <v>1</v>
      </c>
      <c r="H1146" s="4">
        <f t="shared" si="33"/>
        <v>1900</v>
      </c>
      <c r="J1146" s="24"/>
      <c r="K1146" s="4" t="str">
        <f>IFERROR(VLOOKUP(J1146,Config!$A:$B,2,0),"")</f>
        <v/>
      </c>
      <c r="M1146" s="4" t="str">
        <f>IFERROR(VLOOKUP(J1146,Config!$A:$G,7,0),"")</f>
        <v/>
      </c>
      <c r="N1146" s="5" t="str">
        <f>IFERROR(VLOOKUP(J1146,Config!$A:$C,3,0),"")</f>
        <v/>
      </c>
      <c r="P1146" s="4" t="str">
        <f>IFERROR(VLOOKUP(J1146,Config!$A:$F,6,0),"")</f>
        <v/>
      </c>
    </row>
    <row r="1147" spans="1:16" x14ac:dyDescent="0.25">
      <c r="A1147" s="1">
        <v>388</v>
      </c>
      <c r="E1147" s="4" t="s">
        <v>70</v>
      </c>
      <c r="G1147" s="4">
        <f t="shared" si="34"/>
        <v>1</v>
      </c>
      <c r="H1147" s="4">
        <f t="shared" si="33"/>
        <v>1900</v>
      </c>
      <c r="J1147" s="24"/>
      <c r="K1147" s="4" t="str">
        <f>IFERROR(VLOOKUP(J1147,Config!$A:$B,2,0),"")</f>
        <v/>
      </c>
      <c r="M1147" s="4" t="str">
        <f>IFERROR(VLOOKUP(J1147,Config!$A:$G,7,0),"")</f>
        <v/>
      </c>
      <c r="N1147" s="5" t="str">
        <f>IFERROR(VLOOKUP(J1147,Config!$A:$C,3,0),"")</f>
        <v/>
      </c>
      <c r="P1147" s="4" t="str">
        <f>IFERROR(VLOOKUP(J1147,Config!$A:$F,6,0),"")</f>
        <v/>
      </c>
    </row>
    <row r="1148" spans="1:16" x14ac:dyDescent="0.25">
      <c r="A1148" s="1">
        <v>389</v>
      </c>
      <c r="E1148" s="4" t="s">
        <v>70</v>
      </c>
      <c r="G1148" s="4">
        <f t="shared" si="34"/>
        <v>1</v>
      </c>
      <c r="H1148" s="4">
        <f t="shared" si="33"/>
        <v>1900</v>
      </c>
      <c r="J1148" s="24"/>
      <c r="K1148" s="4" t="str">
        <f>IFERROR(VLOOKUP(J1148,Config!$A:$B,2,0),"")</f>
        <v/>
      </c>
      <c r="M1148" s="4" t="str">
        <f>IFERROR(VLOOKUP(J1148,Config!$A:$G,7,0),"")</f>
        <v/>
      </c>
      <c r="N1148" s="5" t="str">
        <f>IFERROR(VLOOKUP(J1148,Config!$A:$C,3,0),"")</f>
        <v/>
      </c>
      <c r="P1148" s="4" t="str">
        <f>IFERROR(VLOOKUP(J1148,Config!$A:$F,6,0),"")</f>
        <v/>
      </c>
    </row>
    <row r="1149" spans="1:16" x14ac:dyDescent="0.25">
      <c r="A1149" s="1">
        <v>390</v>
      </c>
      <c r="E1149" s="4" t="s">
        <v>70</v>
      </c>
      <c r="G1149" s="4">
        <f t="shared" si="34"/>
        <v>1</v>
      </c>
      <c r="H1149" s="4">
        <f t="shared" si="33"/>
        <v>1900</v>
      </c>
      <c r="J1149" s="24"/>
      <c r="K1149" s="4" t="str">
        <f>IFERROR(VLOOKUP(J1149,Config!$A:$B,2,0),"")</f>
        <v/>
      </c>
      <c r="M1149" s="4" t="str">
        <f>IFERROR(VLOOKUP(J1149,Config!$A:$G,7,0),"")</f>
        <v/>
      </c>
      <c r="N1149" s="5" t="str">
        <f>IFERROR(VLOOKUP(J1149,Config!$A:$C,3,0),"")</f>
        <v/>
      </c>
      <c r="P1149" s="4" t="str">
        <f>IFERROR(VLOOKUP(J1149,Config!$A:$F,6,0),"")</f>
        <v/>
      </c>
    </row>
    <row r="1150" spans="1:16" x14ac:dyDescent="0.25">
      <c r="A1150" s="1">
        <v>391</v>
      </c>
      <c r="E1150" s="4" t="s">
        <v>70</v>
      </c>
      <c r="G1150" s="4">
        <f t="shared" si="34"/>
        <v>1</v>
      </c>
      <c r="H1150" s="4">
        <f t="shared" si="33"/>
        <v>1900</v>
      </c>
      <c r="J1150" s="24"/>
      <c r="K1150" s="4" t="str">
        <f>IFERROR(VLOOKUP(J1150,Config!$A:$B,2,0),"")</f>
        <v/>
      </c>
      <c r="M1150" s="4" t="str">
        <f>IFERROR(VLOOKUP(J1150,Config!$A:$G,7,0),"")</f>
        <v/>
      </c>
      <c r="N1150" s="5" t="str">
        <f>IFERROR(VLOOKUP(J1150,Config!$A:$C,3,0),"")</f>
        <v/>
      </c>
      <c r="P1150" s="4" t="str">
        <f>IFERROR(VLOOKUP(J1150,Config!$A:$F,6,0),"")</f>
        <v/>
      </c>
    </row>
    <row r="1151" spans="1:16" x14ac:dyDescent="0.25">
      <c r="A1151" s="1">
        <v>392</v>
      </c>
      <c r="E1151" s="4" t="s">
        <v>70</v>
      </c>
      <c r="G1151" s="4">
        <f t="shared" si="34"/>
        <v>1</v>
      </c>
      <c r="H1151" s="4">
        <f t="shared" si="33"/>
        <v>1900</v>
      </c>
      <c r="J1151" s="24"/>
      <c r="K1151" s="4" t="str">
        <f>IFERROR(VLOOKUP(J1151,Config!$A:$B,2,0),"")</f>
        <v/>
      </c>
      <c r="M1151" s="4" t="str">
        <f>IFERROR(VLOOKUP(J1151,Config!$A:$G,7,0),"")</f>
        <v/>
      </c>
      <c r="N1151" s="5" t="str">
        <f>IFERROR(VLOOKUP(J1151,Config!$A:$C,3,0),"")</f>
        <v/>
      </c>
      <c r="P1151" s="4" t="str">
        <f>IFERROR(VLOOKUP(J1151,Config!$A:$F,6,0),"")</f>
        <v/>
      </c>
    </row>
    <row r="1152" spans="1:16" x14ac:dyDescent="0.25">
      <c r="A1152" s="1">
        <v>393</v>
      </c>
      <c r="E1152" s="4" t="s">
        <v>70</v>
      </c>
      <c r="G1152" s="4">
        <f t="shared" si="34"/>
        <v>1</v>
      </c>
      <c r="H1152" s="4">
        <f t="shared" si="33"/>
        <v>1900</v>
      </c>
      <c r="J1152" s="24"/>
      <c r="K1152" s="4" t="str">
        <f>IFERROR(VLOOKUP(J1152,Config!$A:$B,2,0),"")</f>
        <v/>
      </c>
      <c r="M1152" s="4" t="str">
        <f>IFERROR(VLOOKUP(J1152,Config!$A:$G,7,0),"")</f>
        <v/>
      </c>
      <c r="N1152" s="5" t="str">
        <f>IFERROR(VLOOKUP(J1152,Config!$A:$C,3,0),"")</f>
        <v/>
      </c>
      <c r="P1152" s="4" t="str">
        <f>IFERROR(VLOOKUP(J1152,Config!$A:$F,6,0),"")</f>
        <v/>
      </c>
    </row>
    <row r="1153" spans="1:16" x14ac:dyDescent="0.25">
      <c r="A1153" s="1">
        <v>394</v>
      </c>
      <c r="E1153" s="4" t="s">
        <v>70</v>
      </c>
      <c r="G1153" s="4">
        <f t="shared" si="34"/>
        <v>1</v>
      </c>
      <c r="H1153" s="4">
        <f t="shared" si="33"/>
        <v>1900</v>
      </c>
      <c r="J1153" s="24"/>
      <c r="K1153" s="4" t="str">
        <f>IFERROR(VLOOKUP(J1153,Config!$A:$B,2,0),"")</f>
        <v/>
      </c>
      <c r="M1153" s="4" t="str">
        <f>IFERROR(VLOOKUP(J1153,Config!$A:$G,7,0),"")</f>
        <v/>
      </c>
      <c r="N1153" s="5" t="str">
        <f>IFERROR(VLOOKUP(J1153,Config!$A:$C,3,0),"")</f>
        <v/>
      </c>
      <c r="P1153" s="4" t="str">
        <f>IFERROR(VLOOKUP(J1153,Config!$A:$F,6,0),"")</f>
        <v/>
      </c>
    </row>
    <row r="1154" spans="1:16" x14ac:dyDescent="0.25">
      <c r="A1154" s="1">
        <v>395</v>
      </c>
      <c r="E1154" s="4" t="s">
        <v>70</v>
      </c>
      <c r="G1154" s="4">
        <f t="shared" si="34"/>
        <v>1</v>
      </c>
      <c r="H1154" s="4">
        <f t="shared" si="33"/>
        <v>1900</v>
      </c>
      <c r="J1154" s="24"/>
      <c r="K1154" s="4" t="str">
        <f>IFERROR(VLOOKUP(J1154,Config!$A:$B,2,0),"")</f>
        <v/>
      </c>
      <c r="M1154" s="4" t="str">
        <f>IFERROR(VLOOKUP(J1154,Config!$A:$G,7,0),"")</f>
        <v/>
      </c>
      <c r="N1154" s="5" t="str">
        <f>IFERROR(VLOOKUP(J1154,Config!$A:$C,3,0),"")</f>
        <v/>
      </c>
      <c r="P1154" s="4" t="str">
        <f>IFERROR(VLOOKUP(J1154,Config!$A:$F,6,0),"")</f>
        <v/>
      </c>
    </row>
    <row r="1155" spans="1:16" x14ac:dyDescent="0.25">
      <c r="A1155" s="1">
        <v>396</v>
      </c>
      <c r="E1155" s="4" t="s">
        <v>70</v>
      </c>
      <c r="G1155" s="4">
        <f t="shared" si="34"/>
        <v>1</v>
      </c>
      <c r="H1155" s="4">
        <f t="shared" si="33"/>
        <v>1900</v>
      </c>
      <c r="J1155" s="24"/>
      <c r="K1155" s="4" t="str">
        <f>IFERROR(VLOOKUP(J1155,Config!$A:$B,2,0),"")</f>
        <v/>
      </c>
      <c r="M1155" s="4" t="str">
        <f>IFERROR(VLOOKUP(J1155,Config!$A:$G,7,0),"")</f>
        <v/>
      </c>
      <c r="N1155" s="5" t="str">
        <f>IFERROR(VLOOKUP(J1155,Config!$A:$C,3,0),"")</f>
        <v/>
      </c>
      <c r="P1155" s="4" t="str">
        <f>IFERROR(VLOOKUP(J1155,Config!$A:$F,6,0),"")</f>
        <v/>
      </c>
    </row>
    <row r="1156" spans="1:16" x14ac:dyDescent="0.25">
      <c r="A1156" s="1">
        <v>397</v>
      </c>
      <c r="E1156" s="4" t="s">
        <v>70</v>
      </c>
      <c r="G1156" s="4">
        <f t="shared" si="34"/>
        <v>1</v>
      </c>
      <c r="H1156" s="4">
        <f t="shared" si="33"/>
        <v>1900</v>
      </c>
      <c r="J1156" s="24"/>
      <c r="K1156" s="4" t="str">
        <f>IFERROR(VLOOKUP(J1156,Config!$A:$B,2,0),"")</f>
        <v/>
      </c>
      <c r="M1156" s="4" t="str">
        <f>IFERROR(VLOOKUP(J1156,Config!$A:$G,7,0),"")</f>
        <v/>
      </c>
      <c r="N1156" s="5" t="str">
        <f>IFERROR(VLOOKUP(J1156,Config!$A:$C,3,0),"")</f>
        <v/>
      </c>
      <c r="P1156" s="4" t="str">
        <f>IFERROR(VLOOKUP(J1156,Config!$A:$F,6,0),"")</f>
        <v/>
      </c>
    </row>
    <row r="1157" spans="1:16" x14ac:dyDescent="0.25">
      <c r="A1157" s="1">
        <v>398</v>
      </c>
      <c r="E1157" s="4" t="s">
        <v>70</v>
      </c>
      <c r="G1157" s="4">
        <f t="shared" si="34"/>
        <v>1</v>
      </c>
      <c r="H1157" s="4">
        <f t="shared" si="33"/>
        <v>1900</v>
      </c>
      <c r="J1157" s="24"/>
      <c r="K1157" s="4" t="str">
        <f>IFERROR(VLOOKUP(J1157,Config!$A:$B,2,0),"")</f>
        <v/>
      </c>
      <c r="M1157" s="4" t="str">
        <f>IFERROR(VLOOKUP(J1157,Config!$A:$G,7,0),"")</f>
        <v/>
      </c>
      <c r="N1157" s="5" t="str">
        <f>IFERROR(VLOOKUP(J1157,Config!$A:$C,3,0),"")</f>
        <v/>
      </c>
      <c r="P1157" s="4" t="str">
        <f>IFERROR(VLOOKUP(J1157,Config!$A:$F,6,0),"")</f>
        <v/>
      </c>
    </row>
    <row r="1158" spans="1:16" x14ac:dyDescent="0.25">
      <c r="A1158" s="1">
        <v>399</v>
      </c>
      <c r="E1158" s="4" t="s">
        <v>70</v>
      </c>
      <c r="G1158" s="4">
        <f t="shared" si="34"/>
        <v>1</v>
      </c>
      <c r="H1158" s="4">
        <f t="shared" si="33"/>
        <v>1900</v>
      </c>
      <c r="J1158" s="24"/>
      <c r="K1158" s="4" t="str">
        <f>IFERROR(VLOOKUP(J1158,Config!$A:$B,2,0),"")</f>
        <v/>
      </c>
      <c r="M1158" s="4" t="str">
        <f>IFERROR(VLOOKUP(J1158,Config!$A:$G,7,0),"")</f>
        <v/>
      </c>
      <c r="N1158" s="5" t="str">
        <f>IFERROR(VLOOKUP(J1158,Config!$A:$C,3,0),"")</f>
        <v/>
      </c>
      <c r="P1158" s="4" t="str">
        <f>IFERROR(VLOOKUP(J1158,Config!$A:$F,6,0),"")</f>
        <v/>
      </c>
    </row>
    <row r="1159" spans="1:16" x14ac:dyDescent="0.25">
      <c r="A1159" s="1">
        <v>400</v>
      </c>
      <c r="E1159" s="4" t="s">
        <v>70</v>
      </c>
      <c r="G1159" s="4">
        <f t="shared" si="34"/>
        <v>1</v>
      </c>
      <c r="H1159" s="4">
        <f t="shared" si="33"/>
        <v>1900</v>
      </c>
      <c r="J1159" s="24"/>
      <c r="K1159" s="4" t="str">
        <f>IFERROR(VLOOKUP(J1159,Config!$A:$B,2,0),"")</f>
        <v/>
      </c>
      <c r="M1159" s="4" t="str">
        <f>IFERROR(VLOOKUP(J1159,Config!$A:$G,7,0),"")</f>
        <v/>
      </c>
      <c r="N1159" s="5" t="str">
        <f>IFERROR(VLOOKUP(J1159,Config!$A:$C,3,0),"")</f>
        <v/>
      </c>
      <c r="P1159" s="4" t="str">
        <f>IFERROR(VLOOKUP(J1159,Config!$A:$F,6,0),"")</f>
        <v/>
      </c>
    </row>
    <row r="1160" spans="1:16" x14ac:dyDescent="0.25">
      <c r="A1160" s="1">
        <v>401</v>
      </c>
      <c r="E1160" s="4" t="s">
        <v>70</v>
      </c>
      <c r="G1160" s="4">
        <f t="shared" si="34"/>
        <v>1</v>
      </c>
      <c r="H1160" s="4">
        <f t="shared" si="33"/>
        <v>1900</v>
      </c>
      <c r="J1160" s="24"/>
      <c r="K1160" s="4" t="str">
        <f>IFERROR(VLOOKUP(J1160,Config!$A:$B,2,0),"")</f>
        <v/>
      </c>
      <c r="M1160" s="4" t="str">
        <f>IFERROR(VLOOKUP(J1160,Config!$A:$G,7,0),"")</f>
        <v/>
      </c>
      <c r="N1160" s="5" t="str">
        <f>IFERROR(VLOOKUP(J1160,Config!$A:$C,3,0),"")</f>
        <v/>
      </c>
      <c r="P1160" s="4" t="str">
        <f>IFERROR(VLOOKUP(J1160,Config!$A:$F,6,0),"")</f>
        <v/>
      </c>
    </row>
    <row r="1161" spans="1:16" x14ac:dyDescent="0.25">
      <c r="A1161" s="1">
        <v>402</v>
      </c>
      <c r="E1161" s="4" t="s">
        <v>70</v>
      </c>
      <c r="G1161" s="4">
        <f t="shared" si="34"/>
        <v>1</v>
      </c>
      <c r="H1161" s="4">
        <f t="shared" si="33"/>
        <v>1900</v>
      </c>
      <c r="J1161" s="24"/>
      <c r="K1161" s="4" t="str">
        <f>IFERROR(VLOOKUP(J1161,Config!$A:$B,2,0),"")</f>
        <v/>
      </c>
      <c r="M1161" s="4" t="str">
        <f>IFERROR(VLOOKUP(J1161,Config!$A:$G,7,0),"")</f>
        <v/>
      </c>
      <c r="N1161" s="5" t="str">
        <f>IFERROR(VLOOKUP(J1161,Config!$A:$C,3,0),"")</f>
        <v/>
      </c>
      <c r="P1161" s="4" t="str">
        <f>IFERROR(VLOOKUP(J1161,Config!$A:$F,6,0),"")</f>
        <v/>
      </c>
    </row>
    <row r="1162" spans="1:16" x14ac:dyDescent="0.25">
      <c r="A1162" s="1">
        <v>403</v>
      </c>
      <c r="E1162" s="4" t="s">
        <v>70</v>
      </c>
      <c r="G1162" s="4">
        <f t="shared" si="34"/>
        <v>1</v>
      </c>
      <c r="H1162" s="4">
        <f t="shared" si="33"/>
        <v>1900</v>
      </c>
      <c r="J1162" s="24"/>
      <c r="K1162" s="4" t="str">
        <f>IFERROR(VLOOKUP(J1162,Config!$A:$B,2,0),"")</f>
        <v/>
      </c>
      <c r="M1162" s="4" t="str">
        <f>IFERROR(VLOOKUP(J1162,Config!$A:$G,7,0),"")</f>
        <v/>
      </c>
      <c r="N1162" s="5" t="str">
        <f>IFERROR(VLOOKUP(J1162,Config!$A:$C,3,0),"")</f>
        <v/>
      </c>
      <c r="P1162" s="4" t="str">
        <f>IFERROR(VLOOKUP(J1162,Config!$A:$F,6,0),"")</f>
        <v/>
      </c>
    </row>
    <row r="1163" spans="1:16" x14ac:dyDescent="0.25">
      <c r="A1163" s="1">
        <v>404</v>
      </c>
      <c r="E1163" s="4" t="s">
        <v>70</v>
      </c>
      <c r="G1163" s="4">
        <f t="shared" si="34"/>
        <v>1</v>
      </c>
      <c r="H1163" s="4">
        <f t="shared" si="33"/>
        <v>1900</v>
      </c>
      <c r="J1163" s="24"/>
      <c r="K1163" s="4" t="str">
        <f>IFERROR(VLOOKUP(J1163,Config!$A:$B,2,0),"")</f>
        <v/>
      </c>
      <c r="M1163" s="4" t="str">
        <f>IFERROR(VLOOKUP(J1163,Config!$A:$G,7,0),"")</f>
        <v/>
      </c>
      <c r="N1163" s="5" t="str">
        <f>IFERROR(VLOOKUP(J1163,Config!$A:$C,3,0),"")</f>
        <v/>
      </c>
      <c r="P1163" s="4" t="str">
        <f>IFERROR(VLOOKUP(J1163,Config!$A:$F,6,0),"")</f>
        <v/>
      </c>
    </row>
    <row r="1164" spans="1:16" x14ac:dyDescent="0.25">
      <c r="A1164" s="1">
        <v>405</v>
      </c>
      <c r="E1164" s="4" t="s">
        <v>70</v>
      </c>
      <c r="G1164" s="4">
        <f t="shared" si="34"/>
        <v>1</v>
      </c>
      <c r="H1164" s="4">
        <f t="shared" si="33"/>
        <v>1900</v>
      </c>
      <c r="J1164" s="24"/>
      <c r="K1164" s="4" t="str">
        <f>IFERROR(VLOOKUP(J1164,Config!$A:$B,2,0),"")</f>
        <v/>
      </c>
      <c r="M1164" s="4" t="str">
        <f>IFERROR(VLOOKUP(J1164,Config!$A:$G,7,0),"")</f>
        <v/>
      </c>
      <c r="N1164" s="5" t="str">
        <f>IFERROR(VLOOKUP(J1164,Config!$A:$C,3,0),"")</f>
        <v/>
      </c>
      <c r="P1164" s="4" t="str">
        <f>IFERROR(VLOOKUP(J1164,Config!$A:$F,6,0),"")</f>
        <v/>
      </c>
    </row>
    <row r="1165" spans="1:16" x14ac:dyDescent="0.25">
      <c r="A1165" s="1">
        <v>406</v>
      </c>
      <c r="E1165" s="4" t="s">
        <v>70</v>
      </c>
      <c r="G1165" s="4">
        <f t="shared" si="34"/>
        <v>1</v>
      </c>
      <c r="H1165" s="4">
        <f t="shared" si="33"/>
        <v>1900</v>
      </c>
      <c r="J1165" s="24"/>
      <c r="K1165" s="4" t="str">
        <f>IFERROR(VLOOKUP(J1165,Config!$A:$B,2,0),"")</f>
        <v/>
      </c>
      <c r="M1165" s="4" t="str">
        <f>IFERROR(VLOOKUP(J1165,Config!$A:$G,7,0),"")</f>
        <v/>
      </c>
      <c r="N1165" s="5" t="str">
        <f>IFERROR(VLOOKUP(J1165,Config!$A:$C,3,0),"")</f>
        <v/>
      </c>
      <c r="P1165" s="4" t="str">
        <f>IFERROR(VLOOKUP(J1165,Config!$A:$F,6,0),"")</f>
        <v/>
      </c>
    </row>
    <row r="1166" spans="1:16" x14ac:dyDescent="0.25">
      <c r="A1166" s="1">
        <v>407</v>
      </c>
      <c r="E1166" s="4" t="s">
        <v>70</v>
      </c>
      <c r="G1166" s="4">
        <f t="shared" si="34"/>
        <v>1</v>
      </c>
      <c r="H1166" s="4">
        <f t="shared" si="33"/>
        <v>1900</v>
      </c>
      <c r="J1166" s="24"/>
      <c r="K1166" s="4" t="str">
        <f>IFERROR(VLOOKUP(J1166,Config!$A:$B,2,0),"")</f>
        <v/>
      </c>
      <c r="M1166" s="4" t="str">
        <f>IFERROR(VLOOKUP(J1166,Config!$A:$G,7,0),"")</f>
        <v/>
      </c>
      <c r="N1166" s="5" t="str">
        <f>IFERROR(VLOOKUP(J1166,Config!$A:$C,3,0),"")</f>
        <v/>
      </c>
      <c r="P1166" s="4" t="str">
        <f>IFERROR(VLOOKUP(J1166,Config!$A:$F,6,0),"")</f>
        <v/>
      </c>
    </row>
    <row r="1167" spans="1:16" x14ac:dyDescent="0.25">
      <c r="A1167" s="1">
        <v>408</v>
      </c>
      <c r="E1167" s="4" t="s">
        <v>70</v>
      </c>
      <c r="G1167" s="4">
        <f t="shared" si="34"/>
        <v>1</v>
      </c>
      <c r="H1167" s="4">
        <f t="shared" si="33"/>
        <v>1900</v>
      </c>
      <c r="J1167" s="24"/>
      <c r="K1167" s="4" t="str">
        <f>IFERROR(VLOOKUP(J1167,Config!$A:$B,2,0),"")</f>
        <v/>
      </c>
      <c r="M1167" s="4" t="str">
        <f>IFERROR(VLOOKUP(J1167,Config!$A:$G,7,0),"")</f>
        <v/>
      </c>
      <c r="N1167" s="5" t="str">
        <f>IFERROR(VLOOKUP(J1167,Config!$A:$C,3,0),"")</f>
        <v/>
      </c>
      <c r="P1167" s="4" t="str">
        <f>IFERROR(VLOOKUP(J1167,Config!$A:$F,6,0),"")</f>
        <v/>
      </c>
    </row>
    <row r="1168" spans="1:16" x14ac:dyDescent="0.25">
      <c r="A1168" s="1">
        <v>409</v>
      </c>
      <c r="E1168" s="4" t="s">
        <v>70</v>
      </c>
      <c r="G1168" s="4">
        <f t="shared" si="34"/>
        <v>1</v>
      </c>
      <c r="H1168" s="4">
        <f t="shared" si="33"/>
        <v>1900</v>
      </c>
      <c r="J1168" s="24"/>
      <c r="K1168" s="4" t="str">
        <f>IFERROR(VLOOKUP(J1168,Config!$A:$B,2,0),"")</f>
        <v/>
      </c>
      <c r="M1168" s="4" t="str">
        <f>IFERROR(VLOOKUP(J1168,Config!$A:$G,7,0),"")</f>
        <v/>
      </c>
      <c r="N1168" s="5" t="str">
        <f>IFERROR(VLOOKUP(J1168,Config!$A:$C,3,0),"")</f>
        <v/>
      </c>
      <c r="P1168" s="4" t="str">
        <f>IFERROR(VLOOKUP(J1168,Config!$A:$F,6,0),"")</f>
        <v/>
      </c>
    </row>
    <row r="1169" spans="1:16" x14ac:dyDescent="0.25">
      <c r="A1169" s="1">
        <v>410</v>
      </c>
      <c r="E1169" s="4" t="s">
        <v>70</v>
      </c>
      <c r="G1169" s="4">
        <f t="shared" si="34"/>
        <v>1</v>
      </c>
      <c r="H1169" s="4">
        <f t="shared" si="33"/>
        <v>1900</v>
      </c>
      <c r="J1169" s="24"/>
      <c r="K1169" s="4" t="str">
        <f>IFERROR(VLOOKUP(J1169,Config!$A:$B,2,0),"")</f>
        <v/>
      </c>
      <c r="M1169" s="4" t="str">
        <f>IFERROR(VLOOKUP(J1169,Config!$A:$G,7,0),"")</f>
        <v/>
      </c>
      <c r="N1169" s="5" t="str">
        <f>IFERROR(VLOOKUP(J1169,Config!$A:$C,3,0),"")</f>
        <v/>
      </c>
      <c r="P1169" s="4" t="str">
        <f>IFERROR(VLOOKUP(J1169,Config!$A:$F,6,0),"")</f>
        <v/>
      </c>
    </row>
    <row r="1170" spans="1:16" x14ac:dyDescent="0.25">
      <c r="A1170" s="1">
        <v>411</v>
      </c>
      <c r="E1170" s="4" t="s">
        <v>70</v>
      </c>
      <c r="G1170" s="4">
        <f t="shared" si="34"/>
        <v>1</v>
      </c>
      <c r="H1170" s="4">
        <f t="shared" si="33"/>
        <v>1900</v>
      </c>
      <c r="J1170" s="24"/>
      <c r="K1170" s="4" t="str">
        <f>IFERROR(VLOOKUP(J1170,Config!$A:$B,2,0),"")</f>
        <v/>
      </c>
      <c r="M1170" s="4" t="str">
        <f>IFERROR(VLOOKUP(J1170,Config!$A:$G,7,0),"")</f>
        <v/>
      </c>
      <c r="N1170" s="5" t="str">
        <f>IFERROR(VLOOKUP(J1170,Config!$A:$C,3,0),"")</f>
        <v/>
      </c>
      <c r="P1170" s="4" t="str">
        <f>IFERROR(VLOOKUP(J1170,Config!$A:$F,6,0),"")</f>
        <v/>
      </c>
    </row>
    <row r="1171" spans="1:16" x14ac:dyDescent="0.25">
      <c r="A1171" s="1">
        <v>412</v>
      </c>
      <c r="E1171" s="4" t="s">
        <v>70</v>
      </c>
      <c r="G1171" s="4">
        <f t="shared" si="34"/>
        <v>1</v>
      </c>
      <c r="H1171" s="4">
        <f t="shared" si="33"/>
        <v>1900</v>
      </c>
      <c r="J1171" s="24"/>
      <c r="K1171" s="4" t="str">
        <f>IFERROR(VLOOKUP(J1171,Config!$A:$B,2,0),"")</f>
        <v/>
      </c>
      <c r="M1171" s="4" t="str">
        <f>IFERROR(VLOOKUP(J1171,Config!$A:$G,7,0),"")</f>
        <v/>
      </c>
      <c r="N1171" s="5" t="str">
        <f>IFERROR(VLOOKUP(J1171,Config!$A:$C,3,0),"")</f>
        <v/>
      </c>
      <c r="P1171" s="4" t="str">
        <f>IFERROR(VLOOKUP(J1171,Config!$A:$F,6,0),"")</f>
        <v/>
      </c>
    </row>
    <row r="1172" spans="1:16" x14ac:dyDescent="0.25">
      <c r="A1172" s="1">
        <v>413</v>
      </c>
      <c r="E1172" s="4" t="s">
        <v>70</v>
      </c>
      <c r="G1172" s="4">
        <f t="shared" si="34"/>
        <v>1</v>
      </c>
      <c r="H1172" s="4">
        <f t="shared" si="33"/>
        <v>1900</v>
      </c>
      <c r="J1172" s="24"/>
      <c r="K1172" s="4" t="str">
        <f>IFERROR(VLOOKUP(J1172,Config!$A:$B,2,0),"")</f>
        <v/>
      </c>
      <c r="M1172" s="4" t="str">
        <f>IFERROR(VLOOKUP(J1172,Config!$A:$G,7,0),"")</f>
        <v/>
      </c>
      <c r="N1172" s="5" t="str">
        <f>IFERROR(VLOOKUP(J1172,Config!$A:$C,3,0),"")</f>
        <v/>
      </c>
      <c r="P1172" s="4" t="str">
        <f>IFERROR(VLOOKUP(J1172,Config!$A:$F,6,0),"")</f>
        <v/>
      </c>
    </row>
    <row r="1173" spans="1:16" x14ac:dyDescent="0.25">
      <c r="A1173" s="1">
        <v>414</v>
      </c>
      <c r="E1173" s="4" t="s">
        <v>70</v>
      </c>
      <c r="G1173" s="4">
        <f t="shared" si="34"/>
        <v>1</v>
      </c>
      <c r="H1173" s="4">
        <f t="shared" si="33"/>
        <v>1900</v>
      </c>
      <c r="J1173" s="24"/>
      <c r="K1173" s="4" t="str">
        <f>IFERROR(VLOOKUP(J1173,Config!$A:$B,2,0),"")</f>
        <v/>
      </c>
      <c r="M1173" s="4" t="str">
        <f>IFERROR(VLOOKUP(J1173,Config!$A:$G,7,0),"")</f>
        <v/>
      </c>
      <c r="N1173" s="5" t="str">
        <f>IFERROR(VLOOKUP(J1173,Config!$A:$C,3,0),"")</f>
        <v/>
      </c>
      <c r="P1173" s="4" t="str">
        <f>IFERROR(VLOOKUP(J1173,Config!$A:$F,6,0),"")</f>
        <v/>
      </c>
    </row>
    <row r="1174" spans="1:16" x14ac:dyDescent="0.25">
      <c r="A1174" s="1">
        <v>415</v>
      </c>
      <c r="E1174" s="4" t="s">
        <v>70</v>
      </c>
      <c r="G1174" s="4">
        <f t="shared" si="34"/>
        <v>1</v>
      </c>
      <c r="H1174" s="4">
        <f t="shared" si="33"/>
        <v>1900</v>
      </c>
      <c r="J1174" s="24"/>
      <c r="K1174" s="4" t="str">
        <f>IFERROR(VLOOKUP(J1174,Config!$A:$B,2,0),"")</f>
        <v/>
      </c>
      <c r="M1174" s="4" t="str">
        <f>IFERROR(VLOOKUP(J1174,Config!$A:$G,7,0),"")</f>
        <v/>
      </c>
      <c r="N1174" s="5" t="str">
        <f>IFERROR(VLOOKUP(J1174,Config!$A:$C,3,0),"")</f>
        <v/>
      </c>
      <c r="P1174" s="4" t="str">
        <f>IFERROR(VLOOKUP(J1174,Config!$A:$F,6,0),"")</f>
        <v/>
      </c>
    </row>
    <row r="1175" spans="1:16" x14ac:dyDescent="0.25">
      <c r="A1175" s="1">
        <v>416</v>
      </c>
      <c r="E1175" s="4" t="s">
        <v>70</v>
      </c>
      <c r="G1175" s="4">
        <f t="shared" si="34"/>
        <v>1</v>
      </c>
      <c r="H1175" s="4">
        <f t="shared" si="33"/>
        <v>1900</v>
      </c>
      <c r="J1175" s="24"/>
      <c r="K1175" s="4" t="str">
        <f>IFERROR(VLOOKUP(J1175,Config!$A:$B,2,0),"")</f>
        <v/>
      </c>
      <c r="M1175" s="4" t="str">
        <f>IFERROR(VLOOKUP(J1175,Config!$A:$G,7,0),"")</f>
        <v/>
      </c>
      <c r="N1175" s="5" t="str">
        <f>IFERROR(VLOOKUP(J1175,Config!$A:$C,3,0),"")</f>
        <v/>
      </c>
      <c r="P1175" s="4" t="str">
        <f>IFERROR(VLOOKUP(J1175,Config!$A:$F,6,0),"")</f>
        <v/>
      </c>
    </row>
    <row r="1176" spans="1:16" x14ac:dyDescent="0.25">
      <c r="A1176" s="1">
        <v>417</v>
      </c>
      <c r="E1176" s="4" t="s">
        <v>70</v>
      </c>
      <c r="G1176" s="4">
        <f t="shared" si="34"/>
        <v>1</v>
      </c>
      <c r="H1176" s="4">
        <f t="shared" si="33"/>
        <v>1900</v>
      </c>
      <c r="J1176" s="24"/>
      <c r="K1176" s="4" t="str">
        <f>IFERROR(VLOOKUP(J1176,Config!$A:$B,2,0),"")</f>
        <v/>
      </c>
      <c r="M1176" s="4" t="str">
        <f>IFERROR(VLOOKUP(J1176,Config!$A:$G,7,0),"")</f>
        <v/>
      </c>
      <c r="N1176" s="5" t="str">
        <f>IFERROR(VLOOKUP(J1176,Config!$A:$C,3,0),"")</f>
        <v/>
      </c>
      <c r="P1176" s="4" t="str">
        <f>IFERROR(VLOOKUP(J1176,Config!$A:$F,6,0),"")</f>
        <v/>
      </c>
    </row>
    <row r="1177" spans="1:16" x14ac:dyDescent="0.25">
      <c r="A1177" s="1">
        <v>418</v>
      </c>
      <c r="E1177" s="4" t="s">
        <v>70</v>
      </c>
      <c r="G1177" s="4">
        <f t="shared" si="34"/>
        <v>1</v>
      </c>
      <c r="H1177" s="4">
        <f t="shared" si="33"/>
        <v>1900</v>
      </c>
      <c r="J1177" s="24"/>
      <c r="M1177" s="4" t="str">
        <f>IFERROR(VLOOKUP(J1177,Config!$A:$G,7,0),"")</f>
        <v/>
      </c>
      <c r="N1177" s="5" t="str">
        <f>IFERROR(VLOOKUP(J1177,Config!$A:$C,3,0),"")</f>
        <v/>
      </c>
      <c r="P1177" s="4" t="str">
        <f>IFERROR(VLOOKUP(J1177,Config!$A:$F,6,0),"")</f>
        <v/>
      </c>
    </row>
    <row r="1178" spans="1:16" x14ac:dyDescent="0.25">
      <c r="A1178" s="1">
        <v>419</v>
      </c>
      <c r="E1178" s="4" t="s">
        <v>70</v>
      </c>
      <c r="G1178" s="4">
        <f t="shared" si="34"/>
        <v>1</v>
      </c>
      <c r="H1178" s="4">
        <f t="shared" si="33"/>
        <v>1900</v>
      </c>
      <c r="J1178" s="24"/>
      <c r="M1178" s="4" t="str">
        <f>IFERROR(VLOOKUP(J1178,Config!$A:$G,7,0),"")</f>
        <v/>
      </c>
      <c r="N1178" s="5" t="str">
        <f>IFERROR(VLOOKUP(J1178,Config!$A:$C,3,0),"")</f>
        <v/>
      </c>
      <c r="P1178" s="4" t="str">
        <f>IFERROR(VLOOKUP(J1178,Config!$A:$F,6,0),"")</f>
        <v/>
      </c>
    </row>
    <row r="1179" spans="1:16" x14ac:dyDescent="0.25">
      <c r="A1179" s="1">
        <v>420</v>
      </c>
      <c r="E1179" s="4" t="s">
        <v>70</v>
      </c>
      <c r="G1179" s="4">
        <f t="shared" si="34"/>
        <v>1</v>
      </c>
      <c r="H1179" s="4">
        <f t="shared" si="33"/>
        <v>1900</v>
      </c>
      <c r="J1179" s="24"/>
      <c r="M1179" s="4" t="str">
        <f>IFERROR(VLOOKUP(J1179,Config!$A:$G,7,0),"")</f>
        <v/>
      </c>
      <c r="N1179" s="5" t="str">
        <f>IFERROR(VLOOKUP(J1179,Config!$A:$C,3,0),"")</f>
        <v/>
      </c>
      <c r="P1179" s="4" t="str">
        <f>IFERROR(VLOOKUP(J1179,Config!$A:$F,6,0),"")</f>
        <v/>
      </c>
    </row>
    <row r="1180" spans="1:16" x14ac:dyDescent="0.25">
      <c r="A1180" s="1">
        <v>421</v>
      </c>
      <c r="E1180" s="4" t="s">
        <v>70</v>
      </c>
      <c r="G1180" s="4">
        <f t="shared" si="34"/>
        <v>1</v>
      </c>
      <c r="H1180" s="4">
        <f t="shared" si="33"/>
        <v>1900</v>
      </c>
      <c r="J1180" s="24"/>
      <c r="M1180" s="4" t="str">
        <f>IFERROR(VLOOKUP(J1180,Config!$A:$G,7,0),"")</f>
        <v/>
      </c>
      <c r="N1180" s="5" t="str">
        <f>IFERROR(VLOOKUP(J1180,Config!$A:$C,3,0),"")</f>
        <v/>
      </c>
      <c r="P1180" s="4" t="str">
        <f>IFERROR(VLOOKUP(J1180,Config!$A:$F,6,0),"")</f>
        <v/>
      </c>
    </row>
    <row r="1181" spans="1:16" x14ac:dyDescent="0.25">
      <c r="A1181" s="1">
        <v>422</v>
      </c>
      <c r="E1181" s="4" t="s">
        <v>70</v>
      </c>
      <c r="G1181" s="4">
        <f t="shared" si="34"/>
        <v>1</v>
      </c>
      <c r="H1181" s="4">
        <f t="shared" si="33"/>
        <v>1900</v>
      </c>
      <c r="J1181" s="24"/>
      <c r="M1181" s="4" t="str">
        <f>IFERROR(VLOOKUP(J1181,Config!$A:$G,7,0),"")</f>
        <v/>
      </c>
      <c r="N1181" s="5" t="str">
        <f>IFERROR(VLOOKUP(J1181,Config!$A:$C,3,0),"")</f>
        <v/>
      </c>
      <c r="P1181" s="4" t="str">
        <f>IFERROR(VLOOKUP(J1181,Config!$A:$F,6,0),"")</f>
        <v/>
      </c>
    </row>
    <row r="1182" spans="1:16" x14ac:dyDescent="0.25">
      <c r="A1182" s="1">
        <v>423</v>
      </c>
      <c r="E1182" s="4" t="s">
        <v>70</v>
      </c>
      <c r="G1182" s="4">
        <f t="shared" si="34"/>
        <v>1</v>
      </c>
      <c r="H1182" s="4">
        <f t="shared" si="33"/>
        <v>1900</v>
      </c>
      <c r="J1182" s="24"/>
      <c r="M1182" s="4" t="str">
        <f>IFERROR(VLOOKUP(J1182,Config!$A:$G,7,0),"")</f>
        <v/>
      </c>
      <c r="N1182" s="5" t="str">
        <f>IFERROR(VLOOKUP(J1182,Config!$A:$C,3,0),"")</f>
        <v/>
      </c>
      <c r="P1182" s="4" t="str">
        <f>IFERROR(VLOOKUP(J1182,Config!$A:$F,6,0),"")</f>
        <v/>
      </c>
    </row>
    <row r="1183" spans="1:16" x14ac:dyDescent="0.25">
      <c r="A1183" s="1">
        <v>424</v>
      </c>
      <c r="E1183" s="4" t="s">
        <v>70</v>
      </c>
      <c r="G1183" s="4">
        <f t="shared" si="34"/>
        <v>1</v>
      </c>
      <c r="H1183" s="4">
        <f t="shared" si="33"/>
        <v>1900</v>
      </c>
      <c r="J1183" s="24"/>
      <c r="M1183" s="4" t="str">
        <f>IFERROR(VLOOKUP(J1183,Config!$A:$G,7,0),"")</f>
        <v/>
      </c>
      <c r="N1183" s="5" t="str">
        <f>IFERROR(VLOOKUP(J1183,Config!$A:$C,3,0),"")</f>
        <v/>
      </c>
      <c r="P1183" s="4" t="str">
        <f>IFERROR(VLOOKUP(J1183,Config!$A:$F,6,0),"")</f>
        <v/>
      </c>
    </row>
    <row r="1184" spans="1:16" x14ac:dyDescent="0.25">
      <c r="A1184" s="1">
        <v>425</v>
      </c>
      <c r="E1184" s="4" t="s">
        <v>70</v>
      </c>
      <c r="G1184" s="4">
        <f t="shared" si="34"/>
        <v>1</v>
      </c>
      <c r="H1184" s="4">
        <f t="shared" si="33"/>
        <v>1900</v>
      </c>
      <c r="J1184" s="24"/>
      <c r="M1184" s="4" t="str">
        <f>IFERROR(VLOOKUP(J1184,Config!$A:$G,7,0),"")</f>
        <v/>
      </c>
      <c r="N1184" s="5" t="str">
        <f>IFERROR(VLOOKUP(J1184,Config!$A:$C,3,0),"")</f>
        <v/>
      </c>
      <c r="P1184" s="4" t="str">
        <f>IFERROR(VLOOKUP(J1184,Config!$A:$F,6,0),"")</f>
        <v/>
      </c>
    </row>
    <row r="1185" spans="1:16" x14ac:dyDescent="0.25">
      <c r="A1185" s="1">
        <v>426</v>
      </c>
      <c r="E1185" s="4" t="s">
        <v>70</v>
      </c>
      <c r="G1185" s="4">
        <f t="shared" si="34"/>
        <v>1</v>
      </c>
      <c r="H1185" s="4">
        <f t="shared" si="33"/>
        <v>1900</v>
      </c>
      <c r="J1185" s="24"/>
      <c r="M1185" s="4" t="str">
        <f>IFERROR(VLOOKUP(J1185,Config!$A:$G,7,0),"")</f>
        <v/>
      </c>
      <c r="N1185" s="5" t="str">
        <f>IFERROR(VLOOKUP(J1185,Config!$A:$C,3,0),"")</f>
        <v/>
      </c>
      <c r="P1185" s="4" t="str">
        <f>IFERROR(VLOOKUP(J1185,Config!$A:$F,6,0),"")</f>
        <v/>
      </c>
    </row>
    <row r="1186" spans="1:16" x14ac:dyDescent="0.25">
      <c r="A1186" s="1">
        <v>427</v>
      </c>
      <c r="E1186" s="4" t="s">
        <v>70</v>
      </c>
      <c r="G1186" s="4">
        <f t="shared" si="34"/>
        <v>1</v>
      </c>
      <c r="H1186" s="4">
        <f t="shared" si="33"/>
        <v>1900</v>
      </c>
      <c r="J1186" s="24"/>
      <c r="M1186" s="4" t="str">
        <f>IFERROR(VLOOKUP(J1186,Config!$A:$G,7,0),"")</f>
        <v/>
      </c>
      <c r="N1186" s="5" t="str">
        <f>IFERROR(VLOOKUP(J1186,Config!$A:$C,3,0),"")</f>
        <v/>
      </c>
      <c r="P1186" s="4" t="str">
        <f>IFERROR(VLOOKUP(J1186,Config!$A:$F,6,0),"")</f>
        <v/>
      </c>
    </row>
    <row r="1187" spans="1:16" x14ac:dyDescent="0.25">
      <c r="A1187" s="1">
        <v>428</v>
      </c>
      <c r="E1187" s="4" t="s">
        <v>70</v>
      </c>
      <c r="G1187" s="4">
        <f t="shared" si="34"/>
        <v>1</v>
      </c>
      <c r="H1187" s="4">
        <f t="shared" si="33"/>
        <v>1900</v>
      </c>
      <c r="J1187" s="24"/>
      <c r="M1187" s="4" t="str">
        <f>IFERROR(VLOOKUP(J1187,Config!$A:$G,7,0),"")</f>
        <v/>
      </c>
      <c r="N1187" s="5" t="str">
        <f>IFERROR(VLOOKUP(J1187,Config!$A:$C,3,0),"")</f>
        <v/>
      </c>
      <c r="P1187" s="4" t="str">
        <f>IFERROR(VLOOKUP(J1187,Config!$A:$F,6,0),"")</f>
        <v/>
      </c>
    </row>
    <row r="1188" spans="1:16" x14ac:dyDescent="0.25">
      <c r="A1188" s="1">
        <v>429</v>
      </c>
      <c r="E1188" s="4" t="s">
        <v>70</v>
      </c>
      <c r="G1188" s="4">
        <f t="shared" si="34"/>
        <v>1</v>
      </c>
      <c r="H1188" s="4">
        <f t="shared" si="33"/>
        <v>1900</v>
      </c>
      <c r="J1188" s="24"/>
      <c r="M1188" s="4" t="str">
        <f>IFERROR(VLOOKUP(J1188,Config!$A:$G,7,0),"")</f>
        <v/>
      </c>
      <c r="N1188" s="5" t="str">
        <f>IFERROR(VLOOKUP(J1188,Config!$A:$C,3,0),"")</f>
        <v/>
      </c>
      <c r="P1188" s="4" t="str">
        <f>IFERROR(VLOOKUP(J1188,Config!$A:$F,6,0),"")</f>
        <v/>
      </c>
    </row>
    <row r="1189" spans="1:16" x14ac:dyDescent="0.25">
      <c r="A1189" s="1">
        <v>430</v>
      </c>
      <c r="E1189" s="4" t="s">
        <v>70</v>
      </c>
      <c r="G1189" s="4">
        <f t="shared" si="34"/>
        <v>1</v>
      </c>
      <c r="H1189" s="4">
        <f t="shared" si="33"/>
        <v>1900</v>
      </c>
      <c r="J1189" s="24"/>
      <c r="M1189" s="4" t="str">
        <f>IFERROR(VLOOKUP(J1189,Config!$A:$G,7,0),"")</f>
        <v/>
      </c>
      <c r="N1189" s="5" t="str">
        <f>IFERROR(VLOOKUP(J1189,Config!$A:$C,3,0),"")</f>
        <v/>
      </c>
      <c r="P1189" s="4" t="str">
        <f>IFERROR(VLOOKUP(J1189,Config!$A:$F,6,0),"")</f>
        <v/>
      </c>
    </row>
    <row r="1190" spans="1:16" x14ac:dyDescent="0.25">
      <c r="A1190" s="1">
        <v>431</v>
      </c>
      <c r="E1190" s="4" t="s">
        <v>70</v>
      </c>
      <c r="G1190" s="4">
        <f t="shared" si="34"/>
        <v>1</v>
      </c>
      <c r="H1190" s="4">
        <f t="shared" si="33"/>
        <v>1900</v>
      </c>
      <c r="J1190" s="24"/>
      <c r="M1190" s="4" t="str">
        <f>IFERROR(VLOOKUP(J1190,Config!$A:$G,7,0),"")</f>
        <v/>
      </c>
      <c r="N1190" s="5" t="str">
        <f>IFERROR(VLOOKUP(J1190,Config!$A:$C,3,0),"")</f>
        <v/>
      </c>
      <c r="P1190" s="4" t="str">
        <f>IFERROR(VLOOKUP(J1190,Config!$A:$F,6,0),"")</f>
        <v/>
      </c>
    </row>
    <row r="1191" spans="1:16" x14ac:dyDescent="0.25">
      <c r="A1191" s="1">
        <v>432</v>
      </c>
      <c r="E1191" s="4" t="s">
        <v>70</v>
      </c>
      <c r="G1191" s="4">
        <f t="shared" si="34"/>
        <v>1</v>
      </c>
      <c r="H1191" s="4">
        <f t="shared" si="33"/>
        <v>1900</v>
      </c>
      <c r="J1191" s="24"/>
      <c r="M1191" s="4" t="str">
        <f>IFERROR(VLOOKUP(J1191,Config!$A:$G,7,0),"")</f>
        <v/>
      </c>
      <c r="N1191" s="5" t="str">
        <f>IFERROR(VLOOKUP(J1191,Config!$A:$C,3,0),"")</f>
        <v/>
      </c>
      <c r="P1191" s="4" t="str">
        <f>IFERROR(VLOOKUP(J1191,Config!$A:$F,6,0),"")</f>
        <v/>
      </c>
    </row>
    <row r="1192" spans="1:16" x14ac:dyDescent="0.25">
      <c r="A1192" s="1">
        <v>433</v>
      </c>
      <c r="E1192" s="4" t="s">
        <v>70</v>
      </c>
      <c r="G1192" s="4">
        <f t="shared" si="34"/>
        <v>1</v>
      </c>
      <c r="H1192" s="4">
        <f t="shared" si="33"/>
        <v>1900</v>
      </c>
      <c r="J1192" s="24"/>
      <c r="M1192" s="4" t="str">
        <f>IFERROR(VLOOKUP(J1192,Config!$A:$G,7,0),"")</f>
        <v/>
      </c>
      <c r="N1192" s="5" t="str">
        <f>IFERROR(VLOOKUP(J1192,Config!$A:$C,3,0),"")</f>
        <v/>
      </c>
      <c r="P1192" s="4" t="str">
        <f>IFERROR(VLOOKUP(J1192,Config!$A:$F,6,0),"")</f>
        <v/>
      </c>
    </row>
    <row r="1193" spans="1:16" x14ac:dyDescent="0.25">
      <c r="A1193" s="1">
        <v>434</v>
      </c>
      <c r="E1193" s="4" t="s">
        <v>70</v>
      </c>
      <c r="G1193" s="4">
        <f t="shared" si="34"/>
        <v>1</v>
      </c>
      <c r="H1193" s="4">
        <f t="shared" si="33"/>
        <v>1900</v>
      </c>
      <c r="J1193" s="24"/>
      <c r="M1193" s="4" t="str">
        <f>IFERROR(VLOOKUP(J1193,Config!$A:$G,7,0),"")</f>
        <v/>
      </c>
      <c r="N1193" s="5" t="str">
        <f>IFERROR(VLOOKUP(J1193,Config!$A:$C,3,0),"")</f>
        <v/>
      </c>
      <c r="P1193" s="4" t="str">
        <f>IFERROR(VLOOKUP(J1193,Config!$A:$F,6,0),"")</f>
        <v/>
      </c>
    </row>
    <row r="1194" spans="1:16" x14ac:dyDescent="0.25">
      <c r="A1194" s="1">
        <v>435</v>
      </c>
      <c r="E1194" s="4" t="s">
        <v>70</v>
      </c>
      <c r="G1194" s="4">
        <f t="shared" si="34"/>
        <v>1</v>
      </c>
      <c r="H1194" s="4">
        <f t="shared" si="33"/>
        <v>1900</v>
      </c>
      <c r="J1194" s="24"/>
      <c r="M1194" s="4" t="str">
        <f>IFERROR(VLOOKUP(J1194,Config!$A:$G,7,0),"")</f>
        <v/>
      </c>
      <c r="N1194" s="5" t="str">
        <f>IFERROR(VLOOKUP(J1194,Config!$A:$C,3,0),"")</f>
        <v/>
      </c>
      <c r="P1194" s="4" t="str">
        <f>IFERROR(VLOOKUP(J1194,Config!$A:$F,6,0),"")</f>
        <v/>
      </c>
    </row>
    <row r="1195" spans="1:16" x14ac:dyDescent="0.25">
      <c r="A1195" s="1">
        <v>436</v>
      </c>
      <c r="E1195" s="4" t="s">
        <v>70</v>
      </c>
      <c r="G1195" s="4">
        <f t="shared" si="34"/>
        <v>1</v>
      </c>
      <c r="H1195" s="4">
        <f t="shared" si="33"/>
        <v>1900</v>
      </c>
      <c r="J1195" s="24"/>
      <c r="M1195" s="4" t="str">
        <f>IFERROR(VLOOKUP(J1195,Config!$A:$G,7,0),"")</f>
        <v/>
      </c>
      <c r="N1195" s="5" t="str">
        <f>IFERROR(VLOOKUP(J1195,Config!$A:$C,3,0),"")</f>
        <v/>
      </c>
      <c r="P1195" s="4" t="str">
        <f>IFERROR(VLOOKUP(J1195,Config!$A:$F,6,0),"")</f>
        <v/>
      </c>
    </row>
    <row r="1196" spans="1:16" x14ac:dyDescent="0.25">
      <c r="A1196" s="1">
        <v>437</v>
      </c>
      <c r="E1196" s="4" t="s">
        <v>70</v>
      </c>
      <c r="G1196" s="4">
        <f t="shared" si="34"/>
        <v>1</v>
      </c>
      <c r="H1196" s="4">
        <f t="shared" si="33"/>
        <v>1900</v>
      </c>
      <c r="J1196" s="24"/>
      <c r="M1196" s="4" t="str">
        <f>IFERROR(VLOOKUP(J1196,Config!$A:$G,7,0),"")</f>
        <v/>
      </c>
      <c r="N1196" s="5" t="str">
        <f>IFERROR(VLOOKUP(J1196,Config!$A:$C,3,0),"")</f>
        <v/>
      </c>
      <c r="P1196" s="4" t="str">
        <f>IFERROR(VLOOKUP(J1196,Config!$A:$F,6,0),"")</f>
        <v/>
      </c>
    </row>
    <row r="1197" spans="1:16" x14ac:dyDescent="0.25">
      <c r="A1197" s="1">
        <v>438</v>
      </c>
      <c r="E1197" s="4" t="s">
        <v>70</v>
      </c>
      <c r="G1197" s="4">
        <f t="shared" si="34"/>
        <v>1</v>
      </c>
      <c r="H1197" s="4">
        <f t="shared" si="33"/>
        <v>1900</v>
      </c>
      <c r="J1197" s="24"/>
      <c r="M1197" s="4" t="str">
        <f>IFERROR(VLOOKUP(J1197,Config!$A:$G,7,0),"")</f>
        <v/>
      </c>
      <c r="N1197" s="5" t="str">
        <f>IFERROR(VLOOKUP(J1197,Config!$A:$C,3,0),"")</f>
        <v/>
      </c>
      <c r="P1197" s="4" t="str">
        <f>IFERROR(VLOOKUP(J1197,Config!$A:$F,6,0),"")</f>
        <v/>
      </c>
    </row>
    <row r="1198" spans="1:16" x14ac:dyDescent="0.25">
      <c r="A1198" s="1">
        <v>439</v>
      </c>
      <c r="E1198" s="4" t="s">
        <v>70</v>
      </c>
      <c r="G1198" s="4">
        <f t="shared" si="34"/>
        <v>1</v>
      </c>
      <c r="H1198" s="4">
        <f t="shared" si="33"/>
        <v>1900</v>
      </c>
      <c r="J1198" s="24"/>
      <c r="M1198" s="4" t="str">
        <f>IFERROR(VLOOKUP(J1198,Config!$A:$G,7,0),"")</f>
        <v/>
      </c>
      <c r="N1198" s="5" t="str">
        <f>IFERROR(VLOOKUP(J1198,Config!$A:$C,3,0),"")</f>
        <v/>
      </c>
      <c r="P1198" s="4" t="str">
        <f>IFERROR(VLOOKUP(J1198,Config!$A:$F,6,0),"")</f>
        <v/>
      </c>
    </row>
    <row r="1199" spans="1:16" x14ac:dyDescent="0.25">
      <c r="A1199" s="1">
        <v>440</v>
      </c>
      <c r="E1199" s="4" t="s">
        <v>70</v>
      </c>
      <c r="G1199" s="4">
        <f t="shared" si="34"/>
        <v>1</v>
      </c>
      <c r="H1199" s="4">
        <f t="shared" si="33"/>
        <v>1900</v>
      </c>
      <c r="J1199" s="24"/>
      <c r="M1199" s="4" t="str">
        <f>IFERROR(VLOOKUP(J1199,Config!$A:$G,7,0),"")</f>
        <v/>
      </c>
      <c r="N1199" s="5" t="str">
        <f>IFERROR(VLOOKUP(J1199,Config!$A:$C,3,0),"")</f>
        <v/>
      </c>
      <c r="P1199" s="4" t="str">
        <f>IFERROR(VLOOKUP(J1199,Config!$A:$F,6,0),"")</f>
        <v/>
      </c>
    </row>
    <row r="1200" spans="1:16" x14ac:dyDescent="0.25">
      <c r="A1200" s="1">
        <v>441</v>
      </c>
      <c r="E1200" s="4" t="s">
        <v>70</v>
      </c>
      <c r="G1200" s="4">
        <f t="shared" si="34"/>
        <v>1</v>
      </c>
      <c r="H1200" s="4">
        <f t="shared" si="33"/>
        <v>1900</v>
      </c>
      <c r="J1200" s="24"/>
      <c r="M1200" s="4" t="str">
        <f>IFERROR(VLOOKUP(J1200,Config!$A:$G,7,0),"")</f>
        <v/>
      </c>
      <c r="N1200" s="5" t="str">
        <f>IFERROR(VLOOKUP(J1200,Config!$A:$C,3,0),"")</f>
        <v/>
      </c>
      <c r="P1200" s="4" t="str">
        <f>IFERROR(VLOOKUP(J1200,Config!$A:$F,6,0),"")</f>
        <v/>
      </c>
    </row>
    <row r="1201" spans="1:16" x14ac:dyDescent="0.25">
      <c r="A1201" s="1">
        <v>442</v>
      </c>
      <c r="E1201" s="4" t="s">
        <v>70</v>
      </c>
      <c r="G1201" s="4">
        <f t="shared" si="34"/>
        <v>1</v>
      </c>
      <c r="H1201" s="4">
        <f t="shared" si="33"/>
        <v>1900</v>
      </c>
      <c r="J1201" s="24"/>
      <c r="M1201" s="4" t="str">
        <f>IFERROR(VLOOKUP(J1201,Config!$A:$G,7,0),"")</f>
        <v/>
      </c>
      <c r="N1201" s="5" t="str">
        <f>IFERROR(VLOOKUP(J1201,Config!$A:$C,3,0),"")</f>
        <v/>
      </c>
      <c r="P1201" s="4" t="str">
        <f>IFERROR(VLOOKUP(J1201,Config!$A:$F,6,0),"")</f>
        <v/>
      </c>
    </row>
    <row r="1202" spans="1:16" x14ac:dyDescent="0.25">
      <c r="A1202" s="1">
        <v>443</v>
      </c>
      <c r="E1202" s="4" t="s">
        <v>70</v>
      </c>
      <c r="G1202" s="4">
        <f t="shared" si="34"/>
        <v>1</v>
      </c>
      <c r="H1202" s="4">
        <f t="shared" si="33"/>
        <v>1900</v>
      </c>
      <c r="J1202" s="24"/>
      <c r="M1202" s="4" t="str">
        <f>IFERROR(VLOOKUP(J1202,Config!$A:$G,7,0),"")</f>
        <v/>
      </c>
      <c r="N1202" s="5" t="str">
        <f>IFERROR(VLOOKUP(J1202,Config!$A:$C,3,0),"")</f>
        <v/>
      </c>
      <c r="P1202" s="4" t="str">
        <f>IFERROR(VLOOKUP(J1202,Config!$A:$F,6,0),"")</f>
        <v/>
      </c>
    </row>
    <row r="1203" spans="1:16" x14ac:dyDescent="0.25">
      <c r="A1203" s="1">
        <v>444</v>
      </c>
      <c r="E1203" s="4" t="s">
        <v>70</v>
      </c>
      <c r="G1203" s="4">
        <f t="shared" si="34"/>
        <v>1</v>
      </c>
      <c r="H1203" s="4">
        <f t="shared" si="33"/>
        <v>1900</v>
      </c>
      <c r="J1203" s="24"/>
      <c r="M1203" s="4" t="str">
        <f>IFERROR(VLOOKUP(J1203,Config!$A:$G,7,0),"")</f>
        <v/>
      </c>
      <c r="N1203" s="5" t="str">
        <f>IFERROR(VLOOKUP(J1203,Config!$A:$C,3,0),"")</f>
        <v/>
      </c>
      <c r="P1203" s="4" t="str">
        <f>IFERROR(VLOOKUP(J1203,Config!$A:$F,6,0),"")</f>
        <v/>
      </c>
    </row>
    <row r="1204" spans="1:16" x14ac:dyDescent="0.25">
      <c r="A1204" s="1">
        <v>445</v>
      </c>
      <c r="E1204" s="4" t="s">
        <v>70</v>
      </c>
      <c r="G1204" s="4">
        <f t="shared" si="34"/>
        <v>1</v>
      </c>
      <c r="H1204" s="4">
        <f t="shared" si="33"/>
        <v>1900</v>
      </c>
      <c r="J1204" s="24"/>
      <c r="M1204" s="4" t="str">
        <f>IFERROR(VLOOKUP(J1204,Config!$A:$G,7,0),"")</f>
        <v/>
      </c>
      <c r="N1204" s="5" t="str">
        <f>IFERROR(VLOOKUP(J1204,Config!$A:$C,3,0),"")</f>
        <v/>
      </c>
      <c r="P1204" s="4" t="str">
        <f>IFERROR(VLOOKUP(J1204,Config!$A:$F,6,0),"")</f>
        <v/>
      </c>
    </row>
    <row r="1205" spans="1:16" x14ac:dyDescent="0.25">
      <c r="A1205" s="1">
        <v>446</v>
      </c>
      <c r="E1205" s="4" t="s">
        <v>70</v>
      </c>
      <c r="G1205" s="4">
        <f t="shared" si="34"/>
        <v>1</v>
      </c>
      <c r="H1205" s="4">
        <f t="shared" si="33"/>
        <v>1900</v>
      </c>
      <c r="J1205" s="24"/>
      <c r="M1205" s="4" t="str">
        <f>IFERROR(VLOOKUP(J1205,Config!$A:$G,7,0),"")</f>
        <v/>
      </c>
      <c r="N1205" s="5" t="str">
        <f>IFERROR(VLOOKUP(J1205,Config!$A:$C,3,0),"")</f>
        <v/>
      </c>
      <c r="P1205" s="4" t="str">
        <f>IFERROR(VLOOKUP(J1205,Config!$A:$F,6,0),"")</f>
        <v/>
      </c>
    </row>
    <row r="1206" spans="1:16" x14ac:dyDescent="0.25">
      <c r="A1206" s="1">
        <v>447</v>
      </c>
      <c r="E1206" s="4" t="s">
        <v>70</v>
      </c>
      <c r="G1206" s="4">
        <f t="shared" si="34"/>
        <v>1</v>
      </c>
      <c r="H1206" s="4">
        <f t="shared" si="33"/>
        <v>1900</v>
      </c>
      <c r="J1206" s="24"/>
      <c r="M1206" s="4" t="str">
        <f>IFERROR(VLOOKUP(J1206,Config!$A:$G,7,0),"")</f>
        <v/>
      </c>
      <c r="N1206" s="5" t="str">
        <f>IFERROR(VLOOKUP(J1206,Config!$A:$C,3,0),"")</f>
        <v/>
      </c>
      <c r="P1206" s="4" t="str">
        <f>IFERROR(VLOOKUP(J1206,Config!$A:$F,6,0),"")</f>
        <v/>
      </c>
    </row>
    <row r="1207" spans="1:16" x14ac:dyDescent="0.25">
      <c r="A1207" s="1">
        <v>448</v>
      </c>
      <c r="E1207" s="4" t="s">
        <v>70</v>
      </c>
      <c r="G1207" s="4">
        <f t="shared" si="34"/>
        <v>1</v>
      </c>
      <c r="H1207" s="4">
        <f t="shared" si="33"/>
        <v>1900</v>
      </c>
      <c r="J1207" s="24"/>
      <c r="M1207" s="4" t="str">
        <f>IFERROR(VLOOKUP(J1207,Config!$A:$G,7,0),"")</f>
        <v/>
      </c>
      <c r="N1207" s="5" t="str">
        <f>IFERROR(VLOOKUP(J1207,Config!$A:$C,3,0),"")</f>
        <v/>
      </c>
      <c r="P1207" s="4" t="str">
        <f>IFERROR(VLOOKUP(J1207,Config!$A:$F,6,0),"")</f>
        <v/>
      </c>
    </row>
    <row r="1208" spans="1:16" x14ac:dyDescent="0.25">
      <c r="A1208" s="1">
        <v>449</v>
      </c>
      <c r="E1208" s="4" t="s">
        <v>70</v>
      </c>
      <c r="G1208" s="4">
        <f t="shared" si="34"/>
        <v>1</v>
      </c>
      <c r="H1208" s="4">
        <f t="shared" si="33"/>
        <v>1900</v>
      </c>
      <c r="J1208" s="24"/>
      <c r="M1208" s="4" t="str">
        <f>IFERROR(VLOOKUP(J1208,Config!$A:$G,7,0),"")</f>
        <v/>
      </c>
      <c r="N1208" s="5" t="str">
        <f>IFERROR(VLOOKUP(J1208,Config!$A:$C,3,0),"")</f>
        <v/>
      </c>
      <c r="P1208" s="4" t="str">
        <f>IFERROR(VLOOKUP(J1208,Config!$A:$F,6,0),"")</f>
        <v/>
      </c>
    </row>
    <row r="1209" spans="1:16" x14ac:dyDescent="0.25">
      <c r="A1209" s="1">
        <v>450</v>
      </c>
      <c r="E1209" s="4" t="s">
        <v>70</v>
      </c>
      <c r="G1209" s="4">
        <f t="shared" si="34"/>
        <v>1</v>
      </c>
      <c r="H1209" s="4">
        <f t="shared" ref="H1209:H1212" si="35">YEAR(B1209)</f>
        <v>1900</v>
      </c>
      <c r="J1209" s="24"/>
      <c r="M1209" s="4" t="str">
        <f>IFERROR(VLOOKUP(J1209,Config!$A:$G,7,0),"")</f>
        <v/>
      </c>
      <c r="N1209" s="5" t="str">
        <f>IFERROR(VLOOKUP(J1209,Config!$A:$C,3,0),"")</f>
        <v/>
      </c>
      <c r="P1209" s="4" t="str">
        <f>IFERROR(VLOOKUP(J1209,Config!$A:$F,6,0),"")</f>
        <v/>
      </c>
    </row>
    <row r="1210" spans="1:16" x14ac:dyDescent="0.25">
      <c r="A1210" s="1">
        <v>451</v>
      </c>
      <c r="E1210" s="4" t="s">
        <v>70</v>
      </c>
      <c r="G1210" s="4">
        <f t="shared" ref="G1210:G1212" si="36">MONTH(B1210)</f>
        <v>1</v>
      </c>
      <c r="H1210" s="4">
        <f t="shared" si="35"/>
        <v>1900</v>
      </c>
      <c r="J1210" s="24"/>
      <c r="M1210" s="4" t="str">
        <f>IFERROR(VLOOKUP(J1210,Config!$A:$G,7,0),"")</f>
        <v/>
      </c>
      <c r="N1210" s="5" t="str">
        <f>IFERROR(VLOOKUP(J1210,Config!$A:$C,3,0),"")</f>
        <v/>
      </c>
      <c r="P1210" s="4" t="str">
        <f>IFERROR(VLOOKUP(J1210,Config!$A:$F,6,0),"")</f>
        <v/>
      </c>
    </row>
    <row r="1211" spans="1:16" x14ac:dyDescent="0.25">
      <c r="A1211" s="1">
        <v>452</v>
      </c>
      <c r="E1211" s="4" t="s">
        <v>70</v>
      </c>
      <c r="G1211" s="4">
        <f t="shared" si="36"/>
        <v>1</v>
      </c>
      <c r="H1211" s="4">
        <f t="shared" si="35"/>
        <v>1900</v>
      </c>
      <c r="J1211" s="24"/>
      <c r="M1211" s="4" t="str">
        <f>IFERROR(VLOOKUP(J1211,Config!$A:$G,7,0),"")</f>
        <v/>
      </c>
      <c r="N1211" s="5" t="str">
        <f>IFERROR(VLOOKUP(J1211,Config!$A:$C,3,0),"")</f>
        <v/>
      </c>
      <c r="P1211" s="4" t="str">
        <f>IFERROR(VLOOKUP(J1211,Config!$A:$F,6,0),"")</f>
        <v/>
      </c>
    </row>
    <row r="1212" spans="1:16" x14ac:dyDescent="0.25">
      <c r="A1212" s="1">
        <v>453</v>
      </c>
      <c r="E1212" s="4" t="s">
        <v>70</v>
      </c>
      <c r="G1212" s="4">
        <f t="shared" si="36"/>
        <v>1</v>
      </c>
      <c r="H1212" s="4">
        <f t="shared" si="35"/>
        <v>1900</v>
      </c>
      <c r="J1212" s="24"/>
      <c r="M1212" s="4" t="str">
        <f>IFERROR(VLOOKUP(J1212,Config!$A:$G,7,0),"")</f>
        <v/>
      </c>
      <c r="N1212" s="5" t="str">
        <f>IFERROR(VLOOKUP(J1212,Config!$A:$C,3,0),"")</f>
        <v/>
      </c>
      <c r="P1212" s="4" t="str">
        <f>IFERROR(VLOOKUP(J1212,Config!$A:$F,6,0),"")</f>
        <v/>
      </c>
    </row>
    <row r="1213" spans="1:16" x14ac:dyDescent="0.25">
      <c r="A1213" s="1">
        <v>454</v>
      </c>
      <c r="E1213" s="4" t="s">
        <v>70</v>
      </c>
      <c r="J1213" s="24"/>
      <c r="M1213" s="4" t="str">
        <f>IFERROR(VLOOKUP(J1213,Config!$A:$G,7,0),"")</f>
        <v/>
      </c>
      <c r="N1213" s="5" t="str">
        <f>IFERROR(VLOOKUP(J1213,Config!$A:$C,3,0),"")</f>
        <v/>
      </c>
      <c r="P1213" s="4" t="str">
        <f>IFERROR(VLOOKUP(J1213,Config!$A:$F,6,0),"")</f>
        <v/>
      </c>
    </row>
    <row r="1214" spans="1:16" x14ac:dyDescent="0.25">
      <c r="A1214" s="1">
        <v>455</v>
      </c>
      <c r="E1214" s="4" t="s">
        <v>70</v>
      </c>
      <c r="J1214" s="24"/>
      <c r="M1214" s="4" t="str">
        <f>IFERROR(VLOOKUP(J1214,Config!$A:$G,7,0),"")</f>
        <v/>
      </c>
      <c r="N1214" s="5" t="str">
        <f>IFERROR(VLOOKUP(J1214,Config!$A:$C,3,0),"")</f>
        <v/>
      </c>
      <c r="P1214" s="4" t="str">
        <f>IFERROR(VLOOKUP(J1214,Config!$A:$F,6,0),"")</f>
        <v/>
      </c>
    </row>
    <row r="1215" spans="1:16" x14ac:dyDescent="0.25">
      <c r="A1215" s="1">
        <v>456</v>
      </c>
      <c r="E1215" s="4" t="s">
        <v>70</v>
      </c>
      <c r="J1215" s="24"/>
      <c r="M1215" s="4" t="str">
        <f>IFERROR(VLOOKUP(J1215,Config!$A:$G,7,0),"")</f>
        <v/>
      </c>
      <c r="N1215" s="5" t="str">
        <f>IFERROR(VLOOKUP(J1215,Config!$A:$C,3,0),"")</f>
        <v/>
      </c>
      <c r="P1215" s="4" t="str">
        <f>IFERROR(VLOOKUP(J1215,Config!$A:$F,6,0),"")</f>
        <v/>
      </c>
    </row>
    <row r="1216" spans="1:16" x14ac:dyDescent="0.25">
      <c r="A1216" s="1">
        <v>457</v>
      </c>
      <c r="E1216" s="4" t="s">
        <v>70</v>
      </c>
      <c r="J1216" s="24"/>
      <c r="M1216" s="4" t="str">
        <f>IFERROR(VLOOKUP(J1216,Config!$A:$G,7,0),"")</f>
        <v/>
      </c>
      <c r="N1216" s="5" t="str">
        <f>IFERROR(VLOOKUP(J1216,Config!$A:$C,3,0),"")</f>
        <v/>
      </c>
      <c r="P1216" s="4" t="str">
        <f>IFERROR(VLOOKUP(J1216,Config!$A:$F,6,0),"")</f>
        <v/>
      </c>
    </row>
    <row r="1217" spans="1:16" x14ac:dyDescent="0.25">
      <c r="A1217" s="1">
        <v>458</v>
      </c>
      <c r="E1217" s="4" t="s">
        <v>70</v>
      </c>
      <c r="J1217" s="24"/>
      <c r="M1217" s="4" t="str">
        <f>IFERROR(VLOOKUP(J1217,Config!$A:$G,7,0),"")</f>
        <v/>
      </c>
      <c r="N1217" s="5" t="str">
        <f>IFERROR(VLOOKUP(J1217,Config!$A:$C,3,0),"")</f>
        <v/>
      </c>
      <c r="P1217" s="4" t="str">
        <f>IFERROR(VLOOKUP(J1217,Config!$A:$F,6,0),"")</f>
        <v/>
      </c>
    </row>
    <row r="1218" spans="1:16" x14ac:dyDescent="0.25">
      <c r="A1218" s="1">
        <v>459</v>
      </c>
      <c r="E1218" s="4" t="s">
        <v>70</v>
      </c>
      <c r="J1218" s="24"/>
      <c r="M1218" s="4" t="str">
        <f>IFERROR(VLOOKUP(J1218,Config!$A:$G,7,0),"")</f>
        <v/>
      </c>
      <c r="N1218" s="5" t="str">
        <f>IFERROR(VLOOKUP(J1218,Config!$A:$C,3,0),"")</f>
        <v/>
      </c>
      <c r="P1218" s="4" t="str">
        <f>IFERROR(VLOOKUP(J1218,Config!$A:$F,6,0),"")</f>
        <v/>
      </c>
    </row>
    <row r="1219" spans="1:16" x14ac:dyDescent="0.25">
      <c r="A1219" s="1">
        <v>460</v>
      </c>
      <c r="E1219" s="4" t="s">
        <v>70</v>
      </c>
      <c r="J1219" s="24"/>
      <c r="M1219" s="4" t="str">
        <f>IFERROR(VLOOKUP(J1219,Config!$A:$G,7,0),"")</f>
        <v/>
      </c>
      <c r="N1219" s="5" t="str">
        <f>IFERROR(VLOOKUP(J1219,Config!$A:$C,3,0),"")</f>
        <v/>
      </c>
      <c r="P1219" s="4" t="str">
        <f>IFERROR(VLOOKUP(J1219,Config!$A:$F,6,0),"")</f>
        <v/>
      </c>
    </row>
    <row r="1220" spans="1:16" x14ac:dyDescent="0.25">
      <c r="A1220" s="1">
        <v>461</v>
      </c>
      <c r="E1220" s="4" t="s">
        <v>70</v>
      </c>
      <c r="J1220" s="24"/>
      <c r="M1220" s="4" t="str">
        <f>IFERROR(VLOOKUP(J1220,Config!$A:$G,7,0),"")</f>
        <v/>
      </c>
      <c r="N1220" s="5" t="str">
        <f>IFERROR(VLOOKUP(J1220,Config!$A:$C,3,0),"")</f>
        <v/>
      </c>
      <c r="P1220" s="4" t="str">
        <f>IFERROR(VLOOKUP(J1220,Config!$A:$F,6,0),"")</f>
        <v/>
      </c>
    </row>
    <row r="1221" spans="1:16" x14ac:dyDescent="0.25">
      <c r="A1221" s="1">
        <v>462</v>
      </c>
      <c r="E1221" s="4" t="s">
        <v>70</v>
      </c>
      <c r="J1221" s="24"/>
      <c r="M1221" s="4" t="str">
        <f>IFERROR(VLOOKUP(J1221,Config!$A:$G,7,0),"")</f>
        <v/>
      </c>
      <c r="N1221" s="5" t="str">
        <f>IFERROR(VLOOKUP(J1221,Config!$A:$C,3,0),"")</f>
        <v/>
      </c>
      <c r="P1221" s="4" t="str">
        <f>IFERROR(VLOOKUP(J1221,Config!$A:$F,6,0),"")</f>
        <v/>
      </c>
    </row>
    <row r="1222" spans="1:16" x14ac:dyDescent="0.25">
      <c r="A1222" s="1">
        <v>463</v>
      </c>
      <c r="E1222" s="4" t="s">
        <v>70</v>
      </c>
      <c r="J1222" s="24"/>
      <c r="M1222" s="4" t="str">
        <f>IFERROR(VLOOKUP(J1222,Config!$A:$G,7,0),"")</f>
        <v/>
      </c>
      <c r="N1222" s="5" t="str">
        <f>IFERROR(VLOOKUP(J1222,Config!$A:$C,3,0),"")</f>
        <v/>
      </c>
      <c r="P1222" s="4" t="str">
        <f>IFERROR(VLOOKUP(J1222,Config!$A:$F,6,0),"")</f>
        <v/>
      </c>
    </row>
    <row r="1223" spans="1:16" x14ac:dyDescent="0.25">
      <c r="A1223" s="1">
        <v>464</v>
      </c>
      <c r="E1223" s="4" t="s">
        <v>70</v>
      </c>
      <c r="J1223" s="24"/>
      <c r="M1223" s="4" t="str">
        <f>IFERROR(VLOOKUP(J1223,Config!$A:$G,7,0),"")</f>
        <v/>
      </c>
      <c r="N1223" s="5" t="str">
        <f>IFERROR(VLOOKUP(J1223,Config!$A:$C,3,0),"")</f>
        <v/>
      </c>
      <c r="P1223" s="4" t="str">
        <f>IFERROR(VLOOKUP(J1223,Config!$A:$F,6,0),"")</f>
        <v/>
      </c>
    </row>
    <row r="1224" spans="1:16" x14ac:dyDescent="0.25">
      <c r="A1224" s="1">
        <v>465</v>
      </c>
      <c r="E1224" s="4" t="s">
        <v>70</v>
      </c>
      <c r="J1224" s="24"/>
      <c r="M1224" s="4" t="str">
        <f>IFERROR(VLOOKUP(J1224,Config!$A:$G,7,0),"")</f>
        <v/>
      </c>
      <c r="N1224" s="5" t="str">
        <f>IFERROR(VLOOKUP(J1224,Config!$A:$C,3,0),"")</f>
        <v/>
      </c>
      <c r="P1224" s="4" t="str">
        <f>IFERROR(VLOOKUP(J1224,Config!$A:$F,6,0),"")</f>
        <v/>
      </c>
    </row>
    <row r="1225" spans="1:16" x14ac:dyDescent="0.25">
      <c r="A1225" s="1">
        <v>466</v>
      </c>
      <c r="E1225" s="4" t="s">
        <v>70</v>
      </c>
      <c r="J1225" s="24"/>
      <c r="M1225" s="4" t="str">
        <f>IFERROR(VLOOKUP(J1225,Config!$A:$G,7,0),"")</f>
        <v/>
      </c>
      <c r="N1225" s="5" t="str">
        <f>IFERROR(VLOOKUP(J1225,Config!$A:$C,3,0),"")</f>
        <v/>
      </c>
      <c r="P1225" s="4" t="str">
        <f>IFERROR(VLOOKUP(J1225,Config!$A:$F,6,0),"")</f>
        <v/>
      </c>
    </row>
    <row r="1226" spans="1:16" x14ac:dyDescent="0.25">
      <c r="A1226" s="1">
        <v>467</v>
      </c>
      <c r="E1226" s="4" t="s">
        <v>70</v>
      </c>
      <c r="J1226" s="24"/>
      <c r="M1226" s="4" t="str">
        <f>IFERROR(VLOOKUP(J1226,Config!$A:$G,7,0),"")</f>
        <v/>
      </c>
      <c r="N1226" s="5" t="str">
        <f>IFERROR(VLOOKUP(J1226,Config!$A:$C,3,0),"")</f>
        <v/>
      </c>
      <c r="P1226" s="4" t="str">
        <f>IFERROR(VLOOKUP(J1226,Config!$A:$F,6,0),"")</f>
        <v/>
      </c>
    </row>
    <row r="1227" spans="1:16" x14ac:dyDescent="0.25">
      <c r="A1227" s="1">
        <v>468</v>
      </c>
      <c r="E1227" s="4" t="s">
        <v>70</v>
      </c>
      <c r="J1227" s="24"/>
      <c r="M1227" s="4" t="str">
        <f>IFERROR(VLOOKUP(J1227,Config!$A:$G,7,0),"")</f>
        <v/>
      </c>
      <c r="N1227" s="5" t="str">
        <f>IFERROR(VLOOKUP(J1227,Config!$A:$C,3,0),"")</f>
        <v/>
      </c>
      <c r="P1227" s="4" t="str">
        <f>IFERROR(VLOOKUP(J1227,Config!$A:$F,6,0),"")</f>
        <v/>
      </c>
    </row>
    <row r="1228" spans="1:16" x14ac:dyDescent="0.25">
      <c r="A1228" s="1">
        <v>469</v>
      </c>
      <c r="E1228" s="4" t="s">
        <v>70</v>
      </c>
      <c r="J1228" s="24"/>
      <c r="M1228" s="4" t="str">
        <f>IFERROR(VLOOKUP(J1228,Config!$A:$G,7,0),"")</f>
        <v/>
      </c>
      <c r="N1228" s="5" t="str">
        <f>IFERROR(VLOOKUP(J1228,Config!$A:$C,3,0),"")</f>
        <v/>
      </c>
      <c r="P1228" s="4" t="str">
        <f>IFERROR(VLOOKUP(J1228,Config!$A:$F,6,0),"")</f>
        <v/>
      </c>
    </row>
    <row r="1229" spans="1:16" x14ac:dyDescent="0.25">
      <c r="A1229" s="1">
        <v>470</v>
      </c>
      <c r="E1229" s="4" t="s">
        <v>70</v>
      </c>
      <c r="J1229" s="24"/>
      <c r="M1229" s="4" t="str">
        <f>IFERROR(VLOOKUP(J1229,Config!$A:$G,7,0),"")</f>
        <v/>
      </c>
      <c r="N1229" s="5" t="str">
        <f>IFERROR(VLOOKUP(J1229,Config!$A:$C,3,0),"")</f>
        <v/>
      </c>
      <c r="P1229" s="4" t="str">
        <f>IFERROR(VLOOKUP(J1229,Config!$A:$F,6,0),"")</f>
        <v/>
      </c>
    </row>
    <row r="1230" spans="1:16" x14ac:dyDescent="0.25">
      <c r="A1230" s="1">
        <v>471</v>
      </c>
      <c r="E1230" s="4" t="s">
        <v>70</v>
      </c>
      <c r="J1230" s="24"/>
      <c r="M1230" s="4" t="str">
        <f>IFERROR(VLOOKUP(J1230,Config!$A:$G,7,0),"")</f>
        <v/>
      </c>
      <c r="N1230" s="5" t="str">
        <f>IFERROR(VLOOKUP(J1230,Config!$A:$C,3,0),"")</f>
        <v/>
      </c>
      <c r="P1230" s="4" t="str">
        <f>IFERROR(VLOOKUP(J1230,Config!$A:$F,6,0),"")</f>
        <v/>
      </c>
    </row>
    <row r="1231" spans="1:16" x14ac:dyDescent="0.25">
      <c r="A1231" s="1">
        <v>472</v>
      </c>
      <c r="E1231" s="4" t="s">
        <v>70</v>
      </c>
      <c r="J1231" s="24"/>
      <c r="M1231" s="4" t="str">
        <f>IFERROR(VLOOKUP(J1231,Config!$A:$G,7,0),"")</f>
        <v/>
      </c>
      <c r="N1231" s="5" t="str">
        <f>IFERROR(VLOOKUP(J1231,Config!$A:$C,3,0),"")</f>
        <v/>
      </c>
      <c r="P1231" s="4" t="str">
        <f>IFERROR(VLOOKUP(J1231,Config!$A:$F,6,0),"")</f>
        <v/>
      </c>
    </row>
    <row r="1232" spans="1:16" x14ac:dyDescent="0.25">
      <c r="A1232" s="1">
        <v>473</v>
      </c>
      <c r="E1232" s="4" t="s">
        <v>70</v>
      </c>
      <c r="J1232" s="24"/>
      <c r="M1232" s="4" t="str">
        <f>IFERROR(VLOOKUP(J1232,Config!$A:$G,7,0),"")</f>
        <v/>
      </c>
      <c r="N1232" s="5" t="str">
        <f>IFERROR(VLOOKUP(J1232,Config!$A:$C,3,0),"")</f>
        <v/>
      </c>
      <c r="P1232" s="4" t="str">
        <f>IFERROR(VLOOKUP(J1232,Config!$A:$F,6,0),"")</f>
        <v/>
      </c>
    </row>
    <row r="1233" spans="1:16" x14ac:dyDescent="0.25">
      <c r="A1233" s="1">
        <v>474</v>
      </c>
      <c r="E1233" s="4" t="s">
        <v>70</v>
      </c>
      <c r="J1233" s="24"/>
      <c r="M1233" s="4" t="str">
        <f>IFERROR(VLOOKUP(J1233,Config!$A:$G,7,0),"")</f>
        <v/>
      </c>
      <c r="N1233" s="5" t="str">
        <f>IFERROR(VLOOKUP(J1233,Config!$A:$C,3,0),"")</f>
        <v/>
      </c>
      <c r="P1233" s="4" t="str">
        <f>IFERROR(VLOOKUP(J1233,Config!$A:$F,6,0),"")</f>
        <v/>
      </c>
    </row>
    <row r="1234" spans="1:16" x14ac:dyDescent="0.25">
      <c r="A1234" s="1">
        <v>475</v>
      </c>
      <c r="E1234" s="4" t="s">
        <v>70</v>
      </c>
      <c r="J1234" s="24"/>
      <c r="M1234" s="4" t="str">
        <f>IFERROR(VLOOKUP(J1234,Config!$A:$G,7,0),"")</f>
        <v/>
      </c>
      <c r="N1234" s="5" t="str">
        <f>IFERROR(VLOOKUP(J1234,Config!$A:$C,3,0),"")</f>
        <v/>
      </c>
      <c r="P1234" s="4" t="str">
        <f>IFERROR(VLOOKUP(J1234,Config!$A:$F,6,0),"")</f>
        <v/>
      </c>
    </row>
    <row r="1235" spans="1:16" x14ac:dyDescent="0.25">
      <c r="A1235" s="1">
        <v>476</v>
      </c>
      <c r="E1235" s="4" t="s">
        <v>70</v>
      </c>
      <c r="J1235" s="24"/>
      <c r="M1235" s="4" t="str">
        <f>IFERROR(VLOOKUP(J1235,Config!$A:$G,7,0),"")</f>
        <v/>
      </c>
      <c r="N1235" s="5" t="str">
        <f>IFERROR(VLOOKUP(J1235,Config!$A:$C,3,0),"")</f>
        <v/>
      </c>
      <c r="P1235" s="4" t="str">
        <f>IFERROR(VLOOKUP(J1235,Config!$A:$F,6,0),"")</f>
        <v/>
      </c>
    </row>
    <row r="1236" spans="1:16" x14ac:dyDescent="0.25">
      <c r="A1236" s="1">
        <v>477</v>
      </c>
      <c r="E1236" s="4" t="s">
        <v>70</v>
      </c>
      <c r="J1236" s="24"/>
      <c r="M1236" s="4" t="str">
        <f>IFERROR(VLOOKUP(J1236,Config!$A:$G,7,0),"")</f>
        <v/>
      </c>
      <c r="N1236" s="5" t="str">
        <f>IFERROR(VLOOKUP(J1236,Config!$A:$C,3,0),"")</f>
        <v/>
      </c>
      <c r="P1236" s="4" t="str">
        <f>IFERROR(VLOOKUP(J1236,Config!$A:$F,6,0),"")</f>
        <v/>
      </c>
    </row>
    <row r="1237" spans="1:16" x14ac:dyDescent="0.25">
      <c r="A1237" s="1">
        <v>478</v>
      </c>
      <c r="E1237" s="4" t="s">
        <v>70</v>
      </c>
      <c r="J1237" s="24"/>
      <c r="M1237" s="4" t="str">
        <f>IFERROR(VLOOKUP(J1237,Config!$A:$G,7,0),"")</f>
        <v/>
      </c>
      <c r="N1237" s="5" t="str">
        <f>IFERROR(VLOOKUP(J1237,Config!$A:$C,3,0),"")</f>
        <v/>
      </c>
      <c r="P1237" s="4" t="str">
        <f>IFERROR(VLOOKUP(J1237,Config!$A:$F,6,0),"")</f>
        <v/>
      </c>
    </row>
    <row r="1238" spans="1:16" x14ac:dyDescent="0.25">
      <c r="A1238" s="1">
        <v>479</v>
      </c>
      <c r="E1238" s="4" t="s">
        <v>70</v>
      </c>
      <c r="J1238" s="24"/>
      <c r="M1238" s="4" t="str">
        <f>IFERROR(VLOOKUP(J1238,Config!$A:$G,7,0),"")</f>
        <v/>
      </c>
      <c r="N1238" s="5" t="str">
        <f>IFERROR(VLOOKUP(J1238,Config!$A:$C,3,0),"")</f>
        <v/>
      </c>
      <c r="P1238" s="4" t="str">
        <f>IFERROR(VLOOKUP(J1238,Config!$A:$F,6,0),"")</f>
        <v/>
      </c>
    </row>
    <row r="1239" spans="1:16" x14ac:dyDescent="0.25">
      <c r="A1239" s="1">
        <v>480</v>
      </c>
      <c r="E1239" s="4" t="s">
        <v>70</v>
      </c>
      <c r="J1239" s="24"/>
      <c r="M1239" s="4" t="str">
        <f>IFERROR(VLOOKUP(J1239,Config!$A:$G,7,0),"")</f>
        <v/>
      </c>
      <c r="N1239" s="5" t="str">
        <f>IFERROR(VLOOKUP(J1239,Config!$A:$C,3,0),"")</f>
        <v/>
      </c>
      <c r="P1239" s="4" t="str">
        <f>IFERROR(VLOOKUP(J1239,Config!$A:$F,6,0),"")</f>
        <v/>
      </c>
    </row>
    <row r="1240" spans="1:16" x14ac:dyDescent="0.25">
      <c r="A1240" s="1">
        <v>481</v>
      </c>
      <c r="E1240" s="4" t="s">
        <v>70</v>
      </c>
      <c r="J1240" s="24"/>
      <c r="M1240" s="4" t="str">
        <f>IFERROR(VLOOKUP(J1240,Config!$A:$G,7,0),"")</f>
        <v/>
      </c>
      <c r="N1240" s="5" t="str">
        <f>IFERROR(VLOOKUP(J1240,Config!$A:$C,3,0),"")</f>
        <v/>
      </c>
      <c r="P1240" s="4" t="str">
        <f>IFERROR(VLOOKUP(J1240,Config!$A:$F,6,0),"")</f>
        <v/>
      </c>
    </row>
    <row r="1241" spans="1:16" x14ac:dyDescent="0.25">
      <c r="A1241" s="1">
        <v>482</v>
      </c>
      <c r="E1241" s="4" t="s">
        <v>70</v>
      </c>
      <c r="J1241" s="24"/>
      <c r="M1241" s="4" t="str">
        <f>IFERROR(VLOOKUP(J1241,Config!$A:$G,7,0),"")</f>
        <v/>
      </c>
      <c r="N1241" s="5" t="str">
        <f>IFERROR(VLOOKUP(J1241,Config!$A:$C,3,0),"")</f>
        <v/>
      </c>
      <c r="P1241" s="4" t="str">
        <f>IFERROR(VLOOKUP(J1241,Config!$A:$F,6,0),"")</f>
        <v/>
      </c>
    </row>
    <row r="1242" spans="1:16" x14ac:dyDescent="0.25">
      <c r="A1242" s="1">
        <v>483</v>
      </c>
      <c r="E1242" s="4" t="s">
        <v>70</v>
      </c>
      <c r="J1242" s="24"/>
      <c r="M1242" s="4" t="str">
        <f>IFERROR(VLOOKUP(J1242,Config!$A:$G,7,0),"")</f>
        <v/>
      </c>
      <c r="N1242" s="5" t="str">
        <f>IFERROR(VLOOKUP(J1242,Config!$A:$C,3,0),"")</f>
        <v/>
      </c>
      <c r="P1242" s="4" t="str">
        <f>IFERROR(VLOOKUP(J1242,Config!$A:$F,6,0),"")</f>
        <v/>
      </c>
    </row>
    <row r="1243" spans="1:16" x14ac:dyDescent="0.25">
      <c r="A1243" s="1">
        <v>484</v>
      </c>
      <c r="E1243" s="4" t="s">
        <v>70</v>
      </c>
      <c r="J1243" s="24"/>
      <c r="M1243" s="4" t="str">
        <f>IFERROR(VLOOKUP(J1243,Config!$A:$G,7,0),"")</f>
        <v/>
      </c>
      <c r="N1243" s="5" t="str">
        <f>IFERROR(VLOOKUP(J1243,Config!$A:$C,3,0),"")</f>
        <v/>
      </c>
      <c r="P1243" s="4" t="str">
        <f>IFERROR(VLOOKUP(J1243,Config!$A:$F,6,0),"")</f>
        <v/>
      </c>
    </row>
    <row r="1244" spans="1:16" x14ac:dyDescent="0.25">
      <c r="A1244" s="1">
        <v>485</v>
      </c>
      <c r="E1244" s="4" t="s">
        <v>70</v>
      </c>
      <c r="J1244" s="24"/>
      <c r="M1244" s="4" t="str">
        <f>IFERROR(VLOOKUP(J1244,Config!$A:$G,7,0),"")</f>
        <v/>
      </c>
      <c r="N1244" s="5" t="str">
        <f>IFERROR(VLOOKUP(J1244,Config!$A:$C,3,0),"")</f>
        <v/>
      </c>
      <c r="P1244" s="4" t="str">
        <f>IFERROR(VLOOKUP(J1244,Config!$A:$F,6,0),"")</f>
        <v/>
      </c>
    </row>
    <row r="1245" spans="1:16" x14ac:dyDescent="0.25">
      <c r="A1245" s="1">
        <v>486</v>
      </c>
      <c r="E1245" s="4" t="s">
        <v>70</v>
      </c>
      <c r="J1245" s="24"/>
      <c r="M1245" s="4" t="str">
        <f>IFERROR(VLOOKUP(J1245,Config!$A:$G,7,0),"")</f>
        <v/>
      </c>
      <c r="N1245" s="5" t="str">
        <f>IFERROR(VLOOKUP(J1245,Config!$A:$C,3,0),"")</f>
        <v/>
      </c>
      <c r="P1245" s="4" t="str">
        <f>IFERROR(VLOOKUP(J1245,Config!$A:$F,6,0),"")</f>
        <v/>
      </c>
    </row>
    <row r="1246" spans="1:16" x14ac:dyDescent="0.25">
      <c r="A1246" s="1">
        <v>487</v>
      </c>
      <c r="E1246" s="4" t="s">
        <v>70</v>
      </c>
      <c r="J1246" s="24"/>
      <c r="M1246" s="4" t="str">
        <f>IFERROR(VLOOKUP(J1246,Config!$A:$G,7,0),"")</f>
        <v/>
      </c>
      <c r="N1246" s="5" t="str">
        <f>IFERROR(VLOOKUP(J1246,Config!$A:$C,3,0),"")</f>
        <v/>
      </c>
      <c r="P1246" s="4" t="str">
        <f>IFERROR(VLOOKUP(J1246,Config!$A:$F,6,0),"")</f>
        <v/>
      </c>
    </row>
    <row r="1247" spans="1:16" x14ac:dyDescent="0.25">
      <c r="A1247" s="1">
        <v>488</v>
      </c>
      <c r="E1247" s="4" t="s">
        <v>70</v>
      </c>
      <c r="J1247" s="24"/>
      <c r="M1247" s="4" t="str">
        <f>IFERROR(VLOOKUP(J1247,Config!$A:$G,7,0),"")</f>
        <v/>
      </c>
      <c r="N1247" s="5" t="str">
        <f>IFERROR(VLOOKUP(J1247,Config!$A:$C,3,0),"")</f>
        <v/>
      </c>
      <c r="P1247" s="4" t="str">
        <f>IFERROR(VLOOKUP(J1247,Config!$A:$F,6,0),"")</f>
        <v/>
      </c>
    </row>
    <row r="1248" spans="1:16" x14ac:dyDescent="0.25">
      <c r="A1248" s="1">
        <v>489</v>
      </c>
      <c r="E1248" s="4" t="s">
        <v>70</v>
      </c>
      <c r="J1248" s="24"/>
      <c r="M1248" s="4" t="str">
        <f>IFERROR(VLOOKUP(J1248,Config!$A:$G,7,0),"")</f>
        <v/>
      </c>
      <c r="N1248" s="5" t="str">
        <f>IFERROR(VLOOKUP(J1248,Config!$A:$C,3,0),"")</f>
        <v/>
      </c>
      <c r="P1248" s="4" t="str">
        <f>IFERROR(VLOOKUP(J1248,Config!$A:$F,6,0),"")</f>
        <v/>
      </c>
    </row>
    <row r="1249" spans="1:16" x14ac:dyDescent="0.25">
      <c r="A1249" s="1">
        <v>490</v>
      </c>
      <c r="E1249" s="4" t="s">
        <v>70</v>
      </c>
      <c r="J1249" s="24"/>
      <c r="M1249" s="4" t="str">
        <f>IFERROR(VLOOKUP(J1249,Config!$A:$G,7,0),"")</f>
        <v/>
      </c>
      <c r="N1249" s="5" t="str">
        <f>IFERROR(VLOOKUP(J1249,Config!$A:$C,3,0),"")</f>
        <v/>
      </c>
      <c r="P1249" s="4" t="str">
        <f>IFERROR(VLOOKUP(J1249,Config!$A:$F,6,0),"")</f>
        <v/>
      </c>
    </row>
    <row r="1250" spans="1:16" x14ac:dyDescent="0.25">
      <c r="A1250" s="1">
        <v>491</v>
      </c>
      <c r="E1250" s="4" t="s">
        <v>70</v>
      </c>
      <c r="J1250" s="24"/>
      <c r="M1250" s="4" t="str">
        <f>IFERROR(VLOOKUP(J1250,Config!$A:$G,7,0),"")</f>
        <v/>
      </c>
      <c r="N1250" s="5" t="str">
        <f>IFERROR(VLOOKUP(J1250,Config!$A:$C,3,0),"")</f>
        <v/>
      </c>
      <c r="P1250" s="4" t="str">
        <f>IFERROR(VLOOKUP(J1250,Config!$A:$F,6,0),"")</f>
        <v/>
      </c>
    </row>
    <row r="1251" spans="1:16" x14ac:dyDescent="0.25">
      <c r="A1251" s="1">
        <v>492</v>
      </c>
      <c r="E1251" s="4" t="s">
        <v>70</v>
      </c>
      <c r="J1251" s="24"/>
      <c r="M1251" s="4" t="str">
        <f>IFERROR(VLOOKUP(J1251,Config!$A:$G,7,0),"")</f>
        <v/>
      </c>
      <c r="N1251" s="5" t="str">
        <f>IFERROR(VLOOKUP(J1251,Config!$A:$C,3,0),"")</f>
        <v/>
      </c>
      <c r="P1251" s="4" t="str">
        <f>IFERROR(VLOOKUP(J1251,Config!$A:$F,6,0),"")</f>
        <v/>
      </c>
    </row>
    <row r="1252" spans="1:16" x14ac:dyDescent="0.25">
      <c r="A1252" s="1">
        <v>493</v>
      </c>
      <c r="E1252" s="4" t="s">
        <v>70</v>
      </c>
      <c r="J1252" s="24"/>
      <c r="M1252" s="4" t="str">
        <f>IFERROR(VLOOKUP(J1252,Config!$A:$G,7,0),"")</f>
        <v/>
      </c>
      <c r="N1252" s="5" t="str">
        <f>IFERROR(VLOOKUP(J1252,Config!$A:$C,3,0),"")</f>
        <v/>
      </c>
      <c r="P1252" s="4" t="str">
        <f>IFERROR(VLOOKUP(J1252,Config!$A:$F,6,0),"")</f>
        <v/>
      </c>
    </row>
    <row r="1253" spans="1:16" x14ac:dyDescent="0.25">
      <c r="A1253" s="1">
        <v>494</v>
      </c>
      <c r="E1253" s="4" t="s">
        <v>70</v>
      </c>
      <c r="J1253" s="24"/>
      <c r="M1253" s="4" t="str">
        <f>IFERROR(VLOOKUP(J1253,Config!$A:$G,7,0),"")</f>
        <v/>
      </c>
      <c r="N1253" s="5" t="str">
        <f>IFERROR(VLOOKUP(J1253,Config!$A:$C,3,0),"")</f>
        <v/>
      </c>
      <c r="P1253" s="4" t="str">
        <f>IFERROR(VLOOKUP(J1253,Config!$A:$F,6,0),"")</f>
        <v/>
      </c>
    </row>
    <row r="1254" spans="1:16" x14ac:dyDescent="0.25">
      <c r="A1254" s="1">
        <v>495</v>
      </c>
      <c r="E1254" s="4" t="s">
        <v>70</v>
      </c>
      <c r="J1254" s="24"/>
      <c r="M1254" s="4" t="str">
        <f>IFERROR(VLOOKUP(J1254,Config!$A:$G,7,0),"")</f>
        <v/>
      </c>
      <c r="N1254" s="5" t="str">
        <f>IFERROR(VLOOKUP(J1254,Config!$A:$C,3,0),"")</f>
        <v/>
      </c>
      <c r="P1254" s="4" t="str">
        <f>IFERROR(VLOOKUP(J1254,Config!$A:$F,6,0),"")</f>
        <v/>
      </c>
    </row>
    <row r="1255" spans="1:16" x14ac:dyDescent="0.25">
      <c r="A1255" s="1">
        <v>496</v>
      </c>
      <c r="E1255" s="4" t="s">
        <v>70</v>
      </c>
      <c r="J1255" s="24"/>
      <c r="M1255" s="4" t="str">
        <f>IFERROR(VLOOKUP(J1255,Config!$A:$G,7,0),"")</f>
        <v/>
      </c>
      <c r="N1255" s="5" t="str">
        <f>IFERROR(VLOOKUP(J1255,Config!$A:$C,3,0),"")</f>
        <v/>
      </c>
      <c r="P1255" s="4" t="str">
        <f>IFERROR(VLOOKUP(J1255,Config!$A:$F,6,0),"")</f>
        <v/>
      </c>
    </row>
    <row r="1256" spans="1:16" x14ac:dyDescent="0.25">
      <c r="A1256" s="1">
        <v>497</v>
      </c>
      <c r="E1256" s="4" t="s">
        <v>70</v>
      </c>
      <c r="J1256" s="24"/>
      <c r="M1256" s="4" t="str">
        <f>IFERROR(VLOOKUP(J1256,Config!$A:$G,7,0),"")</f>
        <v/>
      </c>
      <c r="N1256" s="5" t="str">
        <f>IFERROR(VLOOKUP(J1256,Config!$A:$C,3,0),"")</f>
        <v/>
      </c>
      <c r="P1256" s="4" t="str">
        <f>IFERROR(VLOOKUP(J1256,Config!$A:$F,6,0),"")</f>
        <v/>
      </c>
    </row>
    <row r="1257" spans="1:16" x14ac:dyDescent="0.25">
      <c r="A1257" s="1">
        <v>498</v>
      </c>
      <c r="E1257" s="4" t="s">
        <v>70</v>
      </c>
      <c r="J1257" s="24"/>
      <c r="M1257" s="4" t="str">
        <f>IFERROR(VLOOKUP(J1257,Config!$A:$G,7,0),"")</f>
        <v/>
      </c>
      <c r="N1257" s="5" t="str">
        <f>IFERROR(VLOOKUP(J1257,Config!$A:$C,3,0),"")</f>
        <v/>
      </c>
      <c r="P1257" s="4" t="str">
        <f>IFERROR(VLOOKUP(J1257,Config!$A:$F,6,0),"")</f>
        <v/>
      </c>
    </row>
    <row r="1258" spans="1:16" x14ac:dyDescent="0.25">
      <c r="A1258" s="1">
        <v>499</v>
      </c>
      <c r="E1258" s="4" t="s">
        <v>70</v>
      </c>
      <c r="J1258" s="24"/>
      <c r="M1258" s="4" t="str">
        <f>IFERROR(VLOOKUP(J1258,Config!$A:$G,7,0),"")</f>
        <v/>
      </c>
      <c r="N1258" s="5" t="str">
        <f>IFERROR(VLOOKUP(J1258,Config!$A:$C,3,0),"")</f>
        <v/>
      </c>
      <c r="P1258" s="4" t="str">
        <f>IFERROR(VLOOKUP(J1258,Config!$A:$F,6,0),"")</f>
        <v/>
      </c>
    </row>
    <row r="1259" spans="1:16" x14ac:dyDescent="0.25">
      <c r="A1259" s="1">
        <v>500</v>
      </c>
      <c r="E1259" s="4" t="s">
        <v>70</v>
      </c>
      <c r="J1259" s="24"/>
      <c r="M1259" s="4" t="str">
        <f>IFERROR(VLOOKUP(J1259,Config!$A:$G,7,0),"")</f>
        <v/>
      </c>
      <c r="N1259" s="5" t="str">
        <f>IFERROR(VLOOKUP(J1259,Config!$A:$C,3,0),"")</f>
        <v/>
      </c>
      <c r="P1259" s="4" t="str">
        <f>IFERROR(VLOOKUP(J1259,Config!$A:$F,6,0),"")</f>
        <v/>
      </c>
    </row>
    <row r="1260" spans="1:16" x14ac:dyDescent="0.25">
      <c r="A1260" s="1">
        <v>501</v>
      </c>
      <c r="E1260" s="4" t="s">
        <v>70</v>
      </c>
      <c r="J1260" s="24"/>
      <c r="M1260" s="4" t="str">
        <f>IFERROR(VLOOKUP(J1260,Config!$A:$G,7,0),"")</f>
        <v/>
      </c>
      <c r="N1260" s="5" t="str">
        <f>IFERROR(VLOOKUP(J1260,Config!$A:$C,3,0),"")</f>
        <v/>
      </c>
      <c r="P1260" s="4" t="str">
        <f>IFERROR(VLOOKUP(J1260,Config!$A:$F,6,0),"")</f>
        <v/>
      </c>
    </row>
    <row r="1261" spans="1:16" x14ac:dyDescent="0.25">
      <c r="A1261" s="1">
        <v>502</v>
      </c>
      <c r="E1261" s="4" t="s">
        <v>70</v>
      </c>
      <c r="J1261" s="24"/>
      <c r="M1261" s="4" t="str">
        <f>IFERROR(VLOOKUP(J1261,Config!$A:$G,7,0),"")</f>
        <v/>
      </c>
      <c r="N1261" s="5" t="str">
        <f>IFERROR(VLOOKUP(J1261,Config!$A:$C,3,0),"")</f>
        <v/>
      </c>
      <c r="P1261" s="4" t="str">
        <f>IFERROR(VLOOKUP(J1261,Config!$A:$F,6,0),"")</f>
        <v/>
      </c>
    </row>
    <row r="1262" spans="1:16" x14ac:dyDescent="0.25">
      <c r="A1262" s="1">
        <v>503</v>
      </c>
      <c r="E1262" s="4" t="s">
        <v>70</v>
      </c>
      <c r="J1262" s="24"/>
      <c r="M1262" s="4" t="str">
        <f>IFERROR(VLOOKUP(J1262,Config!$A:$G,7,0),"")</f>
        <v/>
      </c>
      <c r="N1262" s="5" t="str">
        <f>IFERROR(VLOOKUP(J1262,Config!$A:$C,3,0),"")</f>
        <v/>
      </c>
      <c r="P1262" s="4" t="str">
        <f>IFERROR(VLOOKUP(J1262,Config!$A:$F,6,0),"")</f>
        <v/>
      </c>
    </row>
    <row r="1263" spans="1:16" x14ac:dyDescent="0.25">
      <c r="A1263" s="1">
        <v>504</v>
      </c>
      <c r="E1263" s="4" t="s">
        <v>70</v>
      </c>
      <c r="J1263" s="24"/>
      <c r="M1263" s="4" t="str">
        <f>IFERROR(VLOOKUP(J1263,Config!$A:$G,7,0),"")</f>
        <v/>
      </c>
      <c r="N1263" s="5" t="str">
        <f>IFERROR(VLOOKUP(J1263,Config!$A:$C,3,0),"")</f>
        <v/>
      </c>
      <c r="P1263" s="4" t="str">
        <f>IFERROR(VLOOKUP(J1263,Config!$A:$F,6,0),"")</f>
        <v/>
      </c>
    </row>
    <row r="1264" spans="1:16" x14ac:dyDescent="0.25">
      <c r="A1264" s="1">
        <v>505</v>
      </c>
      <c r="E1264" s="4" t="s">
        <v>70</v>
      </c>
      <c r="J1264" s="24"/>
      <c r="M1264" s="4" t="str">
        <f>IFERROR(VLOOKUP(J1264,Config!$A:$G,7,0),"")</f>
        <v/>
      </c>
      <c r="N1264" s="5" t="str">
        <f>IFERROR(VLOOKUP(J1264,Config!$A:$C,3,0),"")</f>
        <v/>
      </c>
      <c r="P1264" s="4" t="str">
        <f>IFERROR(VLOOKUP(J1264,Config!$A:$F,6,0),"")</f>
        <v/>
      </c>
    </row>
    <row r="1265" spans="1:16" x14ac:dyDescent="0.25">
      <c r="A1265" s="1">
        <v>506</v>
      </c>
      <c r="E1265" s="4" t="s">
        <v>70</v>
      </c>
      <c r="J1265" s="24"/>
      <c r="M1265" s="4" t="str">
        <f>IFERROR(VLOOKUP(J1265,Config!$A:$G,7,0),"")</f>
        <v/>
      </c>
      <c r="N1265" s="5" t="str">
        <f>IFERROR(VLOOKUP(J1265,Config!$A:$C,3,0),"")</f>
        <v/>
      </c>
      <c r="P1265" s="4" t="str">
        <f>IFERROR(VLOOKUP(J1265,Config!$A:$F,6,0),"")</f>
        <v/>
      </c>
    </row>
    <row r="1266" spans="1:16" x14ac:dyDescent="0.25">
      <c r="A1266" s="1">
        <v>507</v>
      </c>
      <c r="E1266" s="4" t="s">
        <v>70</v>
      </c>
      <c r="J1266" s="24"/>
      <c r="M1266" s="4" t="str">
        <f>IFERROR(VLOOKUP(J1266,Config!$A:$G,7,0),"")</f>
        <v/>
      </c>
      <c r="N1266" s="5" t="str">
        <f>IFERROR(VLOOKUP(J1266,Config!$A:$C,3,0),"")</f>
        <v/>
      </c>
      <c r="P1266" s="4" t="str">
        <f>IFERROR(VLOOKUP(J1266,Config!$A:$F,6,0),"")</f>
        <v/>
      </c>
    </row>
    <row r="1267" spans="1:16" x14ac:dyDescent="0.25">
      <c r="A1267" s="1">
        <v>508</v>
      </c>
      <c r="E1267" s="4" t="s">
        <v>70</v>
      </c>
      <c r="J1267" s="24"/>
      <c r="M1267" s="4" t="str">
        <f>IFERROR(VLOOKUP(J1267,Config!$A:$G,7,0),"")</f>
        <v/>
      </c>
      <c r="N1267" s="5" t="str">
        <f>IFERROR(VLOOKUP(J1267,Config!$A:$C,3,0),"")</f>
        <v/>
      </c>
      <c r="P1267" s="4" t="str">
        <f>IFERROR(VLOOKUP(J1267,Config!$A:$F,6,0),"")</f>
        <v/>
      </c>
    </row>
    <row r="1268" spans="1:16" x14ac:dyDescent="0.25">
      <c r="A1268" s="1">
        <v>509</v>
      </c>
      <c r="E1268" s="4" t="s">
        <v>70</v>
      </c>
      <c r="J1268" s="24"/>
      <c r="M1268" s="4" t="str">
        <f>IFERROR(VLOOKUP(J1268,Config!$A:$G,7,0),"")</f>
        <v/>
      </c>
      <c r="N1268" s="5" t="str">
        <f>IFERROR(VLOOKUP(J1268,Config!$A:$C,3,0),"")</f>
        <v/>
      </c>
      <c r="P1268" s="4" t="str">
        <f>IFERROR(VLOOKUP(J1268,Config!$A:$F,6,0),"")</f>
        <v/>
      </c>
    </row>
    <row r="1269" spans="1:16" x14ac:dyDescent="0.25">
      <c r="A1269" s="1">
        <v>510</v>
      </c>
      <c r="E1269" s="4" t="s">
        <v>70</v>
      </c>
      <c r="J1269" s="24"/>
      <c r="M1269" s="4" t="str">
        <f>IFERROR(VLOOKUP(J1269,Config!$A:$G,7,0),"")</f>
        <v/>
      </c>
      <c r="N1269" s="5" t="str">
        <f>IFERROR(VLOOKUP(J1269,Config!$A:$C,3,0),"")</f>
        <v/>
      </c>
      <c r="P1269" s="4" t="str">
        <f>IFERROR(VLOOKUP(J1269,Config!$A:$F,6,0),"")</f>
        <v/>
      </c>
    </row>
    <row r="1270" spans="1:16" x14ac:dyDescent="0.25">
      <c r="A1270" s="1">
        <v>511</v>
      </c>
      <c r="E1270" s="4" t="s">
        <v>70</v>
      </c>
      <c r="J1270" s="24"/>
      <c r="M1270" s="4" t="str">
        <f>IFERROR(VLOOKUP(J1270,Config!$A:$G,7,0),"")</f>
        <v/>
      </c>
      <c r="N1270" s="5" t="str">
        <f>IFERROR(VLOOKUP(J1270,Config!$A:$C,3,0),"")</f>
        <v/>
      </c>
      <c r="P1270" s="4" t="str">
        <f>IFERROR(VLOOKUP(J1270,Config!$A:$F,6,0),"")</f>
        <v/>
      </c>
    </row>
    <row r="1271" spans="1:16" x14ac:dyDescent="0.25">
      <c r="A1271" s="1">
        <v>512</v>
      </c>
      <c r="E1271" s="4" t="s">
        <v>70</v>
      </c>
      <c r="J1271" s="24"/>
      <c r="M1271" s="4" t="str">
        <f>IFERROR(VLOOKUP(J1271,Config!$A:$G,7,0),"")</f>
        <v/>
      </c>
      <c r="N1271" s="5" t="str">
        <f>IFERROR(VLOOKUP(J1271,Config!$A:$C,3,0),"")</f>
        <v/>
      </c>
      <c r="P1271" s="4" t="str">
        <f>IFERROR(VLOOKUP(J1271,Config!$A:$F,6,0),"")</f>
        <v/>
      </c>
    </row>
    <row r="1272" spans="1:16" x14ac:dyDescent="0.25">
      <c r="A1272" s="1">
        <v>513</v>
      </c>
      <c r="E1272" s="4" t="s">
        <v>70</v>
      </c>
      <c r="J1272" s="24"/>
      <c r="M1272" s="4" t="str">
        <f>IFERROR(VLOOKUP(J1272,Config!$A:$G,7,0),"")</f>
        <v/>
      </c>
      <c r="N1272" s="5" t="str">
        <f>IFERROR(VLOOKUP(J1272,Config!$A:$C,3,0),"")</f>
        <v/>
      </c>
      <c r="P1272" s="4" t="str">
        <f>IFERROR(VLOOKUP(J1272,Config!$A:$F,6,0),"")</f>
        <v/>
      </c>
    </row>
    <row r="1273" spans="1:16" x14ac:dyDescent="0.25">
      <c r="A1273" s="1">
        <v>514</v>
      </c>
      <c r="E1273" s="4" t="s">
        <v>70</v>
      </c>
      <c r="J1273" s="24"/>
      <c r="M1273" s="4" t="str">
        <f>IFERROR(VLOOKUP(J1273,Config!$A:$G,7,0),"")</f>
        <v/>
      </c>
      <c r="N1273" s="5" t="str">
        <f>IFERROR(VLOOKUP(J1273,Config!$A:$C,3,0),"")</f>
        <v/>
      </c>
      <c r="P1273" s="4" t="str">
        <f>IFERROR(VLOOKUP(J1273,Config!$A:$F,6,0),"")</f>
        <v/>
      </c>
    </row>
    <row r="1274" spans="1:16" x14ac:dyDescent="0.25">
      <c r="A1274" s="1">
        <v>515</v>
      </c>
      <c r="E1274" s="4" t="s">
        <v>70</v>
      </c>
      <c r="J1274" s="24"/>
      <c r="M1274" s="4" t="str">
        <f>IFERROR(VLOOKUP(J1274,Config!$A:$G,7,0),"")</f>
        <v/>
      </c>
      <c r="N1274" s="5" t="str">
        <f>IFERROR(VLOOKUP(J1274,Config!$A:$C,3,0),"")</f>
        <v/>
      </c>
      <c r="P1274" s="4" t="str">
        <f>IFERROR(VLOOKUP(J1274,Config!$A:$F,6,0),"")</f>
        <v/>
      </c>
    </row>
    <row r="1275" spans="1:16" x14ac:dyDescent="0.25">
      <c r="A1275" s="1">
        <v>516</v>
      </c>
      <c r="E1275" s="4" t="s">
        <v>70</v>
      </c>
      <c r="J1275" s="24"/>
      <c r="M1275" s="4" t="str">
        <f>IFERROR(VLOOKUP(J1275,Config!$A:$G,7,0),"")</f>
        <v/>
      </c>
      <c r="N1275" s="5" t="str">
        <f>IFERROR(VLOOKUP(J1275,Config!$A:$C,3,0),"")</f>
        <v/>
      </c>
      <c r="P1275" s="4" t="str">
        <f>IFERROR(VLOOKUP(J1275,Config!$A:$F,6,0),"")</f>
        <v/>
      </c>
    </row>
    <row r="1276" spans="1:16" x14ac:dyDescent="0.25">
      <c r="A1276" s="1">
        <v>517</v>
      </c>
      <c r="E1276" s="4" t="s">
        <v>70</v>
      </c>
      <c r="J1276" s="24"/>
      <c r="M1276" s="4" t="str">
        <f>IFERROR(VLOOKUP(J1276,Config!$A:$G,7,0),"")</f>
        <v/>
      </c>
      <c r="N1276" s="5" t="str">
        <f>IFERROR(VLOOKUP(J1276,Config!$A:$C,3,0),"")</f>
        <v/>
      </c>
      <c r="P1276" s="4" t="str">
        <f>IFERROR(VLOOKUP(J1276,Config!$A:$F,6,0),"")</f>
        <v/>
      </c>
    </row>
    <row r="1277" spans="1:16" x14ac:dyDescent="0.25">
      <c r="A1277" s="1">
        <v>518</v>
      </c>
      <c r="E1277" s="4" t="s">
        <v>70</v>
      </c>
      <c r="J1277" s="24"/>
      <c r="M1277" s="4" t="str">
        <f>IFERROR(VLOOKUP(J1277,Config!$A:$G,7,0),"")</f>
        <v/>
      </c>
      <c r="N1277" s="5" t="str">
        <f>IFERROR(VLOOKUP(J1277,Config!$A:$C,3,0),"")</f>
        <v/>
      </c>
      <c r="P1277" s="4" t="str">
        <f>IFERROR(VLOOKUP(J1277,Config!$A:$F,6,0),"")</f>
        <v/>
      </c>
    </row>
    <row r="1278" spans="1:16" x14ac:dyDescent="0.25">
      <c r="A1278" s="1">
        <v>519</v>
      </c>
      <c r="E1278" s="4" t="s">
        <v>70</v>
      </c>
      <c r="J1278" s="24"/>
      <c r="M1278" s="4" t="str">
        <f>IFERROR(VLOOKUP(J1278,Config!$A:$G,7,0),"")</f>
        <v/>
      </c>
      <c r="N1278" s="5" t="str">
        <f>IFERROR(VLOOKUP(J1278,Config!$A:$C,3,0),"")</f>
        <v/>
      </c>
      <c r="P1278" s="4" t="str">
        <f>IFERROR(VLOOKUP(J1278,Config!$A:$F,6,0),"")</f>
        <v/>
      </c>
    </row>
    <row r="1279" spans="1:16" x14ac:dyDescent="0.25">
      <c r="A1279" s="1">
        <v>520</v>
      </c>
      <c r="E1279" s="4" t="s">
        <v>70</v>
      </c>
      <c r="J1279" s="24"/>
      <c r="M1279" s="4" t="str">
        <f>IFERROR(VLOOKUP(J1279,Config!$A:$G,7,0),"")</f>
        <v/>
      </c>
      <c r="N1279" s="5" t="str">
        <f>IFERROR(VLOOKUP(J1279,Config!$A:$C,3,0),"")</f>
        <v/>
      </c>
      <c r="P1279" s="4" t="str">
        <f>IFERROR(VLOOKUP(J1279,Config!$A:$F,6,0),"")</f>
        <v/>
      </c>
    </row>
    <row r="1280" spans="1:16" x14ac:dyDescent="0.25">
      <c r="A1280" s="1">
        <v>521</v>
      </c>
      <c r="E1280" s="4" t="s">
        <v>70</v>
      </c>
      <c r="J1280" s="24"/>
      <c r="M1280" s="4" t="str">
        <f>IFERROR(VLOOKUP(J1280,Config!$A:$G,7,0),"")</f>
        <v/>
      </c>
      <c r="N1280" s="5" t="str">
        <f>IFERROR(VLOOKUP(J1280,Config!$A:$C,3,0),"")</f>
        <v/>
      </c>
      <c r="P1280" s="4" t="str">
        <f>IFERROR(VLOOKUP(J1280,Config!$A:$F,6,0),"")</f>
        <v/>
      </c>
    </row>
    <row r="1281" spans="1:16" x14ac:dyDescent="0.25">
      <c r="A1281" s="1">
        <v>522</v>
      </c>
      <c r="E1281" s="4" t="s">
        <v>70</v>
      </c>
      <c r="J1281" s="24"/>
      <c r="M1281" s="4" t="str">
        <f>IFERROR(VLOOKUP(J1281,Config!$A:$G,7,0),"")</f>
        <v/>
      </c>
      <c r="N1281" s="5" t="str">
        <f>IFERROR(VLOOKUP(J1281,Config!$A:$C,3,0),"")</f>
        <v/>
      </c>
      <c r="P1281" s="4" t="str">
        <f>IFERROR(VLOOKUP(J1281,Config!$A:$F,6,0),"")</f>
        <v/>
      </c>
    </row>
    <row r="1282" spans="1:16" x14ac:dyDescent="0.25">
      <c r="A1282" s="1">
        <v>523</v>
      </c>
      <c r="E1282" s="4" t="s">
        <v>70</v>
      </c>
      <c r="J1282" s="24"/>
      <c r="M1282" s="4" t="str">
        <f>IFERROR(VLOOKUP(J1282,Config!$A:$G,7,0),"")</f>
        <v/>
      </c>
      <c r="N1282" s="5" t="str">
        <f>IFERROR(VLOOKUP(J1282,Config!$A:$C,3,0),"")</f>
        <v/>
      </c>
      <c r="P1282" s="4" t="str">
        <f>IFERROR(VLOOKUP(J1282,Config!$A:$F,6,0),"")</f>
        <v/>
      </c>
    </row>
    <row r="1283" spans="1:16" x14ac:dyDescent="0.25">
      <c r="A1283" s="1">
        <v>524</v>
      </c>
      <c r="E1283" s="4" t="s">
        <v>70</v>
      </c>
      <c r="J1283" s="24"/>
      <c r="M1283" s="4" t="str">
        <f>IFERROR(VLOOKUP(J1283,Config!$A:$G,7,0),"")</f>
        <v/>
      </c>
      <c r="N1283" s="5" t="str">
        <f>IFERROR(VLOOKUP(J1283,Config!$A:$C,3,0),"")</f>
        <v/>
      </c>
      <c r="P1283" s="4" t="str">
        <f>IFERROR(VLOOKUP(J1283,Config!$A:$F,6,0),"")</f>
        <v/>
      </c>
    </row>
    <row r="1284" spans="1:16" x14ac:dyDescent="0.25">
      <c r="A1284" s="1">
        <v>525</v>
      </c>
      <c r="E1284" s="4" t="s">
        <v>70</v>
      </c>
      <c r="J1284" s="24"/>
      <c r="M1284" s="4" t="str">
        <f>IFERROR(VLOOKUP(J1284,Config!$A:$G,7,0),"")</f>
        <v/>
      </c>
      <c r="N1284" s="5" t="str">
        <f>IFERROR(VLOOKUP(J1284,Config!$A:$C,3,0),"")</f>
        <v/>
      </c>
      <c r="P1284" s="4" t="str">
        <f>IFERROR(VLOOKUP(J1284,Config!$A:$F,6,0),"")</f>
        <v/>
      </c>
    </row>
    <row r="1285" spans="1:16" x14ac:dyDescent="0.25">
      <c r="A1285" s="1">
        <v>526</v>
      </c>
      <c r="E1285" s="4" t="s">
        <v>70</v>
      </c>
      <c r="J1285" s="24"/>
      <c r="M1285" s="4" t="str">
        <f>IFERROR(VLOOKUP(J1285,Config!$A:$G,7,0),"")</f>
        <v/>
      </c>
      <c r="N1285" s="5" t="str">
        <f>IFERROR(VLOOKUP(J1285,Config!$A:$C,3,0),"")</f>
        <v/>
      </c>
      <c r="P1285" s="4" t="str">
        <f>IFERROR(VLOOKUP(J1285,Config!$A:$F,6,0),"")</f>
        <v/>
      </c>
    </row>
    <row r="1286" spans="1:16" x14ac:dyDescent="0.25">
      <c r="A1286" s="1">
        <v>527</v>
      </c>
      <c r="E1286" s="4" t="s">
        <v>70</v>
      </c>
      <c r="J1286" s="24"/>
      <c r="M1286" s="4" t="str">
        <f>IFERROR(VLOOKUP(J1286,Config!$A:$G,7,0),"")</f>
        <v/>
      </c>
      <c r="N1286" s="5" t="str">
        <f>IFERROR(VLOOKUP(J1286,Config!$A:$C,3,0),"")</f>
        <v/>
      </c>
      <c r="P1286" s="4" t="str">
        <f>IFERROR(VLOOKUP(J1286,Config!$A:$F,6,0),"")</f>
        <v/>
      </c>
    </row>
    <row r="1287" spans="1:16" x14ac:dyDescent="0.25">
      <c r="A1287" s="1">
        <v>528</v>
      </c>
      <c r="E1287" s="4" t="s">
        <v>70</v>
      </c>
      <c r="J1287" s="24"/>
      <c r="M1287" s="4" t="str">
        <f>IFERROR(VLOOKUP(J1287,Config!$A:$G,7,0),"")</f>
        <v/>
      </c>
      <c r="N1287" s="5" t="str">
        <f>IFERROR(VLOOKUP(J1287,Config!$A:$C,3,0),"")</f>
        <v/>
      </c>
      <c r="P1287" s="4" t="str">
        <f>IFERROR(VLOOKUP(J1287,Config!$A:$F,6,0),"")</f>
        <v/>
      </c>
    </row>
    <row r="1288" spans="1:16" x14ac:dyDescent="0.25">
      <c r="A1288" s="1">
        <v>529</v>
      </c>
      <c r="E1288" s="4" t="s">
        <v>70</v>
      </c>
      <c r="J1288" s="24"/>
      <c r="M1288" s="4" t="str">
        <f>IFERROR(VLOOKUP(J1288,Config!$A:$G,7,0),"")</f>
        <v/>
      </c>
      <c r="N1288" s="5" t="str">
        <f>IFERROR(VLOOKUP(J1288,Config!$A:$C,3,0),"")</f>
        <v/>
      </c>
      <c r="P1288" s="4" t="str">
        <f>IFERROR(VLOOKUP(J1288,Config!$A:$F,6,0),"")</f>
        <v/>
      </c>
    </row>
    <row r="1289" spans="1:16" x14ac:dyDescent="0.25">
      <c r="A1289" s="1">
        <v>530</v>
      </c>
      <c r="E1289" s="4" t="s">
        <v>70</v>
      </c>
      <c r="J1289" s="24"/>
      <c r="M1289" s="4" t="str">
        <f>IFERROR(VLOOKUP(J1289,Config!$A:$G,7,0),"")</f>
        <v/>
      </c>
      <c r="N1289" s="5" t="str">
        <f>IFERROR(VLOOKUP(J1289,Config!$A:$C,3,0),"")</f>
        <v/>
      </c>
      <c r="P1289" s="4" t="str">
        <f>IFERROR(VLOOKUP(J1289,Config!$A:$F,6,0),"")</f>
        <v/>
      </c>
    </row>
    <row r="1290" spans="1:16" x14ac:dyDescent="0.25">
      <c r="A1290" s="1">
        <v>531</v>
      </c>
      <c r="E1290" s="4" t="s">
        <v>70</v>
      </c>
      <c r="J1290" s="24"/>
      <c r="M1290" s="4" t="str">
        <f>IFERROR(VLOOKUP(J1290,Config!$A:$G,7,0),"")</f>
        <v/>
      </c>
      <c r="N1290" s="5" t="str">
        <f>IFERROR(VLOOKUP(J1290,Config!$A:$C,3,0),"")</f>
        <v/>
      </c>
      <c r="P1290" s="4" t="str">
        <f>IFERROR(VLOOKUP(J1290,Config!$A:$F,6,0),"")</f>
        <v/>
      </c>
    </row>
    <row r="1291" spans="1:16" x14ac:dyDescent="0.25">
      <c r="A1291" s="1">
        <v>532</v>
      </c>
      <c r="E1291" s="4" t="s">
        <v>70</v>
      </c>
      <c r="J1291" s="24"/>
      <c r="M1291" s="4" t="str">
        <f>IFERROR(VLOOKUP(J1291,Config!$A:$G,7,0),"")</f>
        <v/>
      </c>
      <c r="N1291" s="5" t="str">
        <f>IFERROR(VLOOKUP(J1291,Config!$A:$C,3,0),"")</f>
        <v/>
      </c>
      <c r="P1291" s="4" t="str">
        <f>IFERROR(VLOOKUP(J1291,Config!$A:$F,6,0),"")</f>
        <v/>
      </c>
    </row>
    <row r="1292" spans="1:16" x14ac:dyDescent="0.25">
      <c r="A1292" s="1">
        <v>533</v>
      </c>
      <c r="E1292" s="4" t="s">
        <v>70</v>
      </c>
      <c r="J1292" s="24"/>
      <c r="M1292" s="4" t="str">
        <f>IFERROR(VLOOKUP(J1292,Config!$A:$G,7,0),"")</f>
        <v/>
      </c>
      <c r="N1292" s="5" t="str">
        <f>IFERROR(VLOOKUP(J1292,Config!$A:$C,3,0),"")</f>
        <v/>
      </c>
      <c r="P1292" s="4" t="str">
        <f>IFERROR(VLOOKUP(J1292,Config!$A:$F,6,0),"")</f>
        <v/>
      </c>
    </row>
    <row r="1293" spans="1:16" x14ac:dyDescent="0.25">
      <c r="A1293" s="1">
        <v>534</v>
      </c>
      <c r="E1293" s="4" t="s">
        <v>70</v>
      </c>
      <c r="J1293" s="24"/>
      <c r="M1293" s="4" t="str">
        <f>IFERROR(VLOOKUP(J1293,Config!$A:$G,7,0),"")</f>
        <v/>
      </c>
      <c r="N1293" s="5" t="str">
        <f>IFERROR(VLOOKUP(J1293,Config!$A:$C,3,0),"")</f>
        <v/>
      </c>
      <c r="P1293" s="4" t="str">
        <f>IFERROR(VLOOKUP(J1293,Config!$A:$F,6,0),"")</f>
        <v/>
      </c>
    </row>
    <row r="1294" spans="1:16" x14ac:dyDescent="0.25">
      <c r="A1294" s="1">
        <v>535</v>
      </c>
      <c r="E1294" s="4" t="s">
        <v>70</v>
      </c>
      <c r="J1294" s="24"/>
      <c r="M1294" s="4" t="str">
        <f>IFERROR(VLOOKUP(J1294,Config!$A:$G,7,0),"")</f>
        <v/>
      </c>
      <c r="N1294" s="5" t="str">
        <f>IFERROR(VLOOKUP(J1294,Config!$A:$C,3,0),"")</f>
        <v/>
      </c>
      <c r="P1294" s="4" t="str">
        <f>IFERROR(VLOOKUP(J1294,Config!$A:$F,6,0),"")</f>
        <v/>
      </c>
    </row>
    <row r="1295" spans="1:16" x14ac:dyDescent="0.25">
      <c r="A1295" s="1">
        <v>536</v>
      </c>
      <c r="E1295" s="4" t="s">
        <v>70</v>
      </c>
      <c r="J1295" s="24"/>
      <c r="M1295" s="4" t="str">
        <f>IFERROR(VLOOKUP(J1295,Config!$A:$G,7,0),"")</f>
        <v/>
      </c>
      <c r="N1295" s="5" t="str">
        <f>IFERROR(VLOOKUP(J1295,Config!$A:$C,3,0),"")</f>
        <v/>
      </c>
      <c r="P1295" s="4" t="str">
        <f>IFERROR(VLOOKUP(J1295,Config!$A:$F,6,0),"")</f>
        <v/>
      </c>
    </row>
    <row r="1296" spans="1:16" x14ac:dyDescent="0.25">
      <c r="A1296" s="1">
        <v>537</v>
      </c>
      <c r="E1296" s="4" t="s">
        <v>70</v>
      </c>
      <c r="J1296" s="24"/>
      <c r="M1296" s="4" t="str">
        <f>IFERROR(VLOOKUP(J1296,Config!$A:$G,7,0),"")</f>
        <v/>
      </c>
      <c r="N1296" s="5" t="str">
        <f>IFERROR(VLOOKUP(J1296,Config!$A:$C,3,0),"")</f>
        <v/>
      </c>
      <c r="P1296" s="4" t="str">
        <f>IFERROR(VLOOKUP(J1296,Config!$A:$F,6,0),"")</f>
        <v/>
      </c>
    </row>
    <row r="1297" spans="1:16" x14ac:dyDescent="0.25">
      <c r="A1297" s="1">
        <v>538</v>
      </c>
      <c r="E1297" s="4" t="s">
        <v>70</v>
      </c>
      <c r="J1297" s="24"/>
      <c r="M1297" s="4" t="str">
        <f>IFERROR(VLOOKUP(J1297,Config!$A:$G,7,0),"")</f>
        <v/>
      </c>
      <c r="N1297" s="5" t="str">
        <f>IFERROR(VLOOKUP(J1297,Config!$A:$C,3,0),"")</f>
        <v/>
      </c>
      <c r="P1297" s="4" t="str">
        <f>IFERROR(VLOOKUP(J1297,Config!$A:$F,6,0),"")</f>
        <v/>
      </c>
    </row>
    <row r="1298" spans="1:16" x14ac:dyDescent="0.25">
      <c r="A1298" s="1">
        <v>539</v>
      </c>
      <c r="E1298" s="4" t="s">
        <v>70</v>
      </c>
      <c r="J1298" s="24"/>
      <c r="M1298" s="4" t="str">
        <f>IFERROR(VLOOKUP(J1298,Config!$A:$G,7,0),"")</f>
        <v/>
      </c>
      <c r="N1298" s="5" t="str">
        <f>IFERROR(VLOOKUP(J1298,Config!$A:$C,3,0),"")</f>
        <v/>
      </c>
      <c r="P1298" s="4" t="str">
        <f>IFERROR(VLOOKUP(J1298,Config!$A:$F,6,0),"")</f>
        <v/>
      </c>
    </row>
    <row r="1299" spans="1:16" x14ac:dyDescent="0.25">
      <c r="A1299" s="1">
        <v>540</v>
      </c>
      <c r="E1299" s="4" t="s">
        <v>70</v>
      </c>
      <c r="J1299" s="24"/>
      <c r="M1299" s="4" t="str">
        <f>IFERROR(VLOOKUP(J1299,Config!$A:$G,7,0),"")</f>
        <v/>
      </c>
      <c r="N1299" s="5" t="str">
        <f>IFERROR(VLOOKUP(J1299,Config!$A:$C,3,0),"")</f>
        <v/>
      </c>
      <c r="P1299" s="4" t="str">
        <f>IFERROR(VLOOKUP(J1299,Config!$A:$F,6,0),"")</f>
        <v/>
      </c>
    </row>
    <row r="1300" spans="1:16" x14ac:dyDescent="0.25">
      <c r="A1300" s="1">
        <v>541</v>
      </c>
      <c r="E1300" s="4" t="s">
        <v>70</v>
      </c>
      <c r="J1300" s="24"/>
      <c r="M1300" s="4" t="str">
        <f>IFERROR(VLOOKUP(J1300,Config!$A:$G,7,0),"")</f>
        <v/>
      </c>
      <c r="N1300" s="5" t="str">
        <f>IFERROR(VLOOKUP(J1300,Config!$A:$C,3,0),"")</f>
        <v/>
      </c>
      <c r="P1300" s="4" t="str">
        <f>IFERROR(VLOOKUP(J1300,Config!$A:$F,6,0),"")</f>
        <v/>
      </c>
    </row>
    <row r="1301" spans="1:16" x14ac:dyDescent="0.25">
      <c r="A1301" s="1">
        <v>542</v>
      </c>
      <c r="E1301" s="4" t="s">
        <v>70</v>
      </c>
      <c r="J1301" s="24"/>
      <c r="M1301" s="4" t="str">
        <f>IFERROR(VLOOKUP(J1301,Config!$A:$G,7,0),"")</f>
        <v/>
      </c>
      <c r="N1301" s="5" t="str">
        <f>IFERROR(VLOOKUP(J1301,Config!$A:$C,3,0),"")</f>
        <v/>
      </c>
      <c r="P1301" s="4" t="str">
        <f>IFERROR(VLOOKUP(J1301,Config!$A:$F,6,0),"")</f>
        <v/>
      </c>
    </row>
    <row r="1302" spans="1:16" x14ac:dyDescent="0.25">
      <c r="A1302" s="1">
        <v>543</v>
      </c>
      <c r="E1302" s="4" t="s">
        <v>70</v>
      </c>
      <c r="J1302" s="24"/>
      <c r="M1302" s="4" t="str">
        <f>IFERROR(VLOOKUP(J1302,Config!$A:$G,7,0),"")</f>
        <v/>
      </c>
      <c r="N1302" s="5" t="str">
        <f>IFERROR(VLOOKUP(J1302,Config!$A:$C,3,0),"")</f>
        <v/>
      </c>
      <c r="P1302" s="4" t="str">
        <f>IFERROR(VLOOKUP(J1302,Config!$A:$F,6,0),"")</f>
        <v/>
      </c>
    </row>
    <row r="1303" spans="1:16" x14ac:dyDescent="0.25">
      <c r="A1303" s="1">
        <v>544</v>
      </c>
      <c r="E1303" s="4" t="s">
        <v>70</v>
      </c>
      <c r="J1303" s="24"/>
      <c r="M1303" s="4" t="str">
        <f>IFERROR(VLOOKUP(J1303,Config!$A:$G,7,0),"")</f>
        <v/>
      </c>
      <c r="N1303" s="5" t="str">
        <f>IFERROR(VLOOKUP(J1303,Config!$A:$C,3,0),"")</f>
        <v/>
      </c>
      <c r="P1303" s="4" t="str">
        <f>IFERROR(VLOOKUP(J1303,Config!$A:$F,6,0),"")</f>
        <v/>
      </c>
    </row>
    <row r="1304" spans="1:16" x14ac:dyDescent="0.25">
      <c r="A1304" s="1">
        <v>545</v>
      </c>
      <c r="E1304" s="4" t="s">
        <v>70</v>
      </c>
      <c r="J1304" s="24"/>
      <c r="M1304" s="4" t="str">
        <f>IFERROR(VLOOKUP(J1304,Config!$A:$G,7,0),"")</f>
        <v/>
      </c>
      <c r="N1304" s="5" t="str">
        <f>IFERROR(VLOOKUP(J1304,Config!$A:$C,3,0),"")</f>
        <v/>
      </c>
      <c r="P1304" s="4" t="str">
        <f>IFERROR(VLOOKUP(J1304,Config!$A:$F,6,0),"")</f>
        <v/>
      </c>
    </row>
    <row r="1305" spans="1:16" x14ac:dyDescent="0.25">
      <c r="A1305" s="1">
        <v>546</v>
      </c>
      <c r="E1305" s="4" t="s">
        <v>70</v>
      </c>
      <c r="J1305" s="24"/>
      <c r="M1305" s="4" t="str">
        <f>IFERROR(VLOOKUP(J1305,Config!$A:$G,7,0),"")</f>
        <v/>
      </c>
      <c r="N1305" s="5" t="str">
        <f>IFERROR(VLOOKUP(J1305,Config!$A:$C,3,0),"")</f>
        <v/>
      </c>
      <c r="P1305" s="4" t="str">
        <f>IFERROR(VLOOKUP(J1305,Config!$A:$F,6,0),"")</f>
        <v/>
      </c>
    </row>
    <row r="1306" spans="1:16" x14ac:dyDescent="0.25">
      <c r="A1306" s="1">
        <v>547</v>
      </c>
      <c r="E1306" s="4" t="s">
        <v>70</v>
      </c>
      <c r="J1306" s="24"/>
      <c r="M1306" s="4" t="str">
        <f>IFERROR(VLOOKUP(J1306,Config!$A:$G,7,0),"")</f>
        <v/>
      </c>
      <c r="N1306" s="5" t="str">
        <f>IFERROR(VLOOKUP(J1306,Config!$A:$C,3,0),"")</f>
        <v/>
      </c>
      <c r="P1306" s="4" t="str">
        <f>IFERROR(VLOOKUP(J1306,Config!$A:$F,6,0),"")</f>
        <v/>
      </c>
    </row>
    <row r="1307" spans="1:16" x14ac:dyDescent="0.25">
      <c r="A1307" s="1">
        <v>548</v>
      </c>
      <c r="E1307" s="4" t="s">
        <v>70</v>
      </c>
      <c r="J1307" s="24"/>
      <c r="M1307" s="4" t="str">
        <f>IFERROR(VLOOKUP(J1307,Config!$A:$G,7,0),"")</f>
        <v/>
      </c>
      <c r="N1307" s="5" t="str">
        <f>IFERROR(VLOOKUP(J1307,Config!$A:$C,3,0),"")</f>
        <v/>
      </c>
      <c r="P1307" s="4" t="str">
        <f>IFERROR(VLOOKUP(J1307,Config!$A:$F,6,0),"")</f>
        <v/>
      </c>
    </row>
    <row r="1308" spans="1:16" x14ac:dyDescent="0.25">
      <c r="A1308" s="1">
        <v>549</v>
      </c>
      <c r="E1308" s="4" t="s">
        <v>70</v>
      </c>
      <c r="J1308" s="24"/>
      <c r="M1308" s="4" t="str">
        <f>IFERROR(VLOOKUP(J1308,Config!$A:$G,7,0),"")</f>
        <v/>
      </c>
      <c r="N1308" s="5" t="str">
        <f>IFERROR(VLOOKUP(J1308,Config!$A:$C,3,0),"")</f>
        <v/>
      </c>
      <c r="P1308" s="4" t="str">
        <f>IFERROR(VLOOKUP(J1308,Config!$A:$F,6,0),"")</f>
        <v/>
      </c>
    </row>
    <row r="1309" spans="1:16" x14ac:dyDescent="0.25">
      <c r="A1309" s="1">
        <v>550</v>
      </c>
      <c r="E1309" s="4" t="s">
        <v>70</v>
      </c>
      <c r="J1309" s="24"/>
      <c r="M1309" s="4" t="str">
        <f>IFERROR(VLOOKUP(J1309,Config!$A:$G,7,0),"")</f>
        <v/>
      </c>
      <c r="N1309" s="5" t="str">
        <f>IFERROR(VLOOKUP(J1309,Config!$A:$C,3,0),"")</f>
        <v/>
      </c>
      <c r="P1309" s="4" t="str">
        <f>IFERROR(VLOOKUP(J1309,Config!$A:$F,6,0),"")</f>
        <v/>
      </c>
    </row>
    <row r="1310" spans="1:16" x14ac:dyDescent="0.25">
      <c r="A1310" s="1">
        <v>551</v>
      </c>
      <c r="E1310" s="4" t="s">
        <v>70</v>
      </c>
      <c r="J1310" s="24"/>
      <c r="M1310" s="4" t="str">
        <f>IFERROR(VLOOKUP(J1310,Config!$A:$G,7,0),"")</f>
        <v/>
      </c>
      <c r="N1310" s="5" t="str">
        <f>IFERROR(VLOOKUP(J1310,Config!$A:$C,3,0),"")</f>
        <v/>
      </c>
      <c r="P1310" s="4" t="str">
        <f>IFERROR(VLOOKUP(J1310,Config!$A:$F,6,0),"")</f>
        <v/>
      </c>
    </row>
    <row r="1311" spans="1:16" x14ac:dyDescent="0.25">
      <c r="A1311" s="1">
        <v>552</v>
      </c>
      <c r="E1311" s="4" t="s">
        <v>70</v>
      </c>
      <c r="J1311" s="24"/>
      <c r="M1311" s="4" t="str">
        <f>IFERROR(VLOOKUP(J1311,Config!$A:$G,7,0),"")</f>
        <v/>
      </c>
      <c r="N1311" s="5" t="str">
        <f>IFERROR(VLOOKUP(J1311,Config!$A:$C,3,0),"")</f>
        <v/>
      </c>
      <c r="P1311" s="4" t="str">
        <f>IFERROR(VLOOKUP(J1311,Config!$A:$F,6,0),"")</f>
        <v/>
      </c>
    </row>
    <row r="1312" spans="1:16" x14ac:dyDescent="0.25">
      <c r="A1312" s="1">
        <v>553</v>
      </c>
      <c r="E1312" s="4" t="s">
        <v>70</v>
      </c>
      <c r="J1312" s="24"/>
      <c r="M1312" s="4" t="str">
        <f>IFERROR(VLOOKUP(J1312,Config!$A:$G,7,0),"")</f>
        <v/>
      </c>
      <c r="N1312" s="5" t="str">
        <f>IFERROR(VLOOKUP(J1312,Config!$A:$C,3,0),"")</f>
        <v/>
      </c>
      <c r="P1312" s="4" t="str">
        <f>IFERROR(VLOOKUP(J1312,Config!$A:$F,6,0),"")</f>
        <v/>
      </c>
    </row>
    <row r="1313" spans="1:16" x14ac:dyDescent="0.25">
      <c r="A1313" s="1">
        <v>554</v>
      </c>
      <c r="E1313" s="4" t="s">
        <v>70</v>
      </c>
      <c r="J1313" s="24"/>
      <c r="M1313" s="4" t="str">
        <f>IFERROR(VLOOKUP(J1313,Config!$A:$G,7,0),"")</f>
        <v/>
      </c>
      <c r="N1313" s="5" t="str">
        <f>IFERROR(VLOOKUP(J1313,Config!$A:$C,3,0),"")</f>
        <v/>
      </c>
      <c r="P1313" s="4" t="str">
        <f>IFERROR(VLOOKUP(J1313,Config!$A:$F,6,0),"")</f>
        <v/>
      </c>
    </row>
    <row r="1314" spans="1:16" x14ac:dyDescent="0.25">
      <c r="A1314" s="1">
        <v>555</v>
      </c>
      <c r="E1314" s="4" t="s">
        <v>70</v>
      </c>
      <c r="J1314" s="24"/>
      <c r="M1314" s="4" t="str">
        <f>IFERROR(VLOOKUP(J1314,Config!$A:$G,7,0),"")</f>
        <v/>
      </c>
      <c r="N1314" s="5" t="str">
        <f>IFERROR(VLOOKUP(J1314,Config!$A:$C,3,0),"")</f>
        <v/>
      </c>
      <c r="P1314" s="4" t="str">
        <f>IFERROR(VLOOKUP(J1314,Config!$A:$F,6,0),"")</f>
        <v/>
      </c>
    </row>
    <row r="1315" spans="1:16" x14ac:dyDescent="0.25">
      <c r="A1315" s="1">
        <v>556</v>
      </c>
      <c r="E1315" s="4" t="s">
        <v>70</v>
      </c>
      <c r="J1315" s="24"/>
      <c r="M1315" s="4" t="str">
        <f>IFERROR(VLOOKUP(J1315,Config!$A:$G,7,0),"")</f>
        <v/>
      </c>
      <c r="N1315" s="5" t="str">
        <f>IFERROR(VLOOKUP(J1315,Config!$A:$C,3,0),"")</f>
        <v/>
      </c>
      <c r="P1315" s="4" t="str">
        <f>IFERROR(VLOOKUP(J1315,Config!$A:$F,6,0),"")</f>
        <v/>
      </c>
    </row>
    <row r="1316" spans="1:16" x14ac:dyDescent="0.25">
      <c r="A1316" s="1">
        <v>557</v>
      </c>
      <c r="E1316" s="4" t="s">
        <v>70</v>
      </c>
      <c r="J1316" s="24"/>
      <c r="M1316" s="4" t="str">
        <f>IFERROR(VLOOKUP(J1316,Config!$A:$G,7,0),"")</f>
        <v/>
      </c>
      <c r="N1316" s="5" t="str">
        <f>IFERROR(VLOOKUP(J1316,Config!$A:$C,3,0),"")</f>
        <v/>
      </c>
      <c r="P1316" s="4" t="str">
        <f>IFERROR(VLOOKUP(J1316,Config!$A:$F,6,0),"")</f>
        <v/>
      </c>
    </row>
    <row r="1317" spans="1:16" x14ac:dyDescent="0.25">
      <c r="A1317" s="1">
        <v>558</v>
      </c>
      <c r="E1317" s="4" t="s">
        <v>70</v>
      </c>
      <c r="J1317" s="24"/>
      <c r="M1317" s="4" t="str">
        <f>IFERROR(VLOOKUP(J1317,Config!$A:$G,7,0),"")</f>
        <v/>
      </c>
      <c r="N1317" s="5" t="str">
        <f>IFERROR(VLOOKUP(J1317,Config!$A:$C,3,0),"")</f>
        <v/>
      </c>
      <c r="P1317" s="4" t="str">
        <f>IFERROR(VLOOKUP(J1317,Config!$A:$F,6,0),"")</f>
        <v/>
      </c>
    </row>
    <row r="1318" spans="1:16" x14ac:dyDescent="0.25">
      <c r="A1318" s="1">
        <v>559</v>
      </c>
      <c r="E1318" s="4" t="s">
        <v>70</v>
      </c>
      <c r="J1318" s="24"/>
      <c r="M1318" s="4" t="str">
        <f>IFERROR(VLOOKUP(J1318,Config!$A:$G,7,0),"")</f>
        <v/>
      </c>
      <c r="N1318" s="5" t="str">
        <f>IFERROR(VLOOKUP(J1318,Config!$A:$C,3,0),"")</f>
        <v/>
      </c>
      <c r="P1318" s="4" t="str">
        <f>IFERROR(VLOOKUP(J1318,Config!$A:$F,6,0),"")</f>
        <v/>
      </c>
    </row>
    <row r="1319" spans="1:16" x14ac:dyDescent="0.25">
      <c r="A1319" s="1">
        <v>560</v>
      </c>
      <c r="E1319" s="4" t="s">
        <v>70</v>
      </c>
      <c r="J1319" s="24"/>
      <c r="M1319" s="4" t="str">
        <f>IFERROR(VLOOKUP(J1319,Config!$A:$G,7,0),"")</f>
        <v/>
      </c>
      <c r="N1319" s="5" t="str">
        <f>IFERROR(VLOOKUP(J1319,Config!$A:$C,3,0),"")</f>
        <v/>
      </c>
      <c r="P1319" s="4" t="str">
        <f>IFERROR(VLOOKUP(J1319,Config!$A:$F,6,0),"")</f>
        <v/>
      </c>
    </row>
    <row r="1320" spans="1:16" x14ac:dyDescent="0.25">
      <c r="A1320" s="1">
        <v>561</v>
      </c>
      <c r="E1320" s="4" t="s">
        <v>70</v>
      </c>
      <c r="J1320" s="24"/>
      <c r="M1320" s="4" t="str">
        <f>IFERROR(VLOOKUP(J1320,Config!$A:$G,7,0),"")</f>
        <v/>
      </c>
      <c r="N1320" s="5" t="str">
        <f>IFERROR(VLOOKUP(J1320,Config!$A:$C,3,0),"")</f>
        <v/>
      </c>
      <c r="P1320" s="4" t="str">
        <f>IFERROR(VLOOKUP(J1320,Config!$A:$F,6,0),"")</f>
        <v/>
      </c>
    </row>
    <row r="1321" spans="1:16" x14ac:dyDescent="0.25">
      <c r="A1321" s="1">
        <v>562</v>
      </c>
      <c r="E1321" s="4" t="s">
        <v>70</v>
      </c>
      <c r="J1321" s="24"/>
      <c r="M1321" s="4" t="str">
        <f>IFERROR(VLOOKUP(J1321,Config!$A:$G,7,0),"")</f>
        <v/>
      </c>
      <c r="N1321" s="5" t="str">
        <f>IFERROR(VLOOKUP(J1321,Config!$A:$C,3,0),"")</f>
        <v/>
      </c>
      <c r="P1321" s="4" t="str">
        <f>IFERROR(VLOOKUP(J1321,Config!$A:$F,6,0),"")</f>
        <v/>
      </c>
    </row>
    <row r="1322" spans="1:16" x14ac:dyDescent="0.25">
      <c r="A1322" s="1">
        <v>563</v>
      </c>
      <c r="E1322" s="4" t="s">
        <v>70</v>
      </c>
      <c r="J1322" s="24"/>
      <c r="M1322" s="4" t="str">
        <f>IFERROR(VLOOKUP(J1322,Config!$A:$G,7,0),"")</f>
        <v/>
      </c>
      <c r="N1322" s="5" t="str">
        <f>IFERROR(VLOOKUP(J1322,Config!$A:$C,3,0),"")</f>
        <v/>
      </c>
      <c r="P1322" s="4" t="str">
        <f>IFERROR(VLOOKUP(J1322,Config!$A:$F,6,0),"")</f>
        <v/>
      </c>
    </row>
    <row r="1323" spans="1:16" x14ac:dyDescent="0.25">
      <c r="A1323" s="1">
        <v>564</v>
      </c>
      <c r="E1323" s="4" t="s">
        <v>70</v>
      </c>
      <c r="J1323" s="24"/>
      <c r="M1323" s="4" t="str">
        <f>IFERROR(VLOOKUP(J1323,Config!$A:$G,7,0),"")</f>
        <v/>
      </c>
      <c r="N1323" s="5" t="str">
        <f>IFERROR(VLOOKUP(J1323,Config!$A:$C,3,0),"")</f>
        <v/>
      </c>
      <c r="P1323" s="4" t="str">
        <f>IFERROR(VLOOKUP(J1323,Config!$A:$F,6,0),"")</f>
        <v/>
      </c>
    </row>
    <row r="1324" spans="1:16" x14ac:dyDescent="0.25">
      <c r="A1324" s="1">
        <v>565</v>
      </c>
      <c r="E1324" s="4" t="s">
        <v>70</v>
      </c>
      <c r="J1324" s="24"/>
      <c r="M1324" s="4" t="str">
        <f>IFERROR(VLOOKUP(J1324,Config!$A:$G,7,0),"")</f>
        <v/>
      </c>
      <c r="N1324" s="5" t="str">
        <f>IFERROR(VLOOKUP(J1324,Config!$A:$C,3,0),"")</f>
        <v/>
      </c>
      <c r="P1324" s="4" t="str">
        <f>IFERROR(VLOOKUP(J1324,Config!$A:$F,6,0),"")</f>
        <v/>
      </c>
    </row>
    <row r="1325" spans="1:16" x14ac:dyDescent="0.25">
      <c r="A1325" s="1">
        <v>566</v>
      </c>
      <c r="E1325" s="4" t="s">
        <v>70</v>
      </c>
      <c r="J1325" s="24"/>
      <c r="M1325" s="4" t="str">
        <f>IFERROR(VLOOKUP(J1325,Config!$A:$G,7,0),"")</f>
        <v/>
      </c>
      <c r="N1325" s="5" t="str">
        <f>IFERROR(VLOOKUP(J1325,Config!$A:$C,3,0),"")</f>
        <v/>
      </c>
      <c r="P1325" s="4" t="str">
        <f>IFERROR(VLOOKUP(J1325,Config!$A:$F,6,0),"")</f>
        <v/>
      </c>
    </row>
    <row r="1326" spans="1:16" x14ac:dyDescent="0.25">
      <c r="A1326" s="1">
        <v>567</v>
      </c>
      <c r="E1326" s="4" t="s">
        <v>70</v>
      </c>
      <c r="J1326" s="24"/>
      <c r="M1326" s="4" t="str">
        <f>IFERROR(VLOOKUP(J1326,Config!$A:$G,7,0),"")</f>
        <v/>
      </c>
      <c r="N1326" s="5" t="str">
        <f>IFERROR(VLOOKUP(J1326,Config!$A:$C,3,0),"")</f>
        <v/>
      </c>
      <c r="P1326" s="4" t="str">
        <f>IFERROR(VLOOKUP(J1326,Config!$A:$F,6,0),"")</f>
        <v/>
      </c>
    </row>
    <row r="1327" spans="1:16" x14ac:dyDescent="0.25">
      <c r="A1327" s="1">
        <v>568</v>
      </c>
      <c r="E1327" s="4" t="s">
        <v>70</v>
      </c>
      <c r="J1327" s="24"/>
      <c r="M1327" s="4" t="str">
        <f>IFERROR(VLOOKUP(J1327,Config!$A:$G,7,0),"")</f>
        <v/>
      </c>
      <c r="N1327" s="5" t="str">
        <f>IFERROR(VLOOKUP(J1327,Config!$A:$C,3,0),"")</f>
        <v/>
      </c>
      <c r="P1327" s="4" t="str">
        <f>IFERROR(VLOOKUP(J1327,Config!$A:$F,6,0),"")</f>
        <v/>
      </c>
    </row>
    <row r="1328" spans="1:16" x14ac:dyDescent="0.25">
      <c r="A1328" s="1">
        <v>569</v>
      </c>
      <c r="E1328" s="4" t="s">
        <v>70</v>
      </c>
      <c r="J1328" s="24"/>
      <c r="M1328" s="4" t="str">
        <f>IFERROR(VLOOKUP(J1328,Config!$A:$G,7,0),"")</f>
        <v/>
      </c>
      <c r="N1328" s="5" t="str">
        <f>IFERROR(VLOOKUP(J1328,Config!$A:$C,3,0),"")</f>
        <v/>
      </c>
      <c r="P1328" s="4" t="str">
        <f>IFERROR(VLOOKUP(J1328,Config!$A:$F,6,0),"")</f>
        <v/>
      </c>
    </row>
    <row r="1329" spans="1:16" x14ac:dyDescent="0.25">
      <c r="A1329" s="1">
        <v>570</v>
      </c>
      <c r="E1329" s="4" t="s">
        <v>70</v>
      </c>
      <c r="J1329" s="24"/>
      <c r="M1329" s="4" t="str">
        <f>IFERROR(VLOOKUP(J1329,Config!$A:$G,7,0),"")</f>
        <v/>
      </c>
      <c r="N1329" s="5" t="str">
        <f>IFERROR(VLOOKUP(J1329,Config!$A:$C,3,0),"")</f>
        <v/>
      </c>
      <c r="P1329" s="4" t="str">
        <f>IFERROR(VLOOKUP(J1329,Config!$A:$F,6,0),"")</f>
        <v/>
      </c>
    </row>
    <row r="1330" spans="1:16" x14ac:dyDescent="0.25">
      <c r="A1330" s="1">
        <v>571</v>
      </c>
      <c r="E1330" s="4" t="s">
        <v>70</v>
      </c>
      <c r="J1330" s="24"/>
      <c r="M1330" s="4" t="str">
        <f>IFERROR(VLOOKUP(J1330,Config!$A:$G,7,0),"")</f>
        <v/>
      </c>
      <c r="N1330" s="5" t="str">
        <f>IFERROR(VLOOKUP(J1330,Config!$A:$C,3,0),"")</f>
        <v/>
      </c>
      <c r="P1330" s="4" t="str">
        <f>IFERROR(VLOOKUP(J1330,Config!$A:$F,6,0),"")</f>
        <v/>
      </c>
    </row>
    <row r="1331" spans="1:16" x14ac:dyDescent="0.25">
      <c r="A1331" s="1">
        <v>572</v>
      </c>
      <c r="E1331" s="4" t="s">
        <v>70</v>
      </c>
      <c r="J1331" s="24"/>
      <c r="M1331" s="4" t="str">
        <f>IFERROR(VLOOKUP(J1331,Config!$A:$G,7,0),"")</f>
        <v/>
      </c>
      <c r="N1331" s="5" t="str">
        <f>IFERROR(VLOOKUP(J1331,Config!$A:$C,3,0),"")</f>
        <v/>
      </c>
      <c r="P1331" s="4" t="str">
        <f>IFERROR(VLOOKUP(J1331,Config!$A:$F,6,0),"")</f>
        <v/>
      </c>
    </row>
    <row r="1332" spans="1:16" x14ac:dyDescent="0.25">
      <c r="A1332" s="1">
        <v>573</v>
      </c>
      <c r="E1332" s="4" t="s">
        <v>70</v>
      </c>
      <c r="J1332" s="24"/>
      <c r="M1332" s="4" t="str">
        <f>IFERROR(VLOOKUP(J1332,Config!$A:$G,7,0),"")</f>
        <v/>
      </c>
      <c r="N1332" s="5" t="str">
        <f>IFERROR(VLOOKUP(J1332,Config!$A:$C,3,0),"")</f>
        <v/>
      </c>
      <c r="P1332" s="4" t="str">
        <f>IFERROR(VLOOKUP(J1332,Config!$A:$F,6,0),"")</f>
        <v/>
      </c>
    </row>
    <row r="1333" spans="1:16" x14ac:dyDescent="0.25">
      <c r="A1333" s="1">
        <v>574</v>
      </c>
      <c r="E1333" s="4" t="s">
        <v>70</v>
      </c>
      <c r="J1333" s="24"/>
      <c r="M1333" s="4" t="str">
        <f>IFERROR(VLOOKUP(J1333,Config!$A:$G,7,0),"")</f>
        <v/>
      </c>
      <c r="N1333" s="5" t="str">
        <f>IFERROR(VLOOKUP(J1333,Config!$A:$C,3,0),"")</f>
        <v/>
      </c>
      <c r="P1333" s="4" t="str">
        <f>IFERROR(VLOOKUP(J1333,Config!$A:$F,6,0),"")</f>
        <v/>
      </c>
    </row>
    <row r="1334" spans="1:16" x14ac:dyDescent="0.25">
      <c r="A1334" s="1">
        <v>575</v>
      </c>
      <c r="E1334" s="4" t="s">
        <v>70</v>
      </c>
      <c r="J1334" s="24"/>
      <c r="M1334" s="4" t="str">
        <f>IFERROR(VLOOKUP(J1334,Config!$A:$G,7,0),"")</f>
        <v/>
      </c>
      <c r="N1334" s="5" t="str">
        <f>IFERROR(VLOOKUP(J1334,Config!$A:$C,3,0),"")</f>
        <v/>
      </c>
      <c r="P1334" s="4" t="str">
        <f>IFERROR(VLOOKUP(J1334,Config!$A:$F,6,0),"")</f>
        <v/>
      </c>
    </row>
    <row r="1335" spans="1:16" x14ac:dyDescent="0.25">
      <c r="A1335" s="1">
        <v>576</v>
      </c>
      <c r="E1335" s="4" t="s">
        <v>70</v>
      </c>
      <c r="J1335" s="24"/>
      <c r="M1335" s="4" t="str">
        <f>IFERROR(VLOOKUP(J1335,Config!$A:$G,7,0),"")</f>
        <v/>
      </c>
      <c r="N1335" s="5" t="str">
        <f>IFERROR(VLOOKUP(J1335,Config!$A:$C,3,0),"")</f>
        <v/>
      </c>
      <c r="P1335" s="4" t="str">
        <f>IFERROR(VLOOKUP(J1335,Config!$A:$F,6,0),"")</f>
        <v/>
      </c>
    </row>
    <row r="1336" spans="1:16" x14ac:dyDescent="0.25">
      <c r="A1336" s="1">
        <v>577</v>
      </c>
      <c r="E1336" s="4" t="s">
        <v>70</v>
      </c>
      <c r="J1336" s="24"/>
      <c r="M1336" s="4" t="str">
        <f>IFERROR(VLOOKUP(J1336,Config!$A:$G,7,0),"")</f>
        <v/>
      </c>
      <c r="N1336" s="5" t="str">
        <f>IFERROR(VLOOKUP(J1336,Config!$A:$C,3,0),"")</f>
        <v/>
      </c>
      <c r="P1336" s="4" t="str">
        <f>IFERROR(VLOOKUP(J1336,Config!$A:$F,6,0),"")</f>
        <v/>
      </c>
    </row>
    <row r="1337" spans="1:16" x14ac:dyDescent="0.25">
      <c r="A1337" s="1">
        <v>578</v>
      </c>
      <c r="E1337" s="4" t="s">
        <v>70</v>
      </c>
      <c r="J1337" s="24"/>
      <c r="M1337" s="4" t="str">
        <f>IFERROR(VLOOKUP(J1337,Config!$A:$G,7,0),"")</f>
        <v/>
      </c>
      <c r="N1337" s="5" t="str">
        <f>IFERROR(VLOOKUP(J1337,Config!$A:$C,3,0),"")</f>
        <v/>
      </c>
      <c r="P1337" s="4" t="str">
        <f>IFERROR(VLOOKUP(J1337,Config!$A:$F,6,0),"")</f>
        <v/>
      </c>
    </row>
    <row r="1338" spans="1:16" x14ac:dyDescent="0.25">
      <c r="A1338" s="1">
        <v>579</v>
      </c>
      <c r="E1338" s="4" t="s">
        <v>70</v>
      </c>
      <c r="J1338" s="24"/>
      <c r="M1338" s="4" t="str">
        <f>IFERROR(VLOOKUP(J1338,Config!$A:$G,7,0),"")</f>
        <v/>
      </c>
      <c r="N1338" s="5" t="str">
        <f>IFERROR(VLOOKUP(J1338,Config!$A:$C,3,0),"")</f>
        <v/>
      </c>
      <c r="P1338" s="4" t="str">
        <f>IFERROR(VLOOKUP(J1338,Config!$A:$F,6,0),"")</f>
        <v/>
      </c>
    </row>
    <row r="1339" spans="1:16" x14ac:dyDescent="0.25">
      <c r="A1339" s="1">
        <v>580</v>
      </c>
      <c r="E1339" s="4" t="s">
        <v>70</v>
      </c>
      <c r="J1339" s="24"/>
      <c r="M1339" s="4" t="str">
        <f>IFERROR(VLOOKUP(J1339,Config!$A:$G,7,0),"")</f>
        <v/>
      </c>
      <c r="N1339" s="5" t="str">
        <f>IFERROR(VLOOKUP(J1339,Config!$A:$C,3,0),"")</f>
        <v/>
      </c>
      <c r="P1339" s="4" t="str">
        <f>IFERROR(VLOOKUP(J1339,Config!$A:$F,6,0),"")</f>
        <v/>
      </c>
    </row>
    <row r="1340" spans="1:16" x14ac:dyDescent="0.25">
      <c r="A1340" s="1">
        <v>581</v>
      </c>
      <c r="E1340" s="4" t="s">
        <v>70</v>
      </c>
      <c r="J1340" s="24"/>
      <c r="M1340" s="4" t="str">
        <f>IFERROR(VLOOKUP(J1340,Config!$A:$G,7,0),"")</f>
        <v/>
      </c>
      <c r="N1340" s="5" t="str">
        <f>IFERROR(VLOOKUP(J1340,Config!$A:$C,3,0),"")</f>
        <v/>
      </c>
      <c r="P1340" s="4" t="str">
        <f>IFERROR(VLOOKUP(J1340,Config!$A:$F,6,0),"")</f>
        <v/>
      </c>
    </row>
    <row r="1341" spans="1:16" x14ac:dyDescent="0.25">
      <c r="A1341" s="1">
        <v>582</v>
      </c>
      <c r="E1341" s="4" t="s">
        <v>70</v>
      </c>
      <c r="J1341" s="24"/>
      <c r="M1341" s="4" t="str">
        <f>IFERROR(VLOOKUP(J1341,Config!$A:$G,7,0),"")</f>
        <v/>
      </c>
      <c r="N1341" s="5" t="str">
        <f>IFERROR(VLOOKUP(J1341,Config!$A:$C,3,0),"")</f>
        <v/>
      </c>
      <c r="P1341" s="4" t="str">
        <f>IFERROR(VLOOKUP(J1341,Config!$A:$F,6,0),"")</f>
        <v/>
      </c>
    </row>
    <row r="1342" spans="1:16" x14ac:dyDescent="0.25">
      <c r="A1342" s="1">
        <v>583</v>
      </c>
      <c r="E1342" s="4" t="s">
        <v>70</v>
      </c>
      <c r="J1342" s="24"/>
      <c r="M1342" s="4" t="str">
        <f>IFERROR(VLOOKUP(J1342,Config!$A:$G,7,0),"")</f>
        <v/>
      </c>
      <c r="N1342" s="5" t="str">
        <f>IFERROR(VLOOKUP(J1342,Config!$A:$C,3,0),"")</f>
        <v/>
      </c>
      <c r="P1342" s="4" t="str">
        <f>IFERROR(VLOOKUP(J1342,Config!$A:$F,6,0),"")</f>
        <v/>
      </c>
    </row>
    <row r="1343" spans="1:16" x14ac:dyDescent="0.25">
      <c r="A1343" s="1">
        <v>584</v>
      </c>
      <c r="E1343" s="4" t="s">
        <v>70</v>
      </c>
      <c r="J1343" s="24"/>
      <c r="M1343" s="4" t="str">
        <f>IFERROR(VLOOKUP(J1343,Config!$A:$G,7,0),"")</f>
        <v/>
      </c>
      <c r="N1343" s="5" t="str">
        <f>IFERROR(VLOOKUP(J1343,Config!$A:$C,3,0),"")</f>
        <v/>
      </c>
      <c r="P1343" s="4" t="str">
        <f>IFERROR(VLOOKUP(J1343,Config!$A:$F,6,0),"")</f>
        <v/>
      </c>
    </row>
    <row r="1344" spans="1:16" x14ac:dyDescent="0.25">
      <c r="A1344" s="1">
        <v>585</v>
      </c>
      <c r="E1344" s="4" t="s">
        <v>70</v>
      </c>
      <c r="J1344" s="24"/>
      <c r="M1344" s="4" t="str">
        <f>IFERROR(VLOOKUP(J1344,Config!$A:$G,7,0),"")</f>
        <v/>
      </c>
      <c r="N1344" s="5" t="str">
        <f>IFERROR(VLOOKUP(J1344,Config!$A:$C,3,0),"")</f>
        <v/>
      </c>
      <c r="P1344" s="4" t="str">
        <f>IFERROR(VLOOKUP(J1344,Config!$A:$F,6,0),"")</f>
        <v/>
      </c>
    </row>
    <row r="1345" spans="1:16" x14ac:dyDescent="0.25">
      <c r="A1345" s="1">
        <v>586</v>
      </c>
      <c r="E1345" s="4" t="s">
        <v>70</v>
      </c>
      <c r="J1345" s="24"/>
      <c r="M1345" s="4" t="str">
        <f>IFERROR(VLOOKUP(J1345,Config!$A:$G,7,0),"")</f>
        <v/>
      </c>
      <c r="N1345" s="5" t="str">
        <f>IFERROR(VLOOKUP(J1345,Config!$A:$C,3,0),"")</f>
        <v/>
      </c>
      <c r="P1345" s="4" t="str">
        <f>IFERROR(VLOOKUP(J1345,Config!$A:$F,6,0),"")</f>
        <v/>
      </c>
    </row>
    <row r="1346" spans="1:16" x14ac:dyDescent="0.25">
      <c r="A1346" s="1">
        <v>587</v>
      </c>
      <c r="E1346" s="4" t="s">
        <v>70</v>
      </c>
      <c r="J1346" s="24"/>
      <c r="M1346" s="4" t="str">
        <f>IFERROR(VLOOKUP(J1346,Config!$A:$G,7,0),"")</f>
        <v/>
      </c>
      <c r="N1346" s="5" t="str">
        <f>IFERROR(VLOOKUP(J1346,Config!$A:$C,3,0),"")</f>
        <v/>
      </c>
      <c r="P1346" s="4" t="str">
        <f>IFERROR(VLOOKUP(J1346,Config!$A:$F,6,0),"")</f>
        <v/>
      </c>
    </row>
    <row r="1347" spans="1:16" x14ac:dyDescent="0.25">
      <c r="A1347" s="1">
        <v>588</v>
      </c>
      <c r="E1347" s="4" t="s">
        <v>70</v>
      </c>
      <c r="J1347" s="24"/>
      <c r="M1347" s="4" t="str">
        <f>IFERROR(VLOOKUP(J1347,Config!$A:$G,7,0),"")</f>
        <v/>
      </c>
      <c r="N1347" s="5" t="str">
        <f>IFERROR(VLOOKUP(J1347,Config!$A:$C,3,0),"")</f>
        <v/>
      </c>
      <c r="P1347" s="4" t="str">
        <f>IFERROR(VLOOKUP(J1347,Config!$A:$F,6,0),"")</f>
        <v/>
      </c>
    </row>
    <row r="1348" spans="1:16" x14ac:dyDescent="0.25">
      <c r="A1348" s="1">
        <v>589</v>
      </c>
      <c r="E1348" s="4" t="s">
        <v>70</v>
      </c>
      <c r="J1348" s="24"/>
      <c r="M1348" s="4" t="str">
        <f>IFERROR(VLOOKUP(J1348,Config!$A:$G,7,0),"")</f>
        <v/>
      </c>
      <c r="N1348" s="5" t="str">
        <f>IFERROR(VLOOKUP(J1348,Config!$A:$C,3,0),"")</f>
        <v/>
      </c>
      <c r="P1348" s="4" t="str">
        <f>IFERROR(VLOOKUP(J1348,Config!$A:$F,6,0),"")</f>
        <v/>
      </c>
    </row>
    <row r="1349" spans="1:16" x14ac:dyDescent="0.25">
      <c r="A1349" s="1">
        <v>590</v>
      </c>
      <c r="E1349" s="4" t="s">
        <v>70</v>
      </c>
      <c r="J1349" s="24"/>
      <c r="M1349" s="4" t="str">
        <f>IFERROR(VLOOKUP(J1349,Config!$A:$G,7,0),"")</f>
        <v/>
      </c>
      <c r="N1349" s="5" t="str">
        <f>IFERROR(VLOOKUP(J1349,Config!$A:$C,3,0),"")</f>
        <v/>
      </c>
      <c r="P1349" s="4" t="str">
        <f>IFERROR(VLOOKUP(J1349,Config!$A:$F,6,0),"")</f>
        <v/>
      </c>
    </row>
    <row r="1350" spans="1:16" x14ac:dyDescent="0.25">
      <c r="A1350" s="1">
        <v>591</v>
      </c>
      <c r="E1350" s="4" t="s">
        <v>70</v>
      </c>
      <c r="J1350" s="24"/>
      <c r="M1350" s="4" t="str">
        <f>IFERROR(VLOOKUP(J1350,Config!$A:$G,7,0),"")</f>
        <v/>
      </c>
      <c r="N1350" s="5" t="str">
        <f>IFERROR(VLOOKUP(J1350,Config!$A:$C,3,0),"")</f>
        <v/>
      </c>
      <c r="P1350" s="4" t="str">
        <f>IFERROR(VLOOKUP(J1350,Config!$A:$F,6,0),"")</f>
        <v/>
      </c>
    </row>
    <row r="1351" spans="1:16" x14ac:dyDescent="0.25">
      <c r="A1351" s="1">
        <v>592</v>
      </c>
      <c r="E1351" s="4" t="s">
        <v>70</v>
      </c>
      <c r="J1351" s="24"/>
      <c r="M1351" s="4" t="str">
        <f>IFERROR(VLOOKUP(J1351,Config!$A:$G,7,0),"")</f>
        <v/>
      </c>
      <c r="N1351" s="5" t="str">
        <f>IFERROR(VLOOKUP(J1351,Config!$A:$C,3,0),"")</f>
        <v/>
      </c>
      <c r="P1351" s="4" t="str">
        <f>IFERROR(VLOOKUP(J1351,Config!$A:$F,6,0),"")</f>
        <v/>
      </c>
    </row>
    <row r="1352" spans="1:16" x14ac:dyDescent="0.25">
      <c r="A1352" s="1">
        <v>593</v>
      </c>
      <c r="E1352" s="4" t="s">
        <v>70</v>
      </c>
      <c r="J1352" s="24"/>
      <c r="M1352" s="4" t="str">
        <f>IFERROR(VLOOKUP(J1352,Config!$A:$G,7,0),"")</f>
        <v/>
      </c>
      <c r="N1352" s="5" t="str">
        <f>IFERROR(VLOOKUP(J1352,Config!$A:$C,3,0),"")</f>
        <v/>
      </c>
      <c r="P1352" s="4" t="str">
        <f>IFERROR(VLOOKUP(J1352,Config!$A:$F,6,0),"")</f>
        <v/>
      </c>
    </row>
    <row r="1353" spans="1:16" x14ac:dyDescent="0.25">
      <c r="A1353" s="1">
        <v>594</v>
      </c>
      <c r="E1353" s="4" t="s">
        <v>70</v>
      </c>
      <c r="J1353" s="24"/>
      <c r="M1353" s="4" t="str">
        <f>IFERROR(VLOOKUP(J1353,Config!$A:$G,7,0),"")</f>
        <v/>
      </c>
      <c r="N1353" s="5" t="str">
        <f>IFERROR(VLOOKUP(J1353,Config!$A:$C,3,0),"")</f>
        <v/>
      </c>
      <c r="P1353" s="4" t="str">
        <f>IFERROR(VLOOKUP(J1353,Config!$A:$F,6,0),"")</f>
        <v/>
      </c>
    </row>
    <row r="1354" spans="1:16" x14ac:dyDescent="0.25">
      <c r="A1354" s="1">
        <v>595</v>
      </c>
      <c r="E1354" s="4" t="s">
        <v>70</v>
      </c>
      <c r="J1354" s="24"/>
      <c r="M1354" s="4" t="str">
        <f>IFERROR(VLOOKUP(J1354,Config!$A:$G,7,0),"")</f>
        <v/>
      </c>
      <c r="N1354" s="5" t="str">
        <f>IFERROR(VLOOKUP(J1354,Config!$A:$C,3,0),"")</f>
        <v/>
      </c>
      <c r="P1354" s="4" t="str">
        <f>IFERROR(VLOOKUP(J1354,Config!$A:$F,6,0),"")</f>
        <v/>
      </c>
    </row>
    <row r="1355" spans="1:16" x14ac:dyDescent="0.25">
      <c r="A1355" s="1">
        <v>596</v>
      </c>
      <c r="E1355" s="4" t="s">
        <v>70</v>
      </c>
      <c r="J1355" s="24"/>
      <c r="M1355" s="4" t="str">
        <f>IFERROR(VLOOKUP(J1355,Config!$A:$G,7,0),"")</f>
        <v/>
      </c>
      <c r="N1355" s="5" t="str">
        <f>IFERROR(VLOOKUP(J1355,Config!$A:$C,3,0),"")</f>
        <v/>
      </c>
      <c r="P1355" s="4" t="str">
        <f>IFERROR(VLOOKUP(J1355,Config!$A:$F,6,0),"")</f>
        <v/>
      </c>
    </row>
    <row r="1356" spans="1:16" x14ac:dyDescent="0.25">
      <c r="A1356" s="1">
        <v>597</v>
      </c>
      <c r="E1356" s="4" t="s">
        <v>70</v>
      </c>
      <c r="J1356" s="24"/>
      <c r="M1356" s="4" t="str">
        <f>IFERROR(VLOOKUP(J1356,Config!$A:$G,7,0),"")</f>
        <v/>
      </c>
      <c r="N1356" s="5" t="str">
        <f>IFERROR(VLOOKUP(J1356,Config!$A:$C,3,0),"")</f>
        <v/>
      </c>
      <c r="P1356" s="4" t="str">
        <f>IFERROR(VLOOKUP(J1356,Config!$A:$F,6,0),"")</f>
        <v/>
      </c>
    </row>
    <row r="1357" spans="1:16" x14ac:dyDescent="0.25">
      <c r="A1357" s="1">
        <v>598</v>
      </c>
      <c r="E1357" s="4" t="s">
        <v>70</v>
      </c>
      <c r="J1357" s="24"/>
      <c r="M1357" s="4" t="str">
        <f>IFERROR(VLOOKUP(J1357,Config!$A:$G,7,0),"")</f>
        <v/>
      </c>
      <c r="N1357" s="5" t="str">
        <f>IFERROR(VLOOKUP(J1357,Config!$A:$C,3,0),"")</f>
        <v/>
      </c>
      <c r="P1357" s="4" t="str">
        <f>IFERROR(VLOOKUP(J1357,Config!$A:$F,6,0),"")</f>
        <v/>
      </c>
    </row>
    <row r="1358" spans="1:16" x14ac:dyDescent="0.25">
      <c r="A1358" s="1">
        <v>599</v>
      </c>
      <c r="E1358" s="4" t="s">
        <v>70</v>
      </c>
      <c r="J1358" s="24"/>
      <c r="M1358" s="4" t="str">
        <f>IFERROR(VLOOKUP(J1358,Config!$A:$G,7,0),"")</f>
        <v/>
      </c>
      <c r="N1358" s="5" t="str">
        <f>IFERROR(VLOOKUP(J1358,Config!$A:$C,3,0),"")</f>
        <v/>
      </c>
      <c r="P1358" s="4" t="str">
        <f>IFERROR(VLOOKUP(J1358,Config!$A:$F,6,0),"")</f>
        <v/>
      </c>
    </row>
    <row r="1359" spans="1:16" x14ac:dyDescent="0.25">
      <c r="A1359" s="1">
        <v>600</v>
      </c>
      <c r="E1359" s="4" t="s">
        <v>70</v>
      </c>
      <c r="J1359" s="24"/>
      <c r="M1359" s="4" t="str">
        <f>IFERROR(VLOOKUP(J1359,Config!$A:$G,7,0),"")</f>
        <v/>
      </c>
      <c r="N1359" s="5" t="str">
        <f>IFERROR(VLOOKUP(J1359,Config!$A:$C,3,0),"")</f>
        <v/>
      </c>
      <c r="P1359" s="4" t="str">
        <f>IFERROR(VLOOKUP(J1359,Config!$A:$F,6,0),"")</f>
        <v/>
      </c>
    </row>
    <row r="1360" spans="1:16" x14ac:dyDescent="0.25">
      <c r="A1360" s="1">
        <v>601</v>
      </c>
      <c r="E1360" s="4" t="s">
        <v>70</v>
      </c>
      <c r="J1360" s="24"/>
      <c r="M1360" s="4" t="str">
        <f>IFERROR(VLOOKUP(J1360,Config!$A:$G,7,0),"")</f>
        <v/>
      </c>
      <c r="N1360" s="5" t="str">
        <f>IFERROR(VLOOKUP(J1360,Config!$A:$C,3,0),"")</f>
        <v/>
      </c>
      <c r="P1360" s="4" t="str">
        <f>IFERROR(VLOOKUP(J1360,Config!$A:$F,6,0),"")</f>
        <v/>
      </c>
    </row>
    <row r="1361" spans="1:16" x14ac:dyDescent="0.25">
      <c r="A1361" s="1">
        <v>602</v>
      </c>
      <c r="E1361" s="4" t="s">
        <v>70</v>
      </c>
      <c r="J1361" s="24"/>
      <c r="M1361" s="4" t="str">
        <f>IFERROR(VLOOKUP(J1361,Config!$A:$G,7,0),"")</f>
        <v/>
      </c>
      <c r="N1361" s="5" t="str">
        <f>IFERROR(VLOOKUP(J1361,Config!$A:$C,3,0),"")</f>
        <v/>
      </c>
      <c r="P1361" s="4" t="str">
        <f>IFERROR(VLOOKUP(J1361,Config!$A:$F,6,0),"")</f>
        <v/>
      </c>
    </row>
    <row r="1362" spans="1:16" x14ac:dyDescent="0.25">
      <c r="A1362" s="1">
        <v>603</v>
      </c>
      <c r="E1362" s="4" t="s">
        <v>70</v>
      </c>
      <c r="J1362" s="24"/>
      <c r="M1362" s="4" t="str">
        <f>IFERROR(VLOOKUP(J1362,Config!$A:$G,7,0),"")</f>
        <v/>
      </c>
      <c r="N1362" s="5" t="str">
        <f>IFERROR(VLOOKUP(J1362,Config!$A:$C,3,0),"")</f>
        <v/>
      </c>
      <c r="P1362" s="4" t="str">
        <f>IFERROR(VLOOKUP(J1362,Config!$A:$F,6,0),"")</f>
        <v/>
      </c>
    </row>
    <row r="1363" spans="1:16" x14ac:dyDescent="0.25">
      <c r="A1363" s="1">
        <v>604</v>
      </c>
      <c r="E1363" s="4" t="s">
        <v>70</v>
      </c>
      <c r="J1363" s="24"/>
      <c r="M1363" s="4" t="str">
        <f>IFERROR(VLOOKUP(J1363,Config!$A:$G,7,0),"")</f>
        <v/>
      </c>
      <c r="N1363" s="5" t="str">
        <f>IFERROR(VLOOKUP(J1363,Config!$A:$C,3,0),"")</f>
        <v/>
      </c>
      <c r="P1363" s="4" t="str">
        <f>IFERROR(VLOOKUP(J1363,Config!$A:$F,6,0),"")</f>
        <v/>
      </c>
    </row>
    <row r="1364" spans="1:16" x14ac:dyDescent="0.25">
      <c r="A1364" s="1">
        <v>605</v>
      </c>
      <c r="E1364" s="4" t="s">
        <v>70</v>
      </c>
      <c r="J1364" s="24"/>
      <c r="M1364" s="4" t="str">
        <f>IFERROR(VLOOKUP(J1364,Config!$A:$G,7,0),"")</f>
        <v/>
      </c>
      <c r="N1364" s="5" t="str">
        <f>IFERROR(VLOOKUP(J1364,Config!$A:$C,3,0),"")</f>
        <v/>
      </c>
      <c r="P1364" s="4" t="str">
        <f>IFERROR(VLOOKUP(J1364,Config!$A:$F,6,0),"")</f>
        <v/>
      </c>
    </row>
    <row r="1365" spans="1:16" x14ac:dyDescent="0.25">
      <c r="A1365" s="1">
        <v>606</v>
      </c>
      <c r="E1365" s="4" t="s">
        <v>70</v>
      </c>
      <c r="J1365" s="24"/>
      <c r="M1365" s="4" t="str">
        <f>IFERROR(VLOOKUP(J1365,Config!$A:$G,7,0),"")</f>
        <v/>
      </c>
      <c r="N1365" s="5" t="str">
        <f>IFERROR(VLOOKUP(J1365,Config!$A:$C,3,0),"")</f>
        <v/>
      </c>
      <c r="P1365" s="4" t="str">
        <f>IFERROR(VLOOKUP(J1365,Config!$A:$F,6,0),"")</f>
        <v/>
      </c>
    </row>
    <row r="1366" spans="1:16" x14ac:dyDescent="0.25">
      <c r="A1366" s="1">
        <v>607</v>
      </c>
      <c r="E1366" s="4" t="s">
        <v>70</v>
      </c>
      <c r="J1366" s="24"/>
      <c r="M1366" s="4" t="str">
        <f>IFERROR(VLOOKUP(J1366,Config!$A:$G,7,0),"")</f>
        <v/>
      </c>
      <c r="N1366" s="5" t="str">
        <f>IFERROR(VLOOKUP(J1366,Config!$A:$C,3,0),"")</f>
        <v/>
      </c>
      <c r="P1366" s="4" t="str">
        <f>IFERROR(VLOOKUP(J1366,Config!$A:$F,6,0),"")</f>
        <v/>
      </c>
    </row>
    <row r="1367" spans="1:16" x14ac:dyDescent="0.25">
      <c r="A1367" s="1">
        <v>608</v>
      </c>
      <c r="E1367" s="4" t="s">
        <v>70</v>
      </c>
      <c r="J1367" s="24"/>
      <c r="M1367" s="4" t="str">
        <f>IFERROR(VLOOKUP(J1367,Config!$A:$G,7,0),"")</f>
        <v/>
      </c>
      <c r="N1367" s="5" t="str">
        <f>IFERROR(VLOOKUP(J1367,Config!$A:$C,3,0),"")</f>
        <v/>
      </c>
      <c r="P1367" s="4" t="str">
        <f>IFERROR(VLOOKUP(J1367,Config!$A:$F,6,0),"")</f>
        <v/>
      </c>
    </row>
    <row r="1368" spans="1:16" x14ac:dyDescent="0.25">
      <c r="A1368" s="1">
        <v>609</v>
      </c>
      <c r="E1368" s="4" t="s">
        <v>70</v>
      </c>
      <c r="J1368" s="24"/>
      <c r="M1368" s="4" t="str">
        <f>IFERROR(VLOOKUP(J1368,Config!$A:$G,7,0),"")</f>
        <v/>
      </c>
      <c r="N1368" s="5" t="str">
        <f>IFERROR(VLOOKUP(J1368,Config!$A:$C,3,0),"")</f>
        <v/>
      </c>
      <c r="P1368" s="4" t="str">
        <f>IFERROR(VLOOKUP(J1368,Config!$A:$F,6,0),"")</f>
        <v/>
      </c>
    </row>
    <row r="1369" spans="1:16" x14ac:dyDescent="0.25">
      <c r="A1369" s="1">
        <v>610</v>
      </c>
      <c r="E1369" s="4" t="s">
        <v>70</v>
      </c>
      <c r="J1369" s="24"/>
      <c r="M1369" s="4" t="str">
        <f>IFERROR(VLOOKUP(J1369,Config!$A:$G,7,0),"")</f>
        <v/>
      </c>
      <c r="N1369" s="5" t="str">
        <f>IFERROR(VLOOKUP(J1369,Config!$A:$C,3,0),"")</f>
        <v/>
      </c>
      <c r="P1369" s="4" t="str">
        <f>IFERROR(VLOOKUP(J1369,Config!$A:$F,6,0),"")</f>
        <v/>
      </c>
    </row>
    <row r="1370" spans="1:16" x14ac:dyDescent="0.25">
      <c r="A1370" s="1">
        <v>611</v>
      </c>
      <c r="J1370" s="24"/>
      <c r="M1370" s="4" t="str">
        <f>IFERROR(VLOOKUP(J1370,Config!$A:$G,7,0),"")</f>
        <v/>
      </c>
      <c r="N1370" s="5" t="str">
        <f>IFERROR(VLOOKUP(J1370,Config!$A:$C,3,0),"")</f>
        <v/>
      </c>
      <c r="P1370" s="4" t="str">
        <f>IFERROR(VLOOKUP(J1370,Config!$A:$F,6,0),"")</f>
        <v/>
      </c>
    </row>
    <row r="1371" spans="1:16" x14ac:dyDescent="0.25">
      <c r="A1371" s="1">
        <v>612</v>
      </c>
      <c r="J1371" s="24"/>
      <c r="M1371" s="4" t="str">
        <f>IFERROR(VLOOKUP(J1371,Config!$A:$G,7,0),"")</f>
        <v/>
      </c>
      <c r="N1371" s="5" t="str">
        <f>IFERROR(VLOOKUP(J1371,Config!$A:$C,3,0),"")</f>
        <v/>
      </c>
      <c r="P1371" s="4" t="str">
        <f>IFERROR(VLOOKUP(J1371,Config!$A:$F,6,0),"")</f>
        <v/>
      </c>
    </row>
    <row r="1372" spans="1:16" x14ac:dyDescent="0.25">
      <c r="A1372" s="1">
        <v>613</v>
      </c>
      <c r="J1372" s="24"/>
      <c r="M1372" s="4" t="str">
        <f>IFERROR(VLOOKUP(J1372,Config!$A:$G,7,0),"")</f>
        <v/>
      </c>
      <c r="N1372" s="5" t="str">
        <f>IFERROR(VLOOKUP(J1372,Config!$A:$C,3,0),"")</f>
        <v/>
      </c>
      <c r="P1372" s="4" t="str">
        <f>IFERROR(VLOOKUP(J1372,Config!$A:$F,6,0),"")</f>
        <v/>
      </c>
    </row>
    <row r="1373" spans="1:16" x14ac:dyDescent="0.25">
      <c r="A1373" s="1">
        <v>614</v>
      </c>
      <c r="J1373" s="24"/>
      <c r="M1373" s="4" t="str">
        <f>IFERROR(VLOOKUP(J1373,Config!$A:$G,7,0),"")</f>
        <v/>
      </c>
      <c r="N1373" s="5" t="str">
        <f>IFERROR(VLOOKUP(J1373,Config!$A:$C,3,0),"")</f>
        <v/>
      </c>
      <c r="P1373" s="4" t="str">
        <f>IFERROR(VLOOKUP(J1373,Config!$A:$F,6,0),"")</f>
        <v/>
      </c>
    </row>
    <row r="1374" spans="1:16" x14ac:dyDescent="0.25">
      <c r="A1374" s="1">
        <v>615</v>
      </c>
      <c r="J1374" s="24"/>
      <c r="M1374" s="4" t="str">
        <f>IFERROR(VLOOKUP(J1374,Config!$A:$G,7,0),"")</f>
        <v/>
      </c>
      <c r="N1374" s="5" t="str">
        <f>IFERROR(VLOOKUP(J1374,Config!$A:$C,3,0),"")</f>
        <v/>
      </c>
      <c r="P1374" s="4" t="str">
        <f>IFERROR(VLOOKUP(J1374,Config!$A:$F,6,0),"")</f>
        <v/>
      </c>
    </row>
    <row r="1375" spans="1:16" x14ac:dyDescent="0.25">
      <c r="A1375" s="1">
        <v>616</v>
      </c>
      <c r="J1375" s="24"/>
      <c r="M1375" s="4" t="str">
        <f>IFERROR(VLOOKUP(J1375,Config!$A:$G,7,0),"")</f>
        <v/>
      </c>
      <c r="N1375" s="5" t="str">
        <f>IFERROR(VLOOKUP(J1375,Config!$A:$C,3,0),"")</f>
        <v/>
      </c>
      <c r="P1375" s="4" t="str">
        <f>IFERROR(VLOOKUP(J1375,Config!$A:$F,6,0),"")</f>
        <v/>
      </c>
    </row>
    <row r="1376" spans="1:16" x14ac:dyDescent="0.25">
      <c r="A1376" s="1">
        <v>617</v>
      </c>
      <c r="J1376" s="24"/>
      <c r="M1376" s="4" t="str">
        <f>IFERROR(VLOOKUP(J1376,Config!$A:$G,7,0),"")</f>
        <v/>
      </c>
      <c r="N1376" s="5" t="str">
        <f>IFERROR(VLOOKUP(J1376,Config!$A:$C,3,0),"")</f>
        <v/>
      </c>
      <c r="P1376" s="4" t="str">
        <f>IFERROR(VLOOKUP(J1376,Config!$A:$F,6,0),"")</f>
        <v/>
      </c>
    </row>
    <row r="1377" spans="1:16" x14ac:dyDescent="0.25">
      <c r="A1377" s="1">
        <v>618</v>
      </c>
      <c r="J1377" s="24"/>
      <c r="M1377" s="4" t="str">
        <f>IFERROR(VLOOKUP(J1377,Config!$A:$G,7,0),"")</f>
        <v/>
      </c>
      <c r="N1377" s="5" t="str">
        <f>IFERROR(VLOOKUP(J1377,Config!$A:$C,3,0),"")</f>
        <v/>
      </c>
      <c r="P1377" s="4" t="str">
        <f>IFERROR(VLOOKUP(J1377,Config!$A:$F,6,0),"")</f>
        <v/>
      </c>
    </row>
    <row r="1378" spans="1:16" x14ac:dyDescent="0.25">
      <c r="A1378" s="1">
        <v>619</v>
      </c>
      <c r="J1378" s="24"/>
      <c r="M1378" s="4" t="str">
        <f>IFERROR(VLOOKUP(J1378,Config!$A:$G,7,0),"")</f>
        <v/>
      </c>
      <c r="N1378" s="5" t="str">
        <f>IFERROR(VLOOKUP(J1378,Config!$A:$C,3,0),"")</f>
        <v/>
      </c>
      <c r="P1378" s="4" t="str">
        <f>IFERROR(VLOOKUP(J1378,Config!$A:$F,6,0),"")</f>
        <v/>
      </c>
    </row>
    <row r="1379" spans="1:16" x14ac:dyDescent="0.25">
      <c r="A1379" s="1">
        <v>620</v>
      </c>
      <c r="J1379" s="24"/>
      <c r="M1379" s="4" t="str">
        <f>IFERROR(VLOOKUP(J1379,Config!$A:$G,7,0),"")</f>
        <v/>
      </c>
      <c r="N1379" s="5" t="str">
        <f>IFERROR(VLOOKUP(J1379,Config!$A:$C,3,0),"")</f>
        <v/>
      </c>
      <c r="P1379" s="4" t="str">
        <f>IFERROR(VLOOKUP(J1379,Config!$A:$F,6,0),"")</f>
        <v/>
      </c>
    </row>
    <row r="1380" spans="1:16" x14ac:dyDescent="0.25">
      <c r="A1380" s="1">
        <v>621</v>
      </c>
      <c r="J1380" s="24"/>
      <c r="M1380" s="4" t="str">
        <f>IFERROR(VLOOKUP(J1380,Config!$A:$G,7,0),"")</f>
        <v/>
      </c>
      <c r="N1380" s="5" t="str">
        <f>IFERROR(VLOOKUP(J1380,Config!$A:$C,3,0),"")</f>
        <v/>
      </c>
      <c r="P1380" s="4" t="str">
        <f>IFERROR(VLOOKUP(J1380,Config!$A:$F,6,0),"")</f>
        <v/>
      </c>
    </row>
    <row r="1381" spans="1:16" x14ac:dyDescent="0.25">
      <c r="A1381" s="1">
        <v>622</v>
      </c>
      <c r="J1381" s="24"/>
      <c r="M1381" s="4" t="str">
        <f>IFERROR(VLOOKUP(J1381,Config!$A:$G,7,0),"")</f>
        <v/>
      </c>
      <c r="N1381" s="5" t="str">
        <f>IFERROR(VLOOKUP(J1381,Config!$A:$C,3,0),"")</f>
        <v/>
      </c>
      <c r="P1381" s="4" t="str">
        <f>IFERROR(VLOOKUP(J1381,Config!$A:$F,6,0),"")</f>
        <v/>
      </c>
    </row>
    <row r="1382" spans="1:16" x14ac:dyDescent="0.25">
      <c r="A1382" s="1">
        <v>623</v>
      </c>
      <c r="J1382" s="24"/>
      <c r="M1382" s="4" t="str">
        <f>IFERROR(VLOOKUP(J1382,Config!$A:$G,7,0),"")</f>
        <v/>
      </c>
      <c r="N1382" s="5" t="str">
        <f>IFERROR(VLOOKUP(J1382,Config!$A:$C,3,0),"")</f>
        <v/>
      </c>
      <c r="P1382" s="4" t="str">
        <f>IFERROR(VLOOKUP(J1382,Config!$A:$F,6,0),"")</f>
        <v/>
      </c>
    </row>
    <row r="1383" spans="1:16" x14ac:dyDescent="0.25">
      <c r="A1383" s="1">
        <v>624</v>
      </c>
      <c r="J1383" s="24"/>
      <c r="M1383" s="4" t="str">
        <f>IFERROR(VLOOKUP(J1383,Config!$A:$G,7,0),"")</f>
        <v/>
      </c>
      <c r="N1383" s="5" t="str">
        <f>IFERROR(VLOOKUP(J1383,Config!$A:$C,3,0),"")</f>
        <v/>
      </c>
      <c r="P1383" s="4" t="str">
        <f>IFERROR(VLOOKUP(J1383,Config!$A:$F,6,0),"")</f>
        <v/>
      </c>
    </row>
    <row r="1384" spans="1:16" x14ac:dyDescent="0.25">
      <c r="A1384" s="1">
        <v>625</v>
      </c>
      <c r="J1384" s="24"/>
      <c r="M1384" s="4" t="str">
        <f>IFERROR(VLOOKUP(J1384,Config!$A:$G,7,0),"")</f>
        <v/>
      </c>
      <c r="N1384" s="5" t="str">
        <f>IFERROR(VLOOKUP(J1384,Config!$A:$C,3,0),"")</f>
        <v/>
      </c>
      <c r="P1384" s="4" t="str">
        <f>IFERROR(VLOOKUP(J1384,Config!$A:$F,6,0),"")</f>
        <v/>
      </c>
    </row>
    <row r="1385" spans="1:16" x14ac:dyDescent="0.25">
      <c r="A1385" s="1">
        <v>626</v>
      </c>
      <c r="J1385" s="24"/>
      <c r="M1385" s="4" t="str">
        <f>IFERROR(VLOOKUP(J1385,Config!$A:$G,7,0),"")</f>
        <v/>
      </c>
      <c r="N1385" s="5" t="str">
        <f>IFERROR(VLOOKUP(J1385,Config!$A:$C,3,0),"")</f>
        <v/>
      </c>
      <c r="P1385" s="4" t="str">
        <f>IFERROR(VLOOKUP(J1385,Config!$A:$F,6,0),"")</f>
        <v/>
      </c>
    </row>
    <row r="1386" spans="1:16" x14ac:dyDescent="0.25">
      <c r="A1386" s="1">
        <v>627</v>
      </c>
      <c r="J1386" s="24"/>
      <c r="M1386" s="4" t="str">
        <f>IFERROR(VLOOKUP(J1386,Config!$A:$G,7,0),"")</f>
        <v/>
      </c>
      <c r="N1386" s="5" t="str">
        <f>IFERROR(VLOOKUP(J1386,Config!$A:$C,3,0),"")</f>
        <v/>
      </c>
      <c r="P1386" s="4" t="str">
        <f>IFERROR(VLOOKUP(J1386,Config!$A:$F,6,0),"")</f>
        <v/>
      </c>
    </row>
    <row r="1387" spans="1:16" x14ac:dyDescent="0.25">
      <c r="A1387" s="1">
        <v>628</v>
      </c>
      <c r="J1387" s="24"/>
      <c r="M1387" s="4" t="str">
        <f>IFERROR(VLOOKUP(J1387,Config!$A:$G,7,0),"")</f>
        <v/>
      </c>
      <c r="N1387" s="5" t="str">
        <f>IFERROR(VLOOKUP(J1387,Config!$A:$C,3,0),"")</f>
        <v/>
      </c>
      <c r="P1387" s="4" t="str">
        <f>IFERROR(VLOOKUP(J1387,Config!$A:$F,6,0),"")</f>
        <v/>
      </c>
    </row>
    <row r="1388" spans="1:16" x14ac:dyDescent="0.25">
      <c r="A1388" s="1">
        <v>629</v>
      </c>
      <c r="J1388" s="24"/>
      <c r="M1388" s="4" t="str">
        <f>IFERROR(VLOOKUP(J1388,Config!$A:$G,7,0),"")</f>
        <v/>
      </c>
      <c r="N1388" s="5" t="str">
        <f>IFERROR(VLOOKUP(J1388,Config!$A:$C,3,0),"")</f>
        <v/>
      </c>
      <c r="P1388" s="4" t="str">
        <f>IFERROR(VLOOKUP(J1388,Config!$A:$F,6,0),"")</f>
        <v/>
      </c>
    </row>
    <row r="1389" spans="1:16" x14ac:dyDescent="0.25">
      <c r="A1389" s="1">
        <v>630</v>
      </c>
      <c r="J1389" s="24"/>
      <c r="M1389" s="4" t="str">
        <f>IFERROR(VLOOKUP(J1389,Config!$A:$G,7,0),"")</f>
        <v/>
      </c>
      <c r="N1389" s="5" t="str">
        <f>IFERROR(VLOOKUP(J1389,Config!$A:$C,3,0),"")</f>
        <v/>
      </c>
      <c r="P1389" s="4" t="str">
        <f>IFERROR(VLOOKUP(J1389,Config!$A:$F,6,0),"")</f>
        <v/>
      </c>
    </row>
    <row r="1390" spans="1:16" x14ac:dyDescent="0.25">
      <c r="A1390" s="1">
        <v>631</v>
      </c>
      <c r="J1390" s="24"/>
      <c r="M1390" s="4" t="str">
        <f>IFERROR(VLOOKUP(J1390,Config!$A:$G,7,0),"")</f>
        <v/>
      </c>
      <c r="N1390" s="5" t="str">
        <f>IFERROR(VLOOKUP(J1390,Config!$A:$C,3,0),"")</f>
        <v/>
      </c>
      <c r="P1390" s="4" t="str">
        <f>IFERROR(VLOOKUP(J1390,Config!$A:$F,6,0),"")</f>
        <v/>
      </c>
    </row>
    <row r="1391" spans="1:16" x14ac:dyDescent="0.25">
      <c r="A1391" s="1">
        <v>632</v>
      </c>
      <c r="J1391" s="24"/>
      <c r="M1391" s="4" t="str">
        <f>IFERROR(VLOOKUP(J1391,Config!$A:$G,7,0),"")</f>
        <v/>
      </c>
      <c r="N1391" s="5" t="str">
        <f>IFERROR(VLOOKUP(J1391,Config!$A:$C,3,0),"")</f>
        <v/>
      </c>
      <c r="P1391" s="4" t="str">
        <f>IFERROR(VLOOKUP(J1391,Config!$A:$F,6,0),"")</f>
        <v/>
      </c>
    </row>
    <row r="1392" spans="1:16" x14ac:dyDescent="0.25">
      <c r="A1392" s="1">
        <v>633</v>
      </c>
      <c r="J1392" s="24"/>
      <c r="M1392" s="4" t="str">
        <f>IFERROR(VLOOKUP(J1392,Config!$A:$G,7,0),"")</f>
        <v/>
      </c>
      <c r="N1392" s="5" t="str">
        <f>IFERROR(VLOOKUP(J1392,Config!$A:$C,3,0),"")</f>
        <v/>
      </c>
      <c r="P1392" s="4" t="str">
        <f>IFERROR(VLOOKUP(J1392,Config!$A:$F,6,0),"")</f>
        <v/>
      </c>
    </row>
    <row r="1393" spans="1:16" x14ac:dyDescent="0.25">
      <c r="A1393" s="1">
        <v>634</v>
      </c>
      <c r="J1393" s="24"/>
      <c r="M1393" s="4" t="str">
        <f>IFERROR(VLOOKUP(J1393,Config!$A:$G,7,0),"")</f>
        <v/>
      </c>
      <c r="N1393" s="5" t="str">
        <f>IFERROR(VLOOKUP(J1393,Config!$A:$C,3,0),"")</f>
        <v/>
      </c>
      <c r="P1393" s="4" t="str">
        <f>IFERROR(VLOOKUP(J1393,Config!$A:$F,6,0),"")</f>
        <v/>
      </c>
    </row>
    <row r="1394" spans="1:16" x14ac:dyDescent="0.25">
      <c r="A1394" s="1">
        <v>635</v>
      </c>
      <c r="J1394" s="24"/>
      <c r="M1394" s="4" t="str">
        <f>IFERROR(VLOOKUP(J1394,Config!$A:$G,7,0),"")</f>
        <v/>
      </c>
      <c r="N1394" s="5" t="str">
        <f>IFERROR(VLOOKUP(J1394,Config!$A:$C,3,0),"")</f>
        <v/>
      </c>
      <c r="P1394" s="4" t="str">
        <f>IFERROR(VLOOKUP(J1394,Config!$A:$F,6,0),"")</f>
        <v/>
      </c>
    </row>
    <row r="1395" spans="1:16" x14ac:dyDescent="0.25">
      <c r="A1395" s="1">
        <v>636</v>
      </c>
      <c r="J1395" s="24"/>
      <c r="M1395" s="4" t="str">
        <f>IFERROR(VLOOKUP(J1395,Config!$A:$G,7,0),"")</f>
        <v/>
      </c>
      <c r="N1395" s="5" t="str">
        <f>IFERROR(VLOOKUP(J1395,Config!$A:$C,3,0),"")</f>
        <v/>
      </c>
      <c r="P1395" s="4" t="str">
        <f>IFERROR(VLOOKUP(J1395,Config!$A:$F,6,0),"")</f>
        <v/>
      </c>
    </row>
    <row r="1396" spans="1:16" x14ac:dyDescent="0.25">
      <c r="A1396" s="1">
        <v>637</v>
      </c>
      <c r="J1396" s="24"/>
      <c r="M1396" s="4" t="str">
        <f>IFERROR(VLOOKUP(J1396,Config!$A:$G,7,0),"")</f>
        <v/>
      </c>
      <c r="N1396" s="5" t="str">
        <f>IFERROR(VLOOKUP(J1396,Config!$A:$C,3,0),"")</f>
        <v/>
      </c>
      <c r="P1396" s="4" t="str">
        <f>IFERROR(VLOOKUP(J1396,Config!$A:$F,6,0),"")</f>
        <v/>
      </c>
    </row>
    <row r="1397" spans="1:16" x14ac:dyDescent="0.25">
      <c r="A1397" s="1">
        <v>638</v>
      </c>
      <c r="J1397" s="24"/>
      <c r="M1397" s="4" t="str">
        <f>IFERROR(VLOOKUP(J1397,Config!$A:$G,7,0),"")</f>
        <v/>
      </c>
      <c r="N1397" s="5" t="str">
        <f>IFERROR(VLOOKUP(J1397,Config!$A:$C,3,0),"")</f>
        <v/>
      </c>
      <c r="P1397" s="4" t="str">
        <f>IFERROR(VLOOKUP(J1397,Config!$A:$F,6,0),"")</f>
        <v/>
      </c>
    </row>
    <row r="1398" spans="1:16" x14ac:dyDescent="0.25">
      <c r="A1398" s="1">
        <v>639</v>
      </c>
      <c r="J1398" s="24"/>
      <c r="M1398" s="4" t="str">
        <f>IFERROR(VLOOKUP(J1398,Config!$A:$G,7,0),"")</f>
        <v/>
      </c>
      <c r="N1398" s="5" t="str">
        <f>IFERROR(VLOOKUP(J1398,Config!$A:$C,3,0),"")</f>
        <v/>
      </c>
      <c r="P1398" s="4" t="str">
        <f>IFERROR(VLOOKUP(J1398,Config!$A:$F,6,0),"")</f>
        <v/>
      </c>
    </row>
    <row r="1399" spans="1:16" x14ac:dyDescent="0.25">
      <c r="A1399" s="1">
        <v>640</v>
      </c>
      <c r="J1399" s="24"/>
      <c r="M1399" s="4" t="str">
        <f>IFERROR(VLOOKUP(J1399,Config!$A:$G,7,0),"")</f>
        <v/>
      </c>
      <c r="N1399" s="5" t="str">
        <f>IFERROR(VLOOKUP(J1399,Config!$A:$C,3,0),"")</f>
        <v/>
      </c>
      <c r="P1399" s="4" t="str">
        <f>IFERROR(VLOOKUP(J1399,Config!$A:$F,6,0),"")</f>
        <v/>
      </c>
    </row>
    <row r="1400" spans="1:16" x14ac:dyDescent="0.25">
      <c r="A1400" s="1">
        <v>641</v>
      </c>
      <c r="J1400" s="24"/>
      <c r="M1400" s="4" t="str">
        <f>IFERROR(VLOOKUP(J1400,Config!$A:$G,7,0),"")</f>
        <v/>
      </c>
      <c r="N1400" s="5" t="str">
        <f>IFERROR(VLOOKUP(J1400,Config!$A:$C,3,0),"")</f>
        <v/>
      </c>
      <c r="P1400" s="4" t="str">
        <f>IFERROR(VLOOKUP(J1400,Config!$A:$F,6,0),"")</f>
        <v/>
      </c>
    </row>
    <row r="1401" spans="1:16" x14ac:dyDescent="0.25">
      <c r="A1401" s="1">
        <v>642</v>
      </c>
      <c r="J1401" s="24"/>
      <c r="M1401" s="4" t="str">
        <f>IFERROR(VLOOKUP(J1401,Config!$A:$G,7,0),"")</f>
        <v/>
      </c>
      <c r="N1401" s="5" t="str">
        <f>IFERROR(VLOOKUP(J1401,Config!$A:$C,3,0),"")</f>
        <v/>
      </c>
      <c r="P1401" s="4" t="str">
        <f>IFERROR(VLOOKUP(J1401,Config!$A:$F,6,0),"")</f>
        <v/>
      </c>
    </row>
    <row r="1402" spans="1:16" x14ac:dyDescent="0.25">
      <c r="A1402" s="1">
        <v>643</v>
      </c>
      <c r="J1402" s="24"/>
      <c r="M1402" s="4" t="str">
        <f>IFERROR(VLOOKUP(J1402,Config!$A:$G,7,0),"")</f>
        <v/>
      </c>
      <c r="N1402" s="5" t="str">
        <f>IFERROR(VLOOKUP(J1402,Config!$A:$C,3,0),"")</f>
        <v/>
      </c>
      <c r="P1402" s="4" t="str">
        <f>IFERROR(VLOOKUP(J1402,Config!$A:$F,6,0),"")</f>
        <v/>
      </c>
    </row>
    <row r="1403" spans="1:16" x14ac:dyDescent="0.25">
      <c r="A1403" s="1">
        <v>644</v>
      </c>
      <c r="J1403" s="24"/>
      <c r="M1403" s="4" t="str">
        <f>IFERROR(VLOOKUP(J1403,Config!$A:$G,7,0),"")</f>
        <v/>
      </c>
      <c r="N1403" s="5" t="str">
        <f>IFERROR(VLOOKUP(J1403,Config!$A:$C,3,0),"")</f>
        <v/>
      </c>
      <c r="P1403" s="4" t="str">
        <f>IFERROR(VLOOKUP(J1403,Config!$A:$F,6,0),"")</f>
        <v/>
      </c>
    </row>
    <row r="1404" spans="1:16" x14ac:dyDescent="0.25">
      <c r="A1404" s="1">
        <v>645</v>
      </c>
      <c r="J1404" s="24"/>
      <c r="M1404" s="4" t="str">
        <f>IFERROR(VLOOKUP(J1404,Config!$A:$G,7,0),"")</f>
        <v/>
      </c>
      <c r="N1404" s="5" t="str">
        <f>IFERROR(VLOOKUP(J1404,Config!$A:$C,3,0),"")</f>
        <v/>
      </c>
      <c r="P1404" s="4" t="str">
        <f>IFERROR(VLOOKUP(J1404,Config!$A:$F,6,0),"")</f>
        <v/>
      </c>
    </row>
    <row r="1405" spans="1:16" x14ac:dyDescent="0.25">
      <c r="A1405" s="1">
        <v>646</v>
      </c>
      <c r="J1405" s="24"/>
      <c r="M1405" s="4" t="str">
        <f>IFERROR(VLOOKUP(J1405,Config!$A:$G,7,0),"")</f>
        <v/>
      </c>
      <c r="N1405" s="5" t="str">
        <f>IFERROR(VLOOKUP(J1405,Config!$A:$C,3,0),"")</f>
        <v/>
      </c>
      <c r="P1405" s="4" t="str">
        <f>IFERROR(VLOOKUP(J1405,Config!$A:$F,6,0),"")</f>
        <v/>
      </c>
    </row>
    <row r="1406" spans="1:16" x14ac:dyDescent="0.25">
      <c r="A1406" s="1">
        <v>647</v>
      </c>
      <c r="J1406" s="24"/>
      <c r="M1406" s="4" t="str">
        <f>IFERROR(VLOOKUP(J1406,Config!$A:$G,7,0),"")</f>
        <v/>
      </c>
      <c r="N1406" s="5" t="str">
        <f>IFERROR(VLOOKUP(J1406,Config!$A:$C,3,0),"")</f>
        <v/>
      </c>
      <c r="P1406" s="4" t="str">
        <f>IFERROR(VLOOKUP(J1406,Config!$A:$F,6,0),"")</f>
        <v/>
      </c>
    </row>
    <row r="1407" spans="1:16" x14ac:dyDescent="0.25">
      <c r="A1407" s="1">
        <v>648</v>
      </c>
      <c r="J1407" s="24"/>
      <c r="M1407" s="4" t="str">
        <f>IFERROR(VLOOKUP(J1407,Config!$A:$G,7,0),"")</f>
        <v/>
      </c>
      <c r="N1407" s="5" t="str">
        <f>IFERROR(VLOOKUP(J1407,Config!$A:$C,3,0),"")</f>
        <v/>
      </c>
      <c r="P1407" s="4" t="str">
        <f>IFERROR(VLOOKUP(J1407,Config!$A:$F,6,0),"")</f>
        <v/>
      </c>
    </row>
    <row r="1408" spans="1:16" x14ac:dyDescent="0.25">
      <c r="A1408" s="1">
        <v>649</v>
      </c>
      <c r="J1408" s="24"/>
      <c r="M1408" s="4" t="str">
        <f>IFERROR(VLOOKUP(J1408,Config!$A:$G,7,0),"")</f>
        <v/>
      </c>
      <c r="N1408" s="5" t="str">
        <f>IFERROR(VLOOKUP(J1408,Config!$A:$C,3,0),"")</f>
        <v/>
      </c>
      <c r="P1408" s="4" t="str">
        <f>IFERROR(VLOOKUP(J1408,Config!$A:$F,6,0),"")</f>
        <v/>
      </c>
    </row>
    <row r="1409" spans="1:16" x14ac:dyDescent="0.25">
      <c r="A1409" s="1">
        <v>650</v>
      </c>
      <c r="J1409" s="24"/>
      <c r="M1409" s="4" t="str">
        <f>IFERROR(VLOOKUP(J1409,Config!$A:$G,7,0),"")</f>
        <v/>
      </c>
      <c r="N1409" s="5" t="str">
        <f>IFERROR(VLOOKUP(J1409,Config!$A:$C,3,0),"")</f>
        <v/>
      </c>
      <c r="P1409" s="4" t="str">
        <f>IFERROR(VLOOKUP(J1409,Config!$A:$F,6,0),"")</f>
        <v/>
      </c>
    </row>
    <row r="1410" spans="1:16" x14ac:dyDescent="0.25">
      <c r="A1410" s="1">
        <v>651</v>
      </c>
      <c r="J1410" s="24"/>
      <c r="M1410" s="4" t="str">
        <f>IFERROR(VLOOKUP(J1410,Config!$A:$G,7,0),"")</f>
        <v/>
      </c>
      <c r="N1410" s="5" t="str">
        <f>IFERROR(VLOOKUP(J1410,Config!$A:$C,3,0),"")</f>
        <v/>
      </c>
      <c r="P1410" s="4" t="str">
        <f>IFERROR(VLOOKUP(J1410,Config!$A:$F,6,0),"")</f>
        <v/>
      </c>
    </row>
    <row r="1411" spans="1:16" x14ac:dyDescent="0.25">
      <c r="A1411" s="1">
        <v>652</v>
      </c>
      <c r="J1411" s="24"/>
      <c r="M1411" s="4" t="str">
        <f>IFERROR(VLOOKUP(J1411,Config!$A:$G,7,0),"")</f>
        <v/>
      </c>
      <c r="N1411" s="5" t="str">
        <f>IFERROR(VLOOKUP(J1411,Config!$A:$C,3,0),"")</f>
        <v/>
      </c>
      <c r="P1411" s="4" t="str">
        <f>IFERROR(VLOOKUP(J1411,Config!$A:$F,6,0),"")</f>
        <v/>
      </c>
    </row>
    <row r="1412" spans="1:16" x14ac:dyDescent="0.25">
      <c r="A1412" s="1">
        <v>653</v>
      </c>
      <c r="J1412" s="24"/>
      <c r="M1412" s="4" t="str">
        <f>IFERROR(VLOOKUP(J1412,Config!$A:$G,7,0),"")</f>
        <v/>
      </c>
      <c r="N1412" s="5" t="str">
        <f>IFERROR(VLOOKUP(J1412,Config!$A:$C,3,0),"")</f>
        <v/>
      </c>
      <c r="P1412" s="4" t="str">
        <f>IFERROR(VLOOKUP(J1412,Config!$A:$F,6,0),"")</f>
        <v/>
      </c>
    </row>
    <row r="1413" spans="1:16" x14ac:dyDescent="0.25">
      <c r="A1413" s="1">
        <v>654</v>
      </c>
      <c r="J1413" s="24"/>
      <c r="M1413" s="4" t="str">
        <f>IFERROR(VLOOKUP(J1413,Config!$A:$G,7,0),"")</f>
        <v/>
      </c>
      <c r="N1413" s="5" t="str">
        <f>IFERROR(VLOOKUP(J1413,Config!$A:$C,3,0),"")</f>
        <v/>
      </c>
      <c r="P1413" s="4" t="str">
        <f>IFERROR(VLOOKUP(J1413,Config!$A:$F,6,0),"")</f>
        <v/>
      </c>
    </row>
    <row r="1414" spans="1:16" x14ac:dyDescent="0.25">
      <c r="A1414" s="1">
        <v>655</v>
      </c>
      <c r="J1414" s="24"/>
      <c r="M1414" s="4" t="str">
        <f>IFERROR(VLOOKUP(J1414,Config!$A:$G,7,0),"")</f>
        <v/>
      </c>
      <c r="N1414" s="5" t="str">
        <f>IFERROR(VLOOKUP(J1414,Config!$A:$C,3,0),"")</f>
        <v/>
      </c>
      <c r="P1414" s="4" t="str">
        <f>IFERROR(VLOOKUP(J1414,Config!$A:$F,6,0),"")</f>
        <v/>
      </c>
    </row>
    <row r="1415" spans="1:16" x14ac:dyDescent="0.25">
      <c r="A1415" s="1">
        <v>656</v>
      </c>
      <c r="J1415" s="24"/>
      <c r="M1415" s="4" t="str">
        <f>IFERROR(VLOOKUP(J1415,Config!$A:$G,7,0),"")</f>
        <v/>
      </c>
      <c r="N1415" s="5" t="str">
        <f>IFERROR(VLOOKUP(J1415,Config!$A:$C,3,0),"")</f>
        <v/>
      </c>
      <c r="P1415" s="4" t="str">
        <f>IFERROR(VLOOKUP(J1415,Config!$A:$F,6,0),"")</f>
        <v/>
      </c>
    </row>
    <row r="1416" spans="1:16" x14ac:dyDescent="0.25">
      <c r="A1416" s="1">
        <v>657</v>
      </c>
      <c r="J1416" s="24"/>
      <c r="M1416" s="4" t="str">
        <f>IFERROR(VLOOKUP(J1416,Config!$A:$G,7,0),"")</f>
        <v/>
      </c>
      <c r="N1416" s="5" t="str">
        <f>IFERROR(VLOOKUP(J1416,Config!$A:$C,3,0),"")</f>
        <v/>
      </c>
      <c r="P1416" s="4" t="str">
        <f>IFERROR(VLOOKUP(J1416,Config!$A:$F,6,0),"")</f>
        <v/>
      </c>
    </row>
    <row r="1417" spans="1:16" x14ac:dyDescent="0.25">
      <c r="A1417" s="1">
        <v>658</v>
      </c>
      <c r="J1417" s="24"/>
      <c r="M1417" s="4" t="str">
        <f>IFERROR(VLOOKUP(J1417,Config!$A:$G,7,0),"")</f>
        <v/>
      </c>
      <c r="N1417" s="5" t="str">
        <f>IFERROR(VLOOKUP(J1417,Config!$A:$C,3,0),"")</f>
        <v/>
      </c>
      <c r="P1417" s="4" t="str">
        <f>IFERROR(VLOOKUP(J1417,Config!$A:$F,6,0),"")</f>
        <v/>
      </c>
    </row>
    <row r="1418" spans="1:16" x14ac:dyDescent="0.25">
      <c r="A1418" s="1">
        <v>659</v>
      </c>
      <c r="J1418" s="24"/>
      <c r="M1418" s="4" t="str">
        <f>IFERROR(VLOOKUP(J1418,Config!$A:$G,7,0),"")</f>
        <v/>
      </c>
      <c r="N1418" s="5" t="str">
        <f>IFERROR(VLOOKUP(J1418,Config!$A:$C,3,0),"")</f>
        <v/>
      </c>
      <c r="P1418" s="4" t="str">
        <f>IFERROR(VLOOKUP(J1418,Config!$A:$F,6,0),"")</f>
        <v/>
      </c>
    </row>
    <row r="1419" spans="1:16" x14ac:dyDescent="0.25">
      <c r="A1419" s="1">
        <v>660</v>
      </c>
      <c r="J1419" s="24"/>
      <c r="M1419" s="4" t="str">
        <f>IFERROR(VLOOKUP(J1419,Config!$A:$G,7,0),"")</f>
        <v/>
      </c>
      <c r="N1419" s="5" t="str">
        <f>IFERROR(VLOOKUP(J1419,Config!$A:$C,3,0),"")</f>
        <v/>
      </c>
      <c r="P1419" s="4" t="str">
        <f>IFERROR(VLOOKUP(J1419,Config!$A:$F,6,0),"")</f>
        <v/>
      </c>
    </row>
    <row r="1420" spans="1:16" x14ac:dyDescent="0.25">
      <c r="A1420" s="1">
        <v>661</v>
      </c>
      <c r="J1420" s="24"/>
      <c r="M1420" s="4" t="str">
        <f>IFERROR(VLOOKUP(J1420,Config!$A:$G,7,0),"")</f>
        <v/>
      </c>
      <c r="N1420" s="5" t="str">
        <f>IFERROR(VLOOKUP(J1420,Config!$A:$C,3,0),"")</f>
        <v/>
      </c>
      <c r="P1420" s="4" t="str">
        <f>IFERROR(VLOOKUP(J1420,Config!$A:$F,6,0),"")</f>
        <v/>
      </c>
    </row>
    <row r="1421" spans="1:16" x14ac:dyDescent="0.25">
      <c r="A1421" s="1">
        <v>662</v>
      </c>
      <c r="J1421" s="24"/>
      <c r="M1421" s="4" t="str">
        <f>IFERROR(VLOOKUP(J1421,Config!$A:$G,7,0),"")</f>
        <v/>
      </c>
      <c r="N1421" s="5" t="str">
        <f>IFERROR(VLOOKUP(J1421,Config!$A:$C,3,0),"")</f>
        <v/>
      </c>
      <c r="P1421" s="4" t="str">
        <f>IFERROR(VLOOKUP(J1421,Config!$A:$F,6,0),"")</f>
        <v/>
      </c>
    </row>
    <row r="1422" spans="1:16" x14ac:dyDescent="0.25">
      <c r="A1422" s="1">
        <v>663</v>
      </c>
      <c r="J1422" s="24"/>
      <c r="M1422" s="4" t="str">
        <f>IFERROR(VLOOKUP(J1422,Config!$A:$G,7,0),"")</f>
        <v/>
      </c>
      <c r="N1422" s="5" t="str">
        <f>IFERROR(VLOOKUP(J1422,Config!$A:$C,3,0),"")</f>
        <v/>
      </c>
      <c r="P1422" s="4" t="str">
        <f>IFERROR(VLOOKUP(J1422,Config!$A:$F,6,0),"")</f>
        <v/>
      </c>
    </row>
    <row r="1423" spans="1:16" x14ac:dyDescent="0.25">
      <c r="A1423" s="1">
        <v>664</v>
      </c>
      <c r="J1423" s="24"/>
      <c r="M1423" s="4" t="str">
        <f>IFERROR(VLOOKUP(J1423,Config!$A:$G,7,0),"")</f>
        <v/>
      </c>
      <c r="N1423" s="5" t="str">
        <f>IFERROR(VLOOKUP(J1423,Config!$A:$C,3,0),"")</f>
        <v/>
      </c>
      <c r="P1423" s="4" t="str">
        <f>IFERROR(VLOOKUP(J1423,Config!$A:$F,6,0),"")</f>
        <v/>
      </c>
    </row>
    <row r="1424" spans="1:16" x14ac:dyDescent="0.25">
      <c r="A1424" s="1">
        <v>665</v>
      </c>
      <c r="J1424" s="24"/>
      <c r="M1424" s="4" t="str">
        <f>IFERROR(VLOOKUP(J1424,Config!$A:$G,7,0),"")</f>
        <v/>
      </c>
      <c r="N1424" s="5" t="str">
        <f>IFERROR(VLOOKUP(J1424,Config!$A:$C,3,0),"")</f>
        <v/>
      </c>
      <c r="P1424" s="4" t="str">
        <f>IFERROR(VLOOKUP(J1424,Config!$A:$F,6,0),"")</f>
        <v/>
      </c>
    </row>
    <row r="1425" spans="1:16" x14ac:dyDescent="0.25">
      <c r="A1425" s="1">
        <v>666</v>
      </c>
      <c r="J1425" s="24"/>
      <c r="M1425" s="4" t="str">
        <f>IFERROR(VLOOKUP(J1425,Config!$A:$G,7,0),"")</f>
        <v/>
      </c>
      <c r="N1425" s="5" t="str">
        <f>IFERROR(VLOOKUP(J1425,Config!$A:$C,3,0),"")</f>
        <v/>
      </c>
      <c r="P1425" s="4" t="str">
        <f>IFERROR(VLOOKUP(J1425,Config!$A:$F,6,0),"")</f>
        <v/>
      </c>
    </row>
    <row r="1426" spans="1:16" x14ac:dyDescent="0.25">
      <c r="A1426" s="1">
        <v>667</v>
      </c>
      <c r="J1426" s="24"/>
      <c r="M1426" s="4" t="str">
        <f>IFERROR(VLOOKUP(J1426,Config!$A:$G,7,0),"")</f>
        <v/>
      </c>
      <c r="N1426" s="5" t="str">
        <f>IFERROR(VLOOKUP(J1426,Config!$A:$C,3,0),"")</f>
        <v/>
      </c>
      <c r="P1426" s="4" t="str">
        <f>IFERROR(VLOOKUP(J1426,Config!$A:$F,6,0),"")</f>
        <v/>
      </c>
    </row>
    <row r="1427" spans="1:16" x14ac:dyDescent="0.25">
      <c r="A1427" s="1">
        <v>668</v>
      </c>
      <c r="J1427" s="24"/>
      <c r="M1427" s="4" t="str">
        <f>IFERROR(VLOOKUP(J1427,Config!$A:$G,7,0),"")</f>
        <v/>
      </c>
      <c r="N1427" s="5" t="str">
        <f>IFERROR(VLOOKUP(J1427,Config!$A:$C,3,0),"")</f>
        <v/>
      </c>
      <c r="P1427" s="4" t="str">
        <f>IFERROR(VLOOKUP(J1427,Config!$A:$F,6,0),"")</f>
        <v/>
      </c>
    </row>
    <row r="1428" spans="1:16" x14ac:dyDescent="0.25">
      <c r="A1428" s="1">
        <v>669</v>
      </c>
      <c r="J1428" s="24"/>
      <c r="M1428" s="4" t="str">
        <f>IFERROR(VLOOKUP(J1428,Config!$A:$G,7,0),"")</f>
        <v/>
      </c>
      <c r="N1428" s="5" t="str">
        <f>IFERROR(VLOOKUP(J1428,Config!$A:$C,3,0),"")</f>
        <v/>
      </c>
      <c r="P1428" s="4" t="str">
        <f>IFERROR(VLOOKUP(J1428,Config!$A:$F,6,0),"")</f>
        <v/>
      </c>
    </row>
    <row r="1429" spans="1:16" x14ac:dyDescent="0.25">
      <c r="A1429" s="1">
        <v>670</v>
      </c>
      <c r="J1429" s="24"/>
      <c r="M1429" s="4" t="str">
        <f>IFERROR(VLOOKUP(J1429,Config!$A:$G,7,0),"")</f>
        <v/>
      </c>
      <c r="N1429" s="5" t="str">
        <f>IFERROR(VLOOKUP(J1429,Config!$A:$C,3,0),"")</f>
        <v/>
      </c>
      <c r="P1429" s="4" t="str">
        <f>IFERROR(VLOOKUP(J1429,Config!$A:$F,6,0),"")</f>
        <v/>
      </c>
    </row>
    <row r="1430" spans="1:16" x14ac:dyDescent="0.25">
      <c r="A1430" s="1">
        <v>671</v>
      </c>
      <c r="J1430" s="24"/>
      <c r="M1430" s="4" t="str">
        <f>IFERROR(VLOOKUP(J1430,Config!$A:$G,7,0),"")</f>
        <v/>
      </c>
      <c r="N1430" s="5" t="str">
        <f>IFERROR(VLOOKUP(J1430,Config!$A:$C,3,0),"")</f>
        <v/>
      </c>
      <c r="P1430" s="4" t="str">
        <f>IFERROR(VLOOKUP(J1430,Config!$A:$F,6,0),"")</f>
        <v/>
      </c>
    </row>
    <row r="1431" spans="1:16" x14ac:dyDescent="0.25">
      <c r="A1431" s="1">
        <v>672</v>
      </c>
      <c r="J1431" s="24"/>
      <c r="M1431" s="4" t="str">
        <f>IFERROR(VLOOKUP(J1431,Config!$A:$G,7,0),"")</f>
        <v/>
      </c>
      <c r="N1431" s="5" t="str">
        <f>IFERROR(VLOOKUP(J1431,Config!$A:$C,3,0),"")</f>
        <v/>
      </c>
      <c r="P1431" s="4" t="str">
        <f>IFERROR(VLOOKUP(J1431,Config!$A:$F,6,0),"")</f>
        <v/>
      </c>
    </row>
    <row r="1432" spans="1:16" x14ac:dyDescent="0.25">
      <c r="A1432" s="1">
        <v>673</v>
      </c>
      <c r="J1432" s="24"/>
      <c r="M1432" s="4" t="str">
        <f>IFERROR(VLOOKUP(J1432,Config!$A:$G,7,0),"")</f>
        <v/>
      </c>
      <c r="N1432" s="5" t="str">
        <f>IFERROR(VLOOKUP(J1432,Config!$A:$C,3,0),"")</f>
        <v/>
      </c>
      <c r="P1432" s="4" t="str">
        <f>IFERROR(VLOOKUP(J1432,Config!$A:$F,6,0),"")</f>
        <v/>
      </c>
    </row>
    <row r="1433" spans="1:16" x14ac:dyDescent="0.25">
      <c r="A1433" s="1">
        <v>674</v>
      </c>
      <c r="J1433" s="24"/>
      <c r="M1433" s="4" t="str">
        <f>IFERROR(VLOOKUP(J1433,Config!$A:$G,7,0),"")</f>
        <v/>
      </c>
      <c r="N1433" s="5" t="str">
        <f>IFERROR(VLOOKUP(J1433,Config!$A:$C,3,0),"")</f>
        <v/>
      </c>
      <c r="P1433" s="4" t="str">
        <f>IFERROR(VLOOKUP(J1433,Config!$A:$F,6,0),"")</f>
        <v/>
      </c>
    </row>
    <row r="1434" spans="1:16" x14ac:dyDescent="0.25">
      <c r="A1434" s="1">
        <v>675</v>
      </c>
      <c r="J1434" s="24"/>
      <c r="M1434" s="4" t="str">
        <f>IFERROR(VLOOKUP(J1434,Config!$A:$G,7,0),"")</f>
        <v/>
      </c>
      <c r="N1434" s="5" t="str">
        <f>IFERROR(VLOOKUP(J1434,Config!$A:$C,3,0),"")</f>
        <v/>
      </c>
      <c r="P1434" s="4" t="str">
        <f>IFERROR(VLOOKUP(J1434,Config!$A:$F,6,0),"")</f>
        <v/>
      </c>
    </row>
    <row r="1435" spans="1:16" x14ac:dyDescent="0.25">
      <c r="A1435" s="1">
        <v>676</v>
      </c>
      <c r="J1435" s="24"/>
      <c r="M1435" s="4" t="str">
        <f>IFERROR(VLOOKUP(J1435,Config!$A:$G,7,0),"")</f>
        <v/>
      </c>
      <c r="N1435" s="5" t="str">
        <f>IFERROR(VLOOKUP(J1435,Config!$A:$C,3,0),"")</f>
        <v/>
      </c>
      <c r="P1435" s="4" t="str">
        <f>IFERROR(VLOOKUP(J1435,Config!$A:$F,6,0),"")</f>
        <v/>
      </c>
    </row>
    <row r="1436" spans="1:16" x14ac:dyDescent="0.25">
      <c r="A1436" s="1">
        <v>677</v>
      </c>
      <c r="J1436" s="24"/>
      <c r="M1436" s="4" t="str">
        <f>IFERROR(VLOOKUP(J1436,Config!$A:$G,7,0),"")</f>
        <v/>
      </c>
      <c r="N1436" s="5" t="str">
        <f>IFERROR(VLOOKUP(J1436,Config!$A:$C,3,0),"")</f>
        <v/>
      </c>
      <c r="P1436" s="4" t="str">
        <f>IFERROR(VLOOKUP(J1436,Config!$A:$F,6,0),"")</f>
        <v/>
      </c>
    </row>
    <row r="1437" spans="1:16" x14ac:dyDescent="0.25">
      <c r="A1437" s="1">
        <v>678</v>
      </c>
      <c r="J1437" s="24"/>
      <c r="M1437" s="4" t="str">
        <f>IFERROR(VLOOKUP(J1437,Config!$A:$G,7,0),"")</f>
        <v/>
      </c>
      <c r="N1437" s="5" t="str">
        <f>IFERROR(VLOOKUP(J1437,Config!$A:$C,3,0),"")</f>
        <v/>
      </c>
      <c r="P1437" s="4" t="str">
        <f>IFERROR(VLOOKUP(J1437,Config!$A:$F,6,0),"")</f>
        <v/>
      </c>
    </row>
    <row r="1438" spans="1:16" x14ac:dyDescent="0.25">
      <c r="A1438" s="1">
        <v>679</v>
      </c>
      <c r="J1438" s="24"/>
      <c r="M1438" s="4" t="str">
        <f>IFERROR(VLOOKUP(J1438,Config!$A:$G,7,0),"")</f>
        <v/>
      </c>
      <c r="N1438" s="5" t="str">
        <f>IFERROR(VLOOKUP(J1438,Config!$A:$C,3,0),"")</f>
        <v/>
      </c>
      <c r="P1438" s="4" t="str">
        <f>IFERROR(VLOOKUP(J1438,Config!$A:$F,6,0),"")</f>
        <v/>
      </c>
    </row>
    <row r="1439" spans="1:16" x14ac:dyDescent="0.25">
      <c r="A1439" s="1">
        <v>680</v>
      </c>
      <c r="J1439" s="24"/>
      <c r="M1439" s="4" t="str">
        <f>IFERROR(VLOOKUP(J1439,Config!$A:$G,7,0),"")</f>
        <v/>
      </c>
      <c r="N1439" s="5" t="str">
        <f>IFERROR(VLOOKUP(J1439,Config!$A:$C,3,0),"")</f>
        <v/>
      </c>
      <c r="P1439" s="4" t="str">
        <f>IFERROR(VLOOKUP(J1439,Config!$A:$F,6,0),"")</f>
        <v/>
      </c>
    </row>
    <row r="1440" spans="1:16" x14ac:dyDescent="0.25">
      <c r="A1440" s="1">
        <v>681</v>
      </c>
      <c r="J1440" s="24"/>
      <c r="M1440" s="4" t="str">
        <f>IFERROR(VLOOKUP(J1440,Config!$A:$G,7,0),"")</f>
        <v/>
      </c>
      <c r="N1440" s="5" t="str">
        <f>IFERROR(VLOOKUP(J1440,Config!$A:$C,3,0),"")</f>
        <v/>
      </c>
      <c r="P1440" s="4" t="str">
        <f>IFERROR(VLOOKUP(J1440,Config!$A:$F,6,0),"")</f>
        <v/>
      </c>
    </row>
    <row r="1441" spans="1:16" x14ac:dyDescent="0.25">
      <c r="A1441" s="1">
        <v>682</v>
      </c>
      <c r="J1441" s="24"/>
      <c r="M1441" s="4" t="str">
        <f>IFERROR(VLOOKUP(J1441,Config!$A:$G,7,0),"")</f>
        <v/>
      </c>
      <c r="N1441" s="5" t="str">
        <f>IFERROR(VLOOKUP(J1441,Config!$A:$C,3,0),"")</f>
        <v/>
      </c>
      <c r="P1441" s="4" t="str">
        <f>IFERROR(VLOOKUP(J1441,Config!$A:$F,6,0),"")</f>
        <v/>
      </c>
    </row>
    <row r="1442" spans="1:16" x14ac:dyDescent="0.25">
      <c r="A1442" s="1">
        <v>683</v>
      </c>
      <c r="J1442" s="24"/>
      <c r="M1442" s="4" t="str">
        <f>IFERROR(VLOOKUP(J1442,Config!$A:$G,7,0),"")</f>
        <v/>
      </c>
      <c r="N1442" s="5" t="str">
        <f>IFERROR(VLOOKUP(J1442,Config!$A:$C,3,0),"")</f>
        <v/>
      </c>
      <c r="P1442" s="4" t="str">
        <f>IFERROR(VLOOKUP(J1442,Config!$A:$F,6,0),"")</f>
        <v/>
      </c>
    </row>
    <row r="1443" spans="1:16" x14ac:dyDescent="0.25">
      <c r="A1443" s="1">
        <v>684</v>
      </c>
      <c r="J1443" s="24"/>
      <c r="M1443" s="4" t="str">
        <f>IFERROR(VLOOKUP(J1443,Config!$A:$G,7,0),"")</f>
        <v/>
      </c>
      <c r="N1443" s="5" t="str">
        <f>IFERROR(VLOOKUP(J1443,Config!$A:$C,3,0),"")</f>
        <v/>
      </c>
      <c r="P1443" s="4" t="str">
        <f>IFERROR(VLOOKUP(J1443,Config!$A:$F,6,0),"")</f>
        <v/>
      </c>
    </row>
    <row r="1444" spans="1:16" x14ac:dyDescent="0.25">
      <c r="A1444" s="1">
        <v>685</v>
      </c>
      <c r="J1444" s="24"/>
      <c r="M1444" s="4" t="str">
        <f>IFERROR(VLOOKUP(J1444,Config!$A:$G,7,0),"")</f>
        <v/>
      </c>
      <c r="N1444" s="5" t="str">
        <f>IFERROR(VLOOKUP(J1444,Config!$A:$C,3,0),"")</f>
        <v/>
      </c>
      <c r="P1444" s="4" t="str">
        <f>IFERROR(VLOOKUP(J1444,Config!$A:$F,6,0),"")</f>
        <v/>
      </c>
    </row>
    <row r="1445" spans="1:16" x14ac:dyDescent="0.25">
      <c r="A1445" s="1">
        <v>686</v>
      </c>
      <c r="J1445" s="24"/>
      <c r="M1445" s="4" t="str">
        <f>IFERROR(VLOOKUP(J1445,Config!$A:$G,7,0),"")</f>
        <v/>
      </c>
      <c r="N1445" s="5" t="str">
        <f>IFERROR(VLOOKUP(J1445,Config!$A:$C,3,0),"")</f>
        <v/>
      </c>
      <c r="P1445" s="4" t="str">
        <f>IFERROR(VLOOKUP(J1445,Config!$A:$F,6,0),"")</f>
        <v/>
      </c>
    </row>
    <row r="1446" spans="1:16" x14ac:dyDescent="0.25">
      <c r="A1446" s="1">
        <v>687</v>
      </c>
      <c r="J1446" s="24"/>
      <c r="M1446" s="4" t="str">
        <f>IFERROR(VLOOKUP(J1446,Config!$A:$G,7,0),"")</f>
        <v/>
      </c>
      <c r="N1446" s="5" t="str">
        <f>IFERROR(VLOOKUP(J1446,Config!$A:$C,3,0),"")</f>
        <v/>
      </c>
      <c r="P1446" s="4" t="str">
        <f>IFERROR(VLOOKUP(J1446,Config!$A:$F,6,0),"")</f>
        <v/>
      </c>
    </row>
    <row r="1447" spans="1:16" x14ac:dyDescent="0.25">
      <c r="A1447" s="1">
        <v>688</v>
      </c>
      <c r="J1447" s="24"/>
      <c r="M1447" s="4" t="str">
        <f>IFERROR(VLOOKUP(J1447,Config!$A:$G,7,0),"")</f>
        <v/>
      </c>
      <c r="N1447" s="5" t="str">
        <f>IFERROR(VLOOKUP(J1447,Config!$A:$C,3,0),"")</f>
        <v/>
      </c>
      <c r="P1447" s="4" t="str">
        <f>IFERROR(VLOOKUP(J1447,Config!$A:$F,6,0),"")</f>
        <v/>
      </c>
    </row>
    <row r="1448" spans="1:16" x14ac:dyDescent="0.25">
      <c r="A1448" s="1">
        <v>689</v>
      </c>
      <c r="J1448" s="24"/>
      <c r="M1448" s="4" t="str">
        <f>IFERROR(VLOOKUP(J1448,Config!$A:$G,7,0),"")</f>
        <v/>
      </c>
      <c r="N1448" s="5" t="str">
        <f>IFERROR(VLOOKUP(J1448,Config!$A:$C,3,0),"")</f>
        <v/>
      </c>
      <c r="P1448" s="4" t="str">
        <f>IFERROR(VLOOKUP(J1448,Config!$A:$F,6,0),"")</f>
        <v/>
      </c>
    </row>
    <row r="1449" spans="1:16" x14ac:dyDescent="0.25">
      <c r="A1449" s="1">
        <v>690</v>
      </c>
      <c r="J1449" s="24"/>
      <c r="M1449" s="4" t="str">
        <f>IFERROR(VLOOKUP(J1449,Config!$A:$G,7,0),"")</f>
        <v/>
      </c>
      <c r="N1449" s="5" t="str">
        <f>IFERROR(VLOOKUP(J1449,Config!$A:$C,3,0),"")</f>
        <v/>
      </c>
      <c r="P1449" s="4" t="str">
        <f>IFERROR(VLOOKUP(J1449,Config!$A:$F,6,0),"")</f>
        <v/>
      </c>
    </row>
    <row r="1450" spans="1:16" x14ac:dyDescent="0.25">
      <c r="A1450" s="1">
        <v>691</v>
      </c>
      <c r="J1450" s="24"/>
      <c r="M1450" s="4" t="str">
        <f>IFERROR(VLOOKUP(J1450,Config!$A:$G,7,0),"")</f>
        <v/>
      </c>
      <c r="N1450" s="5" t="str">
        <f>IFERROR(VLOOKUP(J1450,Config!$A:$C,3,0),"")</f>
        <v/>
      </c>
      <c r="P1450" s="4" t="str">
        <f>IFERROR(VLOOKUP(J1450,Config!$A:$F,6,0),"")</f>
        <v/>
      </c>
    </row>
    <row r="1451" spans="1:16" x14ac:dyDescent="0.25">
      <c r="A1451" s="1">
        <v>692</v>
      </c>
      <c r="J1451" s="24"/>
      <c r="M1451" s="4" t="str">
        <f>IFERROR(VLOOKUP(J1451,Config!$A:$G,7,0),"")</f>
        <v/>
      </c>
      <c r="N1451" s="5" t="str">
        <f>IFERROR(VLOOKUP(J1451,Config!$A:$C,3,0),"")</f>
        <v/>
      </c>
      <c r="P1451" s="4" t="str">
        <f>IFERROR(VLOOKUP(J1451,Config!$A:$F,6,0),"")</f>
        <v/>
      </c>
    </row>
    <row r="1452" spans="1:16" x14ac:dyDescent="0.25">
      <c r="A1452" s="1">
        <v>693</v>
      </c>
      <c r="J1452" s="24"/>
      <c r="M1452" s="4" t="str">
        <f>IFERROR(VLOOKUP(J1452,Config!$A:$G,7,0),"")</f>
        <v/>
      </c>
      <c r="N1452" s="5" t="str">
        <f>IFERROR(VLOOKUP(J1452,Config!$A:$C,3,0),"")</f>
        <v/>
      </c>
      <c r="P1452" s="4" t="str">
        <f>IFERROR(VLOOKUP(J1452,Config!$A:$F,6,0),"")</f>
        <v/>
      </c>
    </row>
    <row r="1453" spans="1:16" x14ac:dyDescent="0.25">
      <c r="A1453" s="1">
        <v>694</v>
      </c>
      <c r="J1453" s="24"/>
      <c r="M1453" s="4" t="str">
        <f>IFERROR(VLOOKUP(J1453,Config!$A:$G,7,0),"")</f>
        <v/>
      </c>
      <c r="N1453" s="5" t="str">
        <f>IFERROR(VLOOKUP(J1453,Config!$A:$C,3,0),"")</f>
        <v/>
      </c>
      <c r="P1453" s="4" t="str">
        <f>IFERROR(VLOOKUP(J1453,Config!$A:$F,6,0),"")</f>
        <v/>
      </c>
    </row>
    <row r="1454" spans="1:16" x14ac:dyDescent="0.25">
      <c r="A1454" s="1">
        <v>695</v>
      </c>
      <c r="J1454" s="24"/>
      <c r="M1454" s="4" t="str">
        <f>IFERROR(VLOOKUP(J1454,Config!$A:$G,7,0),"")</f>
        <v/>
      </c>
      <c r="N1454" s="5" t="str">
        <f>IFERROR(VLOOKUP(J1454,Config!$A:$C,3,0),"")</f>
        <v/>
      </c>
      <c r="P1454" s="4" t="str">
        <f>IFERROR(VLOOKUP(J1454,Config!$A:$F,6,0),"")</f>
        <v/>
      </c>
    </row>
    <row r="1455" spans="1:16" x14ac:dyDescent="0.25">
      <c r="A1455" s="1">
        <v>696</v>
      </c>
      <c r="J1455" s="24"/>
      <c r="M1455" s="4" t="str">
        <f>IFERROR(VLOOKUP(J1455,Config!$A:$G,7,0),"")</f>
        <v/>
      </c>
      <c r="N1455" s="5" t="str">
        <f>IFERROR(VLOOKUP(J1455,Config!$A:$C,3,0),"")</f>
        <v/>
      </c>
      <c r="P1455" s="4" t="str">
        <f>IFERROR(VLOOKUP(J1455,Config!$A:$F,6,0),"")</f>
        <v/>
      </c>
    </row>
    <row r="1456" spans="1:16" x14ac:dyDescent="0.25">
      <c r="A1456" s="1">
        <v>697</v>
      </c>
      <c r="J1456" s="24"/>
      <c r="M1456" s="4" t="str">
        <f>IFERROR(VLOOKUP(J1456,Config!$A:$G,7,0),"")</f>
        <v/>
      </c>
      <c r="N1456" s="5" t="str">
        <f>IFERROR(VLOOKUP(J1456,Config!$A:$C,3,0),"")</f>
        <v/>
      </c>
      <c r="P1456" s="4" t="str">
        <f>IFERROR(VLOOKUP(J1456,Config!$A:$F,6,0),"")</f>
        <v/>
      </c>
    </row>
    <row r="1457" spans="1:16" x14ac:dyDescent="0.25">
      <c r="A1457" s="1">
        <v>698</v>
      </c>
      <c r="J1457" s="24"/>
      <c r="M1457" s="4" t="str">
        <f>IFERROR(VLOOKUP(J1457,Config!$A:$G,7,0),"")</f>
        <v/>
      </c>
      <c r="N1457" s="5" t="str">
        <f>IFERROR(VLOOKUP(J1457,Config!$A:$C,3,0),"")</f>
        <v/>
      </c>
      <c r="P1457" s="4" t="str">
        <f>IFERROR(VLOOKUP(J1457,Config!$A:$F,6,0),"")</f>
        <v/>
      </c>
    </row>
    <row r="1458" spans="1:16" x14ac:dyDescent="0.25">
      <c r="A1458" s="1">
        <v>699</v>
      </c>
      <c r="J1458" s="24"/>
      <c r="M1458" s="4" t="str">
        <f>IFERROR(VLOOKUP(J1458,Config!$A:$G,7,0),"")</f>
        <v/>
      </c>
      <c r="N1458" s="5" t="str">
        <f>IFERROR(VLOOKUP(J1458,Config!$A:$C,3,0),"")</f>
        <v/>
      </c>
      <c r="P1458" s="4" t="str">
        <f>IFERROR(VLOOKUP(J1458,Config!$A:$F,6,0),"")</f>
        <v/>
      </c>
    </row>
    <row r="1459" spans="1:16" x14ac:dyDescent="0.25">
      <c r="A1459" s="1">
        <v>700</v>
      </c>
      <c r="J1459" s="24"/>
      <c r="M1459" s="4" t="str">
        <f>IFERROR(VLOOKUP(J1459,Config!$A:$G,7,0),"")</f>
        <v/>
      </c>
      <c r="N1459" s="5" t="str">
        <f>IFERROR(VLOOKUP(J1459,Config!$A:$C,3,0),"")</f>
        <v/>
      </c>
      <c r="P1459" s="4" t="str">
        <f>IFERROR(VLOOKUP(J1459,Config!$A:$F,6,0),"")</f>
        <v/>
      </c>
    </row>
    <row r="1460" spans="1:16" x14ac:dyDescent="0.25">
      <c r="A1460" s="1">
        <v>701</v>
      </c>
      <c r="J1460" s="24"/>
      <c r="M1460" s="4" t="str">
        <f>IFERROR(VLOOKUP(J1460,Config!$A:$G,7,0),"")</f>
        <v/>
      </c>
      <c r="N1460" s="5" t="str">
        <f>IFERROR(VLOOKUP(J1460,Config!$A:$C,3,0),"")</f>
        <v/>
      </c>
      <c r="P1460" s="4" t="str">
        <f>IFERROR(VLOOKUP(J1460,Config!$A:$F,6,0),"")</f>
        <v/>
      </c>
    </row>
    <row r="1461" spans="1:16" x14ac:dyDescent="0.25">
      <c r="A1461" s="1">
        <v>702</v>
      </c>
      <c r="J1461" s="24"/>
      <c r="M1461" s="4" t="str">
        <f>IFERROR(VLOOKUP(J1461,Config!$A:$G,7,0),"")</f>
        <v/>
      </c>
      <c r="N1461" s="5" t="str">
        <f>IFERROR(VLOOKUP(J1461,Config!$A:$C,3,0),"")</f>
        <v/>
      </c>
      <c r="P1461" s="4" t="str">
        <f>IFERROR(VLOOKUP(J1461,Config!$A:$F,6,0),"")</f>
        <v/>
      </c>
    </row>
    <row r="1462" spans="1:16" x14ac:dyDescent="0.25">
      <c r="A1462" s="1">
        <v>703</v>
      </c>
      <c r="J1462" s="24"/>
      <c r="M1462" s="4" t="str">
        <f>IFERROR(VLOOKUP(J1462,Config!$A:$G,7,0),"")</f>
        <v/>
      </c>
      <c r="N1462" s="5" t="str">
        <f>IFERROR(VLOOKUP(J1462,Config!$A:$C,3,0),"")</f>
        <v/>
      </c>
      <c r="P1462" s="4" t="str">
        <f>IFERROR(VLOOKUP(J1462,Config!$A:$F,6,0),"")</f>
        <v/>
      </c>
    </row>
    <row r="1463" spans="1:16" x14ac:dyDescent="0.25">
      <c r="A1463" s="1">
        <v>704</v>
      </c>
      <c r="J1463" s="24"/>
      <c r="M1463" s="4" t="str">
        <f>IFERROR(VLOOKUP(J1463,Config!$A:$G,7,0),"")</f>
        <v/>
      </c>
      <c r="N1463" s="5" t="str">
        <f>IFERROR(VLOOKUP(J1463,Config!$A:$C,3,0),"")</f>
        <v/>
      </c>
      <c r="P1463" s="4" t="str">
        <f>IFERROR(VLOOKUP(J1463,Config!$A:$F,6,0),"")</f>
        <v/>
      </c>
    </row>
    <row r="1464" spans="1:16" x14ac:dyDescent="0.25">
      <c r="A1464" s="1">
        <v>705</v>
      </c>
      <c r="J1464" s="24"/>
      <c r="M1464" s="4" t="str">
        <f>IFERROR(VLOOKUP(J1464,Config!$A:$G,7,0),"")</f>
        <v/>
      </c>
      <c r="N1464" s="5" t="str">
        <f>IFERROR(VLOOKUP(J1464,Config!$A:$C,3,0),"")</f>
        <v/>
      </c>
      <c r="P1464" s="4" t="str">
        <f>IFERROR(VLOOKUP(J1464,Config!$A:$F,6,0),"")</f>
        <v/>
      </c>
    </row>
    <row r="1465" spans="1:16" x14ac:dyDescent="0.25">
      <c r="A1465" s="1">
        <v>706</v>
      </c>
      <c r="J1465" s="24"/>
      <c r="M1465" s="4" t="str">
        <f>IFERROR(VLOOKUP(J1465,Config!$A:$G,7,0),"")</f>
        <v/>
      </c>
      <c r="N1465" s="5" t="str">
        <f>IFERROR(VLOOKUP(J1465,Config!$A:$C,3,0),"")</f>
        <v/>
      </c>
      <c r="P1465" s="4" t="str">
        <f>IFERROR(VLOOKUP(J1465,Config!$A:$F,6,0),"")</f>
        <v/>
      </c>
    </row>
    <row r="1466" spans="1:16" x14ac:dyDescent="0.25">
      <c r="A1466" s="1">
        <v>707</v>
      </c>
      <c r="J1466" s="24"/>
      <c r="M1466" s="4" t="str">
        <f>IFERROR(VLOOKUP(J1466,Config!$A:$G,7,0),"")</f>
        <v/>
      </c>
      <c r="N1466" s="5" t="str">
        <f>IFERROR(VLOOKUP(J1466,Config!$A:$C,3,0),"")</f>
        <v/>
      </c>
      <c r="P1466" s="4" t="str">
        <f>IFERROR(VLOOKUP(J1466,Config!$A:$F,6,0),"")</f>
        <v/>
      </c>
    </row>
    <row r="1467" spans="1:16" x14ac:dyDescent="0.25">
      <c r="A1467" s="1">
        <v>708</v>
      </c>
      <c r="J1467" s="24"/>
      <c r="M1467" s="4" t="str">
        <f>IFERROR(VLOOKUP(J1467,Config!$A:$G,7,0),"")</f>
        <v/>
      </c>
      <c r="N1467" s="5" t="str">
        <f>IFERROR(VLOOKUP(J1467,Config!$A:$C,3,0),"")</f>
        <v/>
      </c>
      <c r="P1467" s="4" t="str">
        <f>IFERROR(VLOOKUP(J1467,Config!$A:$F,6,0),"")</f>
        <v/>
      </c>
    </row>
    <row r="1468" spans="1:16" x14ac:dyDescent="0.25">
      <c r="A1468" s="1">
        <v>709</v>
      </c>
      <c r="J1468" s="24"/>
      <c r="M1468" s="4" t="str">
        <f>IFERROR(VLOOKUP(J1468,Config!$A:$G,7,0),"")</f>
        <v/>
      </c>
      <c r="N1468" s="5" t="str">
        <f>IFERROR(VLOOKUP(J1468,Config!$A:$C,3,0),"")</f>
        <v/>
      </c>
      <c r="P1468" s="4" t="str">
        <f>IFERROR(VLOOKUP(J1468,Config!$A:$F,6,0),"")</f>
        <v/>
      </c>
    </row>
    <row r="1469" spans="1:16" x14ac:dyDescent="0.25">
      <c r="A1469" s="1">
        <v>710</v>
      </c>
      <c r="J1469" s="24"/>
      <c r="M1469" s="4" t="str">
        <f>IFERROR(VLOOKUP(J1469,Config!$A:$G,7,0),"")</f>
        <v/>
      </c>
      <c r="N1469" s="5" t="str">
        <f>IFERROR(VLOOKUP(J1469,Config!$A:$C,3,0),"")</f>
        <v/>
      </c>
      <c r="P1469" s="4" t="str">
        <f>IFERROR(VLOOKUP(J1469,Config!$A:$F,6,0),"")</f>
        <v/>
      </c>
    </row>
    <row r="1470" spans="1:16" x14ac:dyDescent="0.25">
      <c r="A1470" s="1">
        <v>711</v>
      </c>
      <c r="J1470" s="24"/>
      <c r="M1470" s="4" t="str">
        <f>IFERROR(VLOOKUP(J1470,Config!$A:$G,7,0),"")</f>
        <v/>
      </c>
      <c r="N1470" s="5" t="str">
        <f>IFERROR(VLOOKUP(J1470,Config!$A:$C,3,0),"")</f>
        <v/>
      </c>
      <c r="P1470" s="4" t="str">
        <f>IFERROR(VLOOKUP(J1470,Config!$A:$F,6,0),"")</f>
        <v/>
      </c>
    </row>
    <row r="1471" spans="1:16" x14ac:dyDescent="0.25">
      <c r="A1471" s="1">
        <v>712</v>
      </c>
      <c r="J1471" s="24"/>
      <c r="M1471" s="4" t="str">
        <f>IFERROR(VLOOKUP(J1471,Config!$A:$G,7,0),"")</f>
        <v/>
      </c>
      <c r="N1471" s="5" t="str">
        <f>IFERROR(VLOOKUP(J1471,Config!$A:$C,3,0),"")</f>
        <v/>
      </c>
      <c r="P1471" s="4" t="str">
        <f>IFERROR(VLOOKUP(J1471,Config!$A:$F,6,0),"")</f>
        <v/>
      </c>
    </row>
    <row r="1472" spans="1:16" x14ac:dyDescent="0.25">
      <c r="A1472" s="1">
        <v>713</v>
      </c>
      <c r="J1472" s="24"/>
      <c r="M1472" s="4" t="str">
        <f>IFERROR(VLOOKUP(J1472,Config!$A:$G,7,0),"")</f>
        <v/>
      </c>
      <c r="N1472" s="5" t="str">
        <f>IFERROR(VLOOKUP(J1472,Config!$A:$C,3,0),"")</f>
        <v/>
      </c>
      <c r="P1472" s="4" t="str">
        <f>IFERROR(VLOOKUP(J1472,Config!$A:$F,6,0),"")</f>
        <v/>
      </c>
    </row>
    <row r="1473" spans="1:16" x14ac:dyDescent="0.25">
      <c r="A1473" s="1">
        <v>714</v>
      </c>
      <c r="J1473" s="24"/>
      <c r="M1473" s="4" t="str">
        <f>IFERROR(VLOOKUP(J1473,Config!$A:$G,7,0),"")</f>
        <v/>
      </c>
      <c r="N1473" s="5" t="str">
        <f>IFERROR(VLOOKUP(J1473,Config!$A:$C,3,0),"")</f>
        <v/>
      </c>
      <c r="P1473" s="4" t="str">
        <f>IFERROR(VLOOKUP(J1473,Config!$A:$F,6,0),"")</f>
        <v/>
      </c>
    </row>
    <row r="1474" spans="1:16" x14ac:dyDescent="0.25">
      <c r="A1474" s="1">
        <v>715</v>
      </c>
      <c r="J1474" s="24"/>
      <c r="M1474" s="4" t="str">
        <f>IFERROR(VLOOKUP(J1474,Config!$A:$G,7,0),"")</f>
        <v/>
      </c>
      <c r="N1474" s="5" t="str">
        <f>IFERROR(VLOOKUP(J1474,Config!$A:$C,3,0),"")</f>
        <v/>
      </c>
      <c r="P1474" s="4" t="str">
        <f>IFERROR(VLOOKUP(J1474,Config!$A:$F,6,0),"")</f>
        <v/>
      </c>
    </row>
    <row r="1475" spans="1:16" x14ac:dyDescent="0.25">
      <c r="A1475" s="1">
        <v>716</v>
      </c>
      <c r="J1475" s="24"/>
      <c r="M1475" s="4" t="str">
        <f>IFERROR(VLOOKUP(J1475,Config!$A:$G,7,0),"")</f>
        <v/>
      </c>
      <c r="N1475" s="5" t="str">
        <f>IFERROR(VLOOKUP(J1475,Config!$A:$C,3,0),"")</f>
        <v/>
      </c>
      <c r="P1475" s="4" t="str">
        <f>IFERROR(VLOOKUP(J1475,Config!$A:$F,6,0),"")</f>
        <v/>
      </c>
    </row>
    <row r="1476" spans="1:16" x14ac:dyDescent="0.25">
      <c r="A1476" s="1">
        <v>717</v>
      </c>
      <c r="J1476" s="24"/>
      <c r="M1476" s="4" t="str">
        <f>IFERROR(VLOOKUP(J1476,Config!$A:$G,7,0),"")</f>
        <v/>
      </c>
      <c r="N1476" s="5" t="str">
        <f>IFERROR(VLOOKUP(J1476,Config!$A:$C,3,0),"")</f>
        <v/>
      </c>
      <c r="P1476" s="4" t="str">
        <f>IFERROR(VLOOKUP(J1476,Config!$A:$F,6,0),"")</f>
        <v/>
      </c>
    </row>
    <row r="1477" spans="1:16" x14ac:dyDescent="0.25">
      <c r="A1477" s="1">
        <v>718</v>
      </c>
      <c r="J1477" s="24"/>
      <c r="M1477" s="4" t="str">
        <f>IFERROR(VLOOKUP(J1477,Config!$A:$G,7,0),"")</f>
        <v/>
      </c>
      <c r="N1477" s="5" t="str">
        <f>IFERROR(VLOOKUP(J1477,Config!$A:$C,3,0),"")</f>
        <v/>
      </c>
      <c r="P1477" s="4" t="str">
        <f>IFERROR(VLOOKUP(J1477,Config!$A:$F,6,0),"")</f>
        <v/>
      </c>
    </row>
    <row r="1478" spans="1:16" x14ac:dyDescent="0.25">
      <c r="A1478" s="1">
        <v>719</v>
      </c>
      <c r="J1478" s="24"/>
      <c r="M1478" s="4" t="str">
        <f>IFERROR(VLOOKUP(J1478,Config!$A:$G,7,0),"")</f>
        <v/>
      </c>
      <c r="N1478" s="5" t="str">
        <f>IFERROR(VLOOKUP(J1478,Config!$A:$C,3,0),"")</f>
        <v/>
      </c>
      <c r="P1478" s="4" t="str">
        <f>IFERROR(VLOOKUP(J1478,Config!$A:$F,6,0),"")</f>
        <v/>
      </c>
    </row>
    <row r="1479" spans="1:16" x14ac:dyDescent="0.25">
      <c r="A1479" s="1">
        <v>720</v>
      </c>
      <c r="J1479" s="24"/>
      <c r="M1479" s="4" t="str">
        <f>IFERROR(VLOOKUP(J1479,Config!$A:$G,7,0),"")</f>
        <v/>
      </c>
      <c r="N1479" s="5" t="str">
        <f>IFERROR(VLOOKUP(J1479,Config!$A:$C,3,0),"")</f>
        <v/>
      </c>
      <c r="P1479" s="4" t="str">
        <f>IFERROR(VLOOKUP(J1479,Config!$A:$F,6,0),"")</f>
        <v/>
      </c>
    </row>
    <row r="1480" spans="1:16" x14ac:dyDescent="0.25">
      <c r="A1480" s="1">
        <v>721</v>
      </c>
      <c r="J1480" s="24"/>
      <c r="M1480" s="4" t="str">
        <f>IFERROR(VLOOKUP(J1480,Config!$A:$G,7,0),"")</f>
        <v/>
      </c>
      <c r="N1480" s="5" t="str">
        <f>IFERROR(VLOOKUP(J1480,Config!$A:$C,3,0),"")</f>
        <v/>
      </c>
      <c r="P1480" s="4" t="str">
        <f>IFERROR(VLOOKUP(J1480,Config!$A:$F,6,0),"")</f>
        <v/>
      </c>
    </row>
    <row r="1481" spans="1:16" x14ac:dyDescent="0.25">
      <c r="A1481" s="1">
        <v>722</v>
      </c>
      <c r="J1481" s="24"/>
      <c r="M1481" s="4" t="str">
        <f>IFERROR(VLOOKUP(J1481,Config!$A:$G,7,0),"")</f>
        <v/>
      </c>
      <c r="N1481" s="5" t="str">
        <f>IFERROR(VLOOKUP(J1481,Config!$A:$C,3,0),"")</f>
        <v/>
      </c>
      <c r="P1481" s="4" t="str">
        <f>IFERROR(VLOOKUP(J1481,Config!$A:$F,6,0),"")</f>
        <v/>
      </c>
    </row>
    <row r="1482" spans="1:16" x14ac:dyDescent="0.25">
      <c r="A1482" s="1">
        <v>723</v>
      </c>
      <c r="J1482" s="24"/>
      <c r="M1482" s="4" t="str">
        <f>IFERROR(VLOOKUP(J1482,Config!$A:$G,7,0),"")</f>
        <v/>
      </c>
      <c r="N1482" s="5" t="str">
        <f>IFERROR(VLOOKUP(J1482,Config!$A:$C,3,0),"")</f>
        <v/>
      </c>
      <c r="P1482" s="4" t="str">
        <f>IFERROR(VLOOKUP(J1482,Config!$A:$F,6,0),"")</f>
        <v/>
      </c>
    </row>
    <row r="1483" spans="1:16" x14ac:dyDescent="0.25">
      <c r="A1483" s="1">
        <v>724</v>
      </c>
      <c r="J1483" s="24"/>
      <c r="M1483" s="4" t="str">
        <f>IFERROR(VLOOKUP(J1483,Config!$A:$G,7,0),"")</f>
        <v/>
      </c>
      <c r="N1483" s="5" t="str">
        <f>IFERROR(VLOOKUP(J1483,Config!$A:$C,3,0),"")</f>
        <v/>
      </c>
      <c r="P1483" s="4" t="str">
        <f>IFERROR(VLOOKUP(J1483,Config!$A:$F,6,0),"")</f>
        <v/>
      </c>
    </row>
    <row r="1484" spans="1:16" x14ac:dyDescent="0.25">
      <c r="A1484" s="1">
        <v>725</v>
      </c>
      <c r="J1484" s="24"/>
      <c r="M1484" s="4" t="str">
        <f>IFERROR(VLOOKUP(J1484,Config!$A:$G,7,0),"")</f>
        <v/>
      </c>
      <c r="N1484" s="5" t="str">
        <f>IFERROR(VLOOKUP(J1484,Config!$A:$C,3,0),"")</f>
        <v/>
      </c>
      <c r="P1484" s="4" t="str">
        <f>IFERROR(VLOOKUP(J1484,Config!$A:$F,6,0),"")</f>
        <v/>
      </c>
    </row>
    <row r="1485" spans="1:16" x14ac:dyDescent="0.25">
      <c r="A1485" s="1">
        <v>726</v>
      </c>
      <c r="J1485" s="24"/>
      <c r="M1485" s="4" t="str">
        <f>IFERROR(VLOOKUP(J1485,Config!$A:$G,7,0),"")</f>
        <v/>
      </c>
      <c r="N1485" s="5" t="str">
        <f>IFERROR(VLOOKUP(J1485,Config!$A:$C,3,0),"")</f>
        <v/>
      </c>
      <c r="P1485" s="4" t="str">
        <f>IFERROR(VLOOKUP(J1485,Config!$A:$F,6,0),"")</f>
        <v/>
      </c>
    </row>
    <row r="1486" spans="1:16" x14ac:dyDescent="0.25">
      <c r="A1486" s="1">
        <v>727</v>
      </c>
      <c r="J1486" s="24"/>
      <c r="M1486" s="4" t="str">
        <f>IFERROR(VLOOKUP(J1486,Config!$A:$G,7,0),"")</f>
        <v/>
      </c>
      <c r="N1486" s="5" t="str">
        <f>IFERROR(VLOOKUP(J1486,Config!$A:$C,3,0),"")</f>
        <v/>
      </c>
      <c r="P1486" s="4" t="str">
        <f>IFERROR(VLOOKUP(J1486,Config!$A:$F,6,0),"")</f>
        <v/>
      </c>
    </row>
    <row r="1487" spans="1:16" x14ac:dyDescent="0.25">
      <c r="A1487" s="1">
        <v>728</v>
      </c>
      <c r="J1487" s="24"/>
      <c r="M1487" s="4" t="str">
        <f>IFERROR(VLOOKUP(J1487,Config!$A:$G,7,0),"")</f>
        <v/>
      </c>
      <c r="N1487" s="5" t="str">
        <f>IFERROR(VLOOKUP(J1487,Config!$A:$C,3,0),"")</f>
        <v/>
      </c>
      <c r="P1487" s="4" t="str">
        <f>IFERROR(VLOOKUP(J1487,Config!$A:$F,6,0),"")</f>
        <v/>
      </c>
    </row>
    <row r="1488" spans="1:16" x14ac:dyDescent="0.25">
      <c r="A1488" s="1">
        <v>729</v>
      </c>
      <c r="J1488" s="24"/>
      <c r="M1488" s="4" t="str">
        <f>IFERROR(VLOOKUP(J1488,Config!$A:$G,7,0),"")</f>
        <v/>
      </c>
      <c r="N1488" s="5" t="str">
        <f>IFERROR(VLOOKUP(J1488,Config!$A:$C,3,0),"")</f>
        <v/>
      </c>
      <c r="P1488" s="4" t="str">
        <f>IFERROR(VLOOKUP(J1488,Config!$A:$F,6,0),"")</f>
        <v/>
      </c>
    </row>
    <row r="1489" spans="1:16" x14ac:dyDescent="0.25">
      <c r="A1489" s="1">
        <v>730</v>
      </c>
      <c r="J1489" s="24"/>
      <c r="M1489" s="4" t="str">
        <f>IFERROR(VLOOKUP(J1489,Config!$A:$G,7,0),"")</f>
        <v/>
      </c>
      <c r="N1489" s="5" t="str">
        <f>IFERROR(VLOOKUP(J1489,Config!$A:$C,3,0),"")</f>
        <v/>
      </c>
      <c r="P1489" s="4" t="str">
        <f>IFERROR(VLOOKUP(J1489,Config!$A:$F,6,0),"")</f>
        <v/>
      </c>
    </row>
    <row r="1490" spans="1:16" x14ac:dyDescent="0.25">
      <c r="A1490" s="1">
        <v>731</v>
      </c>
      <c r="J1490" s="24"/>
      <c r="M1490" s="4" t="str">
        <f>IFERROR(VLOOKUP(J1490,Config!$A:$G,7,0),"")</f>
        <v/>
      </c>
      <c r="N1490" s="5" t="str">
        <f>IFERROR(VLOOKUP(J1490,Config!$A:$C,3,0),"")</f>
        <v/>
      </c>
      <c r="P1490" s="4" t="str">
        <f>IFERROR(VLOOKUP(J1490,Config!$A:$F,6,0),"")</f>
        <v/>
      </c>
    </row>
    <row r="1491" spans="1:16" x14ac:dyDescent="0.25">
      <c r="A1491" s="1">
        <v>732</v>
      </c>
      <c r="J1491" s="24"/>
      <c r="M1491" s="4" t="str">
        <f>IFERROR(VLOOKUP(J1491,Config!$A:$G,7,0),"")</f>
        <v/>
      </c>
      <c r="N1491" s="5" t="str">
        <f>IFERROR(VLOOKUP(J1491,Config!$A:$C,3,0),"")</f>
        <v/>
      </c>
      <c r="P1491" s="4" t="str">
        <f>IFERROR(VLOOKUP(J1491,Config!$A:$F,6,0),"")</f>
        <v/>
      </c>
    </row>
    <row r="1492" spans="1:16" x14ac:dyDescent="0.25">
      <c r="A1492" s="1">
        <v>733</v>
      </c>
      <c r="J1492" s="24"/>
      <c r="M1492" s="4" t="str">
        <f>IFERROR(VLOOKUP(J1492,Config!$A:$G,7,0),"")</f>
        <v/>
      </c>
      <c r="N1492" s="5" t="str">
        <f>IFERROR(VLOOKUP(J1492,Config!$A:$C,3,0),"")</f>
        <v/>
      </c>
      <c r="P1492" s="4" t="str">
        <f>IFERROR(VLOOKUP(J1492,Config!$A:$F,6,0),"")</f>
        <v/>
      </c>
    </row>
    <row r="1493" spans="1:16" x14ac:dyDescent="0.25">
      <c r="A1493" s="1">
        <v>734</v>
      </c>
      <c r="J1493" s="24"/>
      <c r="M1493" s="4" t="str">
        <f>IFERROR(VLOOKUP(J1493,Config!$A:$G,7,0),"")</f>
        <v/>
      </c>
      <c r="N1493" s="5" t="str">
        <f>IFERROR(VLOOKUP(J1493,Config!$A:$C,3,0),"")</f>
        <v/>
      </c>
      <c r="P1493" s="4" t="str">
        <f>IFERROR(VLOOKUP(J1493,Config!$A:$F,6,0),"")</f>
        <v/>
      </c>
    </row>
    <row r="1494" spans="1:16" x14ac:dyDescent="0.25">
      <c r="A1494" s="1">
        <v>735</v>
      </c>
      <c r="J1494" s="24"/>
      <c r="M1494" s="4" t="str">
        <f>IFERROR(VLOOKUP(J1494,Config!$A:$G,7,0),"")</f>
        <v/>
      </c>
      <c r="N1494" s="5" t="str">
        <f>IFERROR(VLOOKUP(J1494,Config!$A:$C,3,0),"")</f>
        <v/>
      </c>
      <c r="P1494" s="4" t="str">
        <f>IFERROR(VLOOKUP(J1494,Config!$A:$F,6,0),"")</f>
        <v/>
      </c>
    </row>
    <row r="1495" spans="1:16" x14ac:dyDescent="0.25">
      <c r="A1495" s="1">
        <v>736</v>
      </c>
      <c r="J1495" s="24"/>
      <c r="M1495" s="4" t="str">
        <f>IFERROR(VLOOKUP(J1495,Config!$A:$G,7,0),"")</f>
        <v/>
      </c>
      <c r="N1495" s="5" t="str">
        <f>IFERROR(VLOOKUP(J1495,Config!$A:$C,3,0),"")</f>
        <v/>
      </c>
      <c r="P1495" s="4" t="str">
        <f>IFERROR(VLOOKUP(J1495,Config!$A:$F,6,0),"")</f>
        <v/>
      </c>
    </row>
    <row r="1496" spans="1:16" x14ac:dyDescent="0.25">
      <c r="A1496" s="1">
        <v>737</v>
      </c>
      <c r="J1496" s="24"/>
      <c r="M1496" s="4" t="str">
        <f>IFERROR(VLOOKUP(J1496,Config!$A:$G,7,0),"")</f>
        <v/>
      </c>
      <c r="N1496" s="5" t="str">
        <f>IFERROR(VLOOKUP(J1496,Config!$A:$C,3,0),"")</f>
        <v/>
      </c>
      <c r="P1496" s="4" t="str">
        <f>IFERROR(VLOOKUP(J1496,Config!$A:$F,6,0),"")</f>
        <v/>
      </c>
    </row>
    <row r="1497" spans="1:16" x14ac:dyDescent="0.25">
      <c r="A1497" s="1">
        <v>738</v>
      </c>
      <c r="J1497" s="24"/>
      <c r="M1497" s="4" t="str">
        <f>IFERROR(VLOOKUP(J1497,Config!$A:$G,7,0),"")</f>
        <v/>
      </c>
      <c r="N1497" s="5" t="str">
        <f>IFERROR(VLOOKUP(J1497,Config!$A:$C,3,0),"")</f>
        <v/>
      </c>
      <c r="P1497" s="4" t="str">
        <f>IFERROR(VLOOKUP(J1497,Config!$A:$F,6,0),"")</f>
        <v/>
      </c>
    </row>
    <row r="1498" spans="1:16" x14ac:dyDescent="0.25">
      <c r="A1498" s="1">
        <v>739</v>
      </c>
      <c r="J1498" s="24"/>
      <c r="M1498" s="4" t="str">
        <f>IFERROR(VLOOKUP(J1498,Config!$A:$G,7,0),"")</f>
        <v/>
      </c>
      <c r="N1498" s="5" t="str">
        <f>IFERROR(VLOOKUP(J1498,Config!$A:$C,3,0),"")</f>
        <v/>
      </c>
      <c r="P1498" s="4" t="str">
        <f>IFERROR(VLOOKUP(J1498,Config!$A:$F,6,0),"")</f>
        <v/>
      </c>
    </row>
    <row r="1499" spans="1:16" x14ac:dyDescent="0.25">
      <c r="A1499" s="1">
        <v>740</v>
      </c>
      <c r="J1499" s="24"/>
      <c r="M1499" s="4" t="str">
        <f>IFERROR(VLOOKUP(J1499,Config!$A:$G,7,0),"")</f>
        <v/>
      </c>
      <c r="N1499" s="5" t="str">
        <f>IFERROR(VLOOKUP(J1499,Config!$A:$C,3,0),"")</f>
        <v/>
      </c>
      <c r="P1499" s="4" t="str">
        <f>IFERROR(VLOOKUP(J1499,Config!$A:$F,6,0),"")</f>
        <v/>
      </c>
    </row>
    <row r="1500" spans="1:16" x14ac:dyDescent="0.25">
      <c r="A1500" s="1">
        <v>741</v>
      </c>
      <c r="J1500" s="24"/>
      <c r="M1500" s="4" t="str">
        <f>IFERROR(VLOOKUP(J1500,Config!$A:$G,7,0),"")</f>
        <v/>
      </c>
      <c r="N1500" s="5" t="str">
        <f>IFERROR(VLOOKUP(J1500,Config!$A:$C,3,0),"")</f>
        <v/>
      </c>
      <c r="P1500" s="4" t="str">
        <f>IFERROR(VLOOKUP(J1500,Config!$A:$F,6,0),"")</f>
        <v/>
      </c>
    </row>
    <row r="1501" spans="1:16" x14ac:dyDescent="0.25">
      <c r="A1501" s="1">
        <v>742</v>
      </c>
      <c r="J1501" s="24"/>
      <c r="M1501" s="4" t="str">
        <f>IFERROR(VLOOKUP(J1501,Config!$A:$G,7,0),"")</f>
        <v/>
      </c>
      <c r="N1501" s="5" t="str">
        <f>IFERROR(VLOOKUP(J1501,Config!$A:$C,3,0),"")</f>
        <v/>
      </c>
      <c r="P1501" s="4" t="str">
        <f>IFERROR(VLOOKUP(J1501,Config!$A:$F,6,0),"")</f>
        <v/>
      </c>
    </row>
    <row r="1502" spans="1:16" x14ac:dyDescent="0.25">
      <c r="A1502" s="1">
        <v>743</v>
      </c>
      <c r="J1502" s="24"/>
      <c r="M1502" s="4" t="str">
        <f>IFERROR(VLOOKUP(J1502,Config!$A:$G,7,0),"")</f>
        <v/>
      </c>
      <c r="N1502" s="5" t="str">
        <f>IFERROR(VLOOKUP(J1502,Config!$A:$C,3,0),"")</f>
        <v/>
      </c>
      <c r="P1502" s="4" t="str">
        <f>IFERROR(VLOOKUP(J1502,Config!$A:$F,6,0),"")</f>
        <v/>
      </c>
    </row>
    <row r="1503" spans="1:16" x14ac:dyDescent="0.25">
      <c r="A1503" s="1">
        <v>744</v>
      </c>
      <c r="J1503" s="24"/>
      <c r="M1503" s="4" t="str">
        <f>IFERROR(VLOOKUP(J1503,Config!$A:$G,7,0),"")</f>
        <v/>
      </c>
      <c r="N1503" s="5" t="str">
        <f>IFERROR(VLOOKUP(J1503,Config!$A:$C,3,0),"")</f>
        <v/>
      </c>
      <c r="P1503" s="4" t="str">
        <f>IFERROR(VLOOKUP(J1503,Config!$A:$F,6,0),"")</f>
        <v/>
      </c>
    </row>
    <row r="1504" spans="1:16" x14ac:dyDescent="0.25">
      <c r="A1504" s="1">
        <v>745</v>
      </c>
      <c r="J1504" s="24"/>
      <c r="M1504" s="4" t="str">
        <f>IFERROR(VLOOKUP(J1504,Config!$A:$G,7,0),"")</f>
        <v/>
      </c>
      <c r="N1504" s="5" t="str">
        <f>IFERROR(VLOOKUP(J1504,Config!$A:$C,3,0),"")</f>
        <v/>
      </c>
      <c r="P1504" s="4" t="str">
        <f>IFERROR(VLOOKUP(J1504,Config!$A:$F,6,0),"")</f>
        <v/>
      </c>
    </row>
    <row r="1505" spans="1:16" x14ac:dyDescent="0.25">
      <c r="A1505" s="1">
        <v>746</v>
      </c>
      <c r="J1505" s="24"/>
      <c r="M1505" s="4" t="str">
        <f>IFERROR(VLOOKUP(J1505,Config!$A:$G,7,0),"")</f>
        <v/>
      </c>
      <c r="N1505" s="5" t="str">
        <f>IFERROR(VLOOKUP(J1505,Config!$A:$C,3,0),"")</f>
        <v/>
      </c>
      <c r="P1505" s="4" t="str">
        <f>IFERROR(VLOOKUP(J1505,Config!$A:$F,6,0),"")</f>
        <v/>
      </c>
    </row>
    <row r="1506" spans="1:16" x14ac:dyDescent="0.25">
      <c r="A1506" s="1">
        <v>747</v>
      </c>
      <c r="J1506" s="24"/>
      <c r="M1506" s="4" t="str">
        <f>IFERROR(VLOOKUP(J1506,Config!$A:$G,7,0),"")</f>
        <v/>
      </c>
      <c r="N1506" s="5" t="str">
        <f>IFERROR(VLOOKUP(J1506,Config!$A:$C,3,0),"")</f>
        <v/>
      </c>
      <c r="P1506" s="4" t="str">
        <f>IFERROR(VLOOKUP(J1506,Config!$A:$F,6,0),"")</f>
        <v/>
      </c>
    </row>
    <row r="1507" spans="1:16" x14ac:dyDescent="0.25">
      <c r="A1507" s="1">
        <v>748</v>
      </c>
      <c r="J1507" s="24"/>
      <c r="M1507" s="4" t="str">
        <f>IFERROR(VLOOKUP(J1507,Config!$A:$G,7,0),"")</f>
        <v/>
      </c>
      <c r="N1507" s="5" t="str">
        <f>IFERROR(VLOOKUP(J1507,Config!$A:$C,3,0),"")</f>
        <v/>
      </c>
      <c r="P1507" s="4" t="str">
        <f>IFERROR(VLOOKUP(J1507,Config!$A:$F,6,0),"")</f>
        <v/>
      </c>
    </row>
    <row r="1508" spans="1:16" x14ac:dyDescent="0.25">
      <c r="A1508" s="1">
        <v>749</v>
      </c>
      <c r="J1508" s="24"/>
      <c r="M1508" s="4" t="str">
        <f>IFERROR(VLOOKUP(J1508,Config!$A:$G,7,0),"")</f>
        <v/>
      </c>
      <c r="N1508" s="5" t="str">
        <f>IFERROR(VLOOKUP(J1508,Config!$A:$C,3,0),"")</f>
        <v/>
      </c>
      <c r="P1508" s="4" t="str">
        <f>IFERROR(VLOOKUP(J1508,Config!$A:$F,6,0),"")</f>
        <v/>
      </c>
    </row>
    <row r="1509" spans="1:16" x14ac:dyDescent="0.25">
      <c r="A1509" s="1">
        <v>750</v>
      </c>
      <c r="J1509" s="24"/>
      <c r="M1509" s="4" t="str">
        <f>IFERROR(VLOOKUP(J1509,Config!$A:$G,7,0),"")</f>
        <v/>
      </c>
      <c r="N1509" s="5" t="str">
        <f>IFERROR(VLOOKUP(J1509,Config!$A:$C,3,0),"")</f>
        <v/>
      </c>
      <c r="P1509" s="4" t="str">
        <f>IFERROR(VLOOKUP(J1509,Config!$A:$F,6,0),"")</f>
        <v/>
      </c>
    </row>
    <row r="1510" spans="1:16" x14ac:dyDescent="0.25">
      <c r="A1510" s="1">
        <v>751</v>
      </c>
      <c r="J1510" s="24"/>
      <c r="M1510" s="4" t="str">
        <f>IFERROR(VLOOKUP(J1510,Config!$A:$G,7,0),"")</f>
        <v/>
      </c>
      <c r="N1510" s="5" t="str">
        <f>IFERROR(VLOOKUP(J1510,Config!$A:$C,3,0),"")</f>
        <v/>
      </c>
      <c r="P1510" s="4" t="str">
        <f>IFERROR(VLOOKUP(J1510,Config!$A:$F,6,0),"")</f>
        <v/>
      </c>
    </row>
    <row r="1511" spans="1:16" x14ac:dyDescent="0.25">
      <c r="A1511" s="1">
        <v>752</v>
      </c>
      <c r="J1511" s="24"/>
      <c r="M1511" s="4" t="str">
        <f>IFERROR(VLOOKUP(J1511,Config!$A:$G,7,0),"")</f>
        <v/>
      </c>
      <c r="N1511" s="5" t="str">
        <f>IFERROR(VLOOKUP(J1511,Config!$A:$C,3,0),"")</f>
        <v/>
      </c>
      <c r="P1511" s="4" t="str">
        <f>IFERROR(VLOOKUP(J1511,Config!$A:$F,6,0),"")</f>
        <v/>
      </c>
    </row>
    <row r="1512" spans="1:16" x14ac:dyDescent="0.25">
      <c r="A1512" s="1">
        <v>753</v>
      </c>
      <c r="J1512" s="24"/>
      <c r="M1512" s="4" t="str">
        <f>IFERROR(VLOOKUP(J1512,Config!$A:$G,7,0),"")</f>
        <v/>
      </c>
      <c r="N1512" s="5" t="str">
        <f>IFERROR(VLOOKUP(J1512,Config!$A:$C,3,0),"")</f>
        <v/>
      </c>
      <c r="P1512" s="4" t="str">
        <f>IFERROR(VLOOKUP(J1512,Config!$A:$F,6,0),"")</f>
        <v/>
      </c>
    </row>
    <row r="1513" spans="1:16" x14ac:dyDescent="0.25">
      <c r="A1513" s="1">
        <v>754</v>
      </c>
      <c r="J1513" s="24"/>
      <c r="M1513" s="4" t="str">
        <f>IFERROR(VLOOKUP(J1513,Config!$A:$G,7,0),"")</f>
        <v/>
      </c>
      <c r="N1513" s="5" t="str">
        <f>IFERROR(VLOOKUP(J1513,Config!$A:$C,3,0),"")</f>
        <v/>
      </c>
      <c r="P1513" s="4" t="str">
        <f>IFERROR(VLOOKUP(J1513,Config!$A:$F,6,0),"")</f>
        <v/>
      </c>
    </row>
    <row r="1514" spans="1:16" x14ac:dyDescent="0.25">
      <c r="A1514" s="1">
        <v>755</v>
      </c>
      <c r="J1514" s="24"/>
      <c r="M1514" s="4" t="str">
        <f>IFERROR(VLOOKUP(J1514,Config!$A:$G,7,0),"")</f>
        <v/>
      </c>
      <c r="N1514" s="5" t="str">
        <f>IFERROR(VLOOKUP(J1514,Config!$A:$C,3,0),"")</f>
        <v/>
      </c>
      <c r="P1514" s="4" t="str">
        <f>IFERROR(VLOOKUP(J1514,Config!$A:$F,6,0),"")</f>
        <v/>
      </c>
    </row>
    <row r="1515" spans="1:16" x14ac:dyDescent="0.25">
      <c r="A1515" s="1">
        <v>756</v>
      </c>
      <c r="J1515" s="24"/>
      <c r="M1515" s="4" t="str">
        <f>IFERROR(VLOOKUP(J1515,Config!$A:$G,7,0),"")</f>
        <v/>
      </c>
      <c r="N1515" s="5" t="str">
        <f>IFERROR(VLOOKUP(J1515,Config!$A:$C,3,0),"")</f>
        <v/>
      </c>
      <c r="P1515" s="4" t="str">
        <f>IFERROR(VLOOKUP(J1515,Config!$A:$F,6,0),"")</f>
        <v/>
      </c>
    </row>
    <row r="1516" spans="1:16" x14ac:dyDescent="0.25">
      <c r="A1516" s="1">
        <v>757</v>
      </c>
      <c r="J1516" s="24"/>
      <c r="M1516" s="4" t="str">
        <f>IFERROR(VLOOKUP(J1516,Config!$A:$G,7,0),"")</f>
        <v/>
      </c>
      <c r="N1516" s="5" t="str">
        <f>IFERROR(VLOOKUP(J1516,Config!$A:$C,3,0),"")</f>
        <v/>
      </c>
      <c r="P1516" s="4" t="str">
        <f>IFERROR(VLOOKUP(J1516,Config!$A:$F,6,0),"")</f>
        <v/>
      </c>
    </row>
    <row r="1517" spans="1:16" x14ac:dyDescent="0.25">
      <c r="A1517" s="1">
        <v>758</v>
      </c>
      <c r="J1517" s="24"/>
      <c r="M1517" s="4" t="str">
        <f>IFERROR(VLOOKUP(J1517,Config!$A:$G,7,0),"")</f>
        <v/>
      </c>
      <c r="N1517" s="5" t="str">
        <f>IFERROR(VLOOKUP(J1517,Config!$A:$C,3,0),"")</f>
        <v/>
      </c>
      <c r="P1517" s="4" t="str">
        <f>IFERROR(VLOOKUP(J1517,Config!$A:$F,6,0),"")</f>
        <v/>
      </c>
    </row>
    <row r="1518" spans="1:16" x14ac:dyDescent="0.25">
      <c r="A1518" s="1">
        <v>759</v>
      </c>
      <c r="J1518" s="24"/>
      <c r="M1518" s="4" t="str">
        <f>IFERROR(VLOOKUP(J1518,Config!$A:$G,7,0),"")</f>
        <v/>
      </c>
      <c r="N1518" s="5" t="str">
        <f>IFERROR(VLOOKUP(J1518,Config!$A:$C,3,0),"")</f>
        <v/>
      </c>
      <c r="P1518" s="4" t="str">
        <f>IFERROR(VLOOKUP(J1518,Config!$A:$F,6,0),"")</f>
        <v/>
      </c>
    </row>
    <row r="1519" spans="1:16" x14ac:dyDescent="0.25">
      <c r="A1519" s="1">
        <v>760</v>
      </c>
      <c r="J1519" s="24"/>
      <c r="N1519" s="5" t="str">
        <f>IFERROR(VLOOKUP(J1519,Config!$A:$C,3,0),"")</f>
        <v/>
      </c>
      <c r="P1519" s="4" t="str">
        <f>IFERROR(VLOOKUP(J1519,Config!$A:$F,6,0),"")</f>
        <v/>
      </c>
    </row>
    <row r="1520" spans="1:16" x14ac:dyDescent="0.25">
      <c r="A1520" s="1">
        <v>761</v>
      </c>
      <c r="J1520" s="24"/>
      <c r="N1520" s="5" t="str">
        <f>IFERROR(VLOOKUP(J1520,Config!$A:$C,3,0),"")</f>
        <v/>
      </c>
      <c r="P1520" s="4" t="str">
        <f>IFERROR(VLOOKUP(J1520,Config!$A:$F,6,0),"")</f>
        <v/>
      </c>
    </row>
    <row r="1521" spans="1:16" x14ac:dyDescent="0.25">
      <c r="A1521" s="1">
        <v>762</v>
      </c>
      <c r="J1521" s="24"/>
      <c r="N1521" s="5" t="str">
        <f>IFERROR(VLOOKUP(J1521,Config!$A:$C,3,0),"")</f>
        <v/>
      </c>
      <c r="P1521" s="4" t="str">
        <f>IFERROR(VLOOKUP(J1521,Config!$A:$F,6,0),"")</f>
        <v/>
      </c>
    </row>
    <row r="1522" spans="1:16" x14ac:dyDescent="0.25">
      <c r="A1522" s="1">
        <v>763</v>
      </c>
      <c r="J1522" s="24"/>
      <c r="N1522" s="5" t="str">
        <f>IFERROR(VLOOKUP(J1522,Config!$A:$C,3,0),"")</f>
        <v/>
      </c>
      <c r="P1522" s="4" t="str">
        <f>IFERROR(VLOOKUP(J1522,Config!$A:$F,6,0),"")</f>
        <v/>
      </c>
    </row>
    <row r="1523" spans="1:16" x14ac:dyDescent="0.25">
      <c r="A1523" s="1">
        <v>764</v>
      </c>
      <c r="J1523" s="24"/>
      <c r="N1523" s="5" t="str">
        <f>IFERROR(VLOOKUP(J1523,Config!$A:$C,3,0),"")</f>
        <v/>
      </c>
      <c r="P1523" s="4" t="str">
        <f>IFERROR(VLOOKUP(J1523,Config!$A:$F,6,0),"")</f>
        <v/>
      </c>
    </row>
    <row r="1524" spans="1:16" x14ac:dyDescent="0.25">
      <c r="A1524" s="1">
        <v>765</v>
      </c>
      <c r="J1524" s="24"/>
      <c r="N1524" s="5" t="str">
        <f>IFERROR(VLOOKUP(J1524,Config!$A:$C,3,0),"")</f>
        <v/>
      </c>
      <c r="P1524" s="4" t="str">
        <f>IFERROR(VLOOKUP(J1524,Config!$A:$F,6,0),"")</f>
        <v/>
      </c>
    </row>
    <row r="1525" spans="1:16" x14ac:dyDescent="0.25">
      <c r="A1525" s="1">
        <v>766</v>
      </c>
      <c r="J1525" s="24"/>
      <c r="N1525" s="5" t="str">
        <f>IFERROR(VLOOKUP(J1525,Config!$A:$C,3,0),"")</f>
        <v/>
      </c>
      <c r="P1525" s="4" t="str">
        <f>IFERROR(VLOOKUP(J1525,Config!$A:$F,6,0),"")</f>
        <v/>
      </c>
    </row>
    <row r="1526" spans="1:16" x14ac:dyDescent="0.25">
      <c r="A1526" s="1">
        <v>767</v>
      </c>
      <c r="J1526" s="24"/>
      <c r="N1526" s="5" t="str">
        <f>IFERROR(VLOOKUP(J1526,Config!$A:$C,3,0),"")</f>
        <v/>
      </c>
      <c r="P1526" s="4" t="str">
        <f>IFERROR(VLOOKUP(J1526,Config!$A:$F,6,0),"")</f>
        <v/>
      </c>
    </row>
    <row r="1527" spans="1:16" x14ac:dyDescent="0.25">
      <c r="A1527" s="1">
        <v>768</v>
      </c>
      <c r="J1527" s="24"/>
      <c r="N1527" s="5" t="str">
        <f>IFERROR(VLOOKUP(J1527,Config!$A:$C,3,0),"")</f>
        <v/>
      </c>
      <c r="P1527" s="4" t="str">
        <f>IFERROR(VLOOKUP(J1527,Config!$A:$F,6,0),"")</f>
        <v/>
      </c>
    </row>
    <row r="1528" spans="1:16" x14ac:dyDescent="0.25">
      <c r="A1528" s="1">
        <v>769</v>
      </c>
      <c r="J1528" s="24"/>
      <c r="N1528" s="5" t="str">
        <f>IFERROR(VLOOKUP(J1528,Config!$A:$C,3,0),"")</f>
        <v/>
      </c>
      <c r="P1528" s="4" t="str">
        <f>IFERROR(VLOOKUP(J1528,Config!$A:$F,6,0),"")</f>
        <v/>
      </c>
    </row>
    <row r="1529" spans="1:16" x14ac:dyDescent="0.25">
      <c r="A1529" s="1">
        <v>770</v>
      </c>
      <c r="J1529" s="24"/>
      <c r="N1529" s="5" t="str">
        <f>IFERROR(VLOOKUP(J1529,Config!$A:$C,3,0),"")</f>
        <v/>
      </c>
      <c r="P1529" s="4" t="str">
        <f>IFERROR(VLOOKUP(J1529,Config!$A:$F,6,0),"")</f>
        <v/>
      </c>
    </row>
    <row r="1530" spans="1:16" x14ac:dyDescent="0.25">
      <c r="A1530" s="1">
        <v>771</v>
      </c>
      <c r="J1530" s="24"/>
      <c r="N1530" s="5" t="str">
        <f>IFERROR(VLOOKUP(J1530,Config!$A:$C,3,0),"")</f>
        <v/>
      </c>
      <c r="P1530" s="4" t="str">
        <f>IFERROR(VLOOKUP(J1530,Config!$A:$F,6,0),"")</f>
        <v/>
      </c>
    </row>
    <row r="1531" spans="1:16" x14ac:dyDescent="0.25">
      <c r="A1531" s="1">
        <v>772</v>
      </c>
      <c r="J1531" s="24"/>
      <c r="N1531" s="5" t="str">
        <f>IFERROR(VLOOKUP(J1531,Config!$A:$C,3,0),"")</f>
        <v/>
      </c>
      <c r="P1531" s="4" t="str">
        <f>IFERROR(VLOOKUP(J1531,Config!$A:$F,6,0),"")</f>
        <v/>
      </c>
    </row>
    <row r="1532" spans="1:16" x14ac:dyDescent="0.25">
      <c r="A1532" s="1">
        <v>773</v>
      </c>
      <c r="J1532" s="24"/>
      <c r="N1532" s="5" t="str">
        <f>IFERROR(VLOOKUP(J1532,Config!$A:$C,3,0),"")</f>
        <v/>
      </c>
      <c r="P1532" s="4" t="str">
        <f>IFERROR(VLOOKUP(J1532,Config!$A:$F,6,0),"")</f>
        <v/>
      </c>
    </row>
    <row r="1533" spans="1:16" x14ac:dyDescent="0.25">
      <c r="A1533" s="1">
        <v>774</v>
      </c>
      <c r="J1533" s="24"/>
      <c r="N1533" s="5" t="str">
        <f>IFERROR(VLOOKUP(J1533,Config!$A:$C,3,0),"")</f>
        <v/>
      </c>
      <c r="P1533" s="4" t="str">
        <f>IFERROR(VLOOKUP(J1533,Config!$A:$F,6,0),"")</f>
        <v/>
      </c>
    </row>
    <row r="1534" spans="1:16" x14ac:dyDescent="0.25">
      <c r="A1534" s="1">
        <v>775</v>
      </c>
      <c r="J1534" s="24"/>
      <c r="N1534" s="5" t="str">
        <f>IFERROR(VLOOKUP(J1534,Config!$A:$C,3,0),"")</f>
        <v/>
      </c>
      <c r="P1534" s="4" t="str">
        <f>IFERROR(VLOOKUP(J1534,Config!$A:$F,6,0),"")</f>
        <v/>
      </c>
    </row>
    <row r="1535" spans="1:16" x14ac:dyDescent="0.25">
      <c r="A1535" s="1">
        <v>776</v>
      </c>
      <c r="J1535" s="24"/>
      <c r="N1535" s="5" t="str">
        <f>IFERROR(VLOOKUP(J1535,Config!$A:$C,3,0),"")</f>
        <v/>
      </c>
      <c r="P1535" s="4" t="str">
        <f>IFERROR(VLOOKUP(J1535,Config!$A:$F,6,0),"")</f>
        <v/>
      </c>
    </row>
    <row r="1536" spans="1:16" x14ac:dyDescent="0.25">
      <c r="A1536" s="1">
        <v>777</v>
      </c>
      <c r="J1536" s="24"/>
      <c r="N1536" s="5" t="str">
        <f>IFERROR(VLOOKUP(J1536,Config!$A:$C,3,0),"")</f>
        <v/>
      </c>
      <c r="P1536" s="4" t="str">
        <f>IFERROR(VLOOKUP(J1536,Config!$A:$F,6,0),"")</f>
        <v/>
      </c>
    </row>
    <row r="1537" spans="1:16" x14ac:dyDescent="0.25">
      <c r="A1537" s="1">
        <v>778</v>
      </c>
      <c r="J1537" s="24"/>
      <c r="N1537" s="5" t="str">
        <f>IFERROR(VLOOKUP(J1537,Config!$A:$C,3,0),"")</f>
        <v/>
      </c>
      <c r="P1537" s="4" t="str">
        <f>IFERROR(VLOOKUP(J1537,Config!$A:$F,6,0),"")</f>
        <v/>
      </c>
    </row>
    <row r="1538" spans="1:16" x14ac:dyDescent="0.25">
      <c r="A1538" s="1">
        <v>779</v>
      </c>
      <c r="J1538" s="24"/>
      <c r="N1538" s="5" t="str">
        <f>IFERROR(VLOOKUP(J1538,Config!$A:$C,3,0),"")</f>
        <v/>
      </c>
      <c r="P1538" s="4" t="str">
        <f>IFERROR(VLOOKUP(J1538,Config!$A:$F,6,0),"")</f>
        <v/>
      </c>
    </row>
    <row r="1539" spans="1:16" x14ac:dyDescent="0.25">
      <c r="A1539" s="1">
        <v>780</v>
      </c>
      <c r="J1539" s="24"/>
      <c r="N1539" s="5" t="str">
        <f>IFERROR(VLOOKUP(J1539,Config!$A:$C,3,0),"")</f>
        <v/>
      </c>
      <c r="P1539" s="4" t="str">
        <f>IFERROR(VLOOKUP(J1539,Config!$A:$F,6,0),"")</f>
        <v/>
      </c>
    </row>
    <row r="1540" spans="1:16" x14ac:dyDescent="0.25">
      <c r="A1540" s="1">
        <v>781</v>
      </c>
      <c r="J1540" s="24"/>
      <c r="N1540" s="5" t="str">
        <f>IFERROR(VLOOKUP(J1540,Config!$A:$C,3,0),"")</f>
        <v/>
      </c>
      <c r="P1540" s="4" t="str">
        <f>IFERROR(VLOOKUP(J1540,Config!$A:$F,6,0),"")</f>
        <v/>
      </c>
    </row>
    <row r="1541" spans="1:16" x14ac:dyDescent="0.25">
      <c r="A1541" s="1">
        <v>782</v>
      </c>
      <c r="J1541" s="24"/>
      <c r="P1541" s="4" t="str">
        <f>IFERROR(VLOOKUP(J1541,Config!$A:$F,6,0),"")</f>
        <v/>
      </c>
    </row>
    <row r="1542" spans="1:16" x14ac:dyDescent="0.25">
      <c r="A1542" s="1">
        <v>783</v>
      </c>
      <c r="J1542" s="24"/>
      <c r="P1542" s="4" t="str">
        <f>IFERROR(VLOOKUP(J1542,Config!$A:$F,6,0),"")</f>
        <v/>
      </c>
    </row>
    <row r="1543" spans="1:16" x14ac:dyDescent="0.25">
      <c r="A1543" s="1">
        <v>784</v>
      </c>
      <c r="J1543" s="24"/>
      <c r="P1543" s="4" t="str">
        <f>IFERROR(VLOOKUP(J1543,Config!$A:$F,6,0),"")</f>
        <v/>
      </c>
    </row>
    <row r="1544" spans="1:16" x14ac:dyDescent="0.25">
      <c r="A1544" s="1">
        <v>785</v>
      </c>
      <c r="J1544" s="24"/>
      <c r="P1544" s="4" t="str">
        <f>IFERROR(VLOOKUP(J1544,Config!$A:$F,6,0),"")</f>
        <v/>
      </c>
    </row>
    <row r="1545" spans="1:16" x14ac:dyDescent="0.25">
      <c r="A1545" s="1">
        <v>786</v>
      </c>
      <c r="J1545" s="24"/>
      <c r="P1545" s="4" t="str">
        <f>IFERROR(VLOOKUP(J1545,Config!$A:$F,6,0),"")</f>
        <v/>
      </c>
    </row>
    <row r="1546" spans="1:16" x14ac:dyDescent="0.25">
      <c r="A1546" s="1">
        <v>787</v>
      </c>
      <c r="J1546" s="24"/>
      <c r="P1546" s="4" t="str">
        <f>IFERROR(VLOOKUP(J1546,Config!$A:$F,6,0),"")</f>
        <v/>
      </c>
    </row>
    <row r="1547" spans="1:16" x14ac:dyDescent="0.25">
      <c r="A1547" s="1">
        <v>788</v>
      </c>
      <c r="J1547" s="24"/>
      <c r="P1547" s="4" t="str">
        <f>IFERROR(VLOOKUP(J1547,Config!$A:$F,6,0),"")</f>
        <v/>
      </c>
    </row>
    <row r="1548" spans="1:16" x14ac:dyDescent="0.25">
      <c r="A1548" s="1">
        <v>789</v>
      </c>
      <c r="J1548" s="24"/>
      <c r="P1548" s="4" t="str">
        <f>IFERROR(VLOOKUP(J1548,Config!$A:$F,6,0),"")</f>
        <v/>
      </c>
    </row>
    <row r="1549" spans="1:16" x14ac:dyDescent="0.25">
      <c r="A1549" s="1">
        <v>790</v>
      </c>
      <c r="J1549" s="24"/>
      <c r="P1549" s="4" t="str">
        <f>IFERROR(VLOOKUP(J1549,Config!$A:$F,6,0),"")</f>
        <v/>
      </c>
    </row>
    <row r="1550" spans="1:16" x14ac:dyDescent="0.25">
      <c r="A1550" s="1">
        <v>791</v>
      </c>
      <c r="J1550" s="24"/>
      <c r="P1550" s="4" t="str">
        <f>IFERROR(VLOOKUP(J1550,Config!$A:$F,6,0),"")</f>
        <v/>
      </c>
    </row>
    <row r="1551" spans="1:16" x14ac:dyDescent="0.25">
      <c r="A1551" s="1">
        <v>792</v>
      </c>
      <c r="J1551" s="24"/>
      <c r="P1551" s="4" t="str">
        <f>IFERROR(VLOOKUP(J1551,Config!$A:$F,6,0),"")</f>
        <v/>
      </c>
    </row>
    <row r="1552" spans="1:16" x14ac:dyDescent="0.25">
      <c r="A1552" s="1">
        <v>793</v>
      </c>
      <c r="J1552" s="24"/>
      <c r="P1552" s="4" t="str">
        <f>IFERROR(VLOOKUP(J1552,Config!$A:$F,6,0),"")</f>
        <v/>
      </c>
    </row>
    <row r="1553" spans="1:16" x14ac:dyDescent="0.25">
      <c r="A1553" s="1">
        <v>794</v>
      </c>
      <c r="J1553" s="24"/>
      <c r="P1553" s="4" t="str">
        <f>IFERROR(VLOOKUP(J1553,Config!$A:$F,6,0),"")</f>
        <v/>
      </c>
    </row>
    <row r="1554" spans="1:16" x14ac:dyDescent="0.25">
      <c r="A1554" s="1">
        <v>795</v>
      </c>
      <c r="J1554" s="24"/>
      <c r="P1554" s="4" t="str">
        <f>IFERROR(VLOOKUP(J1554,Config!$A:$F,6,0),"")</f>
        <v/>
      </c>
    </row>
    <row r="1555" spans="1:16" x14ac:dyDescent="0.25">
      <c r="A1555" s="1">
        <v>796</v>
      </c>
      <c r="J1555" s="24"/>
      <c r="P1555" s="4" t="str">
        <f>IFERROR(VLOOKUP(J1555,Config!$A:$F,6,0),"")</f>
        <v/>
      </c>
    </row>
    <row r="1556" spans="1:16" x14ac:dyDescent="0.25">
      <c r="A1556" s="1">
        <v>797</v>
      </c>
      <c r="J1556" s="24"/>
      <c r="P1556" s="4" t="str">
        <f>IFERROR(VLOOKUP(J1556,Config!$A:$F,6,0),"")</f>
        <v/>
      </c>
    </row>
    <row r="1557" spans="1:16" x14ac:dyDescent="0.25">
      <c r="A1557" s="1">
        <v>798</v>
      </c>
      <c r="J1557" s="24"/>
      <c r="P1557" s="4" t="str">
        <f>IFERROR(VLOOKUP(J1557,Config!$A:$F,6,0),"")</f>
        <v/>
      </c>
    </row>
    <row r="1558" spans="1:16" x14ac:dyDescent="0.25">
      <c r="A1558" s="1">
        <v>799</v>
      </c>
      <c r="J1558" s="24"/>
      <c r="P1558" s="4" t="str">
        <f>IFERROR(VLOOKUP(J1558,Config!$A:$F,6,0),"")</f>
        <v/>
      </c>
    </row>
    <row r="1559" spans="1:16" x14ac:dyDescent="0.25">
      <c r="A1559" s="1">
        <v>800</v>
      </c>
      <c r="J1559" s="24"/>
      <c r="P1559" s="4" t="str">
        <f>IFERROR(VLOOKUP(J1559,Config!$A:$F,6,0),"")</f>
        <v/>
      </c>
    </row>
    <row r="1560" spans="1:16" x14ac:dyDescent="0.25">
      <c r="A1560" s="1">
        <v>801</v>
      </c>
      <c r="J1560" s="24"/>
      <c r="P1560" s="4" t="str">
        <f>IFERROR(VLOOKUP(J1560,Config!$A:$F,6,0),"")</f>
        <v/>
      </c>
    </row>
    <row r="1561" spans="1:16" x14ac:dyDescent="0.25">
      <c r="A1561" s="1">
        <v>802</v>
      </c>
      <c r="J1561" s="24"/>
      <c r="P1561" s="4" t="str">
        <f>IFERROR(VLOOKUP(J1561,Config!$A:$F,6,0),"")</f>
        <v/>
      </c>
    </row>
    <row r="1562" spans="1:16" x14ac:dyDescent="0.25">
      <c r="A1562" s="1">
        <v>803</v>
      </c>
      <c r="J1562" s="24"/>
      <c r="P1562" s="4" t="str">
        <f>IFERROR(VLOOKUP(J1562,Config!$A:$F,6,0),"")</f>
        <v/>
      </c>
    </row>
    <row r="1563" spans="1:16" x14ac:dyDescent="0.25">
      <c r="A1563" s="1">
        <v>804</v>
      </c>
      <c r="J1563" s="24"/>
      <c r="P1563" s="4" t="str">
        <f>IFERROR(VLOOKUP(J1563,Config!$A:$F,6,0),"")</f>
        <v/>
      </c>
    </row>
    <row r="1564" spans="1:16" x14ac:dyDescent="0.25">
      <c r="A1564" s="1">
        <v>805</v>
      </c>
      <c r="J1564" s="24"/>
      <c r="P1564" s="4" t="str">
        <f>IFERROR(VLOOKUP(J1564,Config!$A:$F,6,0),"")</f>
        <v/>
      </c>
    </row>
    <row r="1565" spans="1:16" x14ac:dyDescent="0.25">
      <c r="A1565" s="1">
        <v>806</v>
      </c>
      <c r="J1565" s="24"/>
      <c r="P1565" s="4" t="str">
        <f>IFERROR(VLOOKUP(J1565,Config!$A:$F,6,0),"")</f>
        <v/>
      </c>
    </row>
    <row r="1566" spans="1:16" x14ac:dyDescent="0.25">
      <c r="A1566" s="1">
        <v>807</v>
      </c>
      <c r="J1566" s="24"/>
      <c r="P1566" s="4" t="str">
        <f>IFERROR(VLOOKUP(J1566,Config!$A:$F,6,0),"")</f>
        <v/>
      </c>
    </row>
    <row r="1567" spans="1:16" x14ac:dyDescent="0.25">
      <c r="A1567" s="1">
        <v>808</v>
      </c>
      <c r="J1567" s="24"/>
      <c r="P1567" s="4" t="str">
        <f>IFERROR(VLOOKUP(J1567,Config!$A:$F,6,0),"")</f>
        <v/>
      </c>
    </row>
    <row r="1568" spans="1:16" x14ac:dyDescent="0.25">
      <c r="A1568" s="1">
        <v>809</v>
      </c>
      <c r="J1568" s="24"/>
      <c r="P1568" s="4" t="str">
        <f>IFERROR(VLOOKUP(J1568,Config!$A:$F,6,0),"")</f>
        <v/>
      </c>
    </row>
    <row r="1569" spans="1:16" x14ac:dyDescent="0.25">
      <c r="A1569" s="1">
        <v>810</v>
      </c>
      <c r="J1569" s="24"/>
      <c r="P1569" s="4" t="str">
        <f>IFERROR(VLOOKUP(J1569,Config!$A:$F,6,0),"")</f>
        <v/>
      </c>
    </row>
    <row r="1570" spans="1:16" x14ac:dyDescent="0.25">
      <c r="A1570" s="1">
        <v>811</v>
      </c>
      <c r="J1570" s="24"/>
      <c r="P1570" s="4" t="str">
        <f>IFERROR(VLOOKUP(J1570,Config!$A:$F,6,0),"")</f>
        <v/>
      </c>
    </row>
    <row r="1571" spans="1:16" x14ac:dyDescent="0.25">
      <c r="A1571" s="1">
        <v>812</v>
      </c>
      <c r="J1571" s="24"/>
      <c r="P1571" s="4" t="str">
        <f>IFERROR(VLOOKUP(J1571,Config!$A:$F,6,0),"")</f>
        <v/>
      </c>
    </row>
    <row r="1572" spans="1:16" x14ac:dyDescent="0.25">
      <c r="A1572" s="1">
        <v>813</v>
      </c>
      <c r="J1572" s="24"/>
      <c r="P1572" s="4" t="str">
        <f>IFERROR(VLOOKUP(J1572,Config!$A:$F,6,0),"")</f>
        <v/>
      </c>
    </row>
    <row r="1573" spans="1:16" x14ac:dyDescent="0.25">
      <c r="A1573" s="1">
        <v>814</v>
      </c>
      <c r="J1573" s="24"/>
      <c r="P1573" s="4" t="str">
        <f>IFERROR(VLOOKUP(J1573,Config!$A:$F,6,0),"")</f>
        <v/>
      </c>
    </row>
    <row r="1574" spans="1:16" x14ac:dyDescent="0.25">
      <c r="A1574" s="1">
        <v>815</v>
      </c>
      <c r="J1574" s="24"/>
      <c r="P1574" s="4" t="str">
        <f>IFERROR(VLOOKUP(J1574,Config!$A:$F,6,0),"")</f>
        <v/>
      </c>
    </row>
    <row r="1575" spans="1:16" x14ac:dyDescent="0.25">
      <c r="A1575" s="1">
        <v>816</v>
      </c>
      <c r="J1575" s="24"/>
      <c r="P1575" s="4" t="str">
        <f>IFERROR(VLOOKUP(J1575,Config!$A:$F,6,0),"")</f>
        <v/>
      </c>
    </row>
    <row r="1576" spans="1:16" x14ac:dyDescent="0.25">
      <c r="A1576" s="1">
        <v>817</v>
      </c>
      <c r="J1576" s="24"/>
      <c r="P1576" s="4" t="str">
        <f>IFERROR(VLOOKUP(J1576,Config!$A:$F,6,0),"")</f>
        <v/>
      </c>
    </row>
    <row r="1577" spans="1:16" x14ac:dyDescent="0.25">
      <c r="A1577" s="1">
        <v>818</v>
      </c>
      <c r="J1577" s="24"/>
      <c r="P1577" s="4" t="str">
        <f>IFERROR(VLOOKUP(J1577,Config!$A:$F,6,0),"")</f>
        <v/>
      </c>
    </row>
    <row r="1578" spans="1:16" x14ac:dyDescent="0.25">
      <c r="A1578" s="1">
        <v>819</v>
      </c>
      <c r="J1578" s="24"/>
      <c r="P1578" s="4" t="str">
        <f>IFERROR(VLOOKUP(J1578,Config!$A:$F,6,0),"")</f>
        <v/>
      </c>
    </row>
    <row r="1579" spans="1:16" x14ac:dyDescent="0.25">
      <c r="A1579" s="1">
        <v>820</v>
      </c>
      <c r="J1579" s="24"/>
      <c r="P1579" s="4" t="str">
        <f>IFERROR(VLOOKUP(J1579,Config!$A:$F,6,0),"")</f>
        <v/>
      </c>
    </row>
    <row r="1580" spans="1:16" x14ac:dyDescent="0.25">
      <c r="A1580" s="1">
        <v>821</v>
      </c>
      <c r="J1580" s="24"/>
      <c r="P1580" s="4" t="str">
        <f>IFERROR(VLOOKUP(J1580,Config!$A:$F,6,0),"")</f>
        <v/>
      </c>
    </row>
    <row r="1581" spans="1:16" x14ac:dyDescent="0.25">
      <c r="A1581" s="1">
        <v>822</v>
      </c>
      <c r="J1581" s="24"/>
      <c r="P1581" s="4" t="str">
        <f>IFERROR(VLOOKUP(J1581,Config!$A:$F,6,0),"")</f>
        <v/>
      </c>
    </row>
    <row r="1582" spans="1:16" x14ac:dyDescent="0.25">
      <c r="A1582" s="1">
        <v>823</v>
      </c>
      <c r="J1582" s="24"/>
      <c r="P1582" s="4" t="str">
        <f>IFERROR(VLOOKUP(J1582,Config!$A:$F,6,0),"")</f>
        <v/>
      </c>
    </row>
    <row r="1583" spans="1:16" x14ac:dyDescent="0.25">
      <c r="A1583" s="1">
        <v>824</v>
      </c>
      <c r="J1583" s="24"/>
      <c r="P1583" s="4" t="str">
        <f>IFERROR(VLOOKUP(J1583,Config!$A:$F,6,0),"")</f>
        <v/>
      </c>
    </row>
    <row r="1584" spans="1:16" x14ac:dyDescent="0.25">
      <c r="A1584" s="1">
        <v>825</v>
      </c>
      <c r="J1584" s="24"/>
      <c r="P1584" s="4" t="str">
        <f>IFERROR(VLOOKUP(J1584,Config!$A:$F,6,0),"")</f>
        <v/>
      </c>
    </row>
    <row r="1585" spans="1:16" x14ac:dyDescent="0.25">
      <c r="A1585" s="1">
        <v>826</v>
      </c>
      <c r="J1585" s="24"/>
      <c r="P1585" s="4" t="str">
        <f>IFERROR(VLOOKUP(J1585,Config!$A:$F,6,0),"")</f>
        <v/>
      </c>
    </row>
    <row r="1586" spans="1:16" x14ac:dyDescent="0.25">
      <c r="A1586" s="1">
        <v>827</v>
      </c>
      <c r="J1586" s="24"/>
      <c r="P1586" s="4" t="str">
        <f>IFERROR(VLOOKUP(J1586,Config!$A:$F,6,0),"")</f>
        <v/>
      </c>
    </row>
    <row r="1587" spans="1:16" x14ac:dyDescent="0.25">
      <c r="A1587" s="1">
        <v>828</v>
      </c>
      <c r="J1587" s="24"/>
      <c r="P1587" s="4" t="str">
        <f>IFERROR(VLOOKUP(J1587,Config!$A:$F,6,0),"")</f>
        <v/>
      </c>
    </row>
    <row r="1588" spans="1:16" x14ac:dyDescent="0.25">
      <c r="A1588" s="1">
        <v>829</v>
      </c>
      <c r="J1588" s="24"/>
      <c r="P1588" s="4" t="str">
        <f>IFERROR(VLOOKUP(J1588,Config!$A:$F,6,0),"")</f>
        <v/>
      </c>
    </row>
    <row r="1589" spans="1:16" x14ac:dyDescent="0.25">
      <c r="A1589" s="1">
        <v>830</v>
      </c>
      <c r="J1589" s="24"/>
      <c r="P1589" s="4" t="str">
        <f>IFERROR(VLOOKUP(J1589,Config!$A:$F,6,0),"")</f>
        <v/>
      </c>
    </row>
    <row r="1590" spans="1:16" x14ac:dyDescent="0.25">
      <c r="A1590" s="1">
        <v>831</v>
      </c>
      <c r="J1590" s="24"/>
      <c r="P1590" s="4" t="str">
        <f>IFERROR(VLOOKUP(J1590,Config!$A:$F,6,0),"")</f>
        <v/>
      </c>
    </row>
    <row r="1591" spans="1:16" x14ac:dyDescent="0.25">
      <c r="A1591" s="1">
        <v>832</v>
      </c>
      <c r="J1591" s="24"/>
      <c r="P1591" s="4" t="str">
        <f>IFERROR(VLOOKUP(J1591,Config!$A:$F,6,0),"")</f>
        <v/>
      </c>
    </row>
    <row r="1592" spans="1:16" x14ac:dyDescent="0.25">
      <c r="A1592" s="1">
        <v>833</v>
      </c>
      <c r="J1592" s="24"/>
      <c r="P1592" s="4" t="str">
        <f>IFERROR(VLOOKUP(J1592,Config!$A:$F,6,0),"")</f>
        <v/>
      </c>
    </row>
    <row r="1593" spans="1:16" x14ac:dyDescent="0.25">
      <c r="A1593" s="1">
        <v>834</v>
      </c>
      <c r="J1593" s="24"/>
      <c r="P1593" s="4" t="str">
        <f>IFERROR(VLOOKUP(J1593,Config!$A:$F,6,0),"")</f>
        <v/>
      </c>
    </row>
    <row r="1594" spans="1:16" x14ac:dyDescent="0.25">
      <c r="A1594" s="1">
        <v>835</v>
      </c>
      <c r="J1594" s="24"/>
      <c r="P1594" s="4" t="str">
        <f>IFERROR(VLOOKUP(J1594,Config!$A:$F,6,0),"")</f>
        <v/>
      </c>
    </row>
    <row r="1595" spans="1:16" x14ac:dyDescent="0.25">
      <c r="A1595" s="1">
        <v>836</v>
      </c>
      <c r="J1595" s="24"/>
      <c r="P1595" s="4" t="str">
        <f>IFERROR(VLOOKUP(J1595,Config!$A:$F,6,0),"")</f>
        <v/>
      </c>
    </row>
    <row r="1596" spans="1:16" x14ac:dyDescent="0.25">
      <c r="A1596" s="1">
        <v>837</v>
      </c>
      <c r="J1596" s="24"/>
      <c r="P1596" s="4" t="str">
        <f>IFERROR(VLOOKUP(J1596,Config!$A:$F,6,0),"")</f>
        <v/>
      </c>
    </row>
    <row r="1597" spans="1:16" x14ac:dyDescent="0.25">
      <c r="A1597" s="1">
        <v>838</v>
      </c>
      <c r="J1597" s="24"/>
      <c r="P1597" s="4" t="str">
        <f>IFERROR(VLOOKUP(J1597,Config!$A:$F,6,0),"")</f>
        <v/>
      </c>
    </row>
    <row r="1598" spans="1:16" x14ac:dyDescent="0.25">
      <c r="A1598" s="1">
        <v>839</v>
      </c>
      <c r="J1598" s="24"/>
      <c r="P1598" s="4" t="str">
        <f>IFERROR(VLOOKUP(J1598,Config!$A:$F,6,0),"")</f>
        <v/>
      </c>
    </row>
    <row r="1599" spans="1:16" x14ac:dyDescent="0.25">
      <c r="A1599" s="1">
        <v>840</v>
      </c>
      <c r="J1599" s="24"/>
      <c r="P1599" s="4" t="str">
        <f>IFERROR(VLOOKUP(J1599,Config!$A:$F,6,0),"")</f>
        <v/>
      </c>
    </row>
    <row r="1600" spans="1:16" x14ac:dyDescent="0.25">
      <c r="A1600" s="1">
        <v>841</v>
      </c>
      <c r="J1600" s="24"/>
      <c r="P1600" s="4" t="str">
        <f>IFERROR(VLOOKUP(J1600,Config!$A:$F,6,0),"")</f>
        <v/>
      </c>
    </row>
    <row r="1601" spans="1:16" x14ac:dyDescent="0.25">
      <c r="A1601" s="1">
        <v>842</v>
      </c>
      <c r="J1601" s="24"/>
      <c r="P1601" s="4" t="str">
        <f>IFERROR(VLOOKUP(J1601,Config!$A:$F,6,0),"")</f>
        <v/>
      </c>
    </row>
    <row r="1602" spans="1:16" x14ac:dyDescent="0.25">
      <c r="A1602" s="1">
        <v>843</v>
      </c>
      <c r="J1602" s="24"/>
      <c r="P1602" s="4" t="str">
        <f>IFERROR(VLOOKUP(J1602,Config!$A:$F,6,0),"")</f>
        <v/>
      </c>
    </row>
    <row r="1603" spans="1:16" x14ac:dyDescent="0.25">
      <c r="A1603" s="1">
        <v>844</v>
      </c>
      <c r="J1603" s="24"/>
      <c r="P1603" s="4" t="str">
        <f>IFERROR(VLOOKUP(J1603,Config!$A:$F,6,0),"")</f>
        <v/>
      </c>
    </row>
    <row r="1604" spans="1:16" x14ac:dyDescent="0.25">
      <c r="A1604" s="1">
        <v>845</v>
      </c>
      <c r="J1604" s="24"/>
      <c r="P1604" s="4" t="str">
        <f>IFERROR(VLOOKUP(J1604,Config!$A:$F,6,0),"")</f>
        <v/>
      </c>
    </row>
    <row r="1605" spans="1:16" x14ac:dyDescent="0.25">
      <c r="A1605" s="1">
        <v>846</v>
      </c>
      <c r="J1605" s="24"/>
      <c r="P1605" s="4" t="str">
        <f>IFERROR(VLOOKUP(J1605,Config!$A:$F,6,0),"")</f>
        <v/>
      </c>
    </row>
    <row r="1606" spans="1:16" x14ac:dyDescent="0.25">
      <c r="A1606" s="1">
        <v>847</v>
      </c>
      <c r="J1606" s="24"/>
      <c r="P1606" s="4" t="str">
        <f>IFERROR(VLOOKUP(J1606,Config!$A:$F,6,0),"")</f>
        <v/>
      </c>
    </row>
    <row r="1607" spans="1:16" x14ac:dyDescent="0.25">
      <c r="A1607" s="1">
        <v>848</v>
      </c>
      <c r="J1607" s="24"/>
      <c r="P1607" s="4" t="str">
        <f>IFERROR(VLOOKUP(J1607,Config!$A:$F,6,0),"")</f>
        <v/>
      </c>
    </row>
    <row r="1608" spans="1:16" x14ac:dyDescent="0.25">
      <c r="A1608" s="1">
        <v>849</v>
      </c>
      <c r="J1608" s="24"/>
      <c r="P1608" s="4" t="str">
        <f>IFERROR(VLOOKUP(J1608,Config!$A:$F,6,0),"")</f>
        <v/>
      </c>
    </row>
    <row r="1609" spans="1:16" x14ac:dyDescent="0.25">
      <c r="A1609" s="1">
        <v>850</v>
      </c>
      <c r="J1609" s="24"/>
      <c r="P1609" s="4" t="str">
        <f>IFERROR(VLOOKUP(J1609,Config!$A:$F,6,0),"")</f>
        <v/>
      </c>
    </row>
    <row r="1610" spans="1:16" x14ac:dyDescent="0.25">
      <c r="A1610" s="1">
        <v>851</v>
      </c>
      <c r="J1610" s="24"/>
      <c r="P1610" s="4" t="str">
        <f>IFERROR(VLOOKUP(J1610,Config!$A:$F,6,0),"")</f>
        <v/>
      </c>
    </row>
    <row r="1611" spans="1:16" x14ac:dyDescent="0.25">
      <c r="A1611" s="1">
        <v>852</v>
      </c>
      <c r="J1611" s="24"/>
      <c r="P1611" s="4" t="str">
        <f>IFERROR(VLOOKUP(J1611,Config!$A:$F,6,0),"")</f>
        <v/>
      </c>
    </row>
    <row r="1612" spans="1:16" x14ac:dyDescent="0.25">
      <c r="A1612" s="1">
        <v>853</v>
      </c>
      <c r="J1612" s="24"/>
      <c r="P1612" s="4" t="str">
        <f>IFERROR(VLOOKUP(J1612,Config!$A:$F,6,0),"")</f>
        <v/>
      </c>
    </row>
    <row r="1613" spans="1:16" x14ac:dyDescent="0.25">
      <c r="A1613" s="1">
        <v>854</v>
      </c>
      <c r="J1613" s="24"/>
      <c r="P1613" s="4" t="str">
        <f>IFERROR(VLOOKUP(J1613,Config!$A:$F,6,0),"")</f>
        <v/>
      </c>
    </row>
    <row r="1614" spans="1:16" x14ac:dyDescent="0.25">
      <c r="A1614" s="1">
        <v>855</v>
      </c>
      <c r="J1614" s="24"/>
      <c r="P1614" s="4" t="str">
        <f>IFERROR(VLOOKUP(J1614,Config!$A:$F,6,0),"")</f>
        <v/>
      </c>
    </row>
    <row r="1615" spans="1:16" x14ac:dyDescent="0.25">
      <c r="A1615" s="1">
        <v>856</v>
      </c>
      <c r="J1615" s="24"/>
      <c r="P1615" s="4" t="str">
        <f>IFERROR(VLOOKUP(J1615,Config!$A:$F,6,0),"")</f>
        <v/>
      </c>
    </row>
    <row r="1616" spans="1:16" x14ac:dyDescent="0.25">
      <c r="A1616" s="1">
        <v>857</v>
      </c>
      <c r="J1616" s="24"/>
      <c r="P1616" s="4" t="str">
        <f>IFERROR(VLOOKUP(J1616,Config!$A:$F,6,0),"")</f>
        <v/>
      </c>
    </row>
    <row r="1617" spans="1:16" x14ac:dyDescent="0.25">
      <c r="A1617" s="1">
        <v>858</v>
      </c>
      <c r="J1617" s="24"/>
      <c r="P1617" s="4" t="str">
        <f>IFERROR(VLOOKUP(J1617,Config!$A:$F,6,0),"")</f>
        <v/>
      </c>
    </row>
    <row r="1618" spans="1:16" x14ac:dyDescent="0.25">
      <c r="A1618" s="1">
        <v>859</v>
      </c>
      <c r="J1618" s="24"/>
      <c r="P1618" s="4" t="str">
        <f>IFERROR(VLOOKUP(J1618,Config!$A:$F,6,0),"")</f>
        <v/>
      </c>
    </row>
    <row r="1619" spans="1:16" x14ac:dyDescent="0.25">
      <c r="A1619" s="1">
        <v>860</v>
      </c>
      <c r="J1619" s="24"/>
      <c r="P1619" s="4" t="str">
        <f>IFERROR(VLOOKUP(J1619,Config!$A:$F,6,0),"")</f>
        <v/>
      </c>
    </row>
    <row r="1620" spans="1:16" x14ac:dyDescent="0.25">
      <c r="A1620" s="1">
        <v>861</v>
      </c>
      <c r="J1620" s="24"/>
      <c r="P1620" s="4" t="str">
        <f>IFERROR(VLOOKUP(J1620,Config!$A:$F,6,0),"")</f>
        <v/>
      </c>
    </row>
    <row r="1621" spans="1:16" x14ac:dyDescent="0.25">
      <c r="A1621" s="1">
        <v>862</v>
      </c>
      <c r="J1621" s="24"/>
      <c r="P1621" s="4" t="str">
        <f>IFERROR(VLOOKUP(J1621,Config!$A:$F,6,0),"")</f>
        <v/>
      </c>
    </row>
    <row r="1622" spans="1:16" x14ac:dyDescent="0.25">
      <c r="A1622" s="1">
        <v>863</v>
      </c>
      <c r="J1622" s="24"/>
      <c r="P1622" s="4" t="str">
        <f>IFERROR(VLOOKUP(J1622,Config!$A:$F,6,0),"")</f>
        <v/>
      </c>
    </row>
    <row r="1623" spans="1:16" x14ac:dyDescent="0.25">
      <c r="A1623" s="1">
        <v>864</v>
      </c>
      <c r="J1623" s="24"/>
      <c r="P1623" s="4" t="str">
        <f>IFERROR(VLOOKUP(J1623,Config!$A:$F,6,0),"")</f>
        <v/>
      </c>
    </row>
    <row r="1624" spans="1:16" x14ac:dyDescent="0.25">
      <c r="A1624" s="1">
        <v>865</v>
      </c>
      <c r="J1624" s="24"/>
      <c r="P1624" s="4" t="str">
        <f>IFERROR(VLOOKUP(J1624,Config!$A:$F,6,0),"")</f>
        <v/>
      </c>
    </row>
    <row r="1625" spans="1:16" x14ac:dyDescent="0.25">
      <c r="A1625" s="1">
        <v>866</v>
      </c>
      <c r="J1625" s="24"/>
      <c r="P1625" s="4" t="str">
        <f>IFERROR(VLOOKUP(J1625,Config!$A:$F,6,0),"")</f>
        <v/>
      </c>
    </row>
    <row r="1626" spans="1:16" x14ac:dyDescent="0.25">
      <c r="A1626" s="1">
        <v>867</v>
      </c>
      <c r="J1626" s="24"/>
      <c r="P1626" s="4" t="str">
        <f>IFERROR(VLOOKUP(J1626,Config!$A:$F,6,0),"")</f>
        <v/>
      </c>
    </row>
    <row r="1627" spans="1:16" x14ac:dyDescent="0.25">
      <c r="A1627" s="1">
        <v>868</v>
      </c>
      <c r="J1627" s="24"/>
      <c r="P1627" s="4" t="str">
        <f>IFERROR(VLOOKUP(J1627,Config!$A:$F,6,0),"")</f>
        <v/>
      </c>
    </row>
    <row r="1628" spans="1:16" x14ac:dyDescent="0.25">
      <c r="A1628" s="1">
        <v>869</v>
      </c>
      <c r="J1628" s="24"/>
      <c r="P1628" s="4" t="str">
        <f>IFERROR(VLOOKUP(J1628,Config!$A:$F,6,0),"")</f>
        <v/>
      </c>
    </row>
    <row r="1629" spans="1:16" x14ac:dyDescent="0.25">
      <c r="A1629" s="1">
        <v>870</v>
      </c>
      <c r="J1629" s="24"/>
      <c r="P1629" s="4" t="str">
        <f>IFERROR(VLOOKUP(J1629,Config!$A:$F,6,0),"")</f>
        <v/>
      </c>
    </row>
    <row r="1630" spans="1:16" x14ac:dyDescent="0.25">
      <c r="A1630" s="1">
        <v>871</v>
      </c>
      <c r="J1630" s="24"/>
      <c r="P1630" s="4" t="str">
        <f>IFERROR(VLOOKUP(J1630,Config!$A:$F,6,0),"")</f>
        <v/>
      </c>
    </row>
    <row r="1631" spans="1:16" x14ac:dyDescent="0.25">
      <c r="A1631" s="1">
        <v>872</v>
      </c>
      <c r="J1631" s="24"/>
      <c r="P1631" s="4" t="str">
        <f>IFERROR(VLOOKUP(J1631,Config!$A:$F,6,0),"")</f>
        <v/>
      </c>
    </row>
    <row r="1632" spans="1:16" x14ac:dyDescent="0.25">
      <c r="A1632" s="1">
        <v>873</v>
      </c>
      <c r="J1632" s="24"/>
      <c r="P1632" s="4" t="str">
        <f>IFERROR(VLOOKUP(J1632,Config!$A:$F,6,0),"")</f>
        <v/>
      </c>
    </row>
    <row r="1633" spans="1:16" x14ac:dyDescent="0.25">
      <c r="A1633" s="1">
        <v>874</v>
      </c>
      <c r="J1633" s="24"/>
      <c r="P1633" s="4" t="str">
        <f>IFERROR(VLOOKUP(J1633,Config!$A:$F,6,0),"")</f>
        <v/>
      </c>
    </row>
    <row r="1634" spans="1:16" x14ac:dyDescent="0.25">
      <c r="A1634" s="1">
        <v>875</v>
      </c>
      <c r="J1634" s="24"/>
      <c r="P1634" s="4" t="str">
        <f>IFERROR(VLOOKUP(J1634,Config!$A:$F,6,0),"")</f>
        <v/>
      </c>
    </row>
    <row r="1635" spans="1:16" x14ac:dyDescent="0.25">
      <c r="A1635" s="1">
        <v>876</v>
      </c>
      <c r="J1635" s="24"/>
      <c r="P1635" s="4" t="str">
        <f>IFERROR(VLOOKUP(J1635,Config!$A:$F,6,0),"")</f>
        <v/>
      </c>
    </row>
    <row r="1636" spans="1:16" x14ac:dyDescent="0.25">
      <c r="A1636" s="1">
        <v>877</v>
      </c>
      <c r="J1636" s="24"/>
      <c r="P1636" s="4" t="str">
        <f>IFERROR(VLOOKUP(J1636,Config!$A:$F,6,0),"")</f>
        <v/>
      </c>
    </row>
    <row r="1637" spans="1:16" x14ac:dyDescent="0.25">
      <c r="A1637" s="1">
        <v>878</v>
      </c>
      <c r="J1637" s="24"/>
      <c r="P1637" s="4" t="str">
        <f>IFERROR(VLOOKUP(J1637,Config!$A:$F,6,0),"")</f>
        <v/>
      </c>
    </row>
    <row r="1638" spans="1:16" x14ac:dyDescent="0.25">
      <c r="A1638" s="1">
        <v>879</v>
      </c>
      <c r="J1638" s="24"/>
      <c r="P1638" s="4" t="str">
        <f>IFERROR(VLOOKUP(J1638,Config!$A:$F,6,0),"")</f>
        <v/>
      </c>
    </row>
    <row r="1639" spans="1:16" x14ac:dyDescent="0.25">
      <c r="A1639" s="1">
        <v>880</v>
      </c>
      <c r="J1639" s="24"/>
      <c r="P1639" s="4" t="str">
        <f>IFERROR(VLOOKUP(J1639,Config!$A:$F,6,0),"")</f>
        <v/>
      </c>
    </row>
    <row r="1640" spans="1:16" x14ac:dyDescent="0.25">
      <c r="A1640" s="1">
        <v>881</v>
      </c>
      <c r="J1640" s="24"/>
      <c r="P1640" s="4" t="str">
        <f>IFERROR(VLOOKUP(J1640,Config!$A:$F,6,0),"")</f>
        <v/>
      </c>
    </row>
    <row r="1641" spans="1:16" x14ac:dyDescent="0.25">
      <c r="A1641" s="1">
        <v>882</v>
      </c>
      <c r="J1641" s="24"/>
      <c r="P1641" s="4" t="str">
        <f>IFERROR(VLOOKUP(J1641,Config!$A:$F,6,0),"")</f>
        <v/>
      </c>
    </row>
    <row r="1642" spans="1:16" x14ac:dyDescent="0.25">
      <c r="A1642" s="1">
        <v>883</v>
      </c>
      <c r="J1642" s="24"/>
      <c r="P1642" s="4" t="str">
        <f>IFERROR(VLOOKUP(J1642,Config!$A:$F,6,0),"")</f>
        <v/>
      </c>
    </row>
    <row r="1643" spans="1:16" x14ac:dyDescent="0.25">
      <c r="A1643" s="1">
        <v>884</v>
      </c>
      <c r="J1643" s="24"/>
      <c r="P1643" s="4" t="str">
        <f>IFERROR(VLOOKUP(J1643,Config!$A:$F,6,0),"")</f>
        <v/>
      </c>
    </row>
    <row r="1644" spans="1:16" x14ac:dyDescent="0.25">
      <c r="A1644" s="1">
        <v>885</v>
      </c>
      <c r="J1644" s="24"/>
      <c r="P1644" s="4" t="str">
        <f>IFERROR(VLOOKUP(J1644,Config!$A:$F,6,0),"")</f>
        <v/>
      </c>
    </row>
    <row r="1645" spans="1:16" x14ac:dyDescent="0.25">
      <c r="A1645" s="1">
        <v>886</v>
      </c>
      <c r="J1645" s="24"/>
      <c r="P1645" s="4" t="str">
        <f>IFERROR(VLOOKUP(J1645,Config!$A:$F,6,0),"")</f>
        <v/>
      </c>
    </row>
    <row r="1646" spans="1:16" x14ac:dyDescent="0.25">
      <c r="A1646" s="1">
        <v>887</v>
      </c>
      <c r="J1646" s="24"/>
      <c r="P1646" s="4" t="str">
        <f>IFERROR(VLOOKUP(J1646,Config!$A:$F,6,0),"")</f>
        <v/>
      </c>
    </row>
    <row r="1647" spans="1:16" x14ac:dyDescent="0.25">
      <c r="A1647" s="1">
        <v>888</v>
      </c>
      <c r="J1647" s="24"/>
      <c r="P1647" s="4" t="str">
        <f>IFERROR(VLOOKUP(J1647,Config!$A:$F,6,0),"")</f>
        <v/>
      </c>
    </row>
    <row r="1648" spans="1:16" x14ac:dyDescent="0.25">
      <c r="A1648" s="1">
        <v>889</v>
      </c>
      <c r="J1648" s="24"/>
      <c r="P1648" s="4" t="str">
        <f>IFERROR(VLOOKUP(J1648,Config!$A:$F,6,0),"")</f>
        <v/>
      </c>
    </row>
    <row r="1649" spans="1:16" x14ac:dyDescent="0.25">
      <c r="A1649" s="1">
        <v>890</v>
      </c>
      <c r="J1649" s="24"/>
      <c r="P1649" s="4" t="str">
        <f>IFERROR(VLOOKUP(J1649,Config!$A:$F,6,0),"")</f>
        <v/>
      </c>
    </row>
    <row r="1650" spans="1:16" x14ac:dyDescent="0.25">
      <c r="A1650" s="1">
        <v>891</v>
      </c>
      <c r="J1650" s="24"/>
      <c r="P1650" s="4" t="str">
        <f>IFERROR(VLOOKUP(J1650,Config!$A:$F,6,0),"")</f>
        <v/>
      </c>
    </row>
    <row r="1651" spans="1:16" x14ac:dyDescent="0.25">
      <c r="A1651" s="1">
        <v>892</v>
      </c>
      <c r="J1651" s="24"/>
      <c r="P1651" s="4" t="str">
        <f>IFERROR(VLOOKUP(J1651,Config!$A:$F,6,0),"")</f>
        <v/>
      </c>
    </row>
    <row r="1652" spans="1:16" x14ac:dyDescent="0.25">
      <c r="A1652" s="1">
        <v>893</v>
      </c>
      <c r="J1652" s="24"/>
      <c r="P1652" s="4" t="str">
        <f>IFERROR(VLOOKUP(J1652,Config!$A:$F,6,0),"")</f>
        <v/>
      </c>
    </row>
    <row r="1653" spans="1:16" x14ac:dyDescent="0.25">
      <c r="A1653" s="1">
        <v>894</v>
      </c>
      <c r="J1653" s="24"/>
      <c r="P1653" s="4" t="str">
        <f>IFERROR(VLOOKUP(J1653,Config!$A:$F,6,0),"")</f>
        <v/>
      </c>
    </row>
    <row r="1654" spans="1:16" x14ac:dyDescent="0.25">
      <c r="A1654" s="1">
        <v>895</v>
      </c>
      <c r="J1654" s="24"/>
      <c r="P1654" s="4" t="str">
        <f>IFERROR(VLOOKUP(J1654,Config!$A:$F,6,0),"")</f>
        <v/>
      </c>
    </row>
    <row r="1655" spans="1:16" x14ac:dyDescent="0.25">
      <c r="A1655" s="1">
        <v>896</v>
      </c>
      <c r="J1655" s="24"/>
      <c r="P1655" s="4" t="str">
        <f>IFERROR(VLOOKUP(J1655,Config!$A:$F,6,0),"")</f>
        <v/>
      </c>
    </row>
    <row r="1656" spans="1:16" x14ac:dyDescent="0.25">
      <c r="A1656" s="1">
        <v>897</v>
      </c>
      <c r="J1656" s="24"/>
      <c r="P1656" s="4" t="str">
        <f>IFERROR(VLOOKUP(J1656,Config!$A:$F,6,0),"")</f>
        <v/>
      </c>
    </row>
    <row r="1657" spans="1:16" x14ac:dyDescent="0.25">
      <c r="A1657" s="1">
        <v>898</v>
      </c>
      <c r="J1657" s="24"/>
      <c r="P1657" s="4" t="str">
        <f>IFERROR(VLOOKUP(J1657,Config!$A:$F,6,0),"")</f>
        <v/>
      </c>
    </row>
    <row r="1658" spans="1:16" x14ac:dyDescent="0.25">
      <c r="A1658" s="1">
        <v>899</v>
      </c>
      <c r="J1658" s="24"/>
      <c r="P1658" s="4" t="str">
        <f>IFERROR(VLOOKUP(J1658,Config!$A:$F,6,0),"")</f>
        <v/>
      </c>
    </row>
    <row r="1659" spans="1:16" x14ac:dyDescent="0.25">
      <c r="A1659" s="1">
        <v>900</v>
      </c>
      <c r="J1659" s="24"/>
      <c r="P1659" s="4" t="str">
        <f>IFERROR(VLOOKUP(J1659,Config!$A:$F,6,0),"")</f>
        <v/>
      </c>
    </row>
    <row r="1660" spans="1:16" x14ac:dyDescent="0.25">
      <c r="A1660" s="1">
        <v>901</v>
      </c>
      <c r="J1660" s="24"/>
      <c r="P1660" s="4" t="str">
        <f>IFERROR(VLOOKUP(J1660,Config!$A:$F,6,0),"")</f>
        <v/>
      </c>
    </row>
    <row r="1661" spans="1:16" x14ac:dyDescent="0.25">
      <c r="A1661" s="1">
        <v>902</v>
      </c>
      <c r="J1661" s="24"/>
      <c r="P1661" s="4" t="str">
        <f>IFERROR(VLOOKUP(J1661,Config!$A:$F,6,0),"")</f>
        <v/>
      </c>
    </row>
    <row r="1662" spans="1:16" x14ac:dyDescent="0.25">
      <c r="A1662" s="1">
        <v>903</v>
      </c>
      <c r="J1662" s="24"/>
      <c r="P1662" s="4" t="str">
        <f>IFERROR(VLOOKUP(J1662,Config!$A:$F,6,0),"")</f>
        <v/>
      </c>
    </row>
    <row r="1663" spans="1:16" x14ac:dyDescent="0.25">
      <c r="A1663" s="1">
        <v>904</v>
      </c>
      <c r="J1663" s="24"/>
      <c r="P1663" s="4" t="str">
        <f>IFERROR(VLOOKUP(J1663,Config!$A:$F,6,0),"")</f>
        <v/>
      </c>
    </row>
    <row r="1664" spans="1:16" x14ac:dyDescent="0.25">
      <c r="A1664" s="1">
        <v>905</v>
      </c>
      <c r="J1664" s="24"/>
      <c r="P1664" s="4" t="str">
        <f>IFERROR(VLOOKUP(J1664,Config!$A:$F,6,0),"")</f>
        <v/>
      </c>
    </row>
    <row r="1665" spans="1:16" x14ac:dyDescent="0.25">
      <c r="A1665" s="1">
        <v>906</v>
      </c>
      <c r="J1665" s="24"/>
      <c r="P1665" s="4" t="str">
        <f>IFERROR(VLOOKUP(J1665,Config!$A:$F,6,0),"")</f>
        <v/>
      </c>
    </row>
    <row r="1666" spans="1:16" x14ac:dyDescent="0.25">
      <c r="A1666" s="1">
        <v>907</v>
      </c>
      <c r="J1666" s="24"/>
      <c r="P1666" s="4" t="str">
        <f>IFERROR(VLOOKUP(J1666,Config!$A:$F,6,0),"")</f>
        <v/>
      </c>
    </row>
    <row r="1667" spans="1:16" x14ac:dyDescent="0.25">
      <c r="A1667" s="1">
        <v>908</v>
      </c>
      <c r="J1667" s="24"/>
      <c r="P1667" s="4" t="str">
        <f>IFERROR(VLOOKUP(J1667,Config!$A:$F,6,0),"")</f>
        <v/>
      </c>
    </row>
    <row r="1668" spans="1:16" x14ac:dyDescent="0.25">
      <c r="A1668" s="1">
        <v>909</v>
      </c>
      <c r="J1668" s="24"/>
      <c r="P1668" s="4" t="str">
        <f>IFERROR(VLOOKUP(J1668,Config!$A:$F,6,0),"")</f>
        <v/>
      </c>
    </row>
    <row r="1669" spans="1:16" x14ac:dyDescent="0.25">
      <c r="A1669" s="1">
        <v>910</v>
      </c>
      <c r="J1669" s="24"/>
      <c r="P1669" s="4" t="str">
        <f>IFERROR(VLOOKUP(J1669,Config!$A:$F,6,0),"")</f>
        <v/>
      </c>
    </row>
    <row r="1670" spans="1:16" x14ac:dyDescent="0.25">
      <c r="A1670" s="1">
        <v>911</v>
      </c>
      <c r="J1670" s="24"/>
      <c r="P1670" s="4" t="str">
        <f>IFERROR(VLOOKUP(J1670,Config!$A:$F,6,0),"")</f>
        <v/>
      </c>
    </row>
    <row r="1671" spans="1:16" x14ac:dyDescent="0.25">
      <c r="A1671" s="1">
        <v>912</v>
      </c>
      <c r="J1671" s="24"/>
      <c r="P1671" s="4" t="str">
        <f>IFERROR(VLOOKUP(J1671,Config!$A:$F,6,0),"")</f>
        <v/>
      </c>
    </row>
    <row r="1672" spans="1:16" x14ac:dyDescent="0.25">
      <c r="A1672" s="1">
        <v>913</v>
      </c>
      <c r="J1672" s="24"/>
      <c r="P1672" s="4" t="str">
        <f>IFERROR(VLOOKUP(J1672,Config!$A:$F,6,0),"")</f>
        <v/>
      </c>
    </row>
    <row r="1673" spans="1:16" x14ac:dyDescent="0.25">
      <c r="A1673" s="1">
        <v>914</v>
      </c>
      <c r="J1673" s="24"/>
      <c r="P1673" s="4" t="str">
        <f>IFERROR(VLOOKUP(J1673,Config!$A:$F,6,0),"")</f>
        <v/>
      </c>
    </row>
    <row r="1674" spans="1:16" x14ac:dyDescent="0.25">
      <c r="A1674" s="1">
        <v>915</v>
      </c>
      <c r="J1674" s="24"/>
      <c r="P1674" s="4" t="str">
        <f>IFERROR(VLOOKUP(J1674,Config!$A:$F,6,0),"")</f>
        <v/>
      </c>
    </row>
    <row r="1675" spans="1:16" x14ac:dyDescent="0.25">
      <c r="A1675" s="1">
        <v>916</v>
      </c>
      <c r="J1675" s="24"/>
      <c r="P1675" s="4" t="str">
        <f>IFERROR(VLOOKUP(J1675,Config!$A:$F,6,0),"")</f>
        <v/>
      </c>
    </row>
    <row r="1676" spans="1:16" x14ac:dyDescent="0.25">
      <c r="A1676" s="1">
        <v>917</v>
      </c>
      <c r="J1676" s="24"/>
      <c r="P1676" s="4" t="str">
        <f>IFERROR(VLOOKUP(J1676,Config!$A:$F,6,0),"")</f>
        <v/>
      </c>
    </row>
    <row r="1677" spans="1:16" x14ac:dyDescent="0.25">
      <c r="A1677" s="1">
        <v>918</v>
      </c>
      <c r="J1677" s="24"/>
      <c r="P1677" s="4" t="str">
        <f>IFERROR(VLOOKUP(J1677,Config!$A:$F,6,0),"")</f>
        <v/>
      </c>
    </row>
    <row r="1678" spans="1:16" x14ac:dyDescent="0.25">
      <c r="A1678" s="1">
        <v>919</v>
      </c>
      <c r="J1678" s="24"/>
      <c r="P1678" s="4" t="str">
        <f>IFERROR(VLOOKUP(J1678,Config!$A:$F,6,0),"")</f>
        <v/>
      </c>
    </row>
    <row r="1679" spans="1:16" x14ac:dyDescent="0.25">
      <c r="A1679" s="1">
        <v>920</v>
      </c>
      <c r="J1679" s="24"/>
      <c r="P1679" s="4" t="str">
        <f>IFERROR(VLOOKUP(J1679,Config!$A:$F,6,0),"")</f>
        <v/>
      </c>
    </row>
    <row r="1680" spans="1:16" x14ac:dyDescent="0.25">
      <c r="A1680" s="1">
        <v>921</v>
      </c>
      <c r="J1680" s="24"/>
      <c r="P1680" s="4" t="str">
        <f>IFERROR(VLOOKUP(J1680,Config!$A:$F,6,0),"")</f>
        <v/>
      </c>
    </row>
    <row r="1681" spans="1:16" x14ac:dyDescent="0.25">
      <c r="A1681" s="1">
        <v>922</v>
      </c>
      <c r="J1681" s="24"/>
      <c r="P1681" s="4" t="str">
        <f>IFERROR(VLOOKUP(J1681,Config!$A:$F,6,0),"")</f>
        <v/>
      </c>
    </row>
    <row r="1682" spans="1:16" x14ac:dyDescent="0.25">
      <c r="A1682" s="1">
        <v>923</v>
      </c>
      <c r="J1682" s="24"/>
      <c r="P1682" s="4" t="str">
        <f>IFERROR(VLOOKUP(J1682,Config!$A:$F,6,0),"")</f>
        <v/>
      </c>
    </row>
    <row r="1683" spans="1:16" x14ac:dyDescent="0.25">
      <c r="A1683" s="1">
        <v>924</v>
      </c>
      <c r="J1683" s="24"/>
      <c r="P1683" s="4" t="str">
        <f>IFERROR(VLOOKUP(J1683,Config!$A:$F,6,0),"")</f>
        <v/>
      </c>
    </row>
    <row r="1684" spans="1:16" x14ac:dyDescent="0.25">
      <c r="A1684" s="1">
        <v>925</v>
      </c>
      <c r="J1684" s="24"/>
      <c r="P1684" s="4" t="str">
        <f>IFERROR(VLOOKUP(J1684,Config!$A:$F,6,0),"")</f>
        <v/>
      </c>
    </row>
    <row r="1685" spans="1:16" x14ac:dyDescent="0.25">
      <c r="A1685" s="1">
        <v>926</v>
      </c>
      <c r="J1685" s="24"/>
      <c r="P1685" s="4" t="str">
        <f>IFERROR(VLOOKUP(J1685,Config!$A:$F,6,0),"")</f>
        <v/>
      </c>
    </row>
    <row r="1686" spans="1:16" x14ac:dyDescent="0.25">
      <c r="A1686" s="1">
        <v>927</v>
      </c>
      <c r="P1686" s="4" t="str">
        <f>IFERROR(VLOOKUP(J1686,Config!$A:$F,6,0),"")</f>
        <v/>
      </c>
    </row>
    <row r="1687" spans="1:16" x14ac:dyDescent="0.25">
      <c r="A1687" s="1">
        <v>928</v>
      </c>
      <c r="P1687" s="4" t="str">
        <f>IFERROR(VLOOKUP(J1687,Config!$A:$F,6,0),"")</f>
        <v/>
      </c>
    </row>
    <row r="1688" spans="1:16" x14ac:dyDescent="0.25">
      <c r="A1688" s="1">
        <v>929</v>
      </c>
      <c r="P1688" s="4" t="str">
        <f>IFERROR(VLOOKUP(J1688,Config!$A:$F,6,0),"")</f>
        <v/>
      </c>
    </row>
    <row r="1689" spans="1:16" x14ac:dyDescent="0.25">
      <c r="A1689" s="1">
        <v>930</v>
      </c>
      <c r="P1689" s="4" t="str">
        <f>IFERROR(VLOOKUP(J1689,Config!$A:$F,6,0),"")</f>
        <v/>
      </c>
    </row>
    <row r="1690" spans="1:16" x14ac:dyDescent="0.25">
      <c r="A1690" s="1">
        <v>931</v>
      </c>
      <c r="P1690" s="4" t="str">
        <f>IFERROR(VLOOKUP(J1690,Config!$A:$F,6,0),"")</f>
        <v/>
      </c>
    </row>
    <row r="1691" spans="1:16" x14ac:dyDescent="0.25">
      <c r="A1691" s="1">
        <v>932</v>
      </c>
      <c r="P1691" s="4" t="str">
        <f>IFERROR(VLOOKUP(J1691,Config!$A:$F,6,0),"")</f>
        <v/>
      </c>
    </row>
    <row r="1692" spans="1:16" x14ac:dyDescent="0.25">
      <c r="A1692" s="1">
        <v>933</v>
      </c>
      <c r="P1692" s="4" t="str">
        <f>IFERROR(VLOOKUP(J1692,Config!$A:$F,6,0),"")</f>
        <v/>
      </c>
    </row>
    <row r="1693" spans="1:16" x14ac:dyDescent="0.25">
      <c r="A1693" s="1">
        <v>934</v>
      </c>
      <c r="P1693" s="4" t="str">
        <f>IFERROR(VLOOKUP(J1693,Config!$A:$F,6,0),"")</f>
        <v/>
      </c>
    </row>
    <row r="1694" spans="1:16" x14ac:dyDescent="0.25">
      <c r="A1694" s="1">
        <v>935</v>
      </c>
      <c r="P1694" s="4" t="str">
        <f>IFERROR(VLOOKUP(J1694,Config!$A:$F,6,0),"")</f>
        <v/>
      </c>
    </row>
    <row r="1695" spans="1:16" x14ac:dyDescent="0.25">
      <c r="A1695" s="1">
        <v>936</v>
      </c>
      <c r="P1695" s="4" t="str">
        <f>IFERROR(VLOOKUP(J1695,Config!$A:$F,6,0),"")</f>
        <v/>
      </c>
    </row>
    <row r="1696" spans="1:16" x14ac:dyDescent="0.25">
      <c r="A1696" s="1">
        <v>937</v>
      </c>
      <c r="P1696" s="4" t="str">
        <f>IFERROR(VLOOKUP(J1696,Config!$A:$F,6,0),"")</f>
        <v/>
      </c>
    </row>
    <row r="1697" spans="1:16" x14ac:dyDescent="0.25">
      <c r="A1697" s="1">
        <v>938</v>
      </c>
      <c r="P1697" s="4" t="str">
        <f>IFERROR(VLOOKUP(J1697,Config!$A:$F,6,0),"")</f>
        <v/>
      </c>
    </row>
    <row r="1698" spans="1:16" x14ac:dyDescent="0.25">
      <c r="A1698" s="1">
        <v>939</v>
      </c>
      <c r="P1698" s="4" t="str">
        <f>IFERROR(VLOOKUP(J1698,Config!$A:$F,6,0),"")</f>
        <v/>
      </c>
    </row>
    <row r="1699" spans="1:16" x14ac:dyDescent="0.25">
      <c r="A1699" s="1">
        <v>940</v>
      </c>
      <c r="P1699" s="4" t="str">
        <f>IFERROR(VLOOKUP(J1699,Config!$A:$F,6,0),"")</f>
        <v/>
      </c>
    </row>
    <row r="1700" spans="1:16" x14ac:dyDescent="0.25">
      <c r="A1700" s="1">
        <v>941</v>
      </c>
      <c r="P1700" s="4" t="str">
        <f>IFERROR(VLOOKUP(J1700,Config!$A:$F,6,0),"")</f>
        <v/>
      </c>
    </row>
    <row r="1701" spans="1:16" x14ac:dyDescent="0.25">
      <c r="A1701" s="1">
        <v>942</v>
      </c>
      <c r="P1701" s="4" t="str">
        <f>IFERROR(VLOOKUP(J1701,Config!$A:$F,6,0),"")</f>
        <v/>
      </c>
    </row>
    <row r="1702" spans="1:16" x14ac:dyDescent="0.25">
      <c r="A1702" s="1">
        <v>943</v>
      </c>
      <c r="P1702" s="4" t="str">
        <f>IFERROR(VLOOKUP(J1702,Config!$A:$F,6,0),"")</f>
        <v/>
      </c>
    </row>
    <row r="1703" spans="1:16" x14ac:dyDescent="0.25">
      <c r="A1703" s="1">
        <v>944</v>
      </c>
      <c r="P1703" s="4" t="str">
        <f>IFERROR(VLOOKUP(J1703,Config!$A:$F,6,0),"")</f>
        <v/>
      </c>
    </row>
    <row r="1704" spans="1:16" x14ac:dyDescent="0.25">
      <c r="A1704" s="1">
        <v>945</v>
      </c>
      <c r="P1704" s="4" t="str">
        <f>IFERROR(VLOOKUP(J1704,Config!$A:$F,6,0),"")</f>
        <v/>
      </c>
    </row>
    <row r="1705" spans="1:16" x14ac:dyDescent="0.25">
      <c r="A1705" s="1">
        <v>946</v>
      </c>
      <c r="P1705" s="4" t="str">
        <f>IFERROR(VLOOKUP(J1705,Config!$A:$F,6,0),"")</f>
        <v/>
      </c>
    </row>
    <row r="1706" spans="1:16" x14ac:dyDescent="0.25">
      <c r="A1706" s="1">
        <v>947</v>
      </c>
      <c r="P1706" s="4" t="str">
        <f>IFERROR(VLOOKUP(J1706,Config!$A:$F,6,0),"")</f>
        <v/>
      </c>
    </row>
    <row r="1707" spans="1:16" x14ac:dyDescent="0.25">
      <c r="A1707" s="1">
        <v>948</v>
      </c>
      <c r="P1707" s="4" t="str">
        <f>IFERROR(VLOOKUP(J1707,Config!$A:$F,6,0),"")</f>
        <v/>
      </c>
    </row>
    <row r="1708" spans="1:16" x14ac:dyDescent="0.25">
      <c r="A1708" s="1">
        <v>949</v>
      </c>
      <c r="P1708" s="4" t="str">
        <f>IFERROR(VLOOKUP(J1708,Config!$A:$F,6,0),"")</f>
        <v/>
      </c>
    </row>
    <row r="1709" spans="1:16" x14ac:dyDescent="0.25">
      <c r="A1709" s="1">
        <v>950</v>
      </c>
      <c r="P1709" s="4" t="str">
        <f>IFERROR(VLOOKUP(J1709,Config!$A:$F,6,0),"")</f>
        <v/>
      </c>
    </row>
    <row r="1710" spans="1:16" x14ac:dyDescent="0.25">
      <c r="A1710" s="1">
        <v>951</v>
      </c>
      <c r="P1710" s="4" t="str">
        <f>IFERROR(VLOOKUP(J1710,Config!$A:$F,6,0),"")</f>
        <v/>
      </c>
    </row>
    <row r="1711" spans="1:16" x14ac:dyDescent="0.25">
      <c r="A1711" s="1">
        <v>952</v>
      </c>
      <c r="P1711" s="4" t="str">
        <f>IFERROR(VLOOKUP(J1711,Config!$A:$F,6,0),"")</f>
        <v/>
      </c>
    </row>
    <row r="1712" spans="1:16" x14ac:dyDescent="0.25">
      <c r="A1712" s="1">
        <v>953</v>
      </c>
      <c r="P1712" s="4" t="str">
        <f>IFERROR(VLOOKUP(J1712,Config!$A:$F,6,0),"")</f>
        <v/>
      </c>
    </row>
    <row r="1713" spans="1:16" x14ac:dyDescent="0.25">
      <c r="A1713" s="1">
        <v>954</v>
      </c>
      <c r="P1713" s="4" t="str">
        <f>IFERROR(VLOOKUP(J1713,Config!$A:$F,6,0),"")</f>
        <v/>
      </c>
    </row>
    <row r="1714" spans="1:16" x14ac:dyDescent="0.25">
      <c r="A1714" s="1">
        <v>955</v>
      </c>
      <c r="P1714" s="4" t="str">
        <f>IFERROR(VLOOKUP(J1714,Config!$A:$F,6,0),"")</f>
        <v/>
      </c>
    </row>
    <row r="1715" spans="1:16" x14ac:dyDescent="0.25">
      <c r="A1715" s="1">
        <v>956</v>
      </c>
      <c r="P1715" s="4" t="str">
        <f>IFERROR(VLOOKUP(J1715,Config!$A:$F,6,0),"")</f>
        <v/>
      </c>
    </row>
    <row r="1716" spans="1:16" x14ac:dyDescent="0.25">
      <c r="A1716" s="1">
        <v>957</v>
      </c>
      <c r="P1716" s="4" t="str">
        <f>IFERROR(VLOOKUP(J1716,Config!$A:$F,6,0),"")</f>
        <v/>
      </c>
    </row>
    <row r="1717" spans="1:16" x14ac:dyDescent="0.25">
      <c r="A1717" s="1">
        <v>958</v>
      </c>
      <c r="P1717" s="4" t="str">
        <f>IFERROR(VLOOKUP(J1717,Config!$A:$F,6,0),"")</f>
        <v/>
      </c>
    </row>
    <row r="1718" spans="1:16" x14ac:dyDescent="0.25">
      <c r="A1718" s="1">
        <v>959</v>
      </c>
      <c r="P1718" s="4" t="str">
        <f>IFERROR(VLOOKUP(J1718,Config!$A:$F,6,0),"")</f>
        <v/>
      </c>
    </row>
    <row r="1719" spans="1:16" x14ac:dyDescent="0.25">
      <c r="A1719" s="1">
        <v>960</v>
      </c>
      <c r="P1719" s="4" t="str">
        <f>IFERROR(VLOOKUP(J1719,Config!$A:$F,6,0),"")</f>
        <v/>
      </c>
    </row>
    <row r="1720" spans="1:16" x14ac:dyDescent="0.25">
      <c r="A1720" s="1">
        <v>961</v>
      </c>
      <c r="P1720" s="4" t="str">
        <f>IFERROR(VLOOKUP(J1720,Config!$A:$F,6,0),"")</f>
        <v/>
      </c>
    </row>
    <row r="1721" spans="1:16" x14ac:dyDescent="0.25">
      <c r="A1721" s="1">
        <v>962</v>
      </c>
      <c r="P1721" s="4" t="str">
        <f>IFERROR(VLOOKUP(J1721,Config!$A:$F,6,0),"")</f>
        <v/>
      </c>
    </row>
    <row r="1722" spans="1:16" x14ac:dyDescent="0.25">
      <c r="A1722" s="1">
        <v>963</v>
      </c>
      <c r="P1722" s="4" t="str">
        <f>IFERROR(VLOOKUP(J1722,Config!$A:$F,6,0),"")</f>
        <v/>
      </c>
    </row>
    <row r="1723" spans="1:16" x14ac:dyDescent="0.25">
      <c r="A1723" s="1">
        <v>964</v>
      </c>
      <c r="P1723" s="4" t="str">
        <f>IFERROR(VLOOKUP(J1723,Config!$A:$F,6,0),"")</f>
        <v/>
      </c>
    </row>
    <row r="1724" spans="1:16" x14ac:dyDescent="0.25">
      <c r="A1724" s="1">
        <v>965</v>
      </c>
      <c r="P1724" s="4" t="str">
        <f>IFERROR(VLOOKUP(J1724,Config!$A:$F,6,0),"")</f>
        <v/>
      </c>
    </row>
    <row r="1725" spans="1:16" x14ac:dyDescent="0.25">
      <c r="A1725" s="1">
        <v>966</v>
      </c>
      <c r="P1725" s="4" t="str">
        <f>IFERROR(VLOOKUP(J1725,Config!$A:$F,6,0),"")</f>
        <v/>
      </c>
    </row>
    <row r="1726" spans="1:16" x14ac:dyDescent="0.25">
      <c r="A1726" s="1">
        <v>967</v>
      </c>
      <c r="P1726" s="4" t="str">
        <f>IFERROR(VLOOKUP(J1726,Config!$A:$F,6,0),"")</f>
        <v/>
      </c>
    </row>
    <row r="1727" spans="1:16" x14ac:dyDescent="0.25">
      <c r="A1727" s="1">
        <v>968</v>
      </c>
      <c r="P1727" s="4" t="str">
        <f>IFERROR(VLOOKUP(J1727,Config!$A:$F,6,0),"")</f>
        <v/>
      </c>
    </row>
    <row r="1728" spans="1:16" x14ac:dyDescent="0.25">
      <c r="A1728" s="1">
        <v>969</v>
      </c>
      <c r="P1728" s="4" t="str">
        <f>IFERROR(VLOOKUP(J1728,Config!$A:$F,6,0),"")</f>
        <v/>
      </c>
    </row>
    <row r="1729" spans="1:16" x14ac:dyDescent="0.25">
      <c r="A1729" s="1">
        <v>970</v>
      </c>
      <c r="P1729" s="4" t="str">
        <f>IFERROR(VLOOKUP(J1729,Config!$A:$F,6,0),"")</f>
        <v/>
      </c>
    </row>
    <row r="1730" spans="1:16" x14ac:dyDescent="0.25">
      <c r="A1730" s="1">
        <v>971</v>
      </c>
      <c r="P1730" s="4" t="str">
        <f>IFERROR(VLOOKUP(J1730,Config!$A:$F,6,0),"")</f>
        <v/>
      </c>
    </row>
    <row r="1731" spans="1:16" x14ac:dyDescent="0.25">
      <c r="A1731" s="1">
        <v>972</v>
      </c>
      <c r="P1731" s="4" t="str">
        <f>IFERROR(VLOOKUP(J1731,Config!$A:$F,6,0),"")</f>
        <v/>
      </c>
    </row>
    <row r="1732" spans="1:16" x14ac:dyDescent="0.25">
      <c r="A1732" s="1">
        <v>973</v>
      </c>
      <c r="P1732" s="4" t="str">
        <f>IFERROR(VLOOKUP(J1732,Config!$A:$F,6,0),"")</f>
        <v/>
      </c>
    </row>
    <row r="1733" spans="1:16" x14ac:dyDescent="0.25">
      <c r="A1733" s="1">
        <v>974</v>
      </c>
      <c r="P1733" s="4" t="str">
        <f>IFERROR(VLOOKUP(J1733,Config!$A:$F,6,0),"")</f>
        <v/>
      </c>
    </row>
    <row r="1734" spans="1:16" x14ac:dyDescent="0.25">
      <c r="A1734" s="1">
        <v>975</v>
      </c>
      <c r="P1734" s="4" t="str">
        <f>IFERROR(VLOOKUP(J1734,Config!$A:$F,6,0),"")</f>
        <v/>
      </c>
    </row>
    <row r="1735" spans="1:16" x14ac:dyDescent="0.25">
      <c r="A1735" s="1">
        <v>976</v>
      </c>
      <c r="P1735" s="4" t="str">
        <f>IFERROR(VLOOKUP(J1735,Config!$A:$F,6,0),"")</f>
        <v/>
      </c>
    </row>
    <row r="1736" spans="1:16" x14ac:dyDescent="0.25">
      <c r="A1736" s="1">
        <v>977</v>
      </c>
      <c r="P1736" s="4" t="str">
        <f>IFERROR(VLOOKUP(J1736,Config!$A:$F,6,0),"")</f>
        <v/>
      </c>
    </row>
    <row r="1737" spans="1:16" x14ac:dyDescent="0.25">
      <c r="A1737" s="1">
        <v>978</v>
      </c>
      <c r="P1737" s="4" t="str">
        <f>IFERROR(VLOOKUP(J1737,Config!$A:$F,6,0),"")</f>
        <v/>
      </c>
    </row>
    <row r="1738" spans="1:16" x14ac:dyDescent="0.25">
      <c r="A1738" s="1">
        <v>979</v>
      </c>
      <c r="P1738" s="4" t="str">
        <f>IFERROR(VLOOKUP(J1738,Config!$A:$F,6,0),"")</f>
        <v/>
      </c>
    </row>
    <row r="1739" spans="1:16" x14ac:dyDescent="0.25">
      <c r="A1739" s="1">
        <v>980</v>
      </c>
      <c r="P1739" s="4" t="str">
        <f>IFERROR(VLOOKUP(J1739,Config!$A:$F,6,0),"")</f>
        <v/>
      </c>
    </row>
    <row r="1740" spans="1:16" x14ac:dyDescent="0.25">
      <c r="A1740" s="1">
        <v>981</v>
      </c>
      <c r="P1740" s="4" t="str">
        <f>IFERROR(VLOOKUP(J1740,Config!$A:$F,6,0),"")</f>
        <v/>
      </c>
    </row>
    <row r="1741" spans="1:16" x14ac:dyDescent="0.25">
      <c r="A1741" s="1">
        <v>982</v>
      </c>
      <c r="P1741" s="4" t="str">
        <f>IFERROR(VLOOKUP(J1741,Config!$A:$F,6,0),"")</f>
        <v/>
      </c>
    </row>
    <row r="1742" spans="1:16" x14ac:dyDescent="0.25">
      <c r="A1742" s="1">
        <v>983</v>
      </c>
      <c r="P1742" s="4" t="str">
        <f>IFERROR(VLOOKUP(J1742,Config!$A:$F,6,0),"")</f>
        <v/>
      </c>
    </row>
    <row r="1743" spans="1:16" x14ac:dyDescent="0.25">
      <c r="A1743" s="1">
        <v>984</v>
      </c>
      <c r="P1743" s="4" t="str">
        <f>IFERROR(VLOOKUP(J1743,Config!$A:$F,6,0),"")</f>
        <v/>
      </c>
    </row>
    <row r="1744" spans="1:16" x14ac:dyDescent="0.25">
      <c r="A1744" s="1">
        <v>985</v>
      </c>
      <c r="P1744" s="4" t="str">
        <f>IFERROR(VLOOKUP(J1744,Config!$A:$F,6,0),"")</f>
        <v/>
      </c>
    </row>
    <row r="1745" spans="1:16" x14ac:dyDescent="0.25">
      <c r="A1745" s="1">
        <v>986</v>
      </c>
      <c r="P1745" s="4" t="str">
        <f>IFERROR(VLOOKUP(J1745,Config!$A:$F,6,0),"")</f>
        <v/>
      </c>
    </row>
    <row r="1746" spans="1:16" x14ac:dyDescent="0.25">
      <c r="A1746" s="1">
        <v>987</v>
      </c>
      <c r="P1746" s="4" t="str">
        <f>IFERROR(VLOOKUP(J1746,Config!$A:$F,6,0),"")</f>
        <v/>
      </c>
    </row>
    <row r="1747" spans="1:16" x14ac:dyDescent="0.25">
      <c r="A1747" s="1">
        <v>988</v>
      </c>
      <c r="P1747" s="4" t="str">
        <f>IFERROR(VLOOKUP(J1747,Config!$A:$F,6,0),"")</f>
        <v/>
      </c>
    </row>
    <row r="1748" spans="1:16" x14ac:dyDescent="0.25">
      <c r="A1748" s="1">
        <v>989</v>
      </c>
      <c r="P1748" s="4" t="str">
        <f>IFERROR(VLOOKUP(J1748,Config!$A:$F,6,0),"")</f>
        <v/>
      </c>
    </row>
    <row r="1749" spans="1:16" x14ac:dyDescent="0.25">
      <c r="A1749" s="1">
        <v>990</v>
      </c>
      <c r="P1749" s="4" t="str">
        <f>IFERROR(VLOOKUP(J1749,Config!$A:$F,6,0),"")</f>
        <v/>
      </c>
    </row>
    <row r="1750" spans="1:16" x14ac:dyDescent="0.25">
      <c r="A1750" s="1">
        <v>991</v>
      </c>
      <c r="P1750" s="4" t="str">
        <f>IFERROR(VLOOKUP(J1750,Config!$A:$F,6,0),"")</f>
        <v/>
      </c>
    </row>
    <row r="1751" spans="1:16" x14ac:dyDescent="0.25">
      <c r="A1751" s="1">
        <v>992</v>
      </c>
      <c r="P1751" s="4" t="str">
        <f>IFERROR(VLOOKUP(J1751,Config!$A:$F,6,0),"")</f>
        <v/>
      </c>
    </row>
    <row r="1752" spans="1:16" x14ac:dyDescent="0.25">
      <c r="A1752" s="1">
        <v>993</v>
      </c>
      <c r="P1752" s="4" t="str">
        <f>IFERROR(VLOOKUP(J1752,Config!$A:$F,6,0),"")</f>
        <v/>
      </c>
    </row>
    <row r="1753" spans="1:16" x14ac:dyDescent="0.25">
      <c r="A1753" s="1">
        <v>994</v>
      </c>
      <c r="P1753" s="4" t="str">
        <f>IFERROR(VLOOKUP(J1753,Config!$A:$F,6,0),"")</f>
        <v/>
      </c>
    </row>
    <row r="1754" spans="1:16" x14ac:dyDescent="0.25">
      <c r="A1754" s="1">
        <v>995</v>
      </c>
      <c r="P1754" s="4" t="str">
        <f>IFERROR(VLOOKUP(J1754,Config!$A:$F,6,0),"")</f>
        <v/>
      </c>
    </row>
    <row r="1755" spans="1:16" x14ac:dyDescent="0.25">
      <c r="A1755" s="1">
        <v>996</v>
      </c>
      <c r="P1755" s="4" t="str">
        <f>IFERROR(VLOOKUP(J1755,Config!$A:$F,6,0),"")</f>
        <v/>
      </c>
    </row>
    <row r="1756" spans="1:16" x14ac:dyDescent="0.25">
      <c r="A1756" s="1">
        <v>997</v>
      </c>
      <c r="P1756" s="4" t="str">
        <f>IFERROR(VLOOKUP(J1756,Config!$A:$F,6,0),"")</f>
        <v/>
      </c>
    </row>
    <row r="1757" spans="1:16" x14ac:dyDescent="0.25">
      <c r="A1757" s="1">
        <v>998</v>
      </c>
      <c r="P1757" s="4" t="str">
        <f>IFERROR(VLOOKUP(J1757,Config!$A:$F,6,0),"")</f>
        <v/>
      </c>
    </row>
    <row r="1758" spans="1:16" x14ac:dyDescent="0.25">
      <c r="A1758" s="1">
        <v>999</v>
      </c>
      <c r="P1758" s="4" t="str">
        <f>IFERROR(VLOOKUP(J1758,Config!$A:$F,6,0),"")</f>
        <v/>
      </c>
    </row>
    <row r="1759" spans="1:16" x14ac:dyDescent="0.25">
      <c r="A1759" s="1">
        <v>1000</v>
      </c>
      <c r="P1759" s="4" t="str">
        <f>IFERROR(VLOOKUP(J1759,Config!$A:$F,6,0),"")</f>
        <v/>
      </c>
    </row>
    <row r="1760" spans="1:16" x14ac:dyDescent="0.25">
      <c r="A1760" s="1">
        <v>1001</v>
      </c>
      <c r="P1760" s="4" t="str">
        <f>IFERROR(VLOOKUP(J1760,Config!$A:$F,6,0),"")</f>
        <v/>
      </c>
    </row>
    <row r="1761" spans="1:16" x14ac:dyDescent="0.25">
      <c r="A1761" s="1">
        <v>1002</v>
      </c>
      <c r="P1761" s="4" t="str">
        <f>IFERROR(VLOOKUP(J1761,Config!$A:$F,6,0),"")</f>
        <v/>
      </c>
    </row>
    <row r="1762" spans="1:16" x14ac:dyDescent="0.25">
      <c r="A1762" s="1">
        <v>1003</v>
      </c>
      <c r="P1762" s="4" t="str">
        <f>IFERROR(VLOOKUP(J1762,Config!$A:$F,6,0),"")</f>
        <v/>
      </c>
    </row>
    <row r="1763" spans="1:16" x14ac:dyDescent="0.25">
      <c r="A1763" s="1">
        <v>1004</v>
      </c>
      <c r="P1763" s="4" t="str">
        <f>IFERROR(VLOOKUP(J1763,Config!$A:$F,6,0),"")</f>
        <v/>
      </c>
    </row>
    <row r="1764" spans="1:16" x14ac:dyDescent="0.25">
      <c r="A1764" s="1">
        <v>1005</v>
      </c>
      <c r="P1764" s="4" t="str">
        <f>IFERROR(VLOOKUP(J1764,Config!$A:$F,6,0),"")</f>
        <v/>
      </c>
    </row>
    <row r="1765" spans="1:16" x14ac:dyDescent="0.25">
      <c r="A1765" s="1">
        <v>1006</v>
      </c>
      <c r="P1765" s="4" t="str">
        <f>IFERROR(VLOOKUP(J1765,Config!$A:$F,6,0),"")</f>
        <v/>
      </c>
    </row>
    <row r="1766" spans="1:16" x14ac:dyDescent="0.25">
      <c r="A1766" s="1">
        <v>1007</v>
      </c>
      <c r="P1766" s="4" t="str">
        <f>IFERROR(VLOOKUP(J1766,Config!$A:$F,6,0),"")</f>
        <v/>
      </c>
    </row>
    <row r="1767" spans="1:16" x14ac:dyDescent="0.25">
      <c r="A1767" s="1">
        <v>1008</v>
      </c>
      <c r="P1767" s="4" t="str">
        <f>IFERROR(VLOOKUP(J1767,Config!$A:$F,6,0),"")</f>
        <v/>
      </c>
    </row>
    <row r="1768" spans="1:16" x14ac:dyDescent="0.25">
      <c r="A1768" s="1">
        <v>1009</v>
      </c>
      <c r="P1768" s="4" t="str">
        <f>IFERROR(VLOOKUP(J1768,Config!$A:$F,6,0),"")</f>
        <v/>
      </c>
    </row>
    <row r="1769" spans="1:16" x14ac:dyDescent="0.25">
      <c r="A1769" s="1">
        <v>1010</v>
      </c>
      <c r="P1769" s="4" t="str">
        <f>IFERROR(VLOOKUP(J1769,Config!$A:$F,6,0),"")</f>
        <v/>
      </c>
    </row>
    <row r="1770" spans="1:16" x14ac:dyDescent="0.25">
      <c r="A1770" s="1">
        <v>1011</v>
      </c>
      <c r="P1770" s="4" t="str">
        <f>IFERROR(VLOOKUP(J1770,Config!$A:$F,6,0),"")</f>
        <v/>
      </c>
    </row>
    <row r="1771" spans="1:16" x14ac:dyDescent="0.25">
      <c r="A1771" s="1">
        <v>1012</v>
      </c>
      <c r="P1771" s="4" t="str">
        <f>IFERROR(VLOOKUP(J1771,Config!$A:$F,6,0),"")</f>
        <v/>
      </c>
    </row>
    <row r="1772" spans="1:16" x14ac:dyDescent="0.25">
      <c r="A1772" s="1">
        <v>1013</v>
      </c>
      <c r="P1772" s="4" t="str">
        <f>IFERROR(VLOOKUP(J1772,Config!$A:$F,6,0),"")</f>
        <v/>
      </c>
    </row>
    <row r="1773" spans="1:16" x14ac:dyDescent="0.25">
      <c r="A1773" s="1">
        <v>1014</v>
      </c>
      <c r="P1773" s="4" t="str">
        <f>IFERROR(VLOOKUP(J1773,Config!$A:$F,6,0),"")</f>
        <v/>
      </c>
    </row>
    <row r="1774" spans="1:16" x14ac:dyDescent="0.25">
      <c r="A1774" s="1">
        <v>1015</v>
      </c>
      <c r="P1774" s="4" t="str">
        <f>IFERROR(VLOOKUP(J1774,Config!$A:$F,6,0),"")</f>
        <v/>
      </c>
    </row>
    <row r="1775" spans="1:16" x14ac:dyDescent="0.25">
      <c r="A1775" s="1">
        <v>1016</v>
      </c>
      <c r="P1775" s="4" t="str">
        <f>IFERROR(VLOOKUP(J1775,Config!$A:$F,6,0),"")</f>
        <v/>
      </c>
    </row>
    <row r="1776" spans="1:16" x14ac:dyDescent="0.25">
      <c r="A1776" s="1">
        <v>1017</v>
      </c>
      <c r="P1776" s="4" t="str">
        <f>IFERROR(VLOOKUP(J1776,Config!$A:$F,6,0),"")</f>
        <v/>
      </c>
    </row>
    <row r="1777" spans="1:16" x14ac:dyDescent="0.25">
      <c r="A1777" s="1">
        <v>1018</v>
      </c>
      <c r="P1777" s="4" t="str">
        <f>IFERROR(VLOOKUP(J1777,Config!$A:$F,6,0),"")</f>
        <v/>
      </c>
    </row>
    <row r="1778" spans="1:16" x14ac:dyDescent="0.25">
      <c r="A1778" s="1">
        <v>1019</v>
      </c>
      <c r="P1778" s="4" t="str">
        <f>IFERROR(VLOOKUP(J1778,Config!$A:$F,6,0),"")</f>
        <v/>
      </c>
    </row>
    <row r="1779" spans="1:16" x14ac:dyDescent="0.25">
      <c r="A1779" s="1">
        <v>1020</v>
      </c>
      <c r="P1779" s="4" t="str">
        <f>IFERROR(VLOOKUP(J1779,Config!$A:$F,6,0),"")</f>
        <v/>
      </c>
    </row>
    <row r="1780" spans="1:16" x14ac:dyDescent="0.25">
      <c r="A1780" s="1">
        <v>1021</v>
      </c>
      <c r="P1780" s="4" t="str">
        <f>IFERROR(VLOOKUP(J1780,Config!$A:$F,6,0),"")</f>
        <v/>
      </c>
    </row>
    <row r="1781" spans="1:16" x14ac:dyDescent="0.25">
      <c r="A1781" s="1">
        <v>1022</v>
      </c>
      <c r="P1781" s="4" t="str">
        <f>IFERROR(VLOOKUP(J1781,Config!$A:$F,6,0),"")</f>
        <v/>
      </c>
    </row>
    <row r="1782" spans="1:16" x14ac:dyDescent="0.25">
      <c r="A1782" s="1">
        <v>1023</v>
      </c>
      <c r="P1782" s="4" t="str">
        <f>IFERROR(VLOOKUP(J1782,Config!$A:$F,6,0),"")</f>
        <v/>
      </c>
    </row>
    <row r="1783" spans="1:16" x14ac:dyDescent="0.25">
      <c r="A1783" s="1">
        <v>1024</v>
      </c>
      <c r="P1783" s="4" t="str">
        <f>IFERROR(VLOOKUP(J1783,Config!$A:$F,6,0),"")</f>
        <v/>
      </c>
    </row>
    <row r="1784" spans="1:16" x14ac:dyDescent="0.25">
      <c r="A1784" s="1">
        <v>1025</v>
      </c>
      <c r="P1784" s="4" t="str">
        <f>IFERROR(VLOOKUP(J1784,Config!$A:$F,6,0),"")</f>
        <v/>
      </c>
    </row>
    <row r="1785" spans="1:16" x14ac:dyDescent="0.25">
      <c r="A1785" s="1">
        <v>1026</v>
      </c>
      <c r="P1785" s="4" t="str">
        <f>IFERROR(VLOOKUP(J1785,Config!$A:$F,6,0),"")</f>
        <v/>
      </c>
    </row>
    <row r="1786" spans="1:16" x14ac:dyDescent="0.25">
      <c r="A1786" s="1">
        <v>1027</v>
      </c>
      <c r="P1786" s="4" t="str">
        <f>IFERROR(VLOOKUP(J1786,Config!$A:$F,6,0),"")</f>
        <v/>
      </c>
    </row>
    <row r="1787" spans="1:16" x14ac:dyDescent="0.25">
      <c r="A1787" s="1">
        <v>1028</v>
      </c>
      <c r="P1787" s="4" t="str">
        <f>IFERROR(VLOOKUP(J1787,Config!$A:$F,6,0),"")</f>
        <v/>
      </c>
    </row>
    <row r="1788" spans="1:16" x14ac:dyDescent="0.25">
      <c r="A1788" s="1">
        <v>1029</v>
      </c>
      <c r="P1788" s="4" t="str">
        <f>IFERROR(VLOOKUP(J1788,Config!$A:$F,6,0),"")</f>
        <v/>
      </c>
    </row>
    <row r="1789" spans="1:16" x14ac:dyDescent="0.25">
      <c r="A1789" s="1">
        <v>1030</v>
      </c>
      <c r="P1789" s="4" t="str">
        <f>IFERROR(VLOOKUP(J1789,Config!$A:$F,6,0),"")</f>
        <v/>
      </c>
    </row>
    <row r="1790" spans="1:16" x14ac:dyDescent="0.25">
      <c r="A1790" s="1">
        <v>1031</v>
      </c>
      <c r="P1790" s="4" t="str">
        <f>IFERROR(VLOOKUP(J1790,Config!$A:$F,6,0),"")</f>
        <v/>
      </c>
    </row>
    <row r="1791" spans="1:16" x14ac:dyDescent="0.25">
      <c r="A1791" s="1">
        <v>1032</v>
      </c>
      <c r="P1791" s="4" t="str">
        <f>IFERROR(VLOOKUP(J1791,Config!$A:$F,6,0),"")</f>
        <v/>
      </c>
    </row>
    <row r="1792" spans="1:16" x14ac:dyDescent="0.25">
      <c r="A1792" s="1">
        <v>1033</v>
      </c>
      <c r="P1792" s="4" t="str">
        <f>IFERROR(VLOOKUP(J1792,Config!$A:$F,6,0),"")</f>
        <v/>
      </c>
    </row>
    <row r="1793" spans="1:16" x14ac:dyDescent="0.25">
      <c r="A1793" s="1">
        <v>1034</v>
      </c>
      <c r="P1793" s="4" t="str">
        <f>IFERROR(VLOOKUP(J1793,Config!$A:$F,6,0),"")</f>
        <v/>
      </c>
    </row>
    <row r="1794" spans="1:16" x14ac:dyDescent="0.25">
      <c r="A1794" s="1">
        <v>1035</v>
      </c>
      <c r="P1794" s="4" t="str">
        <f>IFERROR(VLOOKUP(J1794,Config!$A:$F,6,0),"")</f>
        <v/>
      </c>
    </row>
    <row r="1795" spans="1:16" x14ac:dyDescent="0.25">
      <c r="A1795" s="1">
        <v>1036</v>
      </c>
      <c r="P1795" s="4" t="str">
        <f>IFERROR(VLOOKUP(J1795,Config!$A:$F,6,0),"")</f>
        <v/>
      </c>
    </row>
    <row r="1796" spans="1:16" x14ac:dyDescent="0.25">
      <c r="A1796" s="1">
        <v>1037</v>
      </c>
      <c r="P1796" s="4" t="str">
        <f>IFERROR(VLOOKUP(J1796,Config!$A:$F,6,0),"")</f>
        <v/>
      </c>
    </row>
    <row r="1797" spans="1:16" x14ac:dyDescent="0.25">
      <c r="A1797" s="1">
        <v>1038</v>
      </c>
      <c r="P1797" s="4" t="str">
        <f>IFERROR(VLOOKUP(J1797,Config!$A:$F,6,0),"")</f>
        <v/>
      </c>
    </row>
    <row r="1798" spans="1:16" x14ac:dyDescent="0.25">
      <c r="A1798" s="1">
        <v>1039</v>
      </c>
      <c r="P1798" s="4" t="str">
        <f>IFERROR(VLOOKUP(J1798,Config!$A:$F,6,0),"")</f>
        <v/>
      </c>
    </row>
    <row r="1799" spans="1:16" x14ac:dyDescent="0.25">
      <c r="A1799" s="1">
        <v>1040</v>
      </c>
      <c r="P1799" s="4" t="str">
        <f>IFERROR(VLOOKUP(J1799,Config!$A:$F,6,0),"")</f>
        <v/>
      </c>
    </row>
    <row r="1800" spans="1:16" x14ac:dyDescent="0.25">
      <c r="A1800" s="1">
        <v>1041</v>
      </c>
      <c r="P1800" s="4" t="str">
        <f>IFERROR(VLOOKUP(J1800,Config!$A:$F,6,0),"")</f>
        <v/>
      </c>
    </row>
    <row r="1801" spans="1:16" x14ac:dyDescent="0.25">
      <c r="A1801" s="1">
        <v>1042</v>
      </c>
      <c r="P1801" s="4" t="str">
        <f>IFERROR(VLOOKUP(J1801,Config!$A:$F,6,0),"")</f>
        <v/>
      </c>
    </row>
    <row r="1802" spans="1:16" x14ac:dyDescent="0.25">
      <c r="A1802" s="1">
        <v>1043</v>
      </c>
      <c r="P1802" s="4" t="str">
        <f>IFERROR(VLOOKUP(J1802,Config!$A:$F,6,0),"")</f>
        <v/>
      </c>
    </row>
    <row r="1803" spans="1:16" x14ac:dyDescent="0.25">
      <c r="A1803" s="1">
        <v>1044</v>
      </c>
      <c r="P1803" s="4" t="str">
        <f>IFERROR(VLOOKUP(J1803,Config!$A:$F,6,0),"")</f>
        <v/>
      </c>
    </row>
    <row r="1804" spans="1:16" x14ac:dyDescent="0.25">
      <c r="A1804" s="1">
        <v>1045</v>
      </c>
      <c r="P1804" s="4" t="str">
        <f>IFERROR(VLOOKUP(J1804,Config!$A:$F,6,0),"")</f>
        <v/>
      </c>
    </row>
    <row r="1805" spans="1:16" x14ac:dyDescent="0.25">
      <c r="A1805" s="1">
        <v>1046</v>
      </c>
      <c r="P1805" s="4" t="str">
        <f>IFERROR(VLOOKUP(J1805,Config!$A:$F,6,0),"")</f>
        <v/>
      </c>
    </row>
    <row r="1806" spans="1:16" x14ac:dyDescent="0.25">
      <c r="A1806" s="1">
        <v>1047</v>
      </c>
      <c r="P1806" s="4" t="str">
        <f>IFERROR(VLOOKUP(J1806,Config!$A:$F,6,0),"")</f>
        <v/>
      </c>
    </row>
    <row r="1807" spans="1:16" x14ac:dyDescent="0.25">
      <c r="A1807" s="1">
        <v>1048</v>
      </c>
      <c r="P1807" s="4" t="str">
        <f>IFERROR(VLOOKUP(J1807,Config!$A:$F,6,0),"")</f>
        <v/>
      </c>
    </row>
    <row r="1808" spans="1:16" x14ac:dyDescent="0.25">
      <c r="A1808" s="1">
        <v>1049</v>
      </c>
      <c r="P1808" s="4" t="str">
        <f>IFERROR(VLOOKUP(J1808,Config!$A:$F,6,0),"")</f>
        <v/>
      </c>
    </row>
    <row r="1809" spans="1:16" x14ac:dyDescent="0.25">
      <c r="A1809" s="1">
        <v>1050</v>
      </c>
      <c r="P1809" s="4" t="str">
        <f>IFERROR(VLOOKUP(J1809,Config!$A:$F,6,0),"")</f>
        <v/>
      </c>
    </row>
    <row r="1810" spans="1:16" x14ac:dyDescent="0.25">
      <c r="A1810" s="1">
        <v>1051</v>
      </c>
      <c r="P1810" s="4" t="str">
        <f>IFERROR(VLOOKUP(J1810,Config!$A:$F,6,0),"")</f>
        <v/>
      </c>
    </row>
    <row r="1811" spans="1:16" x14ac:dyDescent="0.25">
      <c r="A1811" s="1">
        <v>1052</v>
      </c>
      <c r="P1811" s="4" t="str">
        <f>IFERROR(VLOOKUP(J1811,Config!$A:$F,6,0),"")</f>
        <v/>
      </c>
    </row>
    <row r="1812" spans="1:16" x14ac:dyDescent="0.25">
      <c r="A1812" s="1">
        <v>1053</v>
      </c>
      <c r="P1812" s="4" t="str">
        <f>IFERROR(VLOOKUP(J1812,Config!$A:$F,6,0),"")</f>
        <v/>
      </c>
    </row>
    <row r="1813" spans="1:16" x14ac:dyDescent="0.25">
      <c r="A1813" s="1">
        <v>1054</v>
      </c>
      <c r="P1813" s="4" t="str">
        <f>IFERROR(VLOOKUP(J1813,Config!$A:$F,6,0),"")</f>
        <v/>
      </c>
    </row>
    <row r="1814" spans="1:16" x14ac:dyDescent="0.25">
      <c r="A1814" s="1">
        <v>1055</v>
      </c>
      <c r="P1814" s="4" t="str">
        <f>IFERROR(VLOOKUP(J1814,Config!$A:$F,6,0),"")</f>
        <v/>
      </c>
    </row>
    <row r="1815" spans="1:16" x14ac:dyDescent="0.25">
      <c r="A1815" s="1">
        <v>1056</v>
      </c>
      <c r="P1815" s="4" t="str">
        <f>IFERROR(VLOOKUP(J1815,Config!$A:$F,6,0),"")</f>
        <v/>
      </c>
    </row>
    <row r="1816" spans="1:16" x14ac:dyDescent="0.25">
      <c r="A1816" s="1">
        <v>1057</v>
      </c>
      <c r="P1816" s="4" t="str">
        <f>IFERROR(VLOOKUP(J1816,Config!$A:$F,6,0),"")</f>
        <v/>
      </c>
    </row>
    <row r="1817" spans="1:16" x14ac:dyDescent="0.25">
      <c r="A1817" s="1">
        <v>1058</v>
      </c>
      <c r="P1817" s="4" t="str">
        <f>IFERROR(VLOOKUP(J1817,Config!$A:$F,6,0),"")</f>
        <v/>
      </c>
    </row>
    <row r="1818" spans="1:16" x14ac:dyDescent="0.25">
      <c r="A1818" s="1">
        <v>1059</v>
      </c>
      <c r="P1818" s="4" t="str">
        <f>IFERROR(VLOOKUP(J1818,Config!$A:$F,6,0),"")</f>
        <v/>
      </c>
    </row>
    <row r="1819" spans="1:16" x14ac:dyDescent="0.25">
      <c r="A1819" s="1">
        <v>1060</v>
      </c>
      <c r="P1819" s="4" t="str">
        <f>IFERROR(VLOOKUP(J1819,Config!$A:$F,6,0),"")</f>
        <v/>
      </c>
    </row>
    <row r="1820" spans="1:16" x14ac:dyDescent="0.25">
      <c r="A1820" s="1">
        <v>1061</v>
      </c>
      <c r="P1820" s="4" t="str">
        <f>IFERROR(VLOOKUP(J1820,Config!$A:$F,6,0),"")</f>
        <v/>
      </c>
    </row>
    <row r="1821" spans="1:16" x14ac:dyDescent="0.25">
      <c r="A1821" s="1">
        <v>1062</v>
      </c>
      <c r="P1821" s="4" t="str">
        <f>IFERROR(VLOOKUP(J1821,Config!$A:$F,6,0),"")</f>
        <v/>
      </c>
    </row>
    <row r="1822" spans="1:16" x14ac:dyDescent="0.25">
      <c r="A1822" s="1">
        <v>1063</v>
      </c>
      <c r="P1822" s="4" t="str">
        <f>IFERROR(VLOOKUP(J1822,Config!$A:$F,6,0),"")</f>
        <v/>
      </c>
    </row>
    <row r="1823" spans="1:16" x14ac:dyDescent="0.25">
      <c r="A1823" s="1">
        <v>1064</v>
      </c>
      <c r="P1823" s="4" t="str">
        <f>IFERROR(VLOOKUP(J1823,Config!$A:$F,6,0),"")</f>
        <v/>
      </c>
    </row>
    <row r="1824" spans="1:16" x14ac:dyDescent="0.25">
      <c r="A1824" s="1">
        <v>1065</v>
      </c>
      <c r="P1824" s="4" t="str">
        <f>IFERROR(VLOOKUP(J1824,Config!$A:$F,6,0),"")</f>
        <v/>
      </c>
    </row>
    <row r="1825" spans="1:16" x14ac:dyDescent="0.25">
      <c r="A1825" s="1">
        <v>1066</v>
      </c>
      <c r="P1825" s="4" t="str">
        <f>IFERROR(VLOOKUP(J1825,Config!$A:$F,6,0),"")</f>
        <v/>
      </c>
    </row>
    <row r="1826" spans="1:16" x14ac:dyDescent="0.25">
      <c r="A1826" s="1">
        <v>1067</v>
      </c>
      <c r="P1826" s="4" t="str">
        <f>IFERROR(VLOOKUP(J1826,Config!$A:$F,6,0),"")</f>
        <v/>
      </c>
    </row>
    <row r="1827" spans="1:16" x14ac:dyDescent="0.25">
      <c r="A1827" s="1">
        <v>1068</v>
      </c>
      <c r="P1827" s="4" t="str">
        <f>IFERROR(VLOOKUP(J1827,Config!$A:$F,6,0),"")</f>
        <v/>
      </c>
    </row>
    <row r="1828" spans="1:16" x14ac:dyDescent="0.25">
      <c r="A1828" s="1">
        <v>1069</v>
      </c>
      <c r="P1828" s="4" t="str">
        <f>IFERROR(VLOOKUP(J1828,Config!$A:$F,6,0),"")</f>
        <v/>
      </c>
    </row>
    <row r="1829" spans="1:16" x14ac:dyDescent="0.25">
      <c r="A1829" s="1">
        <v>1070</v>
      </c>
      <c r="P1829" s="4" t="str">
        <f>IFERROR(VLOOKUP(J1829,Config!$A:$F,6,0),"")</f>
        <v/>
      </c>
    </row>
    <row r="1830" spans="1:16" x14ac:dyDescent="0.25">
      <c r="A1830" s="1">
        <v>1071</v>
      </c>
      <c r="P1830" s="4" t="str">
        <f>IFERROR(VLOOKUP(J1830,Config!$A:$F,6,0),"")</f>
        <v/>
      </c>
    </row>
    <row r="1831" spans="1:16" x14ac:dyDescent="0.25">
      <c r="A1831" s="1">
        <v>1072</v>
      </c>
      <c r="P1831" s="4" t="str">
        <f>IFERROR(VLOOKUP(J1831,Config!$A:$F,6,0),"")</f>
        <v/>
      </c>
    </row>
    <row r="1832" spans="1:16" x14ac:dyDescent="0.25">
      <c r="A1832" s="1">
        <v>1073</v>
      </c>
      <c r="P1832" s="4" t="str">
        <f>IFERROR(VLOOKUP(J1832,Config!$A:$F,6,0),"")</f>
        <v/>
      </c>
    </row>
    <row r="1833" spans="1:16" x14ac:dyDescent="0.25">
      <c r="A1833" s="1">
        <v>1074</v>
      </c>
      <c r="P1833" s="4" t="str">
        <f>IFERROR(VLOOKUP(J1833,Config!$A:$F,6,0),"")</f>
        <v/>
      </c>
    </row>
    <row r="1834" spans="1:16" x14ac:dyDescent="0.25">
      <c r="A1834" s="1">
        <v>1075</v>
      </c>
      <c r="P1834" s="4" t="str">
        <f>IFERROR(VLOOKUP(J1834,Config!$A:$F,6,0),"")</f>
        <v/>
      </c>
    </row>
    <row r="1835" spans="1:16" x14ac:dyDescent="0.25">
      <c r="A1835" s="1">
        <v>1076</v>
      </c>
      <c r="P1835" s="4" t="str">
        <f>IFERROR(VLOOKUP(J1835,Config!$A:$F,6,0),"")</f>
        <v/>
      </c>
    </row>
    <row r="1836" spans="1:16" x14ac:dyDescent="0.25">
      <c r="A1836" s="1">
        <v>1077</v>
      </c>
      <c r="P1836" s="4" t="str">
        <f>IFERROR(VLOOKUP(J1836,Config!$A:$F,6,0),"")</f>
        <v/>
      </c>
    </row>
    <row r="1837" spans="1:16" x14ac:dyDescent="0.25">
      <c r="A1837" s="1">
        <v>1078</v>
      </c>
      <c r="P1837" s="4" t="str">
        <f>IFERROR(VLOOKUP(J1837,Config!$A:$F,6,0),"")</f>
        <v/>
      </c>
    </row>
    <row r="1838" spans="1:16" x14ac:dyDescent="0.25">
      <c r="A1838" s="1">
        <v>1079</v>
      </c>
      <c r="P1838" s="4" t="str">
        <f>IFERROR(VLOOKUP(J1838,Config!$A:$F,6,0),"")</f>
        <v/>
      </c>
    </row>
    <row r="1839" spans="1:16" x14ac:dyDescent="0.25">
      <c r="A1839" s="1">
        <v>1080</v>
      </c>
      <c r="P1839" s="4" t="str">
        <f>IFERROR(VLOOKUP(J1839,Config!$A:$F,6,0),"")</f>
        <v/>
      </c>
    </row>
    <row r="1840" spans="1:16" x14ac:dyDescent="0.25">
      <c r="A1840" s="1">
        <v>1081</v>
      </c>
      <c r="P1840" s="4" t="str">
        <f>IFERROR(VLOOKUP(J1840,Config!$A:$F,6,0),"")</f>
        <v/>
      </c>
    </row>
    <row r="1841" spans="1:16" x14ac:dyDescent="0.25">
      <c r="A1841" s="1">
        <v>1082</v>
      </c>
      <c r="P1841" s="4" t="str">
        <f>IFERROR(VLOOKUP(J1841,Config!$A:$F,6,0),"")</f>
        <v/>
      </c>
    </row>
    <row r="1842" spans="1:16" x14ac:dyDescent="0.25">
      <c r="A1842" s="1">
        <v>1083</v>
      </c>
      <c r="P1842" s="4" t="str">
        <f>IFERROR(VLOOKUP(J1842,Config!$A:$F,6,0),"")</f>
        <v/>
      </c>
    </row>
    <row r="1843" spans="1:16" x14ac:dyDescent="0.25">
      <c r="A1843" s="1">
        <v>1084</v>
      </c>
      <c r="P1843" s="4" t="str">
        <f>IFERROR(VLOOKUP(J1843,Config!$A:$F,6,0),"")</f>
        <v/>
      </c>
    </row>
    <row r="1844" spans="1:16" x14ac:dyDescent="0.25">
      <c r="A1844" s="1">
        <v>1085</v>
      </c>
      <c r="P1844" s="4" t="str">
        <f>IFERROR(VLOOKUP(J1844,Config!$A:$F,6,0),"")</f>
        <v/>
      </c>
    </row>
    <row r="1845" spans="1:16" x14ac:dyDescent="0.25">
      <c r="A1845" s="1">
        <v>1086</v>
      </c>
      <c r="P1845" s="4" t="str">
        <f>IFERROR(VLOOKUP(J1845,Config!$A:$F,6,0),"")</f>
        <v/>
      </c>
    </row>
    <row r="1846" spans="1:16" x14ac:dyDescent="0.25">
      <c r="A1846" s="1">
        <v>1087</v>
      </c>
      <c r="P1846" s="4" t="str">
        <f>IFERROR(VLOOKUP(J1846,Config!$A:$F,6,0),"")</f>
        <v/>
      </c>
    </row>
    <row r="1847" spans="1:16" x14ac:dyDescent="0.25">
      <c r="A1847" s="1">
        <v>1088</v>
      </c>
      <c r="P1847" s="4" t="str">
        <f>IFERROR(VLOOKUP(J1847,Config!$A:$F,6,0),"")</f>
        <v/>
      </c>
    </row>
    <row r="1848" spans="1:16" x14ac:dyDescent="0.25">
      <c r="A1848" s="1">
        <v>1089</v>
      </c>
      <c r="P1848" s="4" t="str">
        <f>IFERROR(VLOOKUP(J1848,Config!$A:$F,6,0),"")</f>
        <v/>
      </c>
    </row>
    <row r="1849" spans="1:16" x14ac:dyDescent="0.25">
      <c r="A1849" s="1">
        <v>1090</v>
      </c>
      <c r="P1849" s="4" t="str">
        <f>IFERROR(VLOOKUP(J1849,Config!$A:$F,6,0),"")</f>
        <v/>
      </c>
    </row>
    <row r="1850" spans="1:16" x14ac:dyDescent="0.25">
      <c r="A1850" s="1">
        <v>1091</v>
      </c>
      <c r="P1850" s="4" t="str">
        <f>IFERROR(VLOOKUP(J1850,Config!$A:$F,6,0),"")</f>
        <v/>
      </c>
    </row>
    <row r="1851" spans="1:16" x14ac:dyDescent="0.25">
      <c r="A1851" s="1">
        <v>1092</v>
      </c>
      <c r="P1851" s="4" t="str">
        <f>IFERROR(VLOOKUP(J1851,Config!$A:$F,6,0),"")</f>
        <v/>
      </c>
    </row>
    <row r="1852" spans="1:16" x14ac:dyDescent="0.25">
      <c r="A1852" s="1">
        <v>1093</v>
      </c>
      <c r="P1852" s="4" t="str">
        <f>IFERROR(VLOOKUP(J1852,Config!$A:$F,6,0),"")</f>
        <v/>
      </c>
    </row>
    <row r="1853" spans="1:16" x14ac:dyDescent="0.25">
      <c r="A1853" s="1">
        <v>1094</v>
      </c>
      <c r="P1853" s="4" t="str">
        <f>IFERROR(VLOOKUP(J1853,Config!$A:$F,6,0),"")</f>
        <v/>
      </c>
    </row>
    <row r="1854" spans="1:16" x14ac:dyDescent="0.25">
      <c r="A1854" s="1">
        <v>1095</v>
      </c>
      <c r="P1854" s="4" t="str">
        <f>IFERROR(VLOOKUP(J1854,Config!$A:$F,6,0),"")</f>
        <v/>
      </c>
    </row>
    <row r="1855" spans="1:16" x14ac:dyDescent="0.25">
      <c r="A1855" s="1">
        <v>1096</v>
      </c>
      <c r="P1855" s="4" t="str">
        <f>IFERROR(VLOOKUP(J1855,Config!$A:$F,6,0),"")</f>
        <v/>
      </c>
    </row>
    <row r="1856" spans="1:16" x14ac:dyDescent="0.25">
      <c r="A1856" s="1">
        <v>1097</v>
      </c>
      <c r="P1856" s="4" t="str">
        <f>IFERROR(VLOOKUP(J1856,Config!$A:$F,6,0),"")</f>
        <v/>
      </c>
    </row>
    <row r="1857" spans="1:16" x14ac:dyDescent="0.25">
      <c r="A1857" s="1">
        <v>1098</v>
      </c>
      <c r="P1857" s="4" t="str">
        <f>IFERROR(VLOOKUP(J1857,Config!$A:$F,6,0),"")</f>
        <v/>
      </c>
    </row>
    <row r="1858" spans="1:16" x14ac:dyDescent="0.25">
      <c r="A1858" s="1">
        <v>1099</v>
      </c>
      <c r="P1858" s="4" t="str">
        <f>IFERROR(VLOOKUP(J1858,Config!$A:$F,6,0),"")</f>
        <v/>
      </c>
    </row>
    <row r="1859" spans="1:16" x14ac:dyDescent="0.25">
      <c r="A1859" s="1">
        <v>1100</v>
      </c>
      <c r="P1859" s="4" t="str">
        <f>IFERROR(VLOOKUP(J1859,Config!$A:$F,6,0),"")</f>
        <v/>
      </c>
    </row>
    <row r="1860" spans="1:16" x14ac:dyDescent="0.25">
      <c r="A1860" s="1">
        <v>1101</v>
      </c>
      <c r="P1860" s="4" t="str">
        <f>IFERROR(VLOOKUP(J1860,Config!$A:$F,6,0),"")</f>
        <v/>
      </c>
    </row>
    <row r="1861" spans="1:16" x14ac:dyDescent="0.25">
      <c r="A1861" s="1">
        <v>1102</v>
      </c>
      <c r="P1861" s="4" t="str">
        <f>IFERROR(VLOOKUP(J1861,Config!$A:$F,6,0),"")</f>
        <v/>
      </c>
    </row>
    <row r="1862" spans="1:16" x14ac:dyDescent="0.25">
      <c r="A1862" s="1">
        <v>1103</v>
      </c>
      <c r="P1862" s="4" t="str">
        <f>IFERROR(VLOOKUP(J1862,Config!$A:$F,6,0),"")</f>
        <v/>
      </c>
    </row>
    <row r="1863" spans="1:16" x14ac:dyDescent="0.25">
      <c r="A1863" s="1">
        <v>1104</v>
      </c>
      <c r="P1863" s="4" t="str">
        <f>IFERROR(VLOOKUP(J1863,Config!$A:$F,6,0),"")</f>
        <v/>
      </c>
    </row>
    <row r="1864" spans="1:16" x14ac:dyDescent="0.25">
      <c r="A1864" s="1">
        <v>1105</v>
      </c>
      <c r="P1864" s="4" t="str">
        <f>IFERROR(VLOOKUP(J1864,Config!$A:$F,6,0),"")</f>
        <v/>
      </c>
    </row>
    <row r="1865" spans="1:16" x14ac:dyDescent="0.25">
      <c r="A1865" s="1">
        <v>1106</v>
      </c>
      <c r="P1865" s="4" t="str">
        <f>IFERROR(VLOOKUP(J1865,Config!$A:$F,6,0),"")</f>
        <v/>
      </c>
    </row>
    <row r="1866" spans="1:16" x14ac:dyDescent="0.25">
      <c r="A1866" s="1">
        <v>1107</v>
      </c>
      <c r="P1866" s="4" t="str">
        <f>IFERROR(VLOOKUP(J1866,Config!$A:$F,6,0),"")</f>
        <v/>
      </c>
    </row>
    <row r="1867" spans="1:16" x14ac:dyDescent="0.25">
      <c r="A1867" s="1">
        <v>1108</v>
      </c>
      <c r="P1867" s="4" t="str">
        <f>IFERROR(VLOOKUP(J1867,Config!$A:$F,6,0),"")</f>
        <v/>
      </c>
    </row>
    <row r="1868" spans="1:16" x14ac:dyDescent="0.25">
      <c r="A1868" s="1">
        <v>1109</v>
      </c>
      <c r="P1868" s="4" t="str">
        <f>IFERROR(VLOOKUP(J1868,Config!$A:$F,6,0),"")</f>
        <v/>
      </c>
    </row>
    <row r="1869" spans="1:16" x14ac:dyDescent="0.25">
      <c r="A1869" s="1">
        <v>1110</v>
      </c>
      <c r="P1869" s="4" t="str">
        <f>IFERROR(VLOOKUP(J1869,Config!$A:$F,6,0),"")</f>
        <v/>
      </c>
    </row>
    <row r="1870" spans="1:16" x14ac:dyDescent="0.25">
      <c r="A1870" s="1">
        <v>1111</v>
      </c>
      <c r="P1870" s="4" t="str">
        <f>IFERROR(VLOOKUP(J1870,Config!$A:$F,6,0),"")</f>
        <v/>
      </c>
    </row>
    <row r="1871" spans="1:16" x14ac:dyDescent="0.25">
      <c r="A1871" s="1">
        <v>1112</v>
      </c>
      <c r="P1871" s="4" t="str">
        <f>IFERROR(VLOOKUP(J1871,Config!$A:$F,6,0),"")</f>
        <v/>
      </c>
    </row>
    <row r="1872" spans="1:16" x14ac:dyDescent="0.25">
      <c r="A1872" s="1">
        <v>1113</v>
      </c>
      <c r="P1872" s="4" t="str">
        <f>IFERROR(VLOOKUP(J1872,Config!$A:$F,6,0),"")</f>
        <v/>
      </c>
    </row>
    <row r="1873" spans="1:16" x14ac:dyDescent="0.25">
      <c r="A1873" s="1">
        <v>1114</v>
      </c>
      <c r="P1873" s="4" t="str">
        <f>IFERROR(VLOOKUP(J1873,Config!$A:$F,6,0),"")</f>
        <v/>
      </c>
    </row>
    <row r="1874" spans="1:16" x14ac:dyDescent="0.25">
      <c r="A1874" s="1">
        <v>1115</v>
      </c>
      <c r="P1874" s="4" t="str">
        <f>IFERROR(VLOOKUP(J1874,Config!$A:$F,6,0),"")</f>
        <v/>
      </c>
    </row>
    <row r="1875" spans="1:16" x14ac:dyDescent="0.25">
      <c r="A1875" s="1">
        <v>1116</v>
      </c>
      <c r="P1875" s="4" t="str">
        <f>IFERROR(VLOOKUP(J1875,Config!$A:$F,6,0),"")</f>
        <v/>
      </c>
    </row>
    <row r="1876" spans="1:16" x14ac:dyDescent="0.25">
      <c r="A1876" s="1">
        <v>1117</v>
      </c>
      <c r="P1876" s="4" t="str">
        <f>IFERROR(VLOOKUP(J1876,Config!$A:$F,6,0),"")</f>
        <v/>
      </c>
    </row>
    <row r="1877" spans="1:16" x14ac:dyDescent="0.25">
      <c r="A1877" s="1">
        <v>1118</v>
      </c>
      <c r="P1877" s="4" t="str">
        <f>IFERROR(VLOOKUP(J1877,Config!$A:$F,6,0),"")</f>
        <v/>
      </c>
    </row>
    <row r="1878" spans="1:16" x14ac:dyDescent="0.25">
      <c r="A1878" s="1">
        <v>1119</v>
      </c>
      <c r="P1878" s="4" t="str">
        <f>IFERROR(VLOOKUP(J1878,Config!$A:$F,6,0),"")</f>
        <v/>
      </c>
    </row>
    <row r="1879" spans="1:16" x14ac:dyDescent="0.25">
      <c r="A1879" s="1">
        <v>1120</v>
      </c>
      <c r="P1879" s="4" t="str">
        <f>IFERROR(VLOOKUP(J1879,Config!$A:$F,6,0),"")</f>
        <v/>
      </c>
    </row>
    <row r="1880" spans="1:16" x14ac:dyDescent="0.25">
      <c r="A1880" s="1">
        <v>1121</v>
      </c>
      <c r="P1880" s="4" t="str">
        <f>IFERROR(VLOOKUP(J1880,Config!$A:$F,6,0),"")</f>
        <v/>
      </c>
    </row>
    <row r="1881" spans="1:16" x14ac:dyDescent="0.25">
      <c r="A1881" s="1">
        <v>1122</v>
      </c>
      <c r="P1881" s="4" t="str">
        <f>IFERROR(VLOOKUP(J1881,Config!$A:$F,6,0),"")</f>
        <v/>
      </c>
    </row>
    <row r="1882" spans="1:16" x14ac:dyDescent="0.25">
      <c r="A1882" s="1">
        <v>1123</v>
      </c>
      <c r="P1882" s="4" t="str">
        <f>IFERROR(VLOOKUP(J1882,Config!$A:$F,6,0),"")</f>
        <v/>
      </c>
    </row>
    <row r="1883" spans="1:16" x14ac:dyDescent="0.25">
      <c r="A1883" s="1">
        <v>1124</v>
      </c>
      <c r="P1883" s="4" t="str">
        <f>IFERROR(VLOOKUP(J1883,Config!$A:$F,6,0),"")</f>
        <v/>
      </c>
    </row>
    <row r="1884" spans="1:16" x14ac:dyDescent="0.25">
      <c r="A1884" s="1">
        <v>1125</v>
      </c>
      <c r="P1884" s="4" t="str">
        <f>IFERROR(VLOOKUP(J1884,Config!$A:$F,6,0),"")</f>
        <v/>
      </c>
    </row>
    <row r="1885" spans="1:16" x14ac:dyDescent="0.25">
      <c r="A1885" s="1">
        <v>1126</v>
      </c>
      <c r="P1885" s="4" t="str">
        <f>IFERROR(VLOOKUP(J1885,Config!$A:$F,6,0),"")</f>
        <v/>
      </c>
    </row>
    <row r="1886" spans="1:16" x14ac:dyDescent="0.25">
      <c r="A1886" s="1">
        <v>1127</v>
      </c>
      <c r="P1886" s="4" t="str">
        <f>IFERROR(VLOOKUP(J1886,Config!$A:$F,6,0),"")</f>
        <v/>
      </c>
    </row>
    <row r="1887" spans="1:16" x14ac:dyDescent="0.25">
      <c r="A1887" s="1">
        <v>1128</v>
      </c>
      <c r="P1887" s="4" t="str">
        <f>IFERROR(VLOOKUP(J1887,Config!$A:$F,6,0),"")</f>
        <v/>
      </c>
    </row>
    <row r="1888" spans="1:16" x14ac:dyDescent="0.25">
      <c r="A1888" s="1">
        <v>1129</v>
      </c>
      <c r="P1888" s="4" t="str">
        <f>IFERROR(VLOOKUP(J1888,Config!$A:$F,6,0),"")</f>
        <v/>
      </c>
    </row>
    <row r="1889" spans="1:16" x14ac:dyDescent="0.25">
      <c r="A1889" s="1">
        <v>1130</v>
      </c>
      <c r="P1889" s="4" t="str">
        <f>IFERROR(VLOOKUP(J1889,Config!$A:$F,6,0),"")</f>
        <v/>
      </c>
    </row>
    <row r="1890" spans="1:16" x14ac:dyDescent="0.25">
      <c r="A1890" s="1">
        <v>1131</v>
      </c>
      <c r="P1890" s="4" t="str">
        <f>IFERROR(VLOOKUP(J1890,Config!$A:$F,6,0),"")</f>
        <v/>
      </c>
    </row>
    <row r="1891" spans="1:16" x14ac:dyDescent="0.25">
      <c r="A1891" s="1">
        <v>1132</v>
      </c>
      <c r="P1891" s="4" t="str">
        <f>IFERROR(VLOOKUP(J1891,Config!$A:$F,6,0),"")</f>
        <v/>
      </c>
    </row>
    <row r="1892" spans="1:16" x14ac:dyDescent="0.25">
      <c r="A1892" s="1">
        <v>1133</v>
      </c>
      <c r="P1892" s="4" t="str">
        <f>IFERROR(VLOOKUP(J1892,Config!$A:$F,6,0),"")</f>
        <v/>
      </c>
    </row>
    <row r="1893" spans="1:16" x14ac:dyDescent="0.25">
      <c r="A1893" s="1">
        <v>1134</v>
      </c>
      <c r="P1893" s="4" t="str">
        <f>IFERROR(VLOOKUP(J1893,Config!$A:$F,6,0),"")</f>
        <v/>
      </c>
    </row>
    <row r="1894" spans="1:16" x14ac:dyDescent="0.25">
      <c r="A1894" s="1">
        <v>1135</v>
      </c>
      <c r="P1894" s="4" t="str">
        <f>IFERROR(VLOOKUP(J1894,Config!$A:$F,6,0),"")</f>
        <v/>
      </c>
    </row>
    <row r="1895" spans="1:16" x14ac:dyDescent="0.25">
      <c r="A1895" s="1">
        <v>1136</v>
      </c>
      <c r="P1895" s="4" t="str">
        <f>IFERROR(VLOOKUP(J1895,Config!$A:$F,6,0),"")</f>
        <v/>
      </c>
    </row>
    <row r="1896" spans="1:16" x14ac:dyDescent="0.25">
      <c r="A1896" s="1">
        <v>1137</v>
      </c>
      <c r="P1896" s="4" t="str">
        <f>IFERROR(VLOOKUP(J1896,Config!$A:$F,6,0),"")</f>
        <v/>
      </c>
    </row>
    <row r="1897" spans="1:16" x14ac:dyDescent="0.25">
      <c r="A1897" s="1">
        <v>1138</v>
      </c>
      <c r="P1897" s="4" t="str">
        <f>IFERROR(VLOOKUP(J1897,Config!$A:$F,6,0),"")</f>
        <v/>
      </c>
    </row>
    <row r="1898" spans="1:16" x14ac:dyDescent="0.25">
      <c r="A1898" s="1">
        <v>1139</v>
      </c>
      <c r="P1898" s="4" t="str">
        <f>IFERROR(VLOOKUP(J1898,Config!$A:$F,6,0),"")</f>
        <v/>
      </c>
    </row>
    <row r="1899" spans="1:16" x14ac:dyDescent="0.25">
      <c r="A1899" s="1">
        <v>1140</v>
      </c>
      <c r="P1899" s="4" t="str">
        <f>IFERROR(VLOOKUP(J1899,Config!$A:$F,6,0),"")</f>
        <v/>
      </c>
    </row>
    <row r="1900" spans="1:16" x14ac:dyDescent="0.25">
      <c r="A1900" s="1">
        <v>1141</v>
      </c>
      <c r="P1900" s="4" t="str">
        <f>IFERROR(VLOOKUP(J1900,Config!$A:$F,6,0),"")</f>
        <v/>
      </c>
    </row>
    <row r="1901" spans="1:16" x14ac:dyDescent="0.25">
      <c r="A1901" s="1">
        <v>1142</v>
      </c>
      <c r="P1901" s="4" t="str">
        <f>IFERROR(VLOOKUP(J1901,Config!$A:$F,6,0),"")</f>
        <v/>
      </c>
    </row>
    <row r="1902" spans="1:16" x14ac:dyDescent="0.25">
      <c r="A1902" s="1">
        <v>1143</v>
      </c>
      <c r="P1902" s="4" t="str">
        <f>IFERROR(VLOOKUP(J1902,Config!$A:$F,6,0),"")</f>
        <v/>
      </c>
    </row>
    <row r="1903" spans="1:16" x14ac:dyDescent="0.25">
      <c r="A1903" s="1">
        <v>1144</v>
      </c>
      <c r="P1903" s="4" t="str">
        <f>IFERROR(VLOOKUP(J1903,Config!$A:$F,6,0),"")</f>
        <v/>
      </c>
    </row>
    <row r="1904" spans="1:16" x14ac:dyDescent="0.25">
      <c r="A1904" s="1">
        <v>1145</v>
      </c>
      <c r="P1904" s="4" t="str">
        <f>IFERROR(VLOOKUP(J1904,Config!$A:$F,6,0),"")</f>
        <v/>
      </c>
    </row>
    <row r="1905" spans="1:16" x14ac:dyDescent="0.25">
      <c r="A1905" s="1">
        <v>1146</v>
      </c>
      <c r="P1905" s="4" t="str">
        <f>IFERROR(VLOOKUP(J1905,Config!$A:$F,6,0),"")</f>
        <v/>
      </c>
    </row>
    <row r="1906" spans="1:16" x14ac:dyDescent="0.25">
      <c r="A1906" s="1">
        <v>1147</v>
      </c>
      <c r="P1906" s="4" t="str">
        <f>IFERROR(VLOOKUP(J1906,Config!$A:$F,6,0),"")</f>
        <v/>
      </c>
    </row>
    <row r="1907" spans="1:16" x14ac:dyDescent="0.25">
      <c r="A1907" s="1">
        <v>1148</v>
      </c>
      <c r="P1907" s="4" t="str">
        <f>IFERROR(VLOOKUP(J1907,Config!$A:$F,6,0),"")</f>
        <v/>
      </c>
    </row>
    <row r="1908" spans="1:16" x14ac:dyDescent="0.25">
      <c r="A1908" s="1">
        <v>1149</v>
      </c>
      <c r="P1908" s="4" t="str">
        <f>IFERROR(VLOOKUP(J1908,Config!$A:$F,6,0),"")</f>
        <v/>
      </c>
    </row>
    <row r="1909" spans="1:16" x14ac:dyDescent="0.25">
      <c r="A1909" s="1">
        <v>1150</v>
      </c>
      <c r="P1909" s="4" t="str">
        <f>IFERROR(VLOOKUP(J1909,Config!$A:$F,6,0),"")</f>
        <v/>
      </c>
    </row>
    <row r="1910" spans="1:16" x14ac:dyDescent="0.25">
      <c r="A1910" s="1">
        <v>1151</v>
      </c>
      <c r="P1910" s="4" t="str">
        <f>IFERROR(VLOOKUP(J1910,Config!$A:$F,6,0),"")</f>
        <v/>
      </c>
    </row>
    <row r="1911" spans="1:16" x14ac:dyDescent="0.25">
      <c r="A1911" s="1">
        <v>1152</v>
      </c>
      <c r="P1911" s="4" t="str">
        <f>IFERROR(VLOOKUP(J1911,Config!$A:$F,6,0),"")</f>
        <v/>
      </c>
    </row>
    <row r="1912" spans="1:16" x14ac:dyDescent="0.25">
      <c r="A1912" s="1">
        <v>1153</v>
      </c>
      <c r="P1912" s="4" t="str">
        <f>IFERROR(VLOOKUP(J1912,Config!$A:$F,6,0),"")</f>
        <v/>
      </c>
    </row>
    <row r="1913" spans="1:16" x14ac:dyDescent="0.25">
      <c r="A1913" s="1">
        <v>1154</v>
      </c>
      <c r="P1913" s="4" t="str">
        <f>IFERROR(VLOOKUP(J1913,Config!$A:$F,6,0),"")</f>
        <v/>
      </c>
    </row>
    <row r="1914" spans="1:16" x14ac:dyDescent="0.25">
      <c r="A1914" s="1">
        <v>1155</v>
      </c>
      <c r="P1914" s="4" t="str">
        <f>IFERROR(VLOOKUP(J1914,Config!$A:$F,6,0),"")</f>
        <v/>
      </c>
    </row>
    <row r="1915" spans="1:16" x14ac:dyDescent="0.25">
      <c r="A1915" s="1">
        <v>1156</v>
      </c>
      <c r="P1915" s="4" t="str">
        <f>IFERROR(VLOOKUP(J1915,Config!$A:$F,6,0),"")</f>
        <v/>
      </c>
    </row>
    <row r="1916" spans="1:16" x14ac:dyDescent="0.25">
      <c r="A1916" s="1">
        <v>1157</v>
      </c>
      <c r="P1916" s="4" t="str">
        <f>IFERROR(VLOOKUP(J1916,Config!$A:$F,6,0),"")</f>
        <v/>
      </c>
    </row>
    <row r="1917" spans="1:16" x14ac:dyDescent="0.25">
      <c r="A1917" s="1">
        <v>1158</v>
      </c>
      <c r="P1917" s="4" t="str">
        <f>IFERROR(VLOOKUP(J1917,Config!$A:$F,6,0),"")</f>
        <v/>
      </c>
    </row>
    <row r="1918" spans="1:16" x14ac:dyDescent="0.25">
      <c r="A1918" s="1">
        <v>1159</v>
      </c>
      <c r="P1918" s="4" t="str">
        <f>IFERROR(VLOOKUP(J1918,Config!$A:$F,6,0),"")</f>
        <v/>
      </c>
    </row>
    <row r="1919" spans="1:16" x14ac:dyDescent="0.25">
      <c r="A1919" s="1">
        <v>1160</v>
      </c>
      <c r="P1919" s="4" t="str">
        <f>IFERROR(VLOOKUP(J1919,Config!$A:$F,6,0),"")</f>
        <v/>
      </c>
    </row>
    <row r="1920" spans="1:16" x14ac:dyDescent="0.25">
      <c r="A1920" s="1">
        <v>1161</v>
      </c>
      <c r="P1920" s="4" t="str">
        <f>IFERROR(VLOOKUP(J1920,Config!$A:$F,6,0),"")</f>
        <v/>
      </c>
    </row>
    <row r="1921" spans="1:16" x14ac:dyDescent="0.25">
      <c r="A1921" s="1">
        <v>1162</v>
      </c>
      <c r="P1921" s="4" t="str">
        <f>IFERROR(VLOOKUP(J1921,Config!$A:$F,6,0),"")</f>
        <v/>
      </c>
    </row>
    <row r="1922" spans="1:16" x14ac:dyDescent="0.25">
      <c r="A1922" s="1">
        <v>1163</v>
      </c>
      <c r="P1922" s="4" t="str">
        <f>IFERROR(VLOOKUP(J1922,Config!$A:$F,6,0),"")</f>
        <v/>
      </c>
    </row>
    <row r="1923" spans="1:16" x14ac:dyDescent="0.25">
      <c r="A1923" s="1">
        <v>1164</v>
      </c>
      <c r="P1923" s="4" t="str">
        <f>IFERROR(VLOOKUP(J1923,Config!$A:$F,6,0),"")</f>
        <v/>
      </c>
    </row>
    <row r="1924" spans="1:16" x14ac:dyDescent="0.25">
      <c r="A1924" s="1">
        <v>1165</v>
      </c>
      <c r="P1924" s="4" t="str">
        <f>IFERROR(VLOOKUP(J1924,Config!$A:$F,6,0),"")</f>
        <v/>
      </c>
    </row>
    <row r="1925" spans="1:16" x14ac:dyDescent="0.25">
      <c r="A1925" s="1">
        <v>1166</v>
      </c>
      <c r="P1925" s="4" t="str">
        <f>IFERROR(VLOOKUP(J1925,Config!$A:$F,6,0),"")</f>
        <v/>
      </c>
    </row>
    <row r="1926" spans="1:16" x14ac:dyDescent="0.25">
      <c r="A1926" s="1">
        <v>1167</v>
      </c>
      <c r="P1926" s="4" t="str">
        <f>IFERROR(VLOOKUP(J1926,Config!$A:$F,6,0),"")</f>
        <v/>
      </c>
    </row>
    <row r="1927" spans="1:16" x14ac:dyDescent="0.25">
      <c r="A1927" s="1">
        <v>1168</v>
      </c>
      <c r="P1927" s="4" t="str">
        <f>IFERROR(VLOOKUP(J1927,Config!$A:$F,6,0),"")</f>
        <v/>
      </c>
    </row>
    <row r="1928" spans="1:16" x14ac:dyDescent="0.25">
      <c r="A1928" s="1">
        <v>1169</v>
      </c>
      <c r="P1928" s="4" t="str">
        <f>IFERROR(VLOOKUP(J1928,Config!$A:$F,6,0),"")</f>
        <v/>
      </c>
    </row>
    <row r="1929" spans="1:16" x14ac:dyDescent="0.25">
      <c r="A1929" s="1">
        <v>1170</v>
      </c>
      <c r="P1929" s="4" t="str">
        <f>IFERROR(VLOOKUP(J1929,Config!$A:$F,6,0),"")</f>
        <v/>
      </c>
    </row>
    <row r="1930" spans="1:16" x14ac:dyDescent="0.25">
      <c r="A1930" s="1">
        <v>1171</v>
      </c>
      <c r="P1930" s="4" t="str">
        <f>IFERROR(VLOOKUP(J1930,Config!$A:$F,6,0),"")</f>
        <v/>
      </c>
    </row>
    <row r="1931" spans="1:16" x14ac:dyDescent="0.25">
      <c r="A1931" s="1">
        <v>1172</v>
      </c>
      <c r="P1931" s="4" t="str">
        <f>IFERROR(VLOOKUP(J1931,Config!$A:$F,6,0),"")</f>
        <v/>
      </c>
    </row>
    <row r="1932" spans="1:16" x14ac:dyDescent="0.25">
      <c r="A1932" s="1">
        <v>1173</v>
      </c>
      <c r="P1932" s="4" t="str">
        <f>IFERROR(VLOOKUP(J1932,Config!$A:$F,6,0),"")</f>
        <v/>
      </c>
    </row>
    <row r="1933" spans="1:16" x14ac:dyDescent="0.25">
      <c r="A1933" s="1">
        <v>1174</v>
      </c>
      <c r="P1933" s="4" t="str">
        <f>IFERROR(VLOOKUP(J1933,Config!$A:$F,6,0),"")</f>
        <v/>
      </c>
    </row>
    <row r="1934" spans="1:16" x14ac:dyDescent="0.25">
      <c r="A1934" s="1">
        <v>1175</v>
      </c>
      <c r="P1934" s="4" t="str">
        <f>IFERROR(VLOOKUP(J1934,Config!$A:$F,6,0),"")</f>
        <v/>
      </c>
    </row>
    <row r="1935" spans="1:16" x14ac:dyDescent="0.25">
      <c r="A1935" s="1">
        <v>1176</v>
      </c>
      <c r="P1935" s="4" t="str">
        <f>IFERROR(VLOOKUP(J1935,Config!$A:$F,6,0),"")</f>
        <v/>
      </c>
    </row>
    <row r="1936" spans="1:16" x14ac:dyDescent="0.25">
      <c r="A1936" s="1">
        <v>1177</v>
      </c>
      <c r="P1936" s="4" t="str">
        <f>IFERROR(VLOOKUP(J1936,Config!$A:$F,6,0),"")</f>
        <v/>
      </c>
    </row>
    <row r="1937" spans="1:16" x14ac:dyDescent="0.25">
      <c r="A1937" s="1">
        <v>1178</v>
      </c>
      <c r="P1937" s="4" t="str">
        <f>IFERROR(VLOOKUP(J1937,Config!$A:$F,6,0),"")</f>
        <v/>
      </c>
    </row>
    <row r="1938" spans="1:16" x14ac:dyDescent="0.25">
      <c r="A1938" s="1">
        <v>1179</v>
      </c>
      <c r="P1938" s="4" t="str">
        <f>IFERROR(VLOOKUP(J1938,Config!$A:$F,6,0),"")</f>
        <v/>
      </c>
    </row>
    <row r="1939" spans="1:16" x14ac:dyDescent="0.25">
      <c r="A1939" s="1">
        <v>1180</v>
      </c>
      <c r="P1939" s="4" t="str">
        <f>IFERROR(VLOOKUP(J1939,Config!$A:$F,6,0),"")</f>
        <v/>
      </c>
    </row>
    <row r="1940" spans="1:16" x14ac:dyDescent="0.25">
      <c r="A1940" s="1">
        <v>1181</v>
      </c>
      <c r="P1940" s="4" t="str">
        <f>IFERROR(VLOOKUP(J1940,Config!$A:$F,6,0),"")</f>
        <v/>
      </c>
    </row>
    <row r="1941" spans="1:16" x14ac:dyDescent="0.25">
      <c r="A1941" s="1">
        <v>1182</v>
      </c>
      <c r="P1941" s="4" t="str">
        <f>IFERROR(VLOOKUP(J1941,Config!$A:$F,6,0),"")</f>
        <v/>
      </c>
    </row>
    <row r="1942" spans="1:16" x14ac:dyDescent="0.25">
      <c r="A1942" s="1">
        <v>1183</v>
      </c>
      <c r="P1942" s="4" t="str">
        <f>IFERROR(VLOOKUP(J1942,Config!$A:$F,6,0),"")</f>
        <v/>
      </c>
    </row>
    <row r="1943" spans="1:16" x14ac:dyDescent="0.25">
      <c r="A1943" s="1">
        <v>1184</v>
      </c>
      <c r="P1943" s="4" t="str">
        <f>IFERROR(VLOOKUP(J1943,Config!$A:$F,6,0),"")</f>
        <v/>
      </c>
    </row>
    <row r="1944" spans="1:16" x14ac:dyDescent="0.25">
      <c r="A1944" s="1">
        <v>1185</v>
      </c>
      <c r="P1944" s="4" t="str">
        <f>IFERROR(VLOOKUP(J1944,Config!$A:$F,6,0),"")</f>
        <v/>
      </c>
    </row>
    <row r="1945" spans="1:16" x14ac:dyDescent="0.25">
      <c r="A1945" s="1">
        <v>1186</v>
      </c>
      <c r="P1945" s="4" t="str">
        <f>IFERROR(VLOOKUP(J1945,Config!$A:$F,6,0),"")</f>
        <v/>
      </c>
    </row>
    <row r="1946" spans="1:16" x14ac:dyDescent="0.25">
      <c r="A1946" s="1">
        <v>1187</v>
      </c>
      <c r="P1946" s="4" t="str">
        <f>IFERROR(VLOOKUP(J1946,Config!$A:$F,6,0),"")</f>
        <v/>
      </c>
    </row>
    <row r="1947" spans="1:16" x14ac:dyDescent="0.25">
      <c r="A1947" s="1">
        <v>1188</v>
      </c>
      <c r="P1947" s="4" t="str">
        <f>IFERROR(VLOOKUP(J1947,Config!$A:$F,6,0),"")</f>
        <v/>
      </c>
    </row>
    <row r="1948" spans="1:16" x14ac:dyDescent="0.25">
      <c r="A1948" s="1">
        <v>1189</v>
      </c>
      <c r="P1948" s="4" t="str">
        <f>IFERROR(VLOOKUP(J1948,Config!$A:$F,6,0),"")</f>
        <v/>
      </c>
    </row>
    <row r="1949" spans="1:16" x14ac:dyDescent="0.25">
      <c r="A1949" s="1">
        <v>1190</v>
      </c>
      <c r="P1949" s="4" t="str">
        <f>IFERROR(VLOOKUP(J1949,Config!$A:$F,6,0),"")</f>
        <v/>
      </c>
    </row>
    <row r="1950" spans="1:16" x14ac:dyDescent="0.25">
      <c r="A1950" s="1">
        <v>1191</v>
      </c>
      <c r="P1950" s="4" t="str">
        <f>IFERROR(VLOOKUP(J1950,Config!$A:$F,6,0),"")</f>
        <v/>
      </c>
    </row>
    <row r="1951" spans="1:16" x14ac:dyDescent="0.25">
      <c r="A1951" s="1">
        <v>1192</v>
      </c>
      <c r="P1951" s="4" t="str">
        <f>IFERROR(VLOOKUP(J1951,Config!$A:$F,6,0),"")</f>
        <v/>
      </c>
    </row>
    <row r="1952" spans="1:16" x14ac:dyDescent="0.25">
      <c r="A1952" s="1">
        <v>1193</v>
      </c>
      <c r="P1952" s="4" t="str">
        <f>IFERROR(VLOOKUP(J1952,Config!$A:$F,6,0),"")</f>
        <v/>
      </c>
    </row>
    <row r="1953" spans="1:16" x14ac:dyDescent="0.25">
      <c r="A1953" s="1">
        <v>1194</v>
      </c>
      <c r="P1953" s="4" t="str">
        <f>IFERROR(VLOOKUP(J1953,Config!$A:$F,6,0),"")</f>
        <v/>
      </c>
    </row>
    <row r="1954" spans="1:16" x14ac:dyDescent="0.25">
      <c r="A1954" s="1">
        <v>1195</v>
      </c>
      <c r="P1954" s="4" t="str">
        <f>IFERROR(VLOOKUP(J1954,Config!$A:$F,6,0),"")</f>
        <v/>
      </c>
    </row>
    <row r="1955" spans="1:16" x14ac:dyDescent="0.25">
      <c r="A1955" s="1">
        <v>1196</v>
      </c>
      <c r="P1955" s="4" t="str">
        <f>IFERROR(VLOOKUP(J1955,Config!$A:$F,6,0),"")</f>
        <v/>
      </c>
    </row>
    <row r="1956" spans="1:16" x14ac:dyDescent="0.25">
      <c r="A1956" s="1">
        <v>1197</v>
      </c>
      <c r="P1956" s="4" t="str">
        <f>IFERROR(VLOOKUP(J1956,Config!$A:$F,6,0),"")</f>
        <v/>
      </c>
    </row>
    <row r="1957" spans="1:16" x14ac:dyDescent="0.25">
      <c r="A1957" s="1">
        <v>1198</v>
      </c>
      <c r="P1957" s="4" t="str">
        <f>IFERROR(VLOOKUP(J1957,Config!$A:$F,6,0),"")</f>
        <v/>
      </c>
    </row>
    <row r="1958" spans="1:16" x14ac:dyDescent="0.25">
      <c r="A1958" s="1">
        <v>1199</v>
      </c>
      <c r="P1958" s="4" t="str">
        <f>IFERROR(VLOOKUP(J1958,Config!$A:$F,6,0),"")</f>
        <v/>
      </c>
    </row>
    <row r="1959" spans="1:16" x14ac:dyDescent="0.25">
      <c r="A1959" s="1">
        <v>1200</v>
      </c>
      <c r="P1959" s="4" t="str">
        <f>IFERROR(VLOOKUP(J1959,Config!$A:$F,6,0),"")</f>
        <v/>
      </c>
    </row>
    <row r="1960" spans="1:16" x14ac:dyDescent="0.25">
      <c r="A1960" s="1">
        <v>1201</v>
      </c>
      <c r="P1960" s="4" t="str">
        <f>IFERROR(VLOOKUP(J1960,Config!$A:$F,6,0),"")</f>
        <v/>
      </c>
    </row>
    <row r="1961" spans="1:16" x14ac:dyDescent="0.25">
      <c r="A1961" s="1">
        <v>1202</v>
      </c>
      <c r="P1961" s="4" t="str">
        <f>IFERROR(VLOOKUP(J1961,Config!$A:$F,6,0),"")</f>
        <v/>
      </c>
    </row>
    <row r="1962" spans="1:16" x14ac:dyDescent="0.25">
      <c r="A1962" s="1">
        <v>1203</v>
      </c>
      <c r="P1962" s="4" t="str">
        <f>IFERROR(VLOOKUP(J1962,Config!$A:$F,6,0),"")</f>
        <v/>
      </c>
    </row>
    <row r="1963" spans="1:16" x14ac:dyDescent="0.25">
      <c r="A1963" s="1">
        <v>1204</v>
      </c>
      <c r="P1963" s="4" t="str">
        <f>IFERROR(VLOOKUP(J1963,Config!$A:$F,6,0),"")</f>
        <v/>
      </c>
    </row>
    <row r="1964" spans="1:16" x14ac:dyDescent="0.25">
      <c r="A1964" s="1">
        <v>1205</v>
      </c>
      <c r="P1964" s="4" t="str">
        <f>IFERROR(VLOOKUP(J1964,Config!$A:$F,6,0),"")</f>
        <v/>
      </c>
    </row>
    <row r="1965" spans="1:16" x14ac:dyDescent="0.25">
      <c r="A1965" s="1">
        <v>1206</v>
      </c>
      <c r="P1965" s="4" t="str">
        <f>IFERROR(VLOOKUP(J1965,Config!$A:$F,6,0),"")</f>
        <v/>
      </c>
    </row>
    <row r="1966" spans="1:16" x14ac:dyDescent="0.25">
      <c r="A1966" s="1">
        <v>1207</v>
      </c>
      <c r="P1966" s="4" t="str">
        <f>IFERROR(VLOOKUP(J1966,Config!$A:$F,6,0),"")</f>
        <v/>
      </c>
    </row>
    <row r="1967" spans="1:16" x14ac:dyDescent="0.25">
      <c r="A1967" s="1">
        <v>1208</v>
      </c>
      <c r="P1967" s="4" t="str">
        <f>IFERROR(VLOOKUP(J1967,Config!$A:$F,6,0),"")</f>
        <v/>
      </c>
    </row>
    <row r="1968" spans="1:16" x14ac:dyDescent="0.25">
      <c r="A1968" s="1">
        <v>1209</v>
      </c>
      <c r="P1968" s="4" t="str">
        <f>IFERROR(VLOOKUP(J1968,Config!$A:$F,6,0),"")</f>
        <v/>
      </c>
    </row>
    <row r="1969" spans="1:16" x14ac:dyDescent="0.25">
      <c r="A1969" s="1">
        <v>1210</v>
      </c>
      <c r="P1969" s="4" t="str">
        <f>IFERROR(VLOOKUP(J1969,Config!$A:$F,6,0),"")</f>
        <v/>
      </c>
    </row>
    <row r="1970" spans="1:16" x14ac:dyDescent="0.25">
      <c r="A1970" s="1">
        <v>1211</v>
      </c>
      <c r="P1970" s="4" t="str">
        <f>IFERROR(VLOOKUP(J1970,Config!$A:$F,6,0),"")</f>
        <v/>
      </c>
    </row>
    <row r="1971" spans="1:16" x14ac:dyDescent="0.25">
      <c r="A1971" s="1">
        <v>1212</v>
      </c>
      <c r="P1971" s="4" t="str">
        <f>IFERROR(VLOOKUP(J1971,Config!$A:$F,6,0),"")</f>
        <v/>
      </c>
    </row>
    <row r="1972" spans="1:16" x14ac:dyDescent="0.25">
      <c r="A1972" s="1">
        <v>1213</v>
      </c>
      <c r="P1972" s="4" t="str">
        <f>IFERROR(VLOOKUP(J1972,Config!$A:$F,6,0),"")</f>
        <v/>
      </c>
    </row>
    <row r="1973" spans="1:16" x14ac:dyDescent="0.25">
      <c r="A1973" s="1">
        <v>1214</v>
      </c>
      <c r="P1973" s="4" t="str">
        <f>IFERROR(VLOOKUP(J1973,Config!$A:$F,6,0),"")</f>
        <v/>
      </c>
    </row>
    <row r="1974" spans="1:16" x14ac:dyDescent="0.25">
      <c r="A1974" s="1">
        <v>1215</v>
      </c>
      <c r="P1974" s="4" t="str">
        <f>IFERROR(VLOOKUP(J1974,Config!$A:$F,6,0),"")</f>
        <v/>
      </c>
    </row>
    <row r="1975" spans="1:16" x14ac:dyDescent="0.25">
      <c r="A1975" s="1">
        <v>1216</v>
      </c>
      <c r="P1975" s="4" t="str">
        <f>IFERROR(VLOOKUP(J1975,Config!$A:$F,6,0),"")</f>
        <v/>
      </c>
    </row>
    <row r="1976" spans="1:16" x14ac:dyDescent="0.25">
      <c r="A1976" s="1">
        <v>1217</v>
      </c>
      <c r="P1976" s="4" t="str">
        <f>IFERROR(VLOOKUP(J1976,Config!$A:$F,6,0),"")</f>
        <v/>
      </c>
    </row>
    <row r="1977" spans="1:16" x14ac:dyDescent="0.25">
      <c r="A1977" s="1">
        <v>1218</v>
      </c>
      <c r="P1977" s="4" t="str">
        <f>IFERROR(VLOOKUP(J1977,Config!$A:$F,6,0),"")</f>
        <v/>
      </c>
    </row>
    <row r="1978" spans="1:16" x14ac:dyDescent="0.25">
      <c r="A1978" s="1">
        <v>1219</v>
      </c>
      <c r="P1978" s="4" t="str">
        <f>IFERROR(VLOOKUP(J1978,Config!$A:$F,6,0),"")</f>
        <v/>
      </c>
    </row>
    <row r="1979" spans="1:16" x14ac:dyDescent="0.25">
      <c r="A1979" s="1">
        <v>1220</v>
      </c>
      <c r="P1979" s="4" t="str">
        <f>IFERROR(VLOOKUP(J1979,Config!$A:$F,6,0),"")</f>
        <v/>
      </c>
    </row>
    <row r="1980" spans="1:16" x14ac:dyDescent="0.25">
      <c r="A1980" s="1">
        <v>1221</v>
      </c>
      <c r="P1980" s="4" t="str">
        <f>IFERROR(VLOOKUP(J1980,Config!$A:$F,6,0),"")</f>
        <v/>
      </c>
    </row>
    <row r="1981" spans="1:16" x14ac:dyDescent="0.25">
      <c r="A1981" s="1">
        <v>1222</v>
      </c>
      <c r="P1981" s="4" t="str">
        <f>IFERROR(VLOOKUP(J1981,Config!$A:$F,6,0),"")</f>
        <v/>
      </c>
    </row>
    <row r="1982" spans="1:16" x14ac:dyDescent="0.25">
      <c r="A1982" s="1">
        <v>1223</v>
      </c>
      <c r="P1982" s="4" t="str">
        <f>IFERROR(VLOOKUP(J1982,Config!$A:$F,6,0),"")</f>
        <v/>
      </c>
    </row>
    <row r="1983" spans="1:16" x14ac:dyDescent="0.25">
      <c r="A1983" s="1">
        <v>1224</v>
      </c>
      <c r="P1983" s="4" t="str">
        <f>IFERROR(VLOOKUP(J1983,Config!$A:$F,6,0),"")</f>
        <v/>
      </c>
    </row>
    <row r="1984" spans="1:16" x14ac:dyDescent="0.25">
      <c r="A1984" s="1">
        <v>1225</v>
      </c>
      <c r="P1984" s="4" t="str">
        <f>IFERROR(VLOOKUP(J1984,Config!$A:$F,6,0),"")</f>
        <v/>
      </c>
    </row>
    <row r="1985" spans="1:16" x14ac:dyDescent="0.25">
      <c r="A1985" s="1">
        <v>1226</v>
      </c>
      <c r="P1985" s="4" t="str">
        <f>IFERROR(VLOOKUP(J1985,Config!$A:$F,6,0),"")</f>
        <v/>
      </c>
    </row>
    <row r="1986" spans="1:16" x14ac:dyDescent="0.25">
      <c r="A1986" s="1">
        <v>1227</v>
      </c>
      <c r="P1986" s="4" t="str">
        <f>IFERROR(VLOOKUP(J1986,Config!$A:$F,6,0),"")</f>
        <v/>
      </c>
    </row>
    <row r="1987" spans="1:16" x14ac:dyDescent="0.25">
      <c r="A1987" s="1">
        <v>1228</v>
      </c>
      <c r="P1987" s="4" t="str">
        <f>IFERROR(VLOOKUP(J1987,Config!$A:$F,6,0),"")</f>
        <v/>
      </c>
    </row>
    <row r="1988" spans="1:16" x14ac:dyDescent="0.25">
      <c r="A1988" s="1">
        <v>1229</v>
      </c>
      <c r="P1988" s="4" t="str">
        <f>IFERROR(VLOOKUP(J1988,Config!$A:$F,6,0),"")</f>
        <v/>
      </c>
    </row>
    <row r="1989" spans="1:16" x14ac:dyDescent="0.25">
      <c r="A1989" s="1">
        <v>1230</v>
      </c>
      <c r="P1989" s="4" t="str">
        <f>IFERROR(VLOOKUP(J1989,Config!$A:$F,6,0),"")</f>
        <v/>
      </c>
    </row>
    <row r="1990" spans="1:16" x14ac:dyDescent="0.25">
      <c r="A1990" s="1">
        <v>1231</v>
      </c>
      <c r="P1990" s="4" t="str">
        <f>IFERROR(VLOOKUP(J1990,Config!$A:$F,6,0),"")</f>
        <v/>
      </c>
    </row>
    <row r="1991" spans="1:16" x14ac:dyDescent="0.25">
      <c r="A1991" s="1">
        <v>1232</v>
      </c>
      <c r="P1991" s="4" t="str">
        <f>IFERROR(VLOOKUP(J1991,Config!$A:$F,6,0),"")</f>
        <v/>
      </c>
    </row>
    <row r="1992" spans="1:16" x14ac:dyDescent="0.25">
      <c r="A1992" s="1">
        <v>1233</v>
      </c>
      <c r="P1992" s="4" t="str">
        <f>IFERROR(VLOOKUP(J1992,Config!$A:$F,6,0),"")</f>
        <v/>
      </c>
    </row>
    <row r="1993" spans="1:16" x14ac:dyDescent="0.25">
      <c r="A1993" s="1">
        <v>1234</v>
      </c>
      <c r="P1993" s="4" t="str">
        <f>IFERROR(VLOOKUP(J1993,Config!$A:$F,6,0),"")</f>
        <v/>
      </c>
    </row>
    <row r="1994" spans="1:16" x14ac:dyDescent="0.25">
      <c r="A1994" s="1">
        <v>1235</v>
      </c>
      <c r="P1994" s="4" t="str">
        <f>IFERROR(VLOOKUP(J1994,Config!$A:$F,6,0),"")</f>
        <v/>
      </c>
    </row>
    <row r="1995" spans="1:16" x14ac:dyDescent="0.25">
      <c r="A1995" s="1">
        <v>1236</v>
      </c>
      <c r="P1995" s="4" t="str">
        <f>IFERROR(VLOOKUP(J1995,Config!$A:$F,6,0),"")</f>
        <v/>
      </c>
    </row>
    <row r="1996" spans="1:16" x14ac:dyDescent="0.25">
      <c r="A1996" s="1">
        <v>1237</v>
      </c>
      <c r="P1996" s="4" t="str">
        <f>IFERROR(VLOOKUP(J1996,Config!$A:$F,6,0),"")</f>
        <v/>
      </c>
    </row>
    <row r="1997" spans="1:16" x14ac:dyDescent="0.25">
      <c r="A1997" s="1">
        <v>1238</v>
      </c>
      <c r="P1997" s="4" t="str">
        <f>IFERROR(VLOOKUP(J1997,Config!$A:$F,6,0),"")</f>
        <v/>
      </c>
    </row>
    <row r="1998" spans="1:16" x14ac:dyDescent="0.25">
      <c r="A1998" s="1">
        <v>1239</v>
      </c>
      <c r="P1998" s="4" t="str">
        <f>IFERROR(VLOOKUP(J1998,Config!$A:$F,6,0),"")</f>
        <v/>
      </c>
    </row>
    <row r="1999" spans="1:16" x14ac:dyDescent="0.25">
      <c r="A1999" s="1">
        <v>1240</v>
      </c>
      <c r="P1999" s="4" t="str">
        <f>IFERROR(VLOOKUP(J1999,Config!$A:$F,6,0),"")</f>
        <v/>
      </c>
    </row>
    <row r="2000" spans="1:16" x14ac:dyDescent="0.25">
      <c r="A2000" s="1">
        <v>1241</v>
      </c>
      <c r="P2000" s="4" t="str">
        <f>IFERROR(VLOOKUP(J2000,Config!$A:$F,6,0),"")</f>
        <v/>
      </c>
    </row>
    <row r="2001" spans="1:16" x14ac:dyDescent="0.25">
      <c r="A2001" s="1">
        <v>1242</v>
      </c>
      <c r="P2001" s="4" t="str">
        <f>IFERROR(VLOOKUP(J2001,Config!$A:$F,6,0),"")</f>
        <v/>
      </c>
    </row>
    <row r="2002" spans="1:16" x14ac:dyDescent="0.25">
      <c r="A2002" s="1">
        <v>1243</v>
      </c>
      <c r="P2002" s="4" t="str">
        <f>IFERROR(VLOOKUP(J2002,Config!$A:$F,6,0),"")</f>
        <v/>
      </c>
    </row>
    <row r="2003" spans="1:16" x14ac:dyDescent="0.25">
      <c r="A2003" s="1">
        <v>1244</v>
      </c>
      <c r="P2003" s="4" t="str">
        <f>IFERROR(VLOOKUP(J2003,Config!$A:$F,6,0),"")</f>
        <v/>
      </c>
    </row>
    <row r="2004" spans="1:16" x14ac:dyDescent="0.25">
      <c r="A2004" s="1">
        <v>1245</v>
      </c>
      <c r="P2004" s="4" t="str">
        <f>IFERROR(VLOOKUP(J2004,Config!$A:$F,6,0),"")</f>
        <v/>
      </c>
    </row>
    <row r="2005" spans="1:16" x14ac:dyDescent="0.25">
      <c r="A2005" s="1">
        <v>1246</v>
      </c>
      <c r="P2005" s="4" t="str">
        <f>IFERROR(VLOOKUP(J2005,Config!$A:$F,6,0),"")</f>
        <v/>
      </c>
    </row>
    <row r="2006" spans="1:16" x14ac:dyDescent="0.25">
      <c r="A2006" s="1">
        <v>1247</v>
      </c>
      <c r="P2006" s="4" t="str">
        <f>IFERROR(VLOOKUP(J2006,Config!$A:$F,6,0),"")</f>
        <v/>
      </c>
    </row>
    <row r="2007" spans="1:16" x14ac:dyDescent="0.25">
      <c r="A2007" s="1">
        <v>1248</v>
      </c>
      <c r="P2007" s="4" t="str">
        <f>IFERROR(VLOOKUP(J2007,Config!$A:$F,6,0),"")</f>
        <v/>
      </c>
    </row>
    <row r="2008" spans="1:16" x14ac:dyDescent="0.25">
      <c r="A2008" s="1">
        <v>1249</v>
      </c>
      <c r="P2008" s="4" t="str">
        <f>IFERROR(VLOOKUP(J2008,Config!$A:$F,6,0),"")</f>
        <v/>
      </c>
    </row>
    <row r="2009" spans="1:16" x14ac:dyDescent="0.25">
      <c r="A2009" s="1">
        <v>1250</v>
      </c>
      <c r="P2009" s="4" t="str">
        <f>IFERROR(VLOOKUP(J2009,Config!$A:$F,6,0),"")</f>
        <v/>
      </c>
    </row>
    <row r="2010" spans="1:16" x14ac:dyDescent="0.25">
      <c r="A2010" s="1">
        <v>1251</v>
      </c>
      <c r="P2010" s="4" t="str">
        <f>IFERROR(VLOOKUP(J2010,Config!$A:$F,6,0),"")</f>
        <v/>
      </c>
    </row>
    <row r="2011" spans="1:16" x14ac:dyDescent="0.25">
      <c r="A2011" s="1">
        <v>1252</v>
      </c>
      <c r="P2011" s="4" t="str">
        <f>IFERROR(VLOOKUP(J2011,Config!$A:$F,6,0),"")</f>
        <v/>
      </c>
    </row>
    <row r="2012" spans="1:16" x14ac:dyDescent="0.25">
      <c r="A2012" s="1">
        <v>1253</v>
      </c>
      <c r="P2012" s="4" t="str">
        <f>IFERROR(VLOOKUP(J2012,Config!$A:$F,6,0),"")</f>
        <v/>
      </c>
    </row>
    <row r="2013" spans="1:16" x14ac:dyDescent="0.25">
      <c r="A2013" s="1">
        <v>1254</v>
      </c>
      <c r="P2013" s="4" t="str">
        <f>IFERROR(VLOOKUP(J2013,Config!$A:$F,6,0),"")</f>
        <v/>
      </c>
    </row>
    <row r="2014" spans="1:16" x14ac:dyDescent="0.25">
      <c r="A2014" s="1">
        <v>1255</v>
      </c>
      <c r="P2014" s="4" t="str">
        <f>IFERROR(VLOOKUP(J2014,Config!$A:$F,6,0),"")</f>
        <v/>
      </c>
    </row>
    <row r="2015" spans="1:16" x14ac:dyDescent="0.25">
      <c r="A2015" s="1">
        <v>1256</v>
      </c>
      <c r="P2015" s="4" t="str">
        <f>IFERROR(VLOOKUP(J2015,Config!$A:$F,6,0),"")</f>
        <v/>
      </c>
    </row>
    <row r="2016" spans="1:16" x14ac:dyDescent="0.25">
      <c r="A2016" s="1">
        <v>1257</v>
      </c>
      <c r="P2016" s="4" t="str">
        <f>IFERROR(VLOOKUP(J2016,Config!$A:$F,6,0),"")</f>
        <v/>
      </c>
    </row>
    <row r="2017" spans="1:16" x14ac:dyDescent="0.25">
      <c r="A2017" s="1">
        <v>1258</v>
      </c>
      <c r="P2017" s="4" t="str">
        <f>IFERROR(VLOOKUP(J2017,Config!$A:$F,6,0),"")</f>
        <v/>
      </c>
    </row>
    <row r="2018" spans="1:16" x14ac:dyDescent="0.25">
      <c r="A2018" s="1">
        <v>1259</v>
      </c>
      <c r="P2018" s="4" t="str">
        <f>IFERROR(VLOOKUP(J2018,Config!$A:$F,6,0),"")</f>
        <v/>
      </c>
    </row>
    <row r="2019" spans="1:16" x14ac:dyDescent="0.25">
      <c r="A2019" s="1">
        <v>1260</v>
      </c>
      <c r="P2019" s="4" t="str">
        <f>IFERROR(VLOOKUP(J2019,Config!$A:$F,6,0),"")</f>
        <v/>
      </c>
    </row>
    <row r="2020" spans="1:16" x14ac:dyDescent="0.25">
      <c r="A2020" s="1">
        <v>1261</v>
      </c>
      <c r="P2020" s="4" t="str">
        <f>IFERROR(VLOOKUP(J2020,Config!$A:$F,6,0),"")</f>
        <v/>
      </c>
    </row>
    <row r="2021" spans="1:16" x14ac:dyDescent="0.25">
      <c r="A2021" s="1">
        <v>1262</v>
      </c>
      <c r="P2021" s="4" t="str">
        <f>IFERROR(VLOOKUP(J2021,Config!$A:$F,6,0),"")</f>
        <v/>
      </c>
    </row>
    <row r="2022" spans="1:16" x14ac:dyDescent="0.25">
      <c r="A2022" s="1">
        <v>1263</v>
      </c>
      <c r="P2022" s="4" t="str">
        <f>IFERROR(VLOOKUP(J2022,Config!$A:$F,6,0),"")</f>
        <v/>
      </c>
    </row>
    <row r="2023" spans="1:16" x14ac:dyDescent="0.25">
      <c r="A2023" s="1">
        <v>1264</v>
      </c>
      <c r="P2023" s="4" t="str">
        <f>IFERROR(VLOOKUP(J2023,Config!$A:$F,6,0),"")</f>
        <v/>
      </c>
    </row>
    <row r="2024" spans="1:16" x14ac:dyDescent="0.25">
      <c r="A2024" s="1">
        <v>1265</v>
      </c>
      <c r="P2024" s="4" t="str">
        <f>IFERROR(VLOOKUP(J2024,Config!$A:$F,6,0),"")</f>
        <v/>
      </c>
    </row>
    <row r="2025" spans="1:16" x14ac:dyDescent="0.25">
      <c r="A2025" s="1">
        <v>1266</v>
      </c>
      <c r="P2025" s="4" t="str">
        <f>IFERROR(VLOOKUP(J2025,Config!$A:$F,6,0),"")</f>
        <v/>
      </c>
    </row>
    <row r="2026" spans="1:16" x14ac:dyDescent="0.25">
      <c r="A2026" s="1">
        <v>1267</v>
      </c>
      <c r="P2026" s="4" t="str">
        <f>IFERROR(VLOOKUP(J2026,Config!$A:$F,6,0),"")</f>
        <v/>
      </c>
    </row>
    <row r="2027" spans="1:16" x14ac:dyDescent="0.25">
      <c r="A2027" s="1">
        <v>1268</v>
      </c>
      <c r="P2027" s="4" t="str">
        <f>IFERROR(VLOOKUP(J2027,Config!$A:$F,6,0),"")</f>
        <v/>
      </c>
    </row>
    <row r="2028" spans="1:16" x14ac:dyDescent="0.25">
      <c r="A2028" s="1">
        <v>1269</v>
      </c>
      <c r="P2028" s="4" t="str">
        <f>IFERROR(VLOOKUP(J2028,Config!$A:$F,6,0),"")</f>
        <v/>
      </c>
    </row>
    <row r="2029" spans="1:16" x14ac:dyDescent="0.25">
      <c r="A2029" s="1">
        <v>1270</v>
      </c>
      <c r="P2029" s="4" t="str">
        <f>IFERROR(VLOOKUP(J2029,Config!$A:$F,6,0),"")</f>
        <v/>
      </c>
    </row>
    <row r="2030" spans="1:16" x14ac:dyDescent="0.25">
      <c r="A2030" s="1">
        <v>1271</v>
      </c>
      <c r="P2030" s="4" t="str">
        <f>IFERROR(VLOOKUP(J2030,Config!$A:$F,6,0),"")</f>
        <v/>
      </c>
    </row>
    <row r="2031" spans="1:16" x14ac:dyDescent="0.25">
      <c r="A2031" s="1">
        <v>1272</v>
      </c>
      <c r="P2031" s="4" t="str">
        <f>IFERROR(VLOOKUP(J2031,Config!$A:$F,6,0),"")</f>
        <v/>
      </c>
    </row>
    <row r="2032" spans="1:16" x14ac:dyDescent="0.25">
      <c r="A2032" s="1">
        <v>1273</v>
      </c>
      <c r="P2032" s="4" t="str">
        <f>IFERROR(VLOOKUP(J2032,Config!$A:$F,6,0),"")</f>
        <v/>
      </c>
    </row>
    <row r="2033" spans="1:16" x14ac:dyDescent="0.25">
      <c r="A2033" s="1">
        <v>1274</v>
      </c>
      <c r="P2033" s="4" t="str">
        <f>IFERROR(VLOOKUP(J2033,Config!$A:$F,6,0),"")</f>
        <v/>
      </c>
    </row>
    <row r="2034" spans="1:16" x14ac:dyDescent="0.25">
      <c r="A2034" s="1">
        <v>1275</v>
      </c>
      <c r="P2034" s="4" t="str">
        <f>IFERROR(VLOOKUP(J2034,Config!$A:$F,6,0),"")</f>
        <v/>
      </c>
    </row>
    <row r="2035" spans="1:16" x14ac:dyDescent="0.25">
      <c r="A2035" s="1">
        <v>1276</v>
      </c>
      <c r="P2035" s="4" t="str">
        <f>IFERROR(VLOOKUP(J2035,Config!$A:$F,6,0),"")</f>
        <v/>
      </c>
    </row>
    <row r="2036" spans="1:16" x14ac:dyDescent="0.25">
      <c r="A2036" s="1">
        <v>1277</v>
      </c>
      <c r="P2036" s="4" t="str">
        <f>IFERROR(VLOOKUP(J2036,Config!$A:$F,6,0),"")</f>
        <v/>
      </c>
    </row>
    <row r="2037" spans="1:16" x14ac:dyDescent="0.25">
      <c r="A2037" s="1">
        <v>1278</v>
      </c>
      <c r="P2037" s="4" t="str">
        <f>IFERROR(VLOOKUP(J2037,Config!$A:$F,6,0),"")</f>
        <v/>
      </c>
    </row>
    <row r="2038" spans="1:16" x14ac:dyDescent="0.25">
      <c r="A2038" s="1">
        <v>1279</v>
      </c>
      <c r="P2038" s="4" t="str">
        <f>IFERROR(VLOOKUP(J2038,Config!$A:$F,6,0),"")</f>
        <v/>
      </c>
    </row>
    <row r="2039" spans="1:16" x14ac:dyDescent="0.25">
      <c r="A2039" s="1">
        <v>1280</v>
      </c>
      <c r="P2039" s="4" t="str">
        <f>IFERROR(VLOOKUP(J2039,Config!$A:$F,6,0),"")</f>
        <v/>
      </c>
    </row>
    <row r="2040" spans="1:16" x14ac:dyDescent="0.25">
      <c r="A2040" s="1">
        <v>1281</v>
      </c>
      <c r="P2040" s="4" t="str">
        <f>IFERROR(VLOOKUP(J2040,Config!$A:$F,6,0),"")</f>
        <v/>
      </c>
    </row>
    <row r="2041" spans="1:16" x14ac:dyDescent="0.25">
      <c r="A2041" s="1">
        <v>1282</v>
      </c>
      <c r="P2041" s="4" t="str">
        <f>IFERROR(VLOOKUP(J2041,Config!$A:$F,6,0),"")</f>
        <v/>
      </c>
    </row>
    <row r="2042" spans="1:16" x14ac:dyDescent="0.25">
      <c r="A2042" s="1">
        <v>1283</v>
      </c>
      <c r="P2042" s="4" t="str">
        <f>IFERROR(VLOOKUP(J2042,Config!$A:$F,6,0),"")</f>
        <v/>
      </c>
    </row>
    <row r="2043" spans="1:16" x14ac:dyDescent="0.25">
      <c r="A2043" s="1">
        <v>1284</v>
      </c>
      <c r="P2043" s="4" t="str">
        <f>IFERROR(VLOOKUP(J2043,Config!$A:$F,6,0),"")</f>
        <v/>
      </c>
    </row>
    <row r="2044" spans="1:16" x14ac:dyDescent="0.25">
      <c r="A2044" s="1">
        <v>1285</v>
      </c>
      <c r="P2044" s="4" t="str">
        <f>IFERROR(VLOOKUP(J2044,Config!$A:$F,6,0),"")</f>
        <v/>
      </c>
    </row>
    <row r="2045" spans="1:16" x14ac:dyDescent="0.25">
      <c r="A2045" s="1">
        <v>1286</v>
      </c>
      <c r="P2045" s="4" t="str">
        <f>IFERROR(VLOOKUP(J2045,Config!$A:$F,6,0),"")</f>
        <v/>
      </c>
    </row>
    <row r="2046" spans="1:16" x14ac:dyDescent="0.25">
      <c r="A2046" s="1">
        <v>1287</v>
      </c>
      <c r="P2046" s="4" t="str">
        <f>IFERROR(VLOOKUP(J2046,Config!$A:$F,6,0),"")</f>
        <v/>
      </c>
    </row>
    <row r="2047" spans="1:16" x14ac:dyDescent="0.25">
      <c r="A2047" s="1">
        <v>1288</v>
      </c>
      <c r="P2047" s="4" t="str">
        <f>IFERROR(VLOOKUP(J2047,Config!$A:$F,6,0),"")</f>
        <v/>
      </c>
    </row>
    <row r="2048" spans="1:16" x14ac:dyDescent="0.25">
      <c r="A2048" s="1">
        <v>1289</v>
      </c>
      <c r="P2048" s="4" t="str">
        <f>IFERROR(VLOOKUP(J2048,Config!$A:$F,6,0),"")</f>
        <v/>
      </c>
    </row>
    <row r="2049" spans="1:16" x14ac:dyDescent="0.25">
      <c r="A2049" s="1">
        <v>1290</v>
      </c>
      <c r="P2049" s="4" t="str">
        <f>IFERROR(VLOOKUP(J2049,Config!$A:$F,6,0),"")</f>
        <v/>
      </c>
    </row>
    <row r="2050" spans="1:16" x14ac:dyDescent="0.25">
      <c r="A2050" s="1">
        <v>1291</v>
      </c>
      <c r="P2050" s="4" t="str">
        <f>IFERROR(VLOOKUP(J2050,Config!$A:$F,6,0),"")</f>
        <v/>
      </c>
    </row>
    <row r="2051" spans="1:16" x14ac:dyDescent="0.25">
      <c r="A2051" s="1">
        <v>1292</v>
      </c>
      <c r="P2051" s="4" t="str">
        <f>IFERROR(VLOOKUP(J2051,Config!$A:$F,6,0),"")</f>
        <v/>
      </c>
    </row>
    <row r="2052" spans="1:16" x14ac:dyDescent="0.25">
      <c r="A2052" s="1">
        <v>1293</v>
      </c>
      <c r="P2052" s="4" t="str">
        <f>IFERROR(VLOOKUP(J2052,Config!$A:$F,6,0),"")</f>
        <v/>
      </c>
    </row>
    <row r="2053" spans="1:16" x14ac:dyDescent="0.25">
      <c r="A2053" s="1">
        <v>1294</v>
      </c>
      <c r="P2053" s="4" t="str">
        <f>IFERROR(VLOOKUP(J2053,Config!$A:$F,6,0),"")</f>
        <v/>
      </c>
    </row>
    <row r="2054" spans="1:16" x14ac:dyDescent="0.25">
      <c r="A2054" s="1">
        <v>1295</v>
      </c>
      <c r="P2054" s="4" t="str">
        <f>IFERROR(VLOOKUP(J2054,Config!$A:$F,6,0),"")</f>
        <v/>
      </c>
    </row>
    <row r="2055" spans="1:16" x14ac:dyDescent="0.25">
      <c r="A2055" s="1">
        <v>1296</v>
      </c>
      <c r="P2055" s="4" t="str">
        <f>IFERROR(VLOOKUP(J2055,Config!$A:$F,6,0),"")</f>
        <v/>
      </c>
    </row>
    <row r="2056" spans="1:16" x14ac:dyDescent="0.25">
      <c r="A2056" s="1">
        <v>1297</v>
      </c>
      <c r="P2056" s="4" t="str">
        <f>IFERROR(VLOOKUP(J2056,Config!$A:$F,6,0),"")</f>
        <v/>
      </c>
    </row>
    <row r="2057" spans="1:16" x14ac:dyDescent="0.25">
      <c r="A2057" s="1">
        <v>1298</v>
      </c>
      <c r="P2057" s="4" t="str">
        <f>IFERROR(VLOOKUP(J2057,Config!$A:$F,6,0),"")</f>
        <v/>
      </c>
    </row>
    <row r="2058" spans="1:16" x14ac:dyDescent="0.25">
      <c r="A2058" s="1">
        <v>1299</v>
      </c>
      <c r="P2058" s="4" t="str">
        <f>IFERROR(VLOOKUP(J2058,Config!$A:$F,6,0),"")</f>
        <v/>
      </c>
    </row>
    <row r="2059" spans="1:16" x14ac:dyDescent="0.25">
      <c r="A2059" s="1">
        <v>1300</v>
      </c>
      <c r="P2059" s="4" t="str">
        <f>IFERROR(VLOOKUP(J2059,Config!$A:$F,6,0),"")</f>
        <v/>
      </c>
    </row>
    <row r="2060" spans="1:16" x14ac:dyDescent="0.25">
      <c r="A2060" s="1">
        <v>1301</v>
      </c>
      <c r="P2060" s="4" t="str">
        <f>IFERROR(VLOOKUP(J2060,Config!$A:$F,6,0),"")</f>
        <v/>
      </c>
    </row>
    <row r="2061" spans="1:16" x14ac:dyDescent="0.25">
      <c r="A2061" s="1">
        <v>1302</v>
      </c>
      <c r="P2061" s="4" t="str">
        <f>IFERROR(VLOOKUP(J2061,Config!$A:$F,6,0),"")</f>
        <v/>
      </c>
    </row>
    <row r="2062" spans="1:16" x14ac:dyDescent="0.25">
      <c r="A2062" s="1">
        <v>1303</v>
      </c>
      <c r="P2062" s="4" t="str">
        <f>IFERROR(VLOOKUP(J2062,Config!$A:$F,6,0),"")</f>
        <v/>
      </c>
    </row>
    <row r="2063" spans="1:16" x14ac:dyDescent="0.25">
      <c r="A2063" s="1">
        <v>1304</v>
      </c>
      <c r="P2063" s="4" t="str">
        <f>IFERROR(VLOOKUP(J2063,Config!$A:$F,6,0),"")</f>
        <v/>
      </c>
    </row>
    <row r="2064" spans="1:16" x14ac:dyDescent="0.25">
      <c r="A2064" s="1">
        <v>1305</v>
      </c>
      <c r="P2064" s="4" t="str">
        <f>IFERROR(VLOOKUP(J2064,Config!$A:$F,6,0),"")</f>
        <v/>
      </c>
    </row>
    <row r="2065" spans="1:16" x14ac:dyDescent="0.25">
      <c r="A2065" s="1">
        <v>1306</v>
      </c>
      <c r="P2065" s="4" t="str">
        <f>IFERROR(VLOOKUP(J2065,Config!$A:$F,6,0),"")</f>
        <v/>
      </c>
    </row>
    <row r="2066" spans="1:16" x14ac:dyDescent="0.25">
      <c r="A2066" s="1">
        <v>1307</v>
      </c>
      <c r="P2066" s="4" t="str">
        <f>IFERROR(VLOOKUP(J2066,Config!$A:$F,6,0),"")</f>
        <v/>
      </c>
    </row>
    <row r="2067" spans="1:16" x14ac:dyDescent="0.25">
      <c r="A2067" s="1">
        <v>1308</v>
      </c>
      <c r="P2067" s="4" t="str">
        <f>IFERROR(VLOOKUP(J2067,Config!$A:$F,6,0),"")</f>
        <v/>
      </c>
    </row>
    <row r="2068" spans="1:16" x14ac:dyDescent="0.25">
      <c r="A2068" s="1">
        <v>1309</v>
      </c>
      <c r="P2068" s="4" t="str">
        <f>IFERROR(VLOOKUP(J2068,Config!$A:$F,6,0),"")</f>
        <v/>
      </c>
    </row>
    <row r="2069" spans="1:16" x14ac:dyDescent="0.25">
      <c r="A2069" s="1">
        <v>1310</v>
      </c>
      <c r="P2069" s="4" t="str">
        <f>IFERROR(VLOOKUP(J2069,Config!$A:$F,6,0),"")</f>
        <v/>
      </c>
    </row>
    <row r="2070" spans="1:16" x14ac:dyDescent="0.25">
      <c r="A2070" s="1">
        <v>1311</v>
      </c>
      <c r="P2070" s="4" t="str">
        <f>IFERROR(VLOOKUP(J2070,Config!$A:$F,6,0),"")</f>
        <v/>
      </c>
    </row>
    <row r="2071" spans="1:16" x14ac:dyDescent="0.25">
      <c r="A2071" s="1">
        <v>1312</v>
      </c>
      <c r="P2071" s="4" t="str">
        <f>IFERROR(VLOOKUP(J2071,Config!$A:$F,6,0),"")</f>
        <v/>
      </c>
    </row>
    <row r="2072" spans="1:16" x14ac:dyDescent="0.25">
      <c r="A2072" s="1">
        <v>1313</v>
      </c>
      <c r="P2072" s="4" t="str">
        <f>IFERROR(VLOOKUP(J2072,Config!$A:$F,6,0),"")</f>
        <v/>
      </c>
    </row>
    <row r="2073" spans="1:16" x14ac:dyDescent="0.25">
      <c r="A2073" s="1">
        <v>1314</v>
      </c>
      <c r="P2073" s="4" t="str">
        <f>IFERROR(VLOOKUP(J2073,Config!$A:$F,6,0),"")</f>
        <v/>
      </c>
    </row>
    <row r="2074" spans="1:16" x14ac:dyDescent="0.25">
      <c r="A2074" s="1">
        <v>1315</v>
      </c>
      <c r="P2074" s="4" t="str">
        <f>IFERROR(VLOOKUP(J2074,Config!$A:$F,6,0),"")</f>
        <v/>
      </c>
    </row>
    <row r="2075" spans="1:16" x14ac:dyDescent="0.25">
      <c r="A2075" s="1">
        <v>1316</v>
      </c>
      <c r="P2075" s="4" t="str">
        <f>IFERROR(VLOOKUP(J2075,Config!$A:$F,6,0),"")</f>
        <v/>
      </c>
    </row>
    <row r="2076" spans="1:16" x14ac:dyDescent="0.25">
      <c r="A2076" s="1">
        <v>1317</v>
      </c>
      <c r="P2076" s="4" t="str">
        <f>IFERROR(VLOOKUP(J2076,Config!$A:$F,6,0),"")</f>
        <v/>
      </c>
    </row>
    <row r="2077" spans="1:16" x14ac:dyDescent="0.25">
      <c r="A2077" s="1">
        <v>1318</v>
      </c>
      <c r="P2077" s="4" t="str">
        <f>IFERROR(VLOOKUP(J2077,Config!$A:$F,6,0),"")</f>
        <v/>
      </c>
    </row>
    <row r="2078" spans="1:16" x14ac:dyDescent="0.25">
      <c r="A2078" s="1">
        <v>1319</v>
      </c>
      <c r="P2078" s="4" t="str">
        <f>IFERROR(VLOOKUP(J2078,Config!$A:$F,6,0),"")</f>
        <v/>
      </c>
    </row>
    <row r="2079" spans="1:16" x14ac:dyDescent="0.25">
      <c r="A2079" s="1">
        <v>1320</v>
      </c>
      <c r="P2079" s="4" t="str">
        <f>IFERROR(VLOOKUP(J2079,Config!$A:$F,6,0),"")</f>
        <v/>
      </c>
    </row>
    <row r="2080" spans="1:16" x14ac:dyDescent="0.25">
      <c r="J2080" s="24"/>
    </row>
    <row r="2081" spans="10:10" x14ac:dyDescent="0.25">
      <c r="J2081" s="24"/>
    </row>
    <row r="2082" spans="10:10" x14ac:dyDescent="0.25">
      <c r="J2082" s="24"/>
    </row>
    <row r="2083" spans="10:10" x14ac:dyDescent="0.25">
      <c r="J2083" s="24"/>
    </row>
    <row r="2084" spans="10:10" x14ac:dyDescent="0.25">
      <c r="J2084" s="24"/>
    </row>
    <row r="2085" spans="10:10" x14ac:dyDescent="0.25">
      <c r="J2085" s="24"/>
    </row>
    <row r="2086" spans="10:10" x14ac:dyDescent="0.25">
      <c r="J2086" s="24"/>
    </row>
    <row r="2087" spans="10:10" x14ac:dyDescent="0.25">
      <c r="J2087" s="24"/>
    </row>
    <row r="2088" spans="10:10" x14ac:dyDescent="0.25">
      <c r="J2088" s="24"/>
    </row>
    <row r="2089" spans="10:10" x14ac:dyDescent="0.25">
      <c r="J2089" s="24"/>
    </row>
    <row r="2090" spans="10:10" x14ac:dyDescent="0.25">
      <c r="J2090" s="24"/>
    </row>
    <row r="2091" spans="10:10" x14ac:dyDescent="0.25">
      <c r="J2091" s="24"/>
    </row>
    <row r="2092" spans="10:10" x14ac:dyDescent="0.25">
      <c r="J2092" s="24"/>
    </row>
    <row r="2093" spans="10:10" x14ac:dyDescent="0.25">
      <c r="J2093" s="24"/>
    </row>
    <row r="2094" spans="10:10" x14ac:dyDescent="0.25">
      <c r="J2094" s="24"/>
    </row>
    <row r="2095" spans="10:10" x14ac:dyDescent="0.25">
      <c r="J2095" s="24"/>
    </row>
    <row r="2096" spans="10:10" x14ac:dyDescent="0.25">
      <c r="J2096" s="24"/>
    </row>
    <row r="2097" spans="10:10" x14ac:dyDescent="0.25">
      <c r="J2097" s="24"/>
    </row>
    <row r="2098" spans="10:10" x14ac:dyDescent="0.25">
      <c r="J2098" s="24"/>
    </row>
    <row r="2099" spans="10:10" x14ac:dyDescent="0.25">
      <c r="J2099" s="24"/>
    </row>
    <row r="2100" spans="10:10" x14ac:dyDescent="0.25">
      <c r="J2100" s="24"/>
    </row>
    <row r="2101" spans="10:10" x14ac:dyDescent="0.25">
      <c r="J2101" s="24"/>
    </row>
    <row r="2102" spans="10:10" x14ac:dyDescent="0.25">
      <c r="J2102" s="24"/>
    </row>
    <row r="2103" spans="10:10" x14ac:dyDescent="0.25">
      <c r="J2103" s="24"/>
    </row>
    <row r="2104" spans="10:10" x14ac:dyDescent="0.25">
      <c r="J2104" s="24"/>
    </row>
    <row r="2105" spans="10:10" x14ac:dyDescent="0.25">
      <c r="J2105" s="24"/>
    </row>
    <row r="2106" spans="10:10" x14ac:dyDescent="0.25">
      <c r="J2106" s="24"/>
    </row>
    <row r="2107" spans="10:10" x14ac:dyDescent="0.25">
      <c r="J2107" s="24"/>
    </row>
    <row r="2108" spans="10:10" x14ac:dyDescent="0.25">
      <c r="J2108" s="24"/>
    </row>
    <row r="2109" spans="10:10" x14ac:dyDescent="0.25">
      <c r="J2109" s="24"/>
    </row>
    <row r="2110" spans="10:10" x14ac:dyDescent="0.25">
      <c r="J2110" s="24"/>
    </row>
    <row r="2111" spans="10:10" x14ac:dyDescent="0.25">
      <c r="J2111" s="24"/>
    </row>
    <row r="2112" spans="10:10" x14ac:dyDescent="0.25">
      <c r="J2112" s="24"/>
    </row>
    <row r="2113" spans="10:10" x14ac:dyDescent="0.25">
      <c r="J2113" s="24"/>
    </row>
    <row r="2114" spans="10:10" x14ac:dyDescent="0.25">
      <c r="J2114" s="24"/>
    </row>
    <row r="2115" spans="10:10" x14ac:dyDescent="0.25">
      <c r="J2115" s="24"/>
    </row>
    <row r="2116" spans="10:10" x14ac:dyDescent="0.25">
      <c r="J2116" s="24"/>
    </row>
    <row r="2117" spans="10:10" x14ac:dyDescent="0.25">
      <c r="J2117" s="24"/>
    </row>
    <row r="2118" spans="10:10" x14ac:dyDescent="0.25">
      <c r="J2118" s="24"/>
    </row>
    <row r="2119" spans="10:10" x14ac:dyDescent="0.25">
      <c r="J2119" s="24"/>
    </row>
    <row r="2120" spans="10:10" x14ac:dyDescent="0.25">
      <c r="J2120" s="24"/>
    </row>
    <row r="2121" spans="10:10" x14ac:dyDescent="0.25">
      <c r="J2121" s="24"/>
    </row>
    <row r="2122" spans="10:10" x14ac:dyDescent="0.25">
      <c r="J2122" s="24"/>
    </row>
    <row r="2123" spans="10:10" x14ac:dyDescent="0.25">
      <c r="J2123" s="24"/>
    </row>
    <row r="2124" spans="10:10" x14ac:dyDescent="0.25">
      <c r="J2124" s="24"/>
    </row>
    <row r="2125" spans="10:10" x14ac:dyDescent="0.25">
      <c r="J2125" s="24"/>
    </row>
    <row r="2126" spans="10:10" x14ac:dyDescent="0.25">
      <c r="J2126" s="24"/>
    </row>
    <row r="2127" spans="10:10" x14ac:dyDescent="0.25">
      <c r="J2127" s="24"/>
    </row>
    <row r="2128" spans="10:10" x14ac:dyDescent="0.25">
      <c r="J2128" s="24"/>
    </row>
    <row r="2129" spans="10:10" x14ac:dyDescent="0.25">
      <c r="J2129" s="24"/>
    </row>
    <row r="2130" spans="10:10" x14ac:dyDescent="0.25">
      <c r="J2130" s="24"/>
    </row>
    <row r="2131" spans="10:10" x14ac:dyDescent="0.25">
      <c r="J2131" s="24"/>
    </row>
    <row r="2132" spans="10:10" x14ac:dyDescent="0.25">
      <c r="J2132" s="24"/>
    </row>
    <row r="2133" spans="10:10" x14ac:dyDescent="0.25">
      <c r="J2133" s="24"/>
    </row>
    <row r="2134" spans="10:10" x14ac:dyDescent="0.25">
      <c r="J2134" s="24"/>
    </row>
    <row r="2135" spans="10:10" x14ac:dyDescent="0.25">
      <c r="J2135" s="24"/>
    </row>
    <row r="2136" spans="10:10" x14ac:dyDescent="0.25">
      <c r="J2136" s="24"/>
    </row>
    <row r="2137" spans="10:10" x14ac:dyDescent="0.25">
      <c r="J2137" s="24"/>
    </row>
    <row r="2138" spans="10:10" x14ac:dyDescent="0.25">
      <c r="J2138" s="24"/>
    </row>
    <row r="2139" spans="10:10" x14ac:dyDescent="0.25">
      <c r="J2139" s="24"/>
    </row>
    <row r="2140" spans="10:10" x14ac:dyDescent="0.25">
      <c r="J2140" s="24"/>
    </row>
    <row r="2141" spans="10:10" x14ac:dyDescent="0.25">
      <c r="J2141" s="24"/>
    </row>
    <row r="2142" spans="10:10" x14ac:dyDescent="0.25">
      <c r="J2142" s="24"/>
    </row>
    <row r="2143" spans="10:10" x14ac:dyDescent="0.25">
      <c r="J2143" s="24"/>
    </row>
    <row r="2144" spans="10:10" x14ac:dyDescent="0.25">
      <c r="J2144" s="24"/>
    </row>
    <row r="2145" spans="10:10" x14ac:dyDescent="0.25">
      <c r="J2145" s="24"/>
    </row>
    <row r="2146" spans="10:10" x14ac:dyDescent="0.25">
      <c r="J2146" s="24"/>
    </row>
    <row r="2147" spans="10:10" x14ac:dyDescent="0.25">
      <c r="J2147" s="24"/>
    </row>
    <row r="2148" spans="10:10" x14ac:dyDescent="0.25">
      <c r="J2148" s="24"/>
    </row>
    <row r="2149" spans="10:10" x14ac:dyDescent="0.25">
      <c r="J2149" s="24"/>
    </row>
    <row r="2150" spans="10:10" x14ac:dyDescent="0.25">
      <c r="J2150" s="24"/>
    </row>
    <row r="2151" spans="10:10" x14ac:dyDescent="0.25">
      <c r="J2151" s="24"/>
    </row>
    <row r="2152" spans="10:10" x14ac:dyDescent="0.25">
      <c r="J2152" s="24"/>
    </row>
    <row r="2153" spans="10:10" x14ac:dyDescent="0.25">
      <c r="J2153" s="24"/>
    </row>
    <row r="2154" spans="10:10" x14ac:dyDescent="0.25">
      <c r="J2154" s="24"/>
    </row>
    <row r="2155" spans="10:10" x14ac:dyDescent="0.25">
      <c r="J2155" s="24"/>
    </row>
    <row r="2156" spans="10:10" x14ac:dyDescent="0.25">
      <c r="J2156" s="24"/>
    </row>
    <row r="2157" spans="10:10" x14ac:dyDescent="0.25">
      <c r="J2157" s="24"/>
    </row>
    <row r="2158" spans="10:10" x14ac:dyDescent="0.25">
      <c r="J2158" s="24"/>
    </row>
    <row r="2159" spans="10:10" x14ac:dyDescent="0.25">
      <c r="J2159" s="24"/>
    </row>
    <row r="2160" spans="10:10" x14ac:dyDescent="0.25">
      <c r="J2160" s="24"/>
    </row>
    <row r="2161" spans="10:10" x14ac:dyDescent="0.25">
      <c r="J2161" s="24"/>
    </row>
    <row r="2162" spans="10:10" x14ac:dyDescent="0.25">
      <c r="J2162" s="24"/>
    </row>
    <row r="2163" spans="10:10" x14ac:dyDescent="0.25">
      <c r="J2163" s="24"/>
    </row>
    <row r="2164" spans="10:10" x14ac:dyDescent="0.25">
      <c r="J2164" s="24"/>
    </row>
    <row r="2165" spans="10:10" x14ac:dyDescent="0.25">
      <c r="J2165" s="24"/>
    </row>
    <row r="2166" spans="10:10" x14ac:dyDescent="0.25">
      <c r="J2166" s="24"/>
    </row>
    <row r="2167" spans="10:10" x14ac:dyDescent="0.25">
      <c r="J2167" s="24"/>
    </row>
    <row r="2168" spans="10:10" x14ac:dyDescent="0.25">
      <c r="J2168" s="24"/>
    </row>
    <row r="2169" spans="10:10" x14ac:dyDescent="0.25">
      <c r="J2169" s="24"/>
    </row>
    <row r="2170" spans="10:10" x14ac:dyDescent="0.25">
      <c r="J2170" s="24"/>
    </row>
    <row r="2171" spans="10:10" x14ac:dyDescent="0.25">
      <c r="J2171" s="24"/>
    </row>
    <row r="2172" spans="10:10" x14ac:dyDescent="0.25">
      <c r="J2172" s="24"/>
    </row>
    <row r="2173" spans="10:10" x14ac:dyDescent="0.25">
      <c r="J2173" s="24"/>
    </row>
    <row r="2174" spans="10:10" x14ac:dyDescent="0.25">
      <c r="J2174" s="24"/>
    </row>
    <row r="2175" spans="10:10" x14ac:dyDescent="0.25">
      <c r="J2175" s="24"/>
    </row>
    <row r="2176" spans="10:10" x14ac:dyDescent="0.25">
      <c r="J2176" s="24"/>
    </row>
    <row r="2177" spans="10:10" x14ac:dyDescent="0.25">
      <c r="J2177" s="24"/>
    </row>
    <row r="2178" spans="10:10" x14ac:dyDescent="0.25">
      <c r="J2178" s="24"/>
    </row>
    <row r="2179" spans="10:10" x14ac:dyDescent="0.25">
      <c r="J2179" s="24"/>
    </row>
    <row r="2180" spans="10:10" x14ac:dyDescent="0.25">
      <c r="J2180" s="24"/>
    </row>
    <row r="2181" spans="10:10" x14ac:dyDescent="0.25">
      <c r="J2181" s="24"/>
    </row>
    <row r="2182" spans="10:10" x14ac:dyDescent="0.25">
      <c r="J2182" s="24"/>
    </row>
    <row r="2183" spans="10:10" x14ac:dyDescent="0.25">
      <c r="J2183" s="24"/>
    </row>
    <row r="2184" spans="10:10" x14ac:dyDescent="0.25">
      <c r="J2184" s="24"/>
    </row>
    <row r="2185" spans="10:10" x14ac:dyDescent="0.25">
      <c r="J2185" s="24"/>
    </row>
    <row r="2186" spans="10:10" x14ac:dyDescent="0.25">
      <c r="J2186" s="24"/>
    </row>
    <row r="2187" spans="10:10" x14ac:dyDescent="0.25">
      <c r="J2187" s="24"/>
    </row>
    <row r="2188" spans="10:10" x14ac:dyDescent="0.25">
      <c r="J2188" s="24"/>
    </row>
    <row r="2189" spans="10:10" x14ac:dyDescent="0.25">
      <c r="J2189" s="24"/>
    </row>
    <row r="2190" spans="10:10" x14ac:dyDescent="0.25">
      <c r="J2190" s="24"/>
    </row>
    <row r="2191" spans="10:10" x14ac:dyDescent="0.25">
      <c r="J2191" s="24"/>
    </row>
    <row r="2192" spans="10:10" x14ac:dyDescent="0.25">
      <c r="J2192" s="24"/>
    </row>
    <row r="2193" spans="10:10" x14ac:dyDescent="0.25">
      <c r="J2193" s="24"/>
    </row>
    <row r="2194" spans="10:10" x14ac:dyDescent="0.25">
      <c r="J2194" s="24"/>
    </row>
    <row r="2195" spans="10:10" x14ac:dyDescent="0.25">
      <c r="J2195" s="24"/>
    </row>
    <row r="2196" spans="10:10" x14ac:dyDescent="0.25">
      <c r="J2196" s="24"/>
    </row>
    <row r="2197" spans="10:10" x14ac:dyDescent="0.25">
      <c r="J2197" s="24"/>
    </row>
    <row r="2198" spans="10:10" x14ac:dyDescent="0.25">
      <c r="J2198" s="24"/>
    </row>
    <row r="2199" spans="10:10" x14ac:dyDescent="0.25">
      <c r="J2199" s="24"/>
    </row>
    <row r="2200" spans="10:10" x14ac:dyDescent="0.25">
      <c r="J2200" s="24"/>
    </row>
    <row r="2201" spans="10:10" x14ac:dyDescent="0.25">
      <c r="J2201" s="24"/>
    </row>
    <row r="2202" spans="10:10" x14ac:dyDescent="0.25">
      <c r="J2202" s="24"/>
    </row>
    <row r="2203" spans="10:10" x14ac:dyDescent="0.25">
      <c r="J2203" s="24"/>
    </row>
    <row r="2204" spans="10:10" x14ac:dyDescent="0.25">
      <c r="J2204" s="24"/>
    </row>
    <row r="2205" spans="10:10" x14ac:dyDescent="0.25">
      <c r="J2205" s="24"/>
    </row>
    <row r="2206" spans="10:10" x14ac:dyDescent="0.25">
      <c r="J2206" s="24"/>
    </row>
    <row r="2207" spans="10:10" x14ac:dyDescent="0.25">
      <c r="J2207" s="24"/>
    </row>
    <row r="2208" spans="10:10" x14ac:dyDescent="0.25">
      <c r="J2208" s="24"/>
    </row>
    <row r="2209" spans="10:10" x14ac:dyDescent="0.25">
      <c r="J2209" s="24"/>
    </row>
    <row r="2210" spans="10:10" x14ac:dyDescent="0.25">
      <c r="J2210" s="24"/>
    </row>
    <row r="2211" spans="10:10" x14ac:dyDescent="0.25">
      <c r="J2211" s="24"/>
    </row>
    <row r="2212" spans="10:10" x14ac:dyDescent="0.25">
      <c r="J2212" s="24"/>
    </row>
    <row r="2213" spans="10:10" x14ac:dyDescent="0.25">
      <c r="J2213" s="24"/>
    </row>
    <row r="2214" spans="10:10" x14ac:dyDescent="0.25">
      <c r="J2214" s="24"/>
    </row>
    <row r="2215" spans="10:10" x14ac:dyDescent="0.25">
      <c r="J2215" s="24"/>
    </row>
    <row r="2216" spans="10:10" x14ac:dyDescent="0.25">
      <c r="J2216" s="24"/>
    </row>
    <row r="2217" spans="10:10" x14ac:dyDescent="0.25">
      <c r="J2217" s="24"/>
    </row>
    <row r="2218" spans="10:10" x14ac:dyDescent="0.25">
      <c r="J2218" s="24"/>
    </row>
    <row r="2219" spans="10:10" x14ac:dyDescent="0.25">
      <c r="J2219" s="24"/>
    </row>
    <row r="2220" spans="10:10" x14ac:dyDescent="0.25">
      <c r="J2220" s="24"/>
    </row>
    <row r="2221" spans="10:10" x14ac:dyDescent="0.25">
      <c r="J2221" s="24"/>
    </row>
    <row r="2222" spans="10:10" x14ac:dyDescent="0.25">
      <c r="J2222" s="24"/>
    </row>
    <row r="2223" spans="10:10" x14ac:dyDescent="0.25">
      <c r="J2223" s="24"/>
    </row>
    <row r="2224" spans="10:10" x14ac:dyDescent="0.25">
      <c r="J2224" s="24"/>
    </row>
    <row r="2225" spans="10:10" x14ac:dyDescent="0.25">
      <c r="J2225" s="24"/>
    </row>
    <row r="2226" spans="10:10" x14ac:dyDescent="0.25">
      <c r="J2226" s="24"/>
    </row>
    <row r="2227" spans="10:10" x14ac:dyDescent="0.25">
      <c r="J2227" s="24"/>
    </row>
    <row r="2228" spans="10:10" x14ac:dyDescent="0.25">
      <c r="J2228" s="24"/>
    </row>
    <row r="2229" spans="10:10" x14ac:dyDescent="0.25">
      <c r="J2229" s="24"/>
    </row>
    <row r="2230" spans="10:10" x14ac:dyDescent="0.25">
      <c r="J2230" s="24"/>
    </row>
    <row r="2231" spans="10:10" x14ac:dyDescent="0.25">
      <c r="J2231" s="24"/>
    </row>
    <row r="2232" spans="10:10" x14ac:dyDescent="0.25">
      <c r="J2232" s="24"/>
    </row>
    <row r="2233" spans="10:10" x14ac:dyDescent="0.25">
      <c r="J2233" s="24"/>
    </row>
    <row r="2234" spans="10:10" x14ac:dyDescent="0.25">
      <c r="J2234" s="24"/>
    </row>
    <row r="2235" spans="10:10" x14ac:dyDescent="0.25">
      <c r="J2235" s="24"/>
    </row>
    <row r="2236" spans="10:10" x14ac:dyDescent="0.25">
      <c r="J2236" s="24"/>
    </row>
    <row r="2237" spans="10:10" x14ac:dyDescent="0.25">
      <c r="J2237" s="24"/>
    </row>
    <row r="2238" spans="10:10" x14ac:dyDescent="0.25">
      <c r="J2238" s="24"/>
    </row>
    <row r="2239" spans="10:10" x14ac:dyDescent="0.25">
      <c r="J2239" s="24"/>
    </row>
    <row r="2240" spans="10:10" x14ac:dyDescent="0.25">
      <c r="J2240" s="24"/>
    </row>
    <row r="2241" spans="10:10" x14ac:dyDescent="0.25">
      <c r="J2241" s="24"/>
    </row>
    <row r="2242" spans="10:10" x14ac:dyDescent="0.25">
      <c r="J2242" s="24"/>
    </row>
    <row r="2243" spans="10:10" x14ac:dyDescent="0.25">
      <c r="J2243" s="24"/>
    </row>
    <row r="2244" spans="10:10" x14ac:dyDescent="0.25">
      <c r="J2244" s="24"/>
    </row>
    <row r="2245" spans="10:10" x14ac:dyDescent="0.25">
      <c r="J2245" s="24"/>
    </row>
    <row r="2246" spans="10:10" x14ac:dyDescent="0.25">
      <c r="J2246" s="24"/>
    </row>
    <row r="2247" spans="10:10" x14ac:dyDescent="0.25">
      <c r="J2247" s="24"/>
    </row>
    <row r="2248" spans="10:10" x14ac:dyDescent="0.25">
      <c r="J2248" s="24"/>
    </row>
    <row r="2249" spans="10:10" x14ac:dyDescent="0.25">
      <c r="J2249" s="24"/>
    </row>
    <row r="2250" spans="10:10" x14ac:dyDescent="0.25">
      <c r="J2250" s="24"/>
    </row>
    <row r="2251" spans="10:10" x14ac:dyDescent="0.25">
      <c r="J2251" s="24"/>
    </row>
    <row r="2252" spans="10:10" x14ac:dyDescent="0.25">
      <c r="J2252" s="24"/>
    </row>
    <row r="2253" spans="10:10" x14ac:dyDescent="0.25">
      <c r="J2253" s="24"/>
    </row>
    <row r="2254" spans="10:10" x14ac:dyDescent="0.25">
      <c r="J2254" s="24"/>
    </row>
    <row r="2255" spans="10:10" x14ac:dyDescent="0.25">
      <c r="J2255" s="24"/>
    </row>
    <row r="2256" spans="10:10" x14ac:dyDescent="0.25">
      <c r="J2256" s="24"/>
    </row>
    <row r="2257" spans="10:10" x14ac:dyDescent="0.25">
      <c r="J2257" s="24"/>
    </row>
    <row r="2258" spans="10:10" x14ac:dyDescent="0.25">
      <c r="J2258" s="24"/>
    </row>
    <row r="2259" spans="10:10" x14ac:dyDescent="0.25">
      <c r="J2259" s="24"/>
    </row>
    <row r="2260" spans="10:10" x14ac:dyDescent="0.25">
      <c r="J2260" s="24"/>
    </row>
    <row r="2261" spans="10:10" x14ac:dyDescent="0.25">
      <c r="J2261" s="24"/>
    </row>
    <row r="2262" spans="10:10" x14ac:dyDescent="0.25">
      <c r="J2262" s="24"/>
    </row>
    <row r="2263" spans="10:10" x14ac:dyDescent="0.25">
      <c r="J2263" s="24"/>
    </row>
    <row r="2264" spans="10:10" x14ac:dyDescent="0.25">
      <c r="J2264" s="24"/>
    </row>
    <row r="2265" spans="10:10" x14ac:dyDescent="0.25">
      <c r="J2265" s="24"/>
    </row>
    <row r="2266" spans="10:10" x14ac:dyDescent="0.25">
      <c r="J2266" s="24"/>
    </row>
    <row r="2267" spans="10:10" x14ac:dyDescent="0.25">
      <c r="J2267" s="24"/>
    </row>
    <row r="2268" spans="10:10" x14ac:dyDescent="0.25">
      <c r="J2268" s="24"/>
    </row>
    <row r="2269" spans="10:10" x14ac:dyDescent="0.25">
      <c r="J2269" s="24"/>
    </row>
    <row r="2270" spans="10:10" x14ac:dyDescent="0.25">
      <c r="J2270" s="24"/>
    </row>
    <row r="2271" spans="10:10" x14ac:dyDescent="0.25">
      <c r="J2271" s="24"/>
    </row>
    <row r="2272" spans="10:10" x14ac:dyDescent="0.25">
      <c r="J2272" s="24"/>
    </row>
    <row r="2273" spans="10:10" x14ac:dyDescent="0.25">
      <c r="J2273" s="24"/>
    </row>
    <row r="2274" spans="10:10" x14ac:dyDescent="0.25">
      <c r="J2274" s="24"/>
    </row>
    <row r="2275" spans="10:10" x14ac:dyDescent="0.25">
      <c r="J2275" s="24"/>
    </row>
    <row r="2276" spans="10:10" x14ac:dyDescent="0.25">
      <c r="J2276" s="24"/>
    </row>
    <row r="2277" spans="10:10" x14ac:dyDescent="0.25">
      <c r="J2277" s="24"/>
    </row>
    <row r="2278" spans="10:10" x14ac:dyDescent="0.25">
      <c r="J2278" s="24"/>
    </row>
    <row r="2279" spans="10:10" x14ac:dyDescent="0.25">
      <c r="J2279" s="24"/>
    </row>
    <row r="2280" spans="10:10" x14ac:dyDescent="0.25">
      <c r="J2280" s="24"/>
    </row>
    <row r="2281" spans="10:10" x14ac:dyDescent="0.25">
      <c r="J2281" s="24"/>
    </row>
    <row r="2282" spans="10:10" x14ac:dyDescent="0.25">
      <c r="J2282" s="24"/>
    </row>
    <row r="2283" spans="10:10" x14ac:dyDescent="0.25">
      <c r="J2283" s="24"/>
    </row>
    <row r="2284" spans="10:10" x14ac:dyDescent="0.25">
      <c r="J2284" s="24"/>
    </row>
    <row r="2285" spans="10:10" x14ac:dyDescent="0.25">
      <c r="J2285" s="24"/>
    </row>
    <row r="2286" spans="10:10" x14ac:dyDescent="0.25">
      <c r="J2286" s="24"/>
    </row>
    <row r="2287" spans="10:10" x14ac:dyDescent="0.25">
      <c r="J2287" s="24"/>
    </row>
    <row r="2288" spans="10:10" x14ac:dyDescent="0.25">
      <c r="J2288" s="24"/>
    </row>
    <row r="2289" spans="10:10" x14ac:dyDescent="0.25">
      <c r="J2289" s="24"/>
    </row>
    <row r="2290" spans="10:10" x14ac:dyDescent="0.25">
      <c r="J2290" s="24"/>
    </row>
    <row r="2291" spans="10:10" x14ac:dyDescent="0.25">
      <c r="J2291" s="24"/>
    </row>
    <row r="2292" spans="10:10" x14ac:dyDescent="0.25">
      <c r="J2292" s="24"/>
    </row>
    <row r="2293" spans="10:10" x14ac:dyDescent="0.25">
      <c r="J2293" s="24"/>
    </row>
    <row r="2294" spans="10:10" x14ac:dyDescent="0.25">
      <c r="J2294" s="24"/>
    </row>
    <row r="2295" spans="10:10" x14ac:dyDescent="0.25">
      <c r="J2295" s="24"/>
    </row>
    <row r="2296" spans="10:10" x14ac:dyDescent="0.25">
      <c r="J2296" s="24"/>
    </row>
    <row r="2297" spans="10:10" x14ac:dyDescent="0.25">
      <c r="J2297" s="24"/>
    </row>
    <row r="2298" spans="10:10" x14ac:dyDescent="0.25">
      <c r="J2298" s="24"/>
    </row>
    <row r="2299" spans="10:10" x14ac:dyDescent="0.25">
      <c r="J2299" s="24"/>
    </row>
    <row r="2300" spans="10:10" x14ac:dyDescent="0.25">
      <c r="J2300" s="24"/>
    </row>
    <row r="2301" spans="10:10" x14ac:dyDescent="0.25">
      <c r="J2301" s="24"/>
    </row>
    <row r="2302" spans="10:10" x14ac:dyDescent="0.25">
      <c r="J2302" s="24"/>
    </row>
    <row r="2303" spans="10:10" x14ac:dyDescent="0.25">
      <c r="J2303" s="24"/>
    </row>
    <row r="2304" spans="10:10" x14ac:dyDescent="0.25">
      <c r="J2304" s="24"/>
    </row>
    <row r="2305" spans="10:10" x14ac:dyDescent="0.25">
      <c r="J2305" s="24"/>
    </row>
    <row r="2306" spans="10:10" x14ac:dyDescent="0.25">
      <c r="J2306" s="24"/>
    </row>
    <row r="2307" spans="10:10" x14ac:dyDescent="0.25">
      <c r="J2307" s="24"/>
    </row>
    <row r="2308" spans="10:10" x14ac:dyDescent="0.25">
      <c r="J2308" s="24"/>
    </row>
    <row r="2309" spans="10:10" x14ac:dyDescent="0.25">
      <c r="J2309" s="24"/>
    </row>
    <row r="2310" spans="10:10" x14ac:dyDescent="0.25">
      <c r="J2310" s="24"/>
    </row>
    <row r="2311" spans="10:10" x14ac:dyDescent="0.25">
      <c r="J2311" s="24"/>
    </row>
    <row r="2312" spans="10:10" x14ac:dyDescent="0.25">
      <c r="J2312" s="24"/>
    </row>
    <row r="2313" spans="10:10" x14ac:dyDescent="0.25">
      <c r="J2313" s="24"/>
    </row>
    <row r="2314" spans="10:10" x14ac:dyDescent="0.25">
      <c r="J2314" s="24"/>
    </row>
    <row r="2315" spans="10:10" x14ac:dyDescent="0.25">
      <c r="J2315" s="24"/>
    </row>
    <row r="2316" spans="10:10" x14ac:dyDescent="0.25">
      <c r="J2316" s="24"/>
    </row>
    <row r="2317" spans="10:10" x14ac:dyDescent="0.25">
      <c r="J2317" s="24"/>
    </row>
    <row r="2318" spans="10:10" x14ac:dyDescent="0.25">
      <c r="J2318" s="24"/>
    </row>
    <row r="2319" spans="10:10" x14ac:dyDescent="0.25">
      <c r="J2319" s="24"/>
    </row>
    <row r="2320" spans="10:10" x14ac:dyDescent="0.25">
      <c r="J2320" s="24"/>
    </row>
    <row r="2321" spans="10:10" x14ac:dyDescent="0.25">
      <c r="J2321" s="24"/>
    </row>
    <row r="2322" spans="10:10" x14ac:dyDescent="0.25">
      <c r="J2322" s="24"/>
    </row>
    <row r="2323" spans="10:10" x14ac:dyDescent="0.25">
      <c r="J2323" s="24"/>
    </row>
    <row r="2324" spans="10:10" x14ac:dyDescent="0.25">
      <c r="J2324" s="24"/>
    </row>
    <row r="2325" spans="10:10" x14ac:dyDescent="0.25">
      <c r="J2325" s="24"/>
    </row>
    <row r="2326" spans="10:10" x14ac:dyDescent="0.25">
      <c r="J2326" s="24"/>
    </row>
    <row r="2327" spans="10:10" x14ac:dyDescent="0.25">
      <c r="J2327" s="24"/>
    </row>
    <row r="2328" spans="10:10" x14ac:dyDescent="0.25">
      <c r="J2328" s="24"/>
    </row>
    <row r="2329" spans="10:10" x14ac:dyDescent="0.25">
      <c r="J2329" s="24"/>
    </row>
    <row r="2330" spans="10:10" x14ac:dyDescent="0.25">
      <c r="J2330" s="24"/>
    </row>
    <row r="2331" spans="10:10" x14ac:dyDescent="0.25">
      <c r="J2331" s="24"/>
    </row>
    <row r="2332" spans="10:10" x14ac:dyDescent="0.25">
      <c r="J2332" s="24"/>
    </row>
    <row r="2333" spans="10:10" x14ac:dyDescent="0.25">
      <c r="J2333" s="24"/>
    </row>
    <row r="2334" spans="10:10" x14ac:dyDescent="0.25">
      <c r="J2334" s="24"/>
    </row>
    <row r="2335" spans="10:10" x14ac:dyDescent="0.25">
      <c r="J2335" s="24"/>
    </row>
    <row r="2336" spans="10:10" x14ac:dyDescent="0.25">
      <c r="J2336" s="24"/>
    </row>
    <row r="2337" spans="10:10" x14ac:dyDescent="0.25">
      <c r="J2337" s="24"/>
    </row>
    <row r="2338" spans="10:10" x14ac:dyDescent="0.25">
      <c r="J2338" s="24"/>
    </row>
    <row r="2339" spans="10:10" x14ac:dyDescent="0.25">
      <c r="J2339" s="24"/>
    </row>
    <row r="2340" spans="10:10" x14ac:dyDescent="0.25">
      <c r="J2340" s="24"/>
    </row>
    <row r="2341" spans="10:10" x14ac:dyDescent="0.25">
      <c r="J2341" s="24"/>
    </row>
    <row r="2342" spans="10:10" x14ac:dyDescent="0.25">
      <c r="J2342" s="24"/>
    </row>
    <row r="2343" spans="10:10" x14ac:dyDescent="0.25">
      <c r="J2343" s="24"/>
    </row>
    <row r="2344" spans="10:10" x14ac:dyDescent="0.25">
      <c r="J2344" s="24"/>
    </row>
    <row r="2345" spans="10:10" x14ac:dyDescent="0.25">
      <c r="J2345" s="24"/>
    </row>
    <row r="2346" spans="10:10" x14ac:dyDescent="0.25">
      <c r="J2346" s="24"/>
    </row>
    <row r="2347" spans="10:10" x14ac:dyDescent="0.25">
      <c r="J2347" s="24"/>
    </row>
    <row r="2348" spans="10:10" x14ac:dyDescent="0.25">
      <c r="J2348" s="24"/>
    </row>
    <row r="2349" spans="10:10" x14ac:dyDescent="0.25">
      <c r="J2349" s="24"/>
    </row>
    <row r="2350" spans="10:10" x14ac:dyDescent="0.25">
      <c r="J2350" s="24"/>
    </row>
    <row r="2351" spans="10:10" x14ac:dyDescent="0.25">
      <c r="J2351" s="24"/>
    </row>
    <row r="2352" spans="10:10" x14ac:dyDescent="0.25">
      <c r="J2352" s="24"/>
    </row>
    <row r="2353" spans="10:10" x14ac:dyDescent="0.25">
      <c r="J2353" s="24"/>
    </row>
    <row r="2354" spans="10:10" x14ac:dyDescent="0.25">
      <c r="J2354" s="24"/>
    </row>
    <row r="2355" spans="10:10" x14ac:dyDescent="0.25">
      <c r="J2355" s="24"/>
    </row>
    <row r="2356" spans="10:10" x14ac:dyDescent="0.25">
      <c r="J2356" s="24"/>
    </row>
    <row r="2357" spans="10:10" x14ac:dyDescent="0.25">
      <c r="J2357" s="24"/>
    </row>
    <row r="2358" spans="10:10" x14ac:dyDescent="0.25">
      <c r="J2358" s="24"/>
    </row>
    <row r="2359" spans="10:10" x14ac:dyDescent="0.25">
      <c r="J2359" s="24"/>
    </row>
    <row r="2360" spans="10:10" x14ac:dyDescent="0.25">
      <c r="J2360" s="24"/>
    </row>
    <row r="2361" spans="10:10" x14ac:dyDescent="0.25">
      <c r="J2361" s="24"/>
    </row>
    <row r="2362" spans="10:10" x14ac:dyDescent="0.25">
      <c r="J2362" s="24"/>
    </row>
    <row r="2363" spans="10:10" x14ac:dyDescent="0.25">
      <c r="J2363" s="24"/>
    </row>
    <row r="2364" spans="10:10" x14ac:dyDescent="0.25">
      <c r="J2364" s="24"/>
    </row>
    <row r="2365" spans="10:10" x14ac:dyDescent="0.25">
      <c r="J2365" s="24"/>
    </row>
    <row r="2366" spans="10:10" x14ac:dyDescent="0.25">
      <c r="J2366" s="24"/>
    </row>
    <row r="2367" spans="10:10" x14ac:dyDescent="0.25">
      <c r="J2367" s="24"/>
    </row>
    <row r="2368" spans="10:10" x14ac:dyDescent="0.25">
      <c r="J2368" s="24"/>
    </row>
    <row r="2369" spans="10:10" x14ac:dyDescent="0.25">
      <c r="J2369" s="24"/>
    </row>
    <row r="2370" spans="10:10" x14ac:dyDescent="0.25">
      <c r="J2370" s="24"/>
    </row>
    <row r="2371" spans="10:10" x14ac:dyDescent="0.25">
      <c r="J2371" s="24"/>
    </row>
    <row r="2372" spans="10:10" x14ac:dyDescent="0.25">
      <c r="J2372" s="24"/>
    </row>
    <row r="2373" spans="10:10" x14ac:dyDescent="0.25">
      <c r="J2373" s="24"/>
    </row>
    <row r="2374" spans="10:10" x14ac:dyDescent="0.25">
      <c r="J2374" s="24"/>
    </row>
    <row r="2375" spans="10:10" x14ac:dyDescent="0.25">
      <c r="J2375" s="24"/>
    </row>
    <row r="2376" spans="10:10" x14ac:dyDescent="0.25">
      <c r="J2376" s="24"/>
    </row>
    <row r="2377" spans="10:10" x14ac:dyDescent="0.25">
      <c r="J2377" s="24"/>
    </row>
    <row r="2378" spans="10:10" x14ac:dyDescent="0.25">
      <c r="J2378" s="24"/>
    </row>
    <row r="2379" spans="10:10" x14ac:dyDescent="0.25">
      <c r="J2379" s="24"/>
    </row>
    <row r="2380" spans="10:10" x14ac:dyDescent="0.25">
      <c r="J2380" s="24"/>
    </row>
    <row r="2381" spans="10:10" x14ac:dyDescent="0.25">
      <c r="J2381" s="24"/>
    </row>
    <row r="2382" spans="10:10" x14ac:dyDescent="0.25">
      <c r="J2382" s="24"/>
    </row>
    <row r="2383" spans="10:10" x14ac:dyDescent="0.25">
      <c r="J2383" s="24"/>
    </row>
    <row r="2384" spans="10:10" x14ac:dyDescent="0.25">
      <c r="J2384" s="24"/>
    </row>
    <row r="2385" spans="10:10" x14ac:dyDescent="0.25">
      <c r="J2385" s="24"/>
    </row>
    <row r="2386" spans="10:10" x14ac:dyDescent="0.25">
      <c r="J2386" s="24"/>
    </row>
    <row r="2387" spans="10:10" x14ac:dyDescent="0.25">
      <c r="J2387" s="24"/>
    </row>
    <row r="2388" spans="10:10" x14ac:dyDescent="0.25">
      <c r="J2388" s="24"/>
    </row>
    <row r="2389" spans="10:10" x14ac:dyDescent="0.25">
      <c r="J2389" s="24"/>
    </row>
    <row r="2390" spans="10:10" x14ac:dyDescent="0.25">
      <c r="J2390" s="24"/>
    </row>
    <row r="2391" spans="10:10" x14ac:dyDescent="0.25">
      <c r="J2391" s="24"/>
    </row>
    <row r="2392" spans="10:10" x14ac:dyDescent="0.25">
      <c r="J2392" s="24"/>
    </row>
    <row r="2393" spans="10:10" x14ac:dyDescent="0.25">
      <c r="J2393" s="24"/>
    </row>
    <row r="2394" spans="10:10" x14ac:dyDescent="0.25">
      <c r="J2394" s="24"/>
    </row>
    <row r="2395" spans="10:10" x14ac:dyDescent="0.25">
      <c r="J2395" s="24"/>
    </row>
    <row r="2396" spans="10:10" x14ac:dyDescent="0.25">
      <c r="J2396" s="24"/>
    </row>
    <row r="2397" spans="10:10" x14ac:dyDescent="0.25">
      <c r="J2397" s="24"/>
    </row>
    <row r="2398" spans="10:10" x14ac:dyDescent="0.25">
      <c r="J2398" s="24"/>
    </row>
    <row r="2399" spans="10:10" x14ac:dyDescent="0.25">
      <c r="J2399" s="24"/>
    </row>
    <row r="2400" spans="10:10" x14ac:dyDescent="0.25">
      <c r="J2400" s="24"/>
    </row>
    <row r="2401" spans="10:10" x14ac:dyDescent="0.25">
      <c r="J2401" s="24"/>
    </row>
    <row r="2402" spans="10:10" x14ac:dyDescent="0.25">
      <c r="J2402" s="24"/>
    </row>
    <row r="2403" spans="10:10" x14ac:dyDescent="0.25">
      <c r="J2403" s="24"/>
    </row>
    <row r="2404" spans="10:10" x14ac:dyDescent="0.25">
      <c r="J2404" s="24"/>
    </row>
    <row r="2405" spans="10:10" x14ac:dyDescent="0.25">
      <c r="J2405" s="24"/>
    </row>
    <row r="2406" spans="10:10" x14ac:dyDescent="0.25">
      <c r="J2406" s="24"/>
    </row>
    <row r="2407" spans="10:10" x14ac:dyDescent="0.25">
      <c r="J2407" s="24"/>
    </row>
    <row r="2408" spans="10:10" x14ac:dyDescent="0.25">
      <c r="J2408" s="24"/>
    </row>
    <row r="2409" spans="10:10" x14ac:dyDescent="0.25">
      <c r="J2409" s="24"/>
    </row>
    <row r="2410" spans="10:10" x14ac:dyDescent="0.25">
      <c r="J2410" s="24"/>
    </row>
    <row r="2411" spans="10:10" x14ac:dyDescent="0.25">
      <c r="J2411" s="24"/>
    </row>
    <row r="2412" spans="10:10" x14ac:dyDescent="0.25">
      <c r="J2412" s="24"/>
    </row>
    <row r="2413" spans="10:10" x14ac:dyDescent="0.25">
      <c r="J2413" s="24"/>
    </row>
    <row r="2414" spans="10:10" x14ac:dyDescent="0.25">
      <c r="J2414" s="24"/>
    </row>
    <row r="2415" spans="10:10" x14ac:dyDescent="0.25">
      <c r="J2415" s="24"/>
    </row>
    <row r="2416" spans="10:10" x14ac:dyDescent="0.25">
      <c r="J2416" s="24"/>
    </row>
    <row r="2417" spans="10:10" x14ac:dyDescent="0.25">
      <c r="J2417" s="24"/>
    </row>
    <row r="2418" spans="10:10" x14ac:dyDescent="0.25">
      <c r="J2418" s="24"/>
    </row>
    <row r="2419" spans="10:10" x14ac:dyDescent="0.25">
      <c r="J2419" s="24"/>
    </row>
    <row r="2420" spans="10:10" x14ac:dyDescent="0.25">
      <c r="J2420" s="24"/>
    </row>
    <row r="2421" spans="10:10" x14ac:dyDescent="0.25">
      <c r="J2421" s="24"/>
    </row>
    <row r="2422" spans="10:10" x14ac:dyDescent="0.25">
      <c r="J2422" s="24"/>
    </row>
    <row r="2423" spans="10:10" x14ac:dyDescent="0.25">
      <c r="J2423" s="24"/>
    </row>
    <row r="2424" spans="10:10" x14ac:dyDescent="0.25">
      <c r="J2424" s="24"/>
    </row>
    <row r="2425" spans="10:10" x14ac:dyDescent="0.25">
      <c r="J2425" s="24"/>
    </row>
    <row r="2426" spans="10:10" x14ac:dyDescent="0.25">
      <c r="J2426" s="24"/>
    </row>
    <row r="2427" spans="10:10" x14ac:dyDescent="0.25">
      <c r="J2427" s="24"/>
    </row>
    <row r="2428" spans="10:10" x14ac:dyDescent="0.25">
      <c r="J2428" s="24"/>
    </row>
    <row r="2429" spans="10:10" x14ac:dyDescent="0.25">
      <c r="J2429" s="24"/>
    </row>
    <row r="2430" spans="10:10" x14ac:dyDescent="0.25">
      <c r="J2430" s="24"/>
    </row>
    <row r="2431" spans="10:10" x14ac:dyDescent="0.25">
      <c r="J2431" s="24"/>
    </row>
    <row r="2432" spans="10:10" x14ac:dyDescent="0.25">
      <c r="J2432" s="24"/>
    </row>
    <row r="2433" spans="10:10" x14ac:dyDescent="0.25">
      <c r="J2433" s="24"/>
    </row>
    <row r="2434" spans="10:10" x14ac:dyDescent="0.25">
      <c r="J2434" s="24"/>
    </row>
    <row r="2435" spans="10:10" x14ac:dyDescent="0.25">
      <c r="J2435" s="24"/>
    </row>
    <row r="2436" spans="10:10" x14ac:dyDescent="0.25">
      <c r="J2436" s="24"/>
    </row>
    <row r="2437" spans="10:10" x14ac:dyDescent="0.25">
      <c r="J2437" s="24"/>
    </row>
    <row r="2438" spans="10:10" x14ac:dyDescent="0.25">
      <c r="J2438" s="24"/>
    </row>
    <row r="2439" spans="10:10" x14ac:dyDescent="0.25">
      <c r="J2439" s="24"/>
    </row>
    <row r="2440" spans="10:10" x14ac:dyDescent="0.25">
      <c r="J2440" s="24"/>
    </row>
    <row r="2441" spans="10:10" x14ac:dyDescent="0.25">
      <c r="J2441" s="24"/>
    </row>
    <row r="2442" spans="10:10" x14ac:dyDescent="0.25">
      <c r="J2442" s="24"/>
    </row>
    <row r="2443" spans="10:10" x14ac:dyDescent="0.25">
      <c r="J2443" s="24"/>
    </row>
    <row r="2444" spans="10:10" x14ac:dyDescent="0.25">
      <c r="J2444" s="24"/>
    </row>
    <row r="2445" spans="10:10" x14ac:dyDescent="0.25">
      <c r="J2445" s="24"/>
    </row>
    <row r="2446" spans="10:10" x14ac:dyDescent="0.25">
      <c r="J2446" s="24"/>
    </row>
    <row r="2447" spans="10:10" x14ac:dyDescent="0.25">
      <c r="J2447" s="24"/>
    </row>
    <row r="2448" spans="10:10" x14ac:dyDescent="0.25">
      <c r="J2448" s="24"/>
    </row>
    <row r="2449" spans="10:10" x14ac:dyDescent="0.25">
      <c r="J2449" s="24"/>
    </row>
    <row r="2450" spans="10:10" x14ac:dyDescent="0.25">
      <c r="J2450" s="24"/>
    </row>
    <row r="2451" spans="10:10" x14ac:dyDescent="0.25">
      <c r="J2451" s="24"/>
    </row>
    <row r="2452" spans="10:10" x14ac:dyDescent="0.25">
      <c r="J2452" s="24"/>
    </row>
    <row r="2453" spans="10:10" x14ac:dyDescent="0.25">
      <c r="J2453" s="24"/>
    </row>
    <row r="2454" spans="10:10" x14ac:dyDescent="0.25">
      <c r="J2454" s="24"/>
    </row>
    <row r="2455" spans="10:10" x14ac:dyDescent="0.25">
      <c r="J2455" s="24"/>
    </row>
    <row r="2456" spans="10:10" x14ac:dyDescent="0.25">
      <c r="J2456" s="24"/>
    </row>
    <row r="2457" spans="10:10" x14ac:dyDescent="0.25">
      <c r="J2457" s="24"/>
    </row>
    <row r="2458" spans="10:10" x14ac:dyDescent="0.25">
      <c r="J2458" s="24"/>
    </row>
    <row r="2459" spans="10:10" x14ac:dyDescent="0.25">
      <c r="J2459" s="24"/>
    </row>
    <row r="2460" spans="10:10" x14ac:dyDescent="0.25">
      <c r="J2460" s="24"/>
    </row>
    <row r="2461" spans="10:10" x14ac:dyDescent="0.25">
      <c r="J2461" s="24"/>
    </row>
    <row r="2462" spans="10:10" x14ac:dyDescent="0.25">
      <c r="J2462" s="24"/>
    </row>
    <row r="2463" spans="10:10" x14ac:dyDescent="0.25">
      <c r="J2463" s="24"/>
    </row>
    <row r="2464" spans="10:10" x14ac:dyDescent="0.25">
      <c r="J2464" s="24"/>
    </row>
    <row r="2465" spans="10:10" x14ac:dyDescent="0.25">
      <c r="J2465" s="24"/>
    </row>
    <row r="2466" spans="10:10" x14ac:dyDescent="0.25">
      <c r="J2466" s="24"/>
    </row>
    <row r="2467" spans="10:10" x14ac:dyDescent="0.25">
      <c r="J2467" s="24"/>
    </row>
    <row r="2468" spans="10:10" x14ac:dyDescent="0.25">
      <c r="J2468" s="24"/>
    </row>
    <row r="2469" spans="10:10" x14ac:dyDescent="0.25">
      <c r="J2469" s="24"/>
    </row>
    <row r="2470" spans="10:10" x14ac:dyDescent="0.25">
      <c r="J2470" s="24"/>
    </row>
    <row r="2471" spans="10:10" x14ac:dyDescent="0.25">
      <c r="J2471" s="24"/>
    </row>
    <row r="2472" spans="10:10" x14ac:dyDescent="0.25">
      <c r="J2472" s="24"/>
    </row>
    <row r="2473" spans="10:10" x14ac:dyDescent="0.25">
      <c r="J2473" s="24"/>
    </row>
    <row r="2474" spans="10:10" x14ac:dyDescent="0.25">
      <c r="J2474" s="24"/>
    </row>
    <row r="2475" spans="10:10" x14ac:dyDescent="0.25">
      <c r="J2475" s="24"/>
    </row>
    <row r="2476" spans="10:10" x14ac:dyDescent="0.25">
      <c r="J2476" s="24"/>
    </row>
    <row r="2477" spans="10:10" x14ac:dyDescent="0.25">
      <c r="J2477" s="24"/>
    </row>
    <row r="2478" spans="10:10" x14ac:dyDescent="0.25">
      <c r="J2478" s="24"/>
    </row>
    <row r="2479" spans="10:10" x14ac:dyDescent="0.25">
      <c r="J2479" s="24"/>
    </row>
    <row r="2480" spans="10:10" x14ac:dyDescent="0.25">
      <c r="J2480" s="24"/>
    </row>
    <row r="2481" spans="10:10" x14ac:dyDescent="0.25">
      <c r="J2481" s="24"/>
    </row>
    <row r="2482" spans="10:10" x14ac:dyDescent="0.25">
      <c r="J2482" s="24"/>
    </row>
    <row r="2483" spans="10:10" x14ac:dyDescent="0.25">
      <c r="J2483" s="24"/>
    </row>
    <row r="2484" spans="10:10" x14ac:dyDescent="0.25">
      <c r="J2484" s="24"/>
    </row>
    <row r="2485" spans="10:10" x14ac:dyDescent="0.25">
      <c r="J2485" s="24"/>
    </row>
    <row r="2486" spans="10:10" x14ac:dyDescent="0.25">
      <c r="J2486" s="24"/>
    </row>
    <row r="2487" spans="10:10" x14ac:dyDescent="0.25">
      <c r="J2487" s="24"/>
    </row>
    <row r="2488" spans="10:10" x14ac:dyDescent="0.25">
      <c r="J2488" s="24"/>
    </row>
    <row r="2489" spans="10:10" x14ac:dyDescent="0.25">
      <c r="J2489" s="24"/>
    </row>
    <row r="2490" spans="10:10" x14ac:dyDescent="0.25">
      <c r="J2490" s="24"/>
    </row>
    <row r="2491" spans="10:10" x14ac:dyDescent="0.25">
      <c r="J2491" s="24"/>
    </row>
    <row r="2492" spans="10:10" x14ac:dyDescent="0.25">
      <c r="J2492" s="24"/>
    </row>
    <row r="2493" spans="10:10" x14ac:dyDescent="0.25">
      <c r="J2493" s="24"/>
    </row>
    <row r="2494" spans="10:10" x14ac:dyDescent="0.25">
      <c r="J2494" s="24"/>
    </row>
    <row r="2495" spans="10:10" x14ac:dyDescent="0.25">
      <c r="J2495" s="24"/>
    </row>
    <row r="2496" spans="10:10" x14ac:dyDescent="0.25">
      <c r="J2496" s="24"/>
    </row>
    <row r="2497" spans="10:10" x14ac:dyDescent="0.25">
      <c r="J2497" s="24"/>
    </row>
    <row r="2498" spans="10:10" x14ac:dyDescent="0.25">
      <c r="J2498" s="24"/>
    </row>
    <row r="2499" spans="10:10" x14ac:dyDescent="0.25">
      <c r="J2499" s="24"/>
    </row>
    <row r="2500" spans="10:10" x14ac:dyDescent="0.25">
      <c r="J2500" s="24"/>
    </row>
    <row r="2501" spans="10:10" x14ac:dyDescent="0.25">
      <c r="J2501" s="24"/>
    </row>
    <row r="2502" spans="10:10" x14ac:dyDescent="0.25">
      <c r="J2502" s="24"/>
    </row>
    <row r="2503" spans="10:10" x14ac:dyDescent="0.25">
      <c r="J2503" s="24"/>
    </row>
    <row r="2504" spans="10:10" x14ac:dyDescent="0.25">
      <c r="J2504" s="24"/>
    </row>
    <row r="2505" spans="10:10" x14ac:dyDescent="0.25">
      <c r="J2505" s="24"/>
    </row>
    <row r="2506" spans="10:10" x14ac:dyDescent="0.25">
      <c r="J2506" s="24"/>
    </row>
    <row r="2507" spans="10:10" x14ac:dyDescent="0.25">
      <c r="J2507" s="24"/>
    </row>
    <row r="2508" spans="10:10" x14ac:dyDescent="0.25">
      <c r="J2508" s="24"/>
    </row>
    <row r="2509" spans="10:10" x14ac:dyDescent="0.25">
      <c r="J2509" s="24"/>
    </row>
    <row r="2510" spans="10:10" x14ac:dyDescent="0.25">
      <c r="J2510" s="24"/>
    </row>
    <row r="2511" spans="10:10" x14ac:dyDescent="0.25">
      <c r="J2511" s="24"/>
    </row>
    <row r="2512" spans="10:10" x14ac:dyDescent="0.25">
      <c r="J2512" s="24"/>
    </row>
    <row r="2513" spans="10:10" x14ac:dyDescent="0.25">
      <c r="J2513" s="24"/>
    </row>
    <row r="2514" spans="10:10" x14ac:dyDescent="0.25">
      <c r="J2514" s="24"/>
    </row>
    <row r="2515" spans="10:10" x14ac:dyDescent="0.25">
      <c r="J2515" s="24"/>
    </row>
    <row r="2516" spans="10:10" x14ac:dyDescent="0.25">
      <c r="J2516" s="24"/>
    </row>
    <row r="2517" spans="10:10" x14ac:dyDescent="0.25">
      <c r="J2517" s="24"/>
    </row>
    <row r="2518" spans="10:10" x14ac:dyDescent="0.25">
      <c r="J2518" s="24"/>
    </row>
    <row r="2519" spans="10:10" x14ac:dyDescent="0.25">
      <c r="J2519" s="24"/>
    </row>
    <row r="2520" spans="10:10" x14ac:dyDescent="0.25">
      <c r="J2520" s="24"/>
    </row>
    <row r="2521" spans="10:10" x14ac:dyDescent="0.25">
      <c r="J2521" s="24"/>
    </row>
    <row r="2522" spans="10:10" x14ac:dyDescent="0.25">
      <c r="J2522" s="24"/>
    </row>
    <row r="2523" spans="10:10" x14ac:dyDescent="0.25">
      <c r="J2523" s="24"/>
    </row>
    <row r="2524" spans="10:10" x14ac:dyDescent="0.25">
      <c r="J2524" s="24"/>
    </row>
    <row r="2525" spans="10:10" x14ac:dyDescent="0.25">
      <c r="J2525" s="24"/>
    </row>
    <row r="2526" spans="10:10" x14ac:dyDescent="0.25">
      <c r="J2526" s="24"/>
    </row>
    <row r="2527" spans="10:10" x14ac:dyDescent="0.25">
      <c r="J2527" s="24"/>
    </row>
    <row r="2528" spans="10:10" x14ac:dyDescent="0.25">
      <c r="J2528" s="24"/>
    </row>
    <row r="2529" spans="10:10" x14ac:dyDescent="0.25">
      <c r="J2529" s="24"/>
    </row>
    <row r="2530" spans="10:10" x14ac:dyDescent="0.25">
      <c r="J2530" s="24"/>
    </row>
    <row r="2531" spans="10:10" x14ac:dyDescent="0.25">
      <c r="J2531" s="24"/>
    </row>
    <row r="2532" spans="10:10" x14ac:dyDescent="0.25">
      <c r="J2532" s="24"/>
    </row>
    <row r="2533" spans="10:10" x14ac:dyDescent="0.25">
      <c r="J2533" s="24"/>
    </row>
    <row r="2534" spans="10:10" x14ac:dyDescent="0.25">
      <c r="J2534" s="24"/>
    </row>
    <row r="2535" spans="10:10" x14ac:dyDescent="0.25">
      <c r="J2535" s="24"/>
    </row>
    <row r="2536" spans="10:10" x14ac:dyDescent="0.25">
      <c r="J2536" s="24"/>
    </row>
    <row r="2537" spans="10:10" x14ac:dyDescent="0.25">
      <c r="J2537" s="24"/>
    </row>
    <row r="2538" spans="10:10" x14ac:dyDescent="0.25">
      <c r="J2538" s="24"/>
    </row>
    <row r="2539" spans="10:10" x14ac:dyDescent="0.25">
      <c r="J2539" s="24"/>
    </row>
    <row r="2540" spans="10:10" x14ac:dyDescent="0.25">
      <c r="J2540" s="24"/>
    </row>
    <row r="2541" spans="10:10" x14ac:dyDescent="0.25">
      <c r="J2541" s="24"/>
    </row>
    <row r="2542" spans="10:10" x14ac:dyDescent="0.25">
      <c r="J2542" s="24"/>
    </row>
    <row r="2543" spans="10:10" x14ac:dyDescent="0.25">
      <c r="J2543" s="24"/>
    </row>
    <row r="2544" spans="10:10" x14ac:dyDescent="0.25">
      <c r="J2544" s="24"/>
    </row>
    <row r="2545" spans="10:10" x14ac:dyDescent="0.25">
      <c r="J2545" s="24"/>
    </row>
    <row r="2546" spans="10:10" x14ac:dyDescent="0.25">
      <c r="J2546" s="24"/>
    </row>
    <row r="2547" spans="10:10" x14ac:dyDescent="0.25">
      <c r="J2547" s="24"/>
    </row>
    <row r="2548" spans="10:10" x14ac:dyDescent="0.25">
      <c r="J2548" s="24"/>
    </row>
    <row r="2549" spans="10:10" x14ac:dyDescent="0.25">
      <c r="J2549" s="24"/>
    </row>
    <row r="2550" spans="10:10" x14ac:dyDescent="0.25">
      <c r="J2550" s="24"/>
    </row>
    <row r="2551" spans="10:10" x14ac:dyDescent="0.25">
      <c r="J2551" s="24"/>
    </row>
    <row r="2552" spans="10:10" x14ac:dyDescent="0.25">
      <c r="J2552" s="24"/>
    </row>
    <row r="2553" spans="10:10" x14ac:dyDescent="0.25">
      <c r="J2553" s="24"/>
    </row>
    <row r="2554" spans="10:10" x14ac:dyDescent="0.25">
      <c r="J2554" s="24"/>
    </row>
    <row r="2555" spans="10:10" x14ac:dyDescent="0.25">
      <c r="J2555" s="24"/>
    </row>
    <row r="2556" spans="10:10" x14ac:dyDescent="0.25">
      <c r="J2556" s="24"/>
    </row>
    <row r="2557" spans="10:10" x14ac:dyDescent="0.25">
      <c r="J2557" s="24"/>
    </row>
    <row r="2558" spans="10:10" x14ac:dyDescent="0.25">
      <c r="J2558" s="24"/>
    </row>
    <row r="2559" spans="10:10" x14ac:dyDescent="0.25">
      <c r="J2559" s="24"/>
    </row>
    <row r="2560" spans="10:10" x14ac:dyDescent="0.25">
      <c r="J2560" s="24"/>
    </row>
    <row r="2561" spans="10:10" x14ac:dyDescent="0.25">
      <c r="J2561" s="24"/>
    </row>
    <row r="2562" spans="10:10" x14ac:dyDescent="0.25">
      <c r="J2562" s="24"/>
    </row>
    <row r="2563" spans="10:10" x14ac:dyDescent="0.25">
      <c r="J2563" s="24"/>
    </row>
    <row r="2564" spans="10:10" x14ac:dyDescent="0.25">
      <c r="J2564" s="24"/>
    </row>
    <row r="2565" spans="10:10" x14ac:dyDescent="0.25">
      <c r="J2565" s="24"/>
    </row>
    <row r="2566" spans="10:10" x14ac:dyDescent="0.25">
      <c r="J2566" s="24"/>
    </row>
    <row r="2567" spans="10:10" x14ac:dyDescent="0.25">
      <c r="J2567" s="24"/>
    </row>
    <row r="2568" spans="10:10" x14ac:dyDescent="0.25">
      <c r="J2568" s="24"/>
    </row>
    <row r="2569" spans="10:10" x14ac:dyDescent="0.25">
      <c r="J2569" s="24"/>
    </row>
    <row r="2570" spans="10:10" x14ac:dyDescent="0.25">
      <c r="J2570" s="24"/>
    </row>
    <row r="2571" spans="10:10" x14ac:dyDescent="0.25">
      <c r="J2571" s="24"/>
    </row>
    <row r="2572" spans="10:10" x14ac:dyDescent="0.25">
      <c r="J2572" s="24"/>
    </row>
    <row r="2573" spans="10:10" x14ac:dyDescent="0.25">
      <c r="J2573" s="24"/>
    </row>
    <row r="2574" spans="10:10" x14ac:dyDescent="0.25">
      <c r="J2574" s="24"/>
    </row>
    <row r="2575" spans="10:10" x14ac:dyDescent="0.25">
      <c r="J2575" s="24"/>
    </row>
    <row r="2576" spans="10:10" x14ac:dyDescent="0.25">
      <c r="J2576" s="24"/>
    </row>
    <row r="2577" spans="10:10" x14ac:dyDescent="0.25">
      <c r="J2577" s="24"/>
    </row>
    <row r="2578" spans="10:10" x14ac:dyDescent="0.25">
      <c r="J2578" s="24"/>
    </row>
    <row r="2579" spans="10:10" x14ac:dyDescent="0.25">
      <c r="J2579" s="24"/>
    </row>
    <row r="2580" spans="10:10" x14ac:dyDescent="0.25">
      <c r="J2580" s="24"/>
    </row>
    <row r="2581" spans="10:10" x14ac:dyDescent="0.25">
      <c r="J2581" s="24"/>
    </row>
    <row r="2582" spans="10:10" x14ac:dyDescent="0.25">
      <c r="J2582" s="24"/>
    </row>
    <row r="2583" spans="10:10" x14ac:dyDescent="0.25">
      <c r="J2583" s="24"/>
    </row>
    <row r="2584" spans="10:10" x14ac:dyDescent="0.25">
      <c r="J2584" s="24"/>
    </row>
    <row r="2585" spans="10:10" x14ac:dyDescent="0.25">
      <c r="J2585" s="24"/>
    </row>
    <row r="2586" spans="10:10" x14ac:dyDescent="0.25">
      <c r="J2586" s="24"/>
    </row>
    <row r="2587" spans="10:10" x14ac:dyDescent="0.25">
      <c r="J2587" s="24"/>
    </row>
    <row r="2588" spans="10:10" x14ac:dyDescent="0.25">
      <c r="J2588" s="24"/>
    </row>
    <row r="2589" spans="10:10" x14ac:dyDescent="0.25">
      <c r="J2589" s="24"/>
    </row>
    <row r="2590" spans="10:10" x14ac:dyDescent="0.25">
      <c r="J2590" s="24"/>
    </row>
    <row r="2591" spans="10:10" x14ac:dyDescent="0.25">
      <c r="J2591" s="24"/>
    </row>
    <row r="2592" spans="10:10" x14ac:dyDescent="0.25">
      <c r="J2592" s="24"/>
    </row>
    <row r="2593" spans="10:10" x14ac:dyDescent="0.25">
      <c r="J2593" s="24"/>
    </row>
    <row r="2594" spans="10:10" x14ac:dyDescent="0.25">
      <c r="J2594" s="24"/>
    </row>
    <row r="2595" spans="10:10" x14ac:dyDescent="0.25">
      <c r="J2595" s="24"/>
    </row>
    <row r="2596" spans="10:10" x14ac:dyDescent="0.25">
      <c r="J2596" s="24"/>
    </row>
    <row r="2597" spans="10:10" x14ac:dyDescent="0.25">
      <c r="J2597" s="24"/>
    </row>
    <row r="2598" spans="10:10" x14ac:dyDescent="0.25">
      <c r="J2598" s="24"/>
    </row>
    <row r="2599" spans="10:10" x14ac:dyDescent="0.25">
      <c r="J2599" s="24"/>
    </row>
    <row r="2600" spans="10:10" x14ac:dyDescent="0.25">
      <c r="J2600" s="24"/>
    </row>
    <row r="2601" spans="10:10" x14ac:dyDescent="0.25">
      <c r="J2601" s="24"/>
    </row>
    <row r="2602" spans="10:10" x14ac:dyDescent="0.25">
      <c r="J2602" s="24"/>
    </row>
    <row r="2603" spans="10:10" x14ac:dyDescent="0.25">
      <c r="J2603" s="24"/>
    </row>
    <row r="2604" spans="10:10" x14ac:dyDescent="0.25">
      <c r="J2604" s="24"/>
    </row>
    <row r="2605" spans="10:10" x14ac:dyDescent="0.25">
      <c r="J2605" s="24"/>
    </row>
    <row r="2606" spans="10:10" x14ac:dyDescent="0.25">
      <c r="J2606" s="24"/>
    </row>
    <row r="2607" spans="10:10" x14ac:dyDescent="0.25">
      <c r="J2607" s="24"/>
    </row>
    <row r="2608" spans="10:10" x14ac:dyDescent="0.25">
      <c r="J2608" s="24"/>
    </row>
    <row r="2609" spans="10:10" x14ac:dyDescent="0.25">
      <c r="J2609" s="24"/>
    </row>
    <row r="2610" spans="10:10" x14ac:dyDescent="0.25">
      <c r="J2610" s="24"/>
    </row>
    <row r="2611" spans="10:10" x14ac:dyDescent="0.25">
      <c r="J2611" s="24"/>
    </row>
    <row r="2612" spans="10:10" x14ac:dyDescent="0.25">
      <c r="J2612" s="24"/>
    </row>
    <row r="2613" spans="10:10" x14ac:dyDescent="0.25">
      <c r="J2613" s="24"/>
    </row>
    <row r="2614" spans="10:10" x14ac:dyDescent="0.25">
      <c r="J2614" s="24"/>
    </row>
    <row r="2615" spans="10:10" x14ac:dyDescent="0.25">
      <c r="J2615" s="24"/>
    </row>
    <row r="2616" spans="10:10" x14ac:dyDescent="0.25">
      <c r="J2616" s="24"/>
    </row>
    <row r="2617" spans="10:10" x14ac:dyDescent="0.25">
      <c r="J2617" s="24"/>
    </row>
    <row r="2618" spans="10:10" x14ac:dyDescent="0.25">
      <c r="J2618" s="24"/>
    </row>
    <row r="2619" spans="10:10" x14ac:dyDescent="0.25">
      <c r="J2619" s="24"/>
    </row>
    <row r="2620" spans="10:10" x14ac:dyDescent="0.25">
      <c r="J2620" s="24"/>
    </row>
    <row r="2621" spans="10:10" x14ac:dyDescent="0.25">
      <c r="J2621" s="24"/>
    </row>
    <row r="2622" spans="10:10" x14ac:dyDescent="0.25">
      <c r="J2622" s="24"/>
    </row>
    <row r="2623" spans="10:10" x14ac:dyDescent="0.25">
      <c r="J2623" s="24"/>
    </row>
    <row r="2624" spans="10:10" x14ac:dyDescent="0.25">
      <c r="J2624" s="24"/>
    </row>
    <row r="2625" spans="10:10" x14ac:dyDescent="0.25">
      <c r="J2625" s="24"/>
    </row>
    <row r="2626" spans="10:10" x14ac:dyDescent="0.25">
      <c r="J2626" s="24"/>
    </row>
    <row r="2627" spans="10:10" x14ac:dyDescent="0.25">
      <c r="J2627" s="24"/>
    </row>
    <row r="2628" spans="10:10" x14ac:dyDescent="0.25">
      <c r="J2628" s="24"/>
    </row>
    <row r="2629" spans="10:10" x14ac:dyDescent="0.25">
      <c r="J2629" s="24"/>
    </row>
    <row r="2630" spans="10:10" x14ac:dyDescent="0.25">
      <c r="J2630" s="24"/>
    </row>
    <row r="2631" spans="10:10" x14ac:dyDescent="0.25">
      <c r="J2631" s="24"/>
    </row>
    <row r="2632" spans="10:10" x14ac:dyDescent="0.25">
      <c r="J2632" s="24"/>
    </row>
    <row r="2633" spans="10:10" x14ac:dyDescent="0.25">
      <c r="J2633" s="24"/>
    </row>
    <row r="2634" spans="10:10" x14ac:dyDescent="0.25">
      <c r="J2634" s="24"/>
    </row>
    <row r="2635" spans="10:10" x14ac:dyDescent="0.25">
      <c r="J2635" s="24"/>
    </row>
    <row r="2636" spans="10:10" x14ac:dyDescent="0.25">
      <c r="J2636" s="24"/>
    </row>
    <row r="2637" spans="10:10" x14ac:dyDescent="0.25">
      <c r="J2637" s="24"/>
    </row>
    <row r="2638" spans="10:10" x14ac:dyDescent="0.25">
      <c r="J2638" s="24"/>
    </row>
    <row r="2639" spans="10:10" x14ac:dyDescent="0.25">
      <c r="J2639" s="24"/>
    </row>
    <row r="2640" spans="10:10" x14ac:dyDescent="0.25">
      <c r="J2640" s="24"/>
    </row>
    <row r="2641" spans="10:10" x14ac:dyDescent="0.25">
      <c r="J2641" s="24"/>
    </row>
    <row r="2642" spans="10:10" x14ac:dyDescent="0.25">
      <c r="J2642" s="24"/>
    </row>
    <row r="2643" spans="10:10" x14ac:dyDescent="0.25">
      <c r="J2643" s="24"/>
    </row>
    <row r="2644" spans="10:10" x14ac:dyDescent="0.25">
      <c r="J2644" s="24"/>
    </row>
    <row r="2645" spans="10:10" x14ac:dyDescent="0.25">
      <c r="J2645" s="24"/>
    </row>
    <row r="2646" spans="10:10" x14ac:dyDescent="0.25">
      <c r="J2646" s="24"/>
    </row>
    <row r="2647" spans="10:10" x14ac:dyDescent="0.25">
      <c r="J2647" s="24"/>
    </row>
    <row r="2648" spans="10:10" x14ac:dyDescent="0.25">
      <c r="J2648" s="24"/>
    </row>
    <row r="2649" spans="10:10" x14ac:dyDescent="0.25">
      <c r="J2649" s="24"/>
    </row>
    <row r="2650" spans="10:10" x14ac:dyDescent="0.25">
      <c r="J2650" s="24"/>
    </row>
    <row r="2651" spans="10:10" x14ac:dyDescent="0.25">
      <c r="J2651" s="24"/>
    </row>
    <row r="2652" spans="10:10" x14ac:dyDescent="0.25">
      <c r="J2652" s="24"/>
    </row>
    <row r="2653" spans="10:10" x14ac:dyDescent="0.25">
      <c r="J2653" s="24"/>
    </row>
    <row r="2654" spans="10:10" x14ac:dyDescent="0.25">
      <c r="J2654" s="24"/>
    </row>
    <row r="2655" spans="10:10" x14ac:dyDescent="0.25">
      <c r="J2655" s="24"/>
    </row>
    <row r="2656" spans="10:10" x14ac:dyDescent="0.25">
      <c r="J2656" s="24"/>
    </row>
    <row r="2657" spans="10:10" x14ac:dyDescent="0.25">
      <c r="J2657" s="24"/>
    </row>
    <row r="2658" spans="10:10" x14ac:dyDescent="0.25">
      <c r="J2658" s="24"/>
    </row>
    <row r="2659" spans="10:10" x14ac:dyDescent="0.25">
      <c r="J2659" s="24"/>
    </row>
    <row r="2660" spans="10:10" x14ac:dyDescent="0.25">
      <c r="J2660" s="24"/>
    </row>
    <row r="2661" spans="10:10" x14ac:dyDescent="0.25">
      <c r="J2661" s="24"/>
    </row>
    <row r="2662" spans="10:10" x14ac:dyDescent="0.25">
      <c r="J2662" s="24"/>
    </row>
    <row r="2663" spans="10:10" x14ac:dyDescent="0.25">
      <c r="J2663" s="24"/>
    </row>
    <row r="2664" spans="10:10" x14ac:dyDescent="0.25">
      <c r="J2664" s="24"/>
    </row>
    <row r="2665" spans="10:10" x14ac:dyDescent="0.25">
      <c r="J2665" s="24"/>
    </row>
    <row r="2666" spans="10:10" x14ac:dyDescent="0.25">
      <c r="J2666" s="24"/>
    </row>
    <row r="2667" spans="10:10" x14ac:dyDescent="0.25">
      <c r="J2667" s="24"/>
    </row>
    <row r="2668" spans="10:10" x14ac:dyDescent="0.25">
      <c r="J2668" s="24"/>
    </row>
    <row r="2669" spans="10:10" x14ac:dyDescent="0.25">
      <c r="J2669" s="24"/>
    </row>
    <row r="2670" spans="10:10" x14ac:dyDescent="0.25">
      <c r="J2670" s="24"/>
    </row>
    <row r="2671" spans="10:10" x14ac:dyDescent="0.25">
      <c r="J2671" s="24"/>
    </row>
    <row r="2672" spans="10:10" x14ac:dyDescent="0.25">
      <c r="J2672" s="24"/>
    </row>
    <row r="2673" spans="10:10" x14ac:dyDescent="0.25">
      <c r="J2673" s="24"/>
    </row>
    <row r="2674" spans="10:10" x14ac:dyDescent="0.25">
      <c r="J2674" s="24"/>
    </row>
    <row r="2675" spans="10:10" x14ac:dyDescent="0.25">
      <c r="J2675" s="24"/>
    </row>
    <row r="2676" spans="10:10" x14ac:dyDescent="0.25">
      <c r="J2676" s="24"/>
    </row>
    <row r="2677" spans="10:10" x14ac:dyDescent="0.25">
      <c r="J2677" s="24"/>
    </row>
    <row r="2678" spans="10:10" x14ac:dyDescent="0.25">
      <c r="J2678" s="24"/>
    </row>
    <row r="2679" spans="10:10" x14ac:dyDescent="0.25">
      <c r="J2679" s="24"/>
    </row>
    <row r="2680" spans="10:10" x14ac:dyDescent="0.25">
      <c r="J2680" s="24"/>
    </row>
    <row r="2681" spans="10:10" x14ac:dyDescent="0.25">
      <c r="J2681" s="24"/>
    </row>
    <row r="2682" spans="10:10" x14ac:dyDescent="0.25">
      <c r="J2682" s="24"/>
    </row>
    <row r="2683" spans="10:10" x14ac:dyDescent="0.25">
      <c r="J2683" s="24"/>
    </row>
    <row r="2684" spans="10:10" x14ac:dyDescent="0.25">
      <c r="J2684" s="24"/>
    </row>
    <row r="2685" spans="10:10" x14ac:dyDescent="0.25">
      <c r="J2685" s="24"/>
    </row>
    <row r="2686" spans="10:10" x14ac:dyDescent="0.25">
      <c r="J2686" s="24"/>
    </row>
    <row r="2687" spans="10:10" x14ac:dyDescent="0.25">
      <c r="J2687" s="24"/>
    </row>
    <row r="2688" spans="10:10" x14ac:dyDescent="0.25">
      <c r="J2688" s="24"/>
    </row>
    <row r="2689" spans="10:10" x14ac:dyDescent="0.25">
      <c r="J2689" s="24"/>
    </row>
    <row r="2690" spans="10:10" x14ac:dyDescent="0.25">
      <c r="J2690" s="24"/>
    </row>
    <row r="2691" spans="10:10" x14ac:dyDescent="0.25">
      <c r="J2691" s="24"/>
    </row>
    <row r="2692" spans="10:10" x14ac:dyDescent="0.25">
      <c r="J2692" s="24"/>
    </row>
    <row r="2693" spans="10:10" x14ac:dyDescent="0.25">
      <c r="J2693" s="24"/>
    </row>
    <row r="2694" spans="10:10" x14ac:dyDescent="0.25">
      <c r="J2694" s="24"/>
    </row>
    <row r="2695" spans="10:10" x14ac:dyDescent="0.25">
      <c r="J2695" s="24"/>
    </row>
    <row r="2696" spans="10:10" x14ac:dyDescent="0.25">
      <c r="J2696" s="24"/>
    </row>
    <row r="2697" spans="10:10" x14ac:dyDescent="0.25">
      <c r="J2697" s="24"/>
    </row>
    <row r="2698" spans="10:10" x14ac:dyDescent="0.25">
      <c r="J2698" s="24"/>
    </row>
    <row r="2699" spans="10:10" x14ac:dyDescent="0.25">
      <c r="J2699" s="24"/>
    </row>
    <row r="2700" spans="10:10" x14ac:dyDescent="0.25">
      <c r="J2700" s="24"/>
    </row>
    <row r="2701" spans="10:10" x14ac:dyDescent="0.25">
      <c r="J2701" s="24"/>
    </row>
    <row r="2702" spans="10:10" x14ac:dyDescent="0.25">
      <c r="J2702" s="24"/>
    </row>
    <row r="2703" spans="10:10" x14ac:dyDescent="0.25">
      <c r="J2703" s="24"/>
    </row>
    <row r="2704" spans="10:10" x14ac:dyDescent="0.25">
      <c r="J2704" s="24"/>
    </row>
    <row r="2705" spans="10:10" x14ac:dyDescent="0.25">
      <c r="J2705" s="24"/>
    </row>
    <row r="2706" spans="10:10" x14ac:dyDescent="0.25">
      <c r="J2706" s="24"/>
    </row>
    <row r="2707" spans="10:10" x14ac:dyDescent="0.25">
      <c r="J2707" s="24"/>
    </row>
    <row r="2708" spans="10:10" x14ac:dyDescent="0.25">
      <c r="J2708" s="24"/>
    </row>
    <row r="2709" spans="10:10" x14ac:dyDescent="0.25">
      <c r="J2709" s="24"/>
    </row>
    <row r="2710" spans="10:10" x14ac:dyDescent="0.25">
      <c r="J2710" s="24"/>
    </row>
    <row r="2711" spans="10:10" x14ac:dyDescent="0.25">
      <c r="J2711" s="24"/>
    </row>
    <row r="2712" spans="10:10" x14ac:dyDescent="0.25">
      <c r="J2712" s="24"/>
    </row>
    <row r="2713" spans="10:10" x14ac:dyDescent="0.25">
      <c r="J2713" s="24"/>
    </row>
    <row r="2714" spans="10:10" x14ac:dyDescent="0.25">
      <c r="J2714" s="24"/>
    </row>
    <row r="2715" spans="10:10" x14ac:dyDescent="0.25">
      <c r="J2715" s="24"/>
    </row>
    <row r="2716" spans="10:10" x14ac:dyDescent="0.25">
      <c r="J2716" s="24"/>
    </row>
    <row r="2717" spans="10:10" x14ac:dyDescent="0.25">
      <c r="J2717" s="24"/>
    </row>
    <row r="2718" spans="10:10" x14ac:dyDescent="0.25">
      <c r="J2718" s="24"/>
    </row>
    <row r="2719" spans="10:10" x14ac:dyDescent="0.25">
      <c r="J2719" s="24"/>
    </row>
    <row r="2720" spans="10:10" x14ac:dyDescent="0.25">
      <c r="J2720" s="24"/>
    </row>
    <row r="2721" spans="10:10" x14ac:dyDescent="0.25">
      <c r="J2721" s="24"/>
    </row>
    <row r="2722" spans="10:10" x14ac:dyDescent="0.25">
      <c r="J2722" s="24"/>
    </row>
    <row r="2723" spans="10:10" x14ac:dyDescent="0.25">
      <c r="J2723" s="24"/>
    </row>
    <row r="2724" spans="10:10" x14ac:dyDescent="0.25">
      <c r="J2724" s="24"/>
    </row>
    <row r="2725" spans="10:10" x14ac:dyDescent="0.25">
      <c r="J2725" s="24"/>
    </row>
    <row r="2726" spans="10:10" x14ac:dyDescent="0.25">
      <c r="J2726" s="24"/>
    </row>
    <row r="2727" spans="10:10" x14ac:dyDescent="0.25">
      <c r="J2727" s="24"/>
    </row>
    <row r="2728" spans="10:10" x14ac:dyDescent="0.25">
      <c r="J2728" s="24"/>
    </row>
    <row r="2729" spans="10:10" x14ac:dyDescent="0.25">
      <c r="J2729" s="24"/>
    </row>
    <row r="2730" spans="10:10" x14ac:dyDescent="0.25">
      <c r="J2730" s="24"/>
    </row>
    <row r="2731" spans="10:10" x14ac:dyDescent="0.25">
      <c r="J2731" s="24"/>
    </row>
    <row r="2732" spans="10:10" x14ac:dyDescent="0.25">
      <c r="J2732" s="24"/>
    </row>
    <row r="2733" spans="10:10" x14ac:dyDescent="0.25">
      <c r="J2733" s="24"/>
    </row>
    <row r="2734" spans="10:10" x14ac:dyDescent="0.25">
      <c r="J2734" s="24"/>
    </row>
    <row r="2735" spans="10:10" x14ac:dyDescent="0.25">
      <c r="J2735" s="24"/>
    </row>
    <row r="2736" spans="10:10" x14ac:dyDescent="0.25">
      <c r="J2736" s="24"/>
    </row>
    <row r="2737" spans="10:10" x14ac:dyDescent="0.25">
      <c r="J2737" s="24"/>
    </row>
    <row r="2738" spans="10:10" x14ac:dyDescent="0.25">
      <c r="J2738" s="24"/>
    </row>
    <row r="2739" spans="10:10" x14ac:dyDescent="0.25">
      <c r="J2739" s="24"/>
    </row>
    <row r="2740" spans="10:10" x14ac:dyDescent="0.25">
      <c r="J2740" s="24"/>
    </row>
    <row r="2741" spans="10:10" x14ac:dyDescent="0.25">
      <c r="J2741" s="24"/>
    </row>
    <row r="2742" spans="10:10" x14ac:dyDescent="0.25">
      <c r="J2742" s="24"/>
    </row>
    <row r="2743" spans="10:10" x14ac:dyDescent="0.25">
      <c r="J2743" s="24"/>
    </row>
    <row r="2744" spans="10:10" x14ac:dyDescent="0.25">
      <c r="J2744" s="24"/>
    </row>
    <row r="2745" spans="10:10" x14ac:dyDescent="0.25">
      <c r="J2745" s="24"/>
    </row>
    <row r="2746" spans="10:10" x14ac:dyDescent="0.25">
      <c r="J2746" s="24"/>
    </row>
    <row r="2747" spans="10:10" x14ac:dyDescent="0.25">
      <c r="J2747" s="24"/>
    </row>
    <row r="2748" spans="10:10" x14ac:dyDescent="0.25">
      <c r="J2748" s="24"/>
    </row>
    <row r="2749" spans="10:10" x14ac:dyDescent="0.25">
      <c r="J2749" s="24"/>
    </row>
    <row r="2750" spans="10:10" x14ac:dyDescent="0.25">
      <c r="J2750" s="24"/>
    </row>
    <row r="2751" spans="10:10" x14ac:dyDescent="0.25">
      <c r="J2751" s="24"/>
    </row>
    <row r="2752" spans="10:10" x14ac:dyDescent="0.25">
      <c r="J2752" s="24"/>
    </row>
    <row r="2753" spans="10:10" x14ac:dyDescent="0.25">
      <c r="J2753" s="24"/>
    </row>
    <row r="2754" spans="10:10" x14ac:dyDescent="0.25">
      <c r="J2754" s="24"/>
    </row>
    <row r="2755" spans="10:10" x14ac:dyDescent="0.25">
      <c r="J2755" s="24"/>
    </row>
    <row r="2756" spans="10:10" x14ac:dyDescent="0.25">
      <c r="J2756" s="24"/>
    </row>
    <row r="2757" spans="10:10" x14ac:dyDescent="0.25">
      <c r="J2757" s="24"/>
    </row>
    <row r="2758" spans="10:10" x14ac:dyDescent="0.25">
      <c r="J2758" s="24"/>
    </row>
    <row r="2759" spans="10:10" x14ac:dyDescent="0.25">
      <c r="J2759" s="24"/>
    </row>
    <row r="2760" spans="10:10" x14ac:dyDescent="0.25">
      <c r="J2760" s="24"/>
    </row>
    <row r="2761" spans="10:10" x14ac:dyDescent="0.25">
      <c r="J2761" s="24"/>
    </row>
    <row r="2762" spans="10:10" x14ac:dyDescent="0.25">
      <c r="J2762" s="24"/>
    </row>
    <row r="2763" spans="10:10" x14ac:dyDescent="0.25">
      <c r="J2763" s="24"/>
    </row>
    <row r="2764" spans="10:10" x14ac:dyDescent="0.25">
      <c r="J2764" s="24"/>
    </row>
    <row r="2765" spans="10:10" x14ac:dyDescent="0.25">
      <c r="J2765" s="24"/>
    </row>
    <row r="2766" spans="10:10" x14ac:dyDescent="0.25">
      <c r="J2766" s="24"/>
    </row>
    <row r="2767" spans="10:10" x14ac:dyDescent="0.25">
      <c r="J2767" s="24"/>
    </row>
    <row r="2768" spans="10:10" x14ac:dyDescent="0.25">
      <c r="J2768" s="24"/>
    </row>
    <row r="2769" spans="10:10" x14ac:dyDescent="0.25">
      <c r="J2769" s="24"/>
    </row>
    <row r="2770" spans="10:10" x14ac:dyDescent="0.25">
      <c r="J2770" s="24"/>
    </row>
    <row r="2771" spans="10:10" x14ac:dyDescent="0.25">
      <c r="J2771" s="24"/>
    </row>
    <row r="2772" spans="10:10" x14ac:dyDescent="0.25">
      <c r="J2772" s="24"/>
    </row>
    <row r="2773" spans="10:10" x14ac:dyDescent="0.25">
      <c r="J2773" s="24"/>
    </row>
    <row r="2774" spans="10:10" x14ac:dyDescent="0.25">
      <c r="J2774" s="24"/>
    </row>
    <row r="2775" spans="10:10" x14ac:dyDescent="0.25">
      <c r="J2775" s="24"/>
    </row>
    <row r="2776" spans="10:10" x14ac:dyDescent="0.25">
      <c r="J2776" s="24"/>
    </row>
    <row r="2777" spans="10:10" x14ac:dyDescent="0.25">
      <c r="J2777" s="24"/>
    </row>
    <row r="2778" spans="10:10" x14ac:dyDescent="0.25">
      <c r="J2778" s="24"/>
    </row>
    <row r="2779" spans="10:10" x14ac:dyDescent="0.25">
      <c r="J2779" s="24"/>
    </row>
    <row r="2780" spans="10:10" x14ac:dyDescent="0.25">
      <c r="J2780" s="24"/>
    </row>
    <row r="2781" spans="10:10" x14ac:dyDescent="0.25">
      <c r="J2781" s="24"/>
    </row>
    <row r="2782" spans="10:10" x14ac:dyDescent="0.25">
      <c r="J2782" s="24"/>
    </row>
    <row r="2783" spans="10:10" x14ac:dyDescent="0.25">
      <c r="J2783" s="24"/>
    </row>
    <row r="2784" spans="10:10" x14ac:dyDescent="0.25">
      <c r="J2784" s="24"/>
    </row>
    <row r="2785" spans="10:10" x14ac:dyDescent="0.25">
      <c r="J2785" s="24"/>
    </row>
    <row r="2786" spans="10:10" x14ac:dyDescent="0.25">
      <c r="J2786" s="24"/>
    </row>
    <row r="2787" spans="10:10" x14ac:dyDescent="0.25">
      <c r="J2787" s="24"/>
    </row>
    <row r="2788" spans="10:10" x14ac:dyDescent="0.25">
      <c r="J2788" s="24"/>
    </row>
    <row r="2789" spans="10:10" x14ac:dyDescent="0.25">
      <c r="J2789" s="24"/>
    </row>
    <row r="2790" spans="10:10" x14ac:dyDescent="0.25">
      <c r="J2790" s="24"/>
    </row>
    <row r="2791" spans="10:10" x14ac:dyDescent="0.25">
      <c r="J2791" s="24"/>
    </row>
    <row r="2792" spans="10:10" x14ac:dyDescent="0.25">
      <c r="J2792" s="24"/>
    </row>
    <row r="2793" spans="10:10" x14ac:dyDescent="0.25">
      <c r="J2793" s="24"/>
    </row>
    <row r="2794" spans="10:10" x14ac:dyDescent="0.25">
      <c r="J2794" s="24"/>
    </row>
    <row r="2795" spans="10:10" x14ac:dyDescent="0.25">
      <c r="J2795" s="24"/>
    </row>
    <row r="2796" spans="10:10" x14ac:dyDescent="0.25">
      <c r="J2796" s="24"/>
    </row>
    <row r="2797" spans="10:10" x14ac:dyDescent="0.25">
      <c r="J2797" s="24"/>
    </row>
    <row r="2798" spans="10:10" x14ac:dyDescent="0.25">
      <c r="J2798" s="24"/>
    </row>
    <row r="2799" spans="10:10" x14ac:dyDescent="0.25">
      <c r="J2799" s="24"/>
    </row>
    <row r="2800" spans="10:10" x14ac:dyDescent="0.25">
      <c r="J2800" s="24"/>
    </row>
    <row r="2801" spans="10:10" x14ac:dyDescent="0.25">
      <c r="J2801" s="24"/>
    </row>
    <row r="2802" spans="10:10" x14ac:dyDescent="0.25">
      <c r="J2802" s="24"/>
    </row>
    <row r="2803" spans="10:10" x14ac:dyDescent="0.25">
      <c r="J2803" s="24"/>
    </row>
    <row r="2804" spans="10:10" x14ac:dyDescent="0.25">
      <c r="J2804" s="24"/>
    </row>
    <row r="2805" spans="10:10" x14ac:dyDescent="0.25">
      <c r="J2805" s="24"/>
    </row>
    <row r="2806" spans="10:10" x14ac:dyDescent="0.25">
      <c r="J2806" s="24"/>
    </row>
    <row r="2807" spans="10:10" x14ac:dyDescent="0.25">
      <c r="J2807" s="24"/>
    </row>
    <row r="2808" spans="10:10" x14ac:dyDescent="0.25">
      <c r="J2808" s="24"/>
    </row>
    <row r="2809" spans="10:10" x14ac:dyDescent="0.25">
      <c r="J2809" s="24"/>
    </row>
    <row r="2810" spans="10:10" x14ac:dyDescent="0.25">
      <c r="J2810" s="24"/>
    </row>
    <row r="2811" spans="10:10" x14ac:dyDescent="0.25">
      <c r="J2811" s="24"/>
    </row>
    <row r="2812" spans="10:10" x14ac:dyDescent="0.25">
      <c r="J2812" s="24"/>
    </row>
    <row r="2813" spans="10:10" x14ac:dyDescent="0.25">
      <c r="J2813" s="24"/>
    </row>
    <row r="2814" spans="10:10" x14ac:dyDescent="0.25">
      <c r="J2814" s="24"/>
    </row>
    <row r="2815" spans="10:10" x14ac:dyDescent="0.25">
      <c r="J2815" s="24"/>
    </row>
    <row r="2816" spans="10:10" x14ac:dyDescent="0.25">
      <c r="J2816" s="24"/>
    </row>
    <row r="2817" spans="10:10" x14ac:dyDescent="0.25">
      <c r="J2817" s="24"/>
    </row>
    <row r="2818" spans="10:10" x14ac:dyDescent="0.25">
      <c r="J2818" s="24"/>
    </row>
    <row r="2819" spans="10:10" x14ac:dyDescent="0.25">
      <c r="J2819" s="24"/>
    </row>
    <row r="2820" spans="10:10" x14ac:dyDescent="0.25">
      <c r="J2820" s="24"/>
    </row>
    <row r="2821" spans="10:10" x14ac:dyDescent="0.25">
      <c r="J2821" s="24"/>
    </row>
    <row r="2822" spans="10:10" x14ac:dyDescent="0.25">
      <c r="J2822" s="24"/>
    </row>
    <row r="2823" spans="10:10" x14ac:dyDescent="0.25">
      <c r="J2823" s="24"/>
    </row>
    <row r="2824" spans="10:10" x14ac:dyDescent="0.25">
      <c r="J2824" s="24"/>
    </row>
    <row r="2825" spans="10:10" x14ac:dyDescent="0.25">
      <c r="J2825" s="24"/>
    </row>
    <row r="2826" spans="10:10" x14ac:dyDescent="0.25">
      <c r="J2826" s="24"/>
    </row>
    <row r="2827" spans="10:10" x14ac:dyDescent="0.25">
      <c r="J2827" s="24"/>
    </row>
    <row r="2828" spans="10:10" x14ac:dyDescent="0.25">
      <c r="J2828" s="24"/>
    </row>
    <row r="2829" spans="10:10" x14ac:dyDescent="0.25">
      <c r="J2829" s="24"/>
    </row>
    <row r="2830" spans="10:10" x14ac:dyDescent="0.25">
      <c r="J2830" s="24"/>
    </row>
    <row r="2831" spans="10:10" x14ac:dyDescent="0.25">
      <c r="J2831" s="24"/>
    </row>
    <row r="2832" spans="10:10" x14ac:dyDescent="0.25">
      <c r="J2832" s="24"/>
    </row>
    <row r="2833" spans="10:10" x14ac:dyDescent="0.25">
      <c r="J2833" s="24"/>
    </row>
    <row r="2834" spans="10:10" x14ac:dyDescent="0.25">
      <c r="J2834" s="24"/>
    </row>
    <row r="2835" spans="10:10" x14ac:dyDescent="0.25">
      <c r="J2835" s="24"/>
    </row>
    <row r="2836" spans="10:10" x14ac:dyDescent="0.25">
      <c r="J2836" s="24"/>
    </row>
    <row r="2837" spans="10:10" x14ac:dyDescent="0.25">
      <c r="J2837" s="24"/>
    </row>
    <row r="2838" spans="10:10" x14ac:dyDescent="0.25">
      <c r="J2838" s="24"/>
    </row>
    <row r="2839" spans="10:10" x14ac:dyDescent="0.25">
      <c r="J2839" s="24"/>
    </row>
    <row r="2840" spans="10:10" x14ac:dyDescent="0.25">
      <c r="J2840" s="24"/>
    </row>
    <row r="2841" spans="10:10" x14ac:dyDescent="0.25">
      <c r="J2841" s="24"/>
    </row>
    <row r="2842" spans="10:10" x14ac:dyDescent="0.25">
      <c r="J2842" s="24"/>
    </row>
    <row r="2843" spans="10:10" x14ac:dyDescent="0.25">
      <c r="J2843" s="24"/>
    </row>
    <row r="2844" spans="10:10" x14ac:dyDescent="0.25">
      <c r="J2844" s="24"/>
    </row>
    <row r="2845" spans="10:10" x14ac:dyDescent="0.25">
      <c r="J2845" s="24"/>
    </row>
    <row r="2846" spans="10:10" x14ac:dyDescent="0.25">
      <c r="J2846" s="24"/>
    </row>
    <row r="2847" spans="10:10" x14ac:dyDescent="0.25">
      <c r="J2847" s="24"/>
    </row>
    <row r="2848" spans="10:10" x14ac:dyDescent="0.25">
      <c r="J2848" s="24"/>
    </row>
    <row r="2849" spans="10:10" x14ac:dyDescent="0.25">
      <c r="J2849" s="24"/>
    </row>
    <row r="2850" spans="10:10" x14ac:dyDescent="0.25">
      <c r="J2850" s="24"/>
    </row>
    <row r="2851" spans="10:10" x14ac:dyDescent="0.25">
      <c r="J2851" s="24"/>
    </row>
    <row r="2852" spans="10:10" x14ac:dyDescent="0.25">
      <c r="J2852" s="24"/>
    </row>
    <row r="2853" spans="10:10" x14ac:dyDescent="0.25">
      <c r="J2853" s="24"/>
    </row>
    <row r="2854" spans="10:10" x14ac:dyDescent="0.25">
      <c r="J2854" s="24"/>
    </row>
    <row r="2855" spans="10:10" x14ac:dyDescent="0.25">
      <c r="J2855" s="24"/>
    </row>
    <row r="2856" spans="10:10" x14ac:dyDescent="0.25">
      <c r="J2856" s="24"/>
    </row>
    <row r="2857" spans="10:10" x14ac:dyDescent="0.25">
      <c r="J2857" s="24"/>
    </row>
    <row r="2858" spans="10:10" x14ac:dyDescent="0.25">
      <c r="J2858" s="24"/>
    </row>
    <row r="2859" spans="10:10" x14ac:dyDescent="0.25">
      <c r="J2859" s="24"/>
    </row>
    <row r="2860" spans="10:10" x14ac:dyDescent="0.25">
      <c r="J2860" s="24"/>
    </row>
    <row r="2861" spans="10:10" x14ac:dyDescent="0.25">
      <c r="J2861" s="24"/>
    </row>
    <row r="2862" spans="10:10" x14ac:dyDescent="0.25">
      <c r="J2862" s="24"/>
    </row>
    <row r="2863" spans="10:10" x14ac:dyDescent="0.25">
      <c r="J2863" s="24"/>
    </row>
    <row r="2864" spans="10:10" x14ac:dyDescent="0.25">
      <c r="J2864" s="24"/>
    </row>
    <row r="2865" spans="10:10" x14ac:dyDescent="0.25">
      <c r="J2865" s="24"/>
    </row>
    <row r="2866" spans="10:10" x14ac:dyDescent="0.25">
      <c r="J2866" s="24"/>
    </row>
    <row r="2867" spans="10:10" x14ac:dyDescent="0.25">
      <c r="J2867" s="24"/>
    </row>
    <row r="2868" spans="10:10" x14ac:dyDescent="0.25">
      <c r="J2868" s="24"/>
    </row>
    <row r="2869" spans="10:10" x14ac:dyDescent="0.25">
      <c r="J2869" s="24"/>
    </row>
    <row r="2870" spans="10:10" x14ac:dyDescent="0.25">
      <c r="J2870" s="24"/>
    </row>
    <row r="2871" spans="10:10" x14ac:dyDescent="0.25">
      <c r="J2871" s="24"/>
    </row>
    <row r="2872" spans="10:10" x14ac:dyDescent="0.25">
      <c r="J2872" s="24"/>
    </row>
    <row r="2873" spans="10:10" x14ac:dyDescent="0.25">
      <c r="J2873" s="24"/>
    </row>
    <row r="2874" spans="10:10" x14ac:dyDescent="0.25">
      <c r="J2874" s="24"/>
    </row>
    <row r="2875" spans="10:10" x14ac:dyDescent="0.25">
      <c r="J2875" s="24"/>
    </row>
    <row r="2876" spans="10:10" x14ac:dyDescent="0.25">
      <c r="J2876" s="24"/>
    </row>
    <row r="2877" spans="10:10" x14ac:dyDescent="0.25">
      <c r="J2877" s="24"/>
    </row>
    <row r="2878" spans="10:10" x14ac:dyDescent="0.25">
      <c r="J2878" s="24"/>
    </row>
    <row r="2879" spans="10:10" x14ac:dyDescent="0.25">
      <c r="J2879" s="24"/>
    </row>
    <row r="2880" spans="10:10" x14ac:dyDescent="0.25">
      <c r="J2880" s="24"/>
    </row>
    <row r="2881" spans="10:10" x14ac:dyDescent="0.25">
      <c r="J2881" s="24"/>
    </row>
    <row r="2882" spans="10:10" x14ac:dyDescent="0.25">
      <c r="J2882" s="24"/>
    </row>
    <row r="2883" spans="10:10" x14ac:dyDescent="0.25">
      <c r="J2883" s="24"/>
    </row>
    <row r="2884" spans="10:10" x14ac:dyDescent="0.25">
      <c r="J2884" s="24"/>
    </row>
    <row r="2885" spans="10:10" x14ac:dyDescent="0.25">
      <c r="J2885" s="24"/>
    </row>
    <row r="2886" spans="10:10" x14ac:dyDescent="0.25">
      <c r="J2886" s="24"/>
    </row>
    <row r="2887" spans="10:10" x14ac:dyDescent="0.25">
      <c r="J2887" s="24"/>
    </row>
    <row r="2888" spans="10:10" x14ac:dyDescent="0.25">
      <c r="J2888" s="24"/>
    </row>
    <row r="2889" spans="10:10" x14ac:dyDescent="0.25">
      <c r="J2889" s="24"/>
    </row>
    <row r="2890" spans="10:10" x14ac:dyDescent="0.25">
      <c r="J2890" s="24"/>
    </row>
    <row r="2891" spans="10:10" x14ac:dyDescent="0.25">
      <c r="J2891" s="24"/>
    </row>
    <row r="2892" spans="10:10" x14ac:dyDescent="0.25">
      <c r="J2892" s="24"/>
    </row>
    <row r="2893" spans="10:10" x14ac:dyDescent="0.25">
      <c r="J2893" s="24"/>
    </row>
    <row r="2894" spans="10:10" x14ac:dyDescent="0.25">
      <c r="J2894" s="24"/>
    </row>
    <row r="2895" spans="10:10" x14ac:dyDescent="0.25">
      <c r="J2895" s="24"/>
    </row>
    <row r="2896" spans="10:10" x14ac:dyDescent="0.25">
      <c r="J2896" s="24"/>
    </row>
    <row r="2897" spans="10:10" x14ac:dyDescent="0.25">
      <c r="J2897" s="24"/>
    </row>
    <row r="2898" spans="10:10" x14ac:dyDescent="0.25">
      <c r="J2898" s="24"/>
    </row>
    <row r="2899" spans="10:10" x14ac:dyDescent="0.25">
      <c r="J2899" s="24"/>
    </row>
    <row r="2900" spans="10:10" x14ac:dyDescent="0.25">
      <c r="J2900" s="24"/>
    </row>
    <row r="2901" spans="10:10" x14ac:dyDescent="0.25">
      <c r="J2901" s="24"/>
    </row>
    <row r="2902" spans="10:10" x14ac:dyDescent="0.25">
      <c r="J2902" s="24"/>
    </row>
    <row r="2903" spans="10:10" x14ac:dyDescent="0.25">
      <c r="J2903" s="24"/>
    </row>
    <row r="2904" spans="10:10" x14ac:dyDescent="0.25">
      <c r="J2904" s="24"/>
    </row>
    <row r="2905" spans="10:10" x14ac:dyDescent="0.25">
      <c r="J2905" s="24"/>
    </row>
    <row r="2906" spans="10:10" x14ac:dyDescent="0.25">
      <c r="J2906" s="24"/>
    </row>
    <row r="2907" spans="10:10" x14ac:dyDescent="0.25">
      <c r="J2907" s="24"/>
    </row>
    <row r="2908" spans="10:10" x14ac:dyDescent="0.25">
      <c r="J2908" s="24"/>
    </row>
    <row r="2909" spans="10:10" x14ac:dyDescent="0.25">
      <c r="J2909" s="24"/>
    </row>
    <row r="2910" spans="10:10" x14ac:dyDescent="0.25">
      <c r="J2910" s="24"/>
    </row>
    <row r="2911" spans="10:10" x14ac:dyDescent="0.25">
      <c r="J2911" s="24"/>
    </row>
    <row r="2912" spans="10:10" x14ac:dyDescent="0.25">
      <c r="J2912" s="24"/>
    </row>
    <row r="2913" spans="10:10" x14ac:dyDescent="0.25">
      <c r="J2913" s="24"/>
    </row>
    <row r="2914" spans="10:10" x14ac:dyDescent="0.25">
      <c r="J2914" s="24"/>
    </row>
    <row r="2915" spans="10:10" x14ac:dyDescent="0.25">
      <c r="J2915" s="24"/>
    </row>
    <row r="2916" spans="10:10" x14ac:dyDescent="0.25">
      <c r="J2916" s="24"/>
    </row>
    <row r="2917" spans="10:10" x14ac:dyDescent="0.25">
      <c r="J2917" s="24"/>
    </row>
    <row r="2918" spans="10:10" x14ac:dyDescent="0.25">
      <c r="J2918" s="24"/>
    </row>
    <row r="2919" spans="10:10" x14ac:dyDescent="0.25">
      <c r="J2919" s="24"/>
    </row>
    <row r="2920" spans="10:10" x14ac:dyDescent="0.25">
      <c r="J2920" s="24"/>
    </row>
    <row r="2921" spans="10:10" x14ac:dyDescent="0.25">
      <c r="J2921" s="24"/>
    </row>
    <row r="2922" spans="10:10" x14ac:dyDescent="0.25">
      <c r="J2922" s="24"/>
    </row>
    <row r="2923" spans="10:10" x14ac:dyDescent="0.25">
      <c r="J2923" s="24"/>
    </row>
    <row r="2924" spans="10:10" x14ac:dyDescent="0.25">
      <c r="J2924" s="24"/>
    </row>
    <row r="2925" spans="10:10" x14ac:dyDescent="0.25">
      <c r="J2925" s="24"/>
    </row>
    <row r="2926" spans="10:10" x14ac:dyDescent="0.25">
      <c r="J2926" s="24"/>
    </row>
    <row r="2927" spans="10:10" x14ac:dyDescent="0.25">
      <c r="J2927" s="24"/>
    </row>
    <row r="2928" spans="10:10" x14ac:dyDescent="0.25">
      <c r="J2928" s="24"/>
    </row>
    <row r="2929" spans="10:10" x14ac:dyDescent="0.25">
      <c r="J2929" s="24"/>
    </row>
    <row r="2930" spans="10:10" x14ac:dyDescent="0.25">
      <c r="J2930" s="24"/>
    </row>
    <row r="2931" spans="10:10" x14ac:dyDescent="0.25">
      <c r="J2931" s="24"/>
    </row>
    <row r="2932" spans="10:10" x14ac:dyDescent="0.25">
      <c r="J2932" s="24"/>
    </row>
    <row r="2933" spans="10:10" x14ac:dyDescent="0.25">
      <c r="J2933" s="24"/>
    </row>
    <row r="2934" spans="10:10" x14ac:dyDescent="0.25">
      <c r="J2934" s="24"/>
    </row>
    <row r="2935" spans="10:10" x14ac:dyDescent="0.25">
      <c r="J2935" s="24"/>
    </row>
    <row r="2936" spans="10:10" x14ac:dyDescent="0.25">
      <c r="J2936" s="24"/>
    </row>
    <row r="2937" spans="10:10" x14ac:dyDescent="0.25">
      <c r="J2937" s="24"/>
    </row>
    <row r="2938" spans="10:10" x14ac:dyDescent="0.25">
      <c r="J2938" s="24"/>
    </row>
    <row r="2939" spans="10:10" x14ac:dyDescent="0.25">
      <c r="J2939" s="24"/>
    </row>
    <row r="2940" spans="10:10" x14ac:dyDescent="0.25">
      <c r="J2940" s="24"/>
    </row>
    <row r="2941" spans="10:10" x14ac:dyDescent="0.25">
      <c r="J2941" s="24"/>
    </row>
    <row r="2942" spans="10:10" x14ac:dyDescent="0.25">
      <c r="J2942" s="24"/>
    </row>
    <row r="2943" spans="10:10" x14ac:dyDescent="0.25">
      <c r="J2943" s="24"/>
    </row>
    <row r="2944" spans="10:10" x14ac:dyDescent="0.25">
      <c r="J2944" s="24"/>
    </row>
    <row r="2945" spans="10:10" x14ac:dyDescent="0.25">
      <c r="J2945" s="24"/>
    </row>
    <row r="2946" spans="10:10" x14ac:dyDescent="0.25">
      <c r="J2946" s="24"/>
    </row>
    <row r="2947" spans="10:10" x14ac:dyDescent="0.25">
      <c r="J2947" s="24"/>
    </row>
    <row r="2948" spans="10:10" x14ac:dyDescent="0.25">
      <c r="J2948" s="24"/>
    </row>
    <row r="2949" spans="10:10" x14ac:dyDescent="0.25">
      <c r="J2949" s="24"/>
    </row>
    <row r="2950" spans="10:10" x14ac:dyDescent="0.25">
      <c r="J2950" s="24"/>
    </row>
    <row r="2951" spans="10:10" x14ac:dyDescent="0.25">
      <c r="J2951" s="24"/>
    </row>
    <row r="2952" spans="10:10" x14ac:dyDescent="0.25">
      <c r="J2952" s="24"/>
    </row>
    <row r="2953" spans="10:10" x14ac:dyDescent="0.25">
      <c r="J2953" s="24"/>
    </row>
    <row r="2954" spans="10:10" x14ac:dyDescent="0.25">
      <c r="J2954" s="24"/>
    </row>
    <row r="2955" spans="10:10" x14ac:dyDescent="0.25">
      <c r="J2955" s="24"/>
    </row>
    <row r="2956" spans="10:10" x14ac:dyDescent="0.25">
      <c r="J2956" s="24"/>
    </row>
    <row r="2957" spans="10:10" x14ac:dyDescent="0.25">
      <c r="J2957" s="24"/>
    </row>
    <row r="2958" spans="10:10" x14ac:dyDescent="0.25">
      <c r="J2958" s="24"/>
    </row>
    <row r="2959" spans="10:10" x14ac:dyDescent="0.25">
      <c r="J2959" s="24"/>
    </row>
    <row r="2960" spans="10:10" x14ac:dyDescent="0.25">
      <c r="J2960" s="24"/>
    </row>
    <row r="2961" spans="10:10" x14ac:dyDescent="0.25">
      <c r="J2961" s="24"/>
    </row>
    <row r="2962" spans="10:10" x14ac:dyDescent="0.25">
      <c r="J2962" s="24"/>
    </row>
    <row r="2963" spans="10:10" x14ac:dyDescent="0.25">
      <c r="J2963" s="24"/>
    </row>
    <row r="2964" spans="10:10" x14ac:dyDescent="0.25">
      <c r="J2964" s="24"/>
    </row>
    <row r="2965" spans="10:10" x14ac:dyDescent="0.25">
      <c r="J2965" s="24"/>
    </row>
    <row r="2966" spans="10:10" x14ac:dyDescent="0.25">
      <c r="J2966" s="24"/>
    </row>
    <row r="2967" spans="10:10" x14ac:dyDescent="0.25">
      <c r="J2967" s="24"/>
    </row>
    <row r="2968" spans="10:10" x14ac:dyDescent="0.25">
      <c r="J2968" s="24"/>
    </row>
    <row r="2969" spans="10:10" x14ac:dyDescent="0.25">
      <c r="J2969" s="24"/>
    </row>
    <row r="2970" spans="10:10" x14ac:dyDescent="0.25">
      <c r="J2970" s="24"/>
    </row>
    <row r="2971" spans="10:10" x14ac:dyDescent="0.25">
      <c r="J2971" s="24"/>
    </row>
    <row r="2972" spans="10:10" x14ac:dyDescent="0.25">
      <c r="J2972" s="24"/>
    </row>
    <row r="2973" spans="10:10" x14ac:dyDescent="0.25">
      <c r="J2973" s="24"/>
    </row>
    <row r="2974" spans="10:10" x14ac:dyDescent="0.25">
      <c r="J2974" s="24"/>
    </row>
    <row r="2975" spans="10:10" x14ac:dyDescent="0.25">
      <c r="J2975" s="24"/>
    </row>
    <row r="2976" spans="10:10" x14ac:dyDescent="0.25">
      <c r="J2976" s="24"/>
    </row>
    <row r="2977" spans="10:10" x14ac:dyDescent="0.25">
      <c r="J2977" s="24"/>
    </row>
    <row r="2978" spans="10:10" x14ac:dyDescent="0.25">
      <c r="J2978" s="24"/>
    </row>
    <row r="2979" spans="10:10" x14ac:dyDescent="0.25">
      <c r="J2979" s="24"/>
    </row>
    <row r="2980" spans="10:10" x14ac:dyDescent="0.25">
      <c r="J2980" s="24"/>
    </row>
    <row r="2981" spans="10:10" x14ac:dyDescent="0.25">
      <c r="J2981" s="24"/>
    </row>
    <row r="2982" spans="10:10" x14ac:dyDescent="0.25">
      <c r="J2982" s="24"/>
    </row>
    <row r="2983" spans="10:10" x14ac:dyDescent="0.25">
      <c r="J2983" s="24"/>
    </row>
    <row r="2984" spans="10:10" x14ac:dyDescent="0.25">
      <c r="J2984" s="24"/>
    </row>
    <row r="2985" spans="10:10" x14ac:dyDescent="0.25">
      <c r="J2985" s="24"/>
    </row>
    <row r="2986" spans="10:10" x14ac:dyDescent="0.25">
      <c r="J2986" s="24"/>
    </row>
    <row r="2987" spans="10:10" x14ac:dyDescent="0.25">
      <c r="J2987" s="24"/>
    </row>
    <row r="2988" spans="10:10" x14ac:dyDescent="0.25">
      <c r="J2988" s="24"/>
    </row>
    <row r="2989" spans="10:10" x14ac:dyDescent="0.25">
      <c r="J2989" s="24"/>
    </row>
    <row r="2990" spans="10:10" x14ac:dyDescent="0.25">
      <c r="J2990" s="24"/>
    </row>
    <row r="2991" spans="10:10" x14ac:dyDescent="0.25">
      <c r="J2991" s="24"/>
    </row>
    <row r="2992" spans="10:10" x14ac:dyDescent="0.25">
      <c r="J2992" s="24"/>
    </row>
    <row r="2993" spans="10:10" x14ac:dyDescent="0.25">
      <c r="J2993" s="24"/>
    </row>
    <row r="2994" spans="10:10" x14ac:dyDescent="0.25">
      <c r="J2994" s="24"/>
    </row>
    <row r="2995" spans="10:10" x14ac:dyDescent="0.25">
      <c r="J2995" s="24"/>
    </row>
    <row r="2996" spans="10:10" x14ac:dyDescent="0.25">
      <c r="J2996" s="24"/>
    </row>
    <row r="2997" spans="10:10" x14ac:dyDescent="0.25">
      <c r="J2997" s="24"/>
    </row>
    <row r="2998" spans="10:10" x14ac:dyDescent="0.25">
      <c r="J2998" s="24"/>
    </row>
    <row r="2999" spans="10:10" x14ac:dyDescent="0.25">
      <c r="J2999" s="24"/>
    </row>
    <row r="3000" spans="10:10" x14ac:dyDescent="0.25">
      <c r="J3000" s="24"/>
    </row>
    <row r="3001" spans="10:10" x14ac:dyDescent="0.25">
      <c r="J3001" s="24"/>
    </row>
    <row r="3002" spans="10:10" x14ac:dyDescent="0.25">
      <c r="J3002" s="24"/>
    </row>
    <row r="3003" spans="10:10" x14ac:dyDescent="0.25">
      <c r="J3003" s="24"/>
    </row>
    <row r="3004" spans="10:10" x14ac:dyDescent="0.25">
      <c r="J3004" s="24"/>
    </row>
    <row r="3005" spans="10:10" x14ac:dyDescent="0.25">
      <c r="J3005" s="24"/>
    </row>
    <row r="3006" spans="10:10" x14ac:dyDescent="0.25">
      <c r="J3006" s="24"/>
    </row>
    <row r="3007" spans="10:10" x14ac:dyDescent="0.25">
      <c r="J3007" s="24"/>
    </row>
    <row r="3008" spans="10:10" x14ac:dyDescent="0.25">
      <c r="J3008" s="24"/>
    </row>
    <row r="3009" spans="10:10" x14ac:dyDescent="0.25">
      <c r="J3009" s="24"/>
    </row>
    <row r="3010" spans="10:10" x14ac:dyDescent="0.25">
      <c r="J3010" s="24"/>
    </row>
    <row r="3011" spans="10:10" x14ac:dyDescent="0.25">
      <c r="J3011" s="24"/>
    </row>
    <row r="3012" spans="10:10" x14ac:dyDescent="0.25">
      <c r="J3012" s="24"/>
    </row>
    <row r="3013" spans="10:10" x14ac:dyDescent="0.25">
      <c r="J3013" s="24"/>
    </row>
    <row r="3014" spans="10:10" x14ac:dyDescent="0.25">
      <c r="J3014" s="24"/>
    </row>
    <row r="3015" spans="10:10" x14ac:dyDescent="0.25">
      <c r="J3015" s="24"/>
    </row>
    <row r="3016" spans="10:10" x14ac:dyDescent="0.25">
      <c r="J3016" s="24"/>
    </row>
    <row r="3017" spans="10:10" x14ac:dyDescent="0.25">
      <c r="J3017" s="24"/>
    </row>
    <row r="3018" spans="10:10" x14ac:dyDescent="0.25">
      <c r="J3018" s="24"/>
    </row>
    <row r="3019" spans="10:10" x14ac:dyDescent="0.25">
      <c r="J3019" s="24"/>
    </row>
    <row r="3020" spans="10:10" x14ac:dyDescent="0.25">
      <c r="J3020" s="24"/>
    </row>
    <row r="3021" spans="10:10" x14ac:dyDescent="0.25">
      <c r="J3021" s="24"/>
    </row>
    <row r="3022" spans="10:10" x14ac:dyDescent="0.25">
      <c r="J3022" s="24"/>
    </row>
    <row r="3023" spans="10:10" x14ac:dyDescent="0.25">
      <c r="J3023" s="24"/>
    </row>
    <row r="3024" spans="10:10" x14ac:dyDescent="0.25">
      <c r="J3024" s="24"/>
    </row>
    <row r="3025" spans="10:10" x14ac:dyDescent="0.25">
      <c r="J3025" s="24"/>
    </row>
    <row r="3026" spans="10:10" x14ac:dyDescent="0.25">
      <c r="J3026" s="24"/>
    </row>
    <row r="3027" spans="10:10" x14ac:dyDescent="0.25">
      <c r="J3027" s="24"/>
    </row>
    <row r="3028" spans="10:10" x14ac:dyDescent="0.25">
      <c r="J3028" s="24"/>
    </row>
    <row r="3029" spans="10:10" x14ac:dyDescent="0.25">
      <c r="J3029" s="24"/>
    </row>
    <row r="3030" spans="10:10" x14ac:dyDescent="0.25">
      <c r="J3030" s="24"/>
    </row>
    <row r="3031" spans="10:10" x14ac:dyDescent="0.25">
      <c r="J3031" s="24"/>
    </row>
    <row r="3032" spans="10:10" x14ac:dyDescent="0.25">
      <c r="J3032" s="24"/>
    </row>
    <row r="3033" spans="10:10" x14ac:dyDescent="0.25">
      <c r="J3033" s="24"/>
    </row>
    <row r="3034" spans="10:10" x14ac:dyDescent="0.25">
      <c r="J3034" s="24"/>
    </row>
    <row r="3035" spans="10:10" x14ac:dyDescent="0.25">
      <c r="J3035" s="24"/>
    </row>
    <row r="3036" spans="10:10" x14ac:dyDescent="0.25">
      <c r="J3036" s="24"/>
    </row>
    <row r="3037" spans="10:10" x14ac:dyDescent="0.25">
      <c r="J3037" s="24"/>
    </row>
    <row r="3038" spans="10:10" x14ac:dyDescent="0.25">
      <c r="J3038" s="24"/>
    </row>
    <row r="3039" spans="10:10" x14ac:dyDescent="0.25">
      <c r="J3039" s="24"/>
    </row>
    <row r="3040" spans="10:10" x14ac:dyDescent="0.25">
      <c r="J3040" s="24"/>
    </row>
    <row r="3041" spans="10:10" x14ac:dyDescent="0.25">
      <c r="J3041" s="24"/>
    </row>
    <row r="3042" spans="10:10" x14ac:dyDescent="0.25">
      <c r="J3042" s="24"/>
    </row>
    <row r="3043" spans="10:10" x14ac:dyDescent="0.25">
      <c r="J3043" s="24"/>
    </row>
    <row r="3044" spans="10:10" x14ac:dyDescent="0.25">
      <c r="J3044" s="24"/>
    </row>
    <row r="3045" spans="10:10" x14ac:dyDescent="0.25">
      <c r="J3045" s="24"/>
    </row>
    <row r="3046" spans="10:10" x14ac:dyDescent="0.25">
      <c r="J3046" s="24"/>
    </row>
    <row r="3047" spans="10:10" x14ac:dyDescent="0.25">
      <c r="J3047" s="24"/>
    </row>
    <row r="3048" spans="10:10" x14ac:dyDescent="0.25">
      <c r="J3048" s="24"/>
    </row>
    <row r="3049" spans="10:10" x14ac:dyDescent="0.25">
      <c r="J3049" s="24"/>
    </row>
    <row r="3050" spans="10:10" x14ac:dyDescent="0.25">
      <c r="J3050" s="24"/>
    </row>
    <row r="3051" spans="10:10" x14ac:dyDescent="0.25">
      <c r="J3051" s="24"/>
    </row>
    <row r="3052" spans="10:10" x14ac:dyDescent="0.25">
      <c r="J3052" s="24"/>
    </row>
    <row r="3053" spans="10:10" x14ac:dyDescent="0.25">
      <c r="J3053" s="24"/>
    </row>
    <row r="3054" spans="10:10" x14ac:dyDescent="0.25">
      <c r="J3054" s="24"/>
    </row>
    <row r="3055" spans="10:10" x14ac:dyDescent="0.25">
      <c r="J3055" s="24"/>
    </row>
    <row r="3056" spans="10:10" x14ac:dyDescent="0.25">
      <c r="J3056" s="24"/>
    </row>
    <row r="3057" spans="10:10" x14ac:dyDescent="0.25">
      <c r="J3057" s="24"/>
    </row>
    <row r="3058" spans="10:10" x14ac:dyDescent="0.25">
      <c r="J3058" s="24"/>
    </row>
    <row r="3059" spans="10:10" x14ac:dyDescent="0.25">
      <c r="J3059" s="24"/>
    </row>
    <row r="3060" spans="10:10" x14ac:dyDescent="0.25">
      <c r="J3060" s="24"/>
    </row>
    <row r="3061" spans="10:10" x14ac:dyDescent="0.25">
      <c r="J3061" s="24"/>
    </row>
    <row r="3062" spans="10:10" x14ac:dyDescent="0.25">
      <c r="J3062" s="24"/>
    </row>
    <row r="3063" spans="10:10" x14ac:dyDescent="0.25">
      <c r="J3063" s="24"/>
    </row>
    <row r="3064" spans="10:10" x14ac:dyDescent="0.25">
      <c r="J3064" s="24"/>
    </row>
    <row r="3065" spans="10:10" x14ac:dyDescent="0.25">
      <c r="J3065" s="24"/>
    </row>
    <row r="3066" spans="10:10" x14ac:dyDescent="0.25">
      <c r="J3066" s="24"/>
    </row>
    <row r="3067" spans="10:10" x14ac:dyDescent="0.25">
      <c r="J3067" s="24"/>
    </row>
    <row r="3068" spans="10:10" x14ac:dyDescent="0.25">
      <c r="J3068" s="24"/>
    </row>
    <row r="3069" spans="10:10" x14ac:dyDescent="0.25">
      <c r="J3069" s="24"/>
    </row>
    <row r="3070" spans="10:10" x14ac:dyDescent="0.25">
      <c r="J3070" s="24"/>
    </row>
    <row r="3071" spans="10:10" x14ac:dyDescent="0.25">
      <c r="J3071" s="24"/>
    </row>
    <row r="3072" spans="10:10" x14ac:dyDescent="0.25">
      <c r="J3072" s="24"/>
    </row>
    <row r="3073" spans="10:10" x14ac:dyDescent="0.25">
      <c r="J3073" s="24"/>
    </row>
    <row r="3074" spans="10:10" x14ac:dyDescent="0.25">
      <c r="J3074" s="24"/>
    </row>
    <row r="3075" spans="10:10" x14ac:dyDescent="0.25">
      <c r="J3075" s="24"/>
    </row>
    <row r="3076" spans="10:10" x14ac:dyDescent="0.25">
      <c r="J3076" s="24"/>
    </row>
    <row r="3077" spans="10:10" x14ac:dyDescent="0.25">
      <c r="J3077" s="24"/>
    </row>
    <row r="3078" spans="10:10" x14ac:dyDescent="0.25">
      <c r="J3078" s="24"/>
    </row>
    <row r="3079" spans="10:10" x14ac:dyDescent="0.25">
      <c r="J3079" s="24"/>
    </row>
    <row r="3080" spans="10:10" x14ac:dyDescent="0.25">
      <c r="J3080" s="24"/>
    </row>
    <row r="3081" spans="10:10" x14ac:dyDescent="0.25">
      <c r="J3081" s="24"/>
    </row>
    <row r="3082" spans="10:10" x14ac:dyDescent="0.25">
      <c r="J3082" s="24"/>
    </row>
    <row r="3083" spans="10:10" x14ac:dyDescent="0.25">
      <c r="J3083" s="24"/>
    </row>
    <row r="3084" spans="10:10" x14ac:dyDescent="0.25">
      <c r="J3084" s="24"/>
    </row>
    <row r="3085" spans="10:10" x14ac:dyDescent="0.25">
      <c r="J3085" s="24"/>
    </row>
    <row r="3086" spans="10:10" x14ac:dyDescent="0.25">
      <c r="J3086" s="24"/>
    </row>
    <row r="3087" spans="10:10" x14ac:dyDescent="0.25">
      <c r="J3087" s="24"/>
    </row>
    <row r="3088" spans="10:10" x14ac:dyDescent="0.25">
      <c r="J3088" s="24"/>
    </row>
    <row r="3089" spans="10:10" x14ac:dyDescent="0.25">
      <c r="J3089" s="24"/>
    </row>
    <row r="3090" spans="10:10" x14ac:dyDescent="0.25">
      <c r="J3090" s="24"/>
    </row>
    <row r="3091" spans="10:10" x14ac:dyDescent="0.25">
      <c r="J3091" s="24"/>
    </row>
    <row r="3092" spans="10:10" x14ac:dyDescent="0.25">
      <c r="J3092" s="24"/>
    </row>
    <row r="3093" spans="10:10" x14ac:dyDescent="0.25">
      <c r="J3093" s="24"/>
    </row>
    <row r="3094" spans="10:10" x14ac:dyDescent="0.25">
      <c r="J3094" s="24"/>
    </row>
    <row r="3095" spans="10:10" x14ac:dyDescent="0.25">
      <c r="J3095" s="24"/>
    </row>
    <row r="3096" spans="10:10" x14ac:dyDescent="0.25">
      <c r="J3096" s="24"/>
    </row>
    <row r="3097" spans="10:10" x14ac:dyDescent="0.25">
      <c r="J3097" s="24"/>
    </row>
    <row r="3098" spans="10:10" x14ac:dyDescent="0.25">
      <c r="J3098" s="24"/>
    </row>
    <row r="3099" spans="10:10" x14ac:dyDescent="0.25">
      <c r="J3099" s="24"/>
    </row>
    <row r="3100" spans="10:10" x14ac:dyDescent="0.25">
      <c r="J3100" s="24"/>
    </row>
    <row r="3101" spans="10:10" x14ac:dyDescent="0.25">
      <c r="J3101" s="24"/>
    </row>
    <row r="3102" spans="10:10" x14ac:dyDescent="0.25">
      <c r="J3102" s="24"/>
    </row>
    <row r="3103" spans="10:10" x14ac:dyDescent="0.25">
      <c r="J3103" s="24"/>
    </row>
    <row r="3104" spans="10:10" x14ac:dyDescent="0.25">
      <c r="J3104" s="24"/>
    </row>
    <row r="3105" spans="10:10" x14ac:dyDescent="0.25">
      <c r="J3105" s="24"/>
    </row>
    <row r="3106" spans="10:10" x14ac:dyDescent="0.25">
      <c r="J3106" s="24"/>
    </row>
    <row r="3107" spans="10:10" x14ac:dyDescent="0.25">
      <c r="J3107" s="24"/>
    </row>
    <row r="3108" spans="10:10" x14ac:dyDescent="0.25">
      <c r="J3108" s="24"/>
    </row>
    <row r="3109" spans="10:10" x14ac:dyDescent="0.25">
      <c r="J3109" s="24"/>
    </row>
    <row r="3110" spans="10:10" x14ac:dyDescent="0.25">
      <c r="J3110" s="24"/>
    </row>
    <row r="3111" spans="10:10" x14ac:dyDescent="0.25">
      <c r="J3111" s="24"/>
    </row>
    <row r="3112" spans="10:10" x14ac:dyDescent="0.25">
      <c r="J3112" s="24"/>
    </row>
    <row r="3113" spans="10:10" x14ac:dyDescent="0.25">
      <c r="J3113" s="24"/>
    </row>
    <row r="3114" spans="10:10" x14ac:dyDescent="0.25">
      <c r="J3114" s="24"/>
    </row>
    <row r="3115" spans="10:10" x14ac:dyDescent="0.25">
      <c r="J3115" s="24"/>
    </row>
  </sheetData>
  <autoFilter ref="A1:Q2079"/>
  <pageMargins left="0.7" right="0.7" top="0.75" bottom="0.75" header="0.3" footer="0.3"/>
  <pageSetup paperSize="261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Config!$A$2:$A$175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21"/>
  <sheetViews>
    <sheetView showZeros="0" workbookViewId="0">
      <pane ySplit="2" topLeftCell="A3" activePane="bottomLeft" state="frozen"/>
      <selection activeCell="B1" sqref="B1"/>
      <selection pane="bottomLeft" activeCell="F23" sqref="F23"/>
    </sheetView>
  </sheetViews>
  <sheetFormatPr defaultColWidth="9.140625" defaultRowHeight="15" outlineLevelCol="1" x14ac:dyDescent="0.25"/>
  <cols>
    <col min="1" max="3" width="13" style="1" customWidth="1"/>
    <col min="4" max="8" width="12.5703125" style="4" customWidth="1"/>
    <col min="9" max="9" width="13" style="1" customWidth="1"/>
    <col min="10" max="10" width="14.7109375" style="4" customWidth="1"/>
    <col min="11" max="11" width="43.5703125" style="4" bestFit="1" customWidth="1"/>
    <col min="12" max="12" width="13" style="1" customWidth="1"/>
    <col min="13" max="13" width="12.5703125" style="4" customWidth="1"/>
    <col min="14" max="14" width="12.5703125" style="23" customWidth="1"/>
    <col min="15" max="16" width="16.85546875" style="24" hidden="1" customWidth="1" outlineLevel="1"/>
    <col min="17" max="17" width="15.42578125" style="24" hidden="1" customWidth="1" outlineLevel="1"/>
    <col min="18" max="18" width="13" style="26" customWidth="1" collapsed="1"/>
    <col min="19" max="19" width="19.140625" style="24" hidden="1" customWidth="1" outlineLevel="1"/>
    <col min="20" max="20" width="16.85546875" style="24" hidden="1" customWidth="1" outlineLevel="1"/>
    <col min="21" max="21" width="15.42578125" style="24" hidden="1" customWidth="1" outlineLevel="1"/>
    <col min="22" max="22" width="13" style="28" customWidth="1" collapsed="1"/>
    <col min="23" max="23" width="18.5703125" style="27" hidden="1" customWidth="1" outlineLevel="1"/>
    <col min="24" max="24" width="14.42578125" style="27" hidden="1" customWidth="1" outlineLevel="1"/>
    <col min="25" max="25" width="14.5703125" style="27" hidden="1" customWidth="1" outlineLevel="1"/>
    <col min="26" max="26" width="15.140625" style="27" customWidth="1" collapsed="1"/>
    <col min="27" max="28" width="9.140625" style="27" hidden="1" customWidth="1" outlineLevel="1"/>
    <col min="29" max="29" width="14" style="27" hidden="1" customWidth="1" outlineLevel="1"/>
    <col min="30" max="30" width="12" style="27" customWidth="1" collapsed="1"/>
    <col min="31" max="33" width="9.140625" style="27" hidden="1" customWidth="1" outlineLevel="1"/>
    <col min="34" max="34" width="11.7109375" style="27" customWidth="1" collapsed="1"/>
    <col min="35" max="37" width="9.140625" style="27" hidden="1" customWidth="1" outlineLevel="1"/>
    <col min="38" max="38" width="11.7109375" style="27" customWidth="1" collapsed="1"/>
    <col min="39" max="41" width="9.140625" style="27" hidden="1" customWidth="1" outlineLevel="1"/>
    <col min="42" max="42" width="11.7109375" style="27" customWidth="1" collapsed="1"/>
    <col min="43" max="45" width="9.140625" style="27" hidden="1" customWidth="1" outlineLevel="1"/>
    <col min="46" max="46" width="11.7109375" style="27" customWidth="1" collapsed="1"/>
    <col min="47" max="16384" width="9.140625" style="21"/>
  </cols>
  <sheetData>
    <row r="1" spans="1:46" x14ac:dyDescent="0.2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72</v>
      </c>
      <c r="J1" s="69" t="s">
        <v>8</v>
      </c>
      <c r="K1" s="69" t="s">
        <v>9</v>
      </c>
      <c r="L1" s="69" t="s">
        <v>340</v>
      </c>
      <c r="M1" s="69" t="s">
        <v>11</v>
      </c>
      <c r="N1" s="73" t="s">
        <v>8</v>
      </c>
      <c r="O1" s="72">
        <v>2021.1</v>
      </c>
      <c r="P1" s="72"/>
      <c r="Q1" s="72"/>
      <c r="R1" s="72"/>
      <c r="S1" s="71">
        <v>2021.2</v>
      </c>
      <c r="T1" s="71"/>
      <c r="U1" s="71"/>
      <c r="V1" s="71"/>
      <c r="W1" s="84">
        <v>2021.3</v>
      </c>
      <c r="X1" s="85"/>
      <c r="Y1" s="85"/>
      <c r="Z1" s="86"/>
      <c r="AA1" s="75">
        <v>2021.4</v>
      </c>
      <c r="AB1" s="76"/>
      <c r="AC1" s="76"/>
      <c r="AD1" s="77"/>
      <c r="AE1" s="81">
        <v>2021.5</v>
      </c>
      <c r="AF1" s="82"/>
      <c r="AG1" s="82"/>
      <c r="AH1" s="83"/>
      <c r="AI1" s="87">
        <v>2021.6</v>
      </c>
      <c r="AJ1" s="88"/>
      <c r="AK1" s="88"/>
      <c r="AL1" s="89"/>
      <c r="AM1" s="78">
        <v>2021.7</v>
      </c>
      <c r="AN1" s="79"/>
      <c r="AO1" s="79"/>
      <c r="AP1" s="80"/>
      <c r="AQ1" s="75">
        <v>2021.8</v>
      </c>
      <c r="AR1" s="76"/>
      <c r="AS1" s="76"/>
      <c r="AT1" s="77"/>
    </row>
    <row r="2" spans="1:46" ht="34.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4"/>
      <c r="O2" s="22" t="s">
        <v>421</v>
      </c>
      <c r="P2" s="22" t="s">
        <v>341</v>
      </c>
      <c r="Q2" s="22" t="s">
        <v>339</v>
      </c>
      <c r="R2" s="25" t="s">
        <v>338</v>
      </c>
      <c r="S2" s="32" t="s">
        <v>352</v>
      </c>
      <c r="T2" s="32" t="s">
        <v>341</v>
      </c>
      <c r="U2" s="32" t="s">
        <v>354</v>
      </c>
      <c r="V2" s="32" t="s">
        <v>353</v>
      </c>
      <c r="W2" s="31" t="s">
        <v>355</v>
      </c>
      <c r="X2" s="31" t="s">
        <v>367</v>
      </c>
      <c r="Y2" s="31" t="s">
        <v>356</v>
      </c>
      <c r="Z2" s="35" t="s">
        <v>357</v>
      </c>
      <c r="AA2" s="36" t="s">
        <v>370</v>
      </c>
      <c r="AB2" s="36" t="s">
        <v>341</v>
      </c>
      <c r="AC2" s="36" t="s">
        <v>363</v>
      </c>
      <c r="AD2" s="36" t="s">
        <v>364</v>
      </c>
      <c r="AE2" s="37" t="s">
        <v>371</v>
      </c>
      <c r="AF2" s="37" t="s">
        <v>341</v>
      </c>
      <c r="AG2" s="37" t="s">
        <v>372</v>
      </c>
      <c r="AH2" s="37" t="s">
        <v>369</v>
      </c>
      <c r="AI2" s="38" t="s">
        <v>373</v>
      </c>
      <c r="AJ2" s="38" t="s">
        <v>341</v>
      </c>
      <c r="AK2" s="38" t="s">
        <v>375</v>
      </c>
      <c r="AL2" s="38" t="s">
        <v>374</v>
      </c>
      <c r="AM2" s="39" t="s">
        <v>388</v>
      </c>
      <c r="AN2" s="39" t="s">
        <v>341</v>
      </c>
      <c r="AO2" s="39" t="s">
        <v>389</v>
      </c>
      <c r="AP2" s="39" t="s">
        <v>390</v>
      </c>
      <c r="AQ2" s="36" t="s">
        <v>392</v>
      </c>
      <c r="AR2" s="36" t="s">
        <v>341</v>
      </c>
      <c r="AS2" s="36" t="s">
        <v>391</v>
      </c>
      <c r="AT2" s="36" t="s">
        <v>374</v>
      </c>
    </row>
    <row r="3" spans="1:46" x14ac:dyDescent="0.25">
      <c r="A3" s="1">
        <v>1</v>
      </c>
      <c r="B3" s="9"/>
      <c r="C3" s="7"/>
      <c r="E3" s="4" t="s">
        <v>70</v>
      </c>
      <c r="G3" s="4">
        <f>MONTH(B3)</f>
        <v>1</v>
      </c>
      <c r="H3" s="4">
        <f>YEAR(B3)</f>
        <v>1900</v>
      </c>
      <c r="K3" s="4" t="str">
        <f>IFERROR(VLOOKUP(J3,List!$B:$C,2,0),"")</f>
        <v/>
      </c>
      <c r="M3" s="4" t="str">
        <f>IFERROR(VLOOKUP(J3,Config!$A:$G,7,0),"")</f>
        <v/>
      </c>
      <c r="P3" s="24">
        <f>SUMIFS(L:L,J:J,N3,G:G,1)</f>
        <v>0</v>
      </c>
      <c r="Q3" s="24">
        <f>SUMIFS(Receive!L:L,Receive!C:C,1,Receive!J:J,N3)</f>
        <v>0</v>
      </c>
      <c r="R3" s="26">
        <v>0</v>
      </c>
      <c r="S3" s="24">
        <f>R3</f>
        <v>0</v>
      </c>
      <c r="T3" s="24">
        <f>SUMIFS(L:L,J:J,N3,G:G,2)</f>
        <v>0</v>
      </c>
      <c r="U3" s="24">
        <f>SUMIFS(Receive!L:L,Receive!C:C,2,Receive!J:J,N3)</f>
        <v>0</v>
      </c>
      <c r="V3" s="28">
        <f>S3+T3-U3</f>
        <v>0</v>
      </c>
      <c r="W3" s="27">
        <f>V3</f>
        <v>0</v>
      </c>
      <c r="X3" s="27">
        <f>SUMIFS(L:L,J:J,N3,G:G,3)</f>
        <v>0</v>
      </c>
      <c r="Y3" s="27">
        <f>SUMIFS(Receive!L:L,Receive!C:C,3,Receive!J:J,N3)</f>
        <v>0</v>
      </c>
      <c r="Z3" s="27">
        <f>W3+X3-Y3</f>
        <v>0</v>
      </c>
      <c r="AA3" s="27">
        <f>Z3</f>
        <v>0</v>
      </c>
      <c r="AB3" s="27">
        <f>SUMIFS(L:L,J:J,N3,G:G,4)</f>
        <v>0</v>
      </c>
      <c r="AC3" s="27">
        <f>SUMIFS(Receive!L:L,Receive!C:C,4,Receive!J:J,N3)</f>
        <v>0</v>
      </c>
      <c r="AD3" s="27">
        <f>AA3+AB3-AC3</f>
        <v>0</v>
      </c>
      <c r="AE3" s="27">
        <f>AD3</f>
        <v>0</v>
      </c>
      <c r="AF3" s="27">
        <f>SUMIFS(L:L,J:J,N3,G:G,5)</f>
        <v>0</v>
      </c>
      <c r="AG3" s="27">
        <f>SUMIFS(Receive!L:L,Receive!C:C,5,Receive!J:J,N3)</f>
        <v>0</v>
      </c>
      <c r="AH3" s="27">
        <f>AE3+AF3-AG3</f>
        <v>0</v>
      </c>
      <c r="AI3" s="27">
        <f>AH3</f>
        <v>0</v>
      </c>
      <c r="AJ3" s="27">
        <f>SUMIFS(L:L,J:J,N3,G:G,6)</f>
        <v>0</v>
      </c>
      <c r="AK3" s="27">
        <f>SUMIFS(Receive!L:L,Receive!C:C,6,Receive!J:J,N3)</f>
        <v>0</v>
      </c>
      <c r="AL3" s="27">
        <f>AI3+AJ3-AK3</f>
        <v>0</v>
      </c>
      <c r="AN3" s="27">
        <f>SUMIFS(P:P,N:N,R3,K:K,6)</f>
        <v>0</v>
      </c>
      <c r="AO3" s="27">
        <f>SUMIFS(Receive!P:P,Receive!G:G,6,Receive!N:N,R3)</f>
        <v>0</v>
      </c>
      <c r="AP3" s="27">
        <f>AM3+AN3-AO3</f>
        <v>0</v>
      </c>
      <c r="AQ3" s="27">
        <f>AP3</f>
        <v>0</v>
      </c>
      <c r="AR3" s="27">
        <f>SUMIFS(T:T,R:R,V3,O:O,6)</f>
        <v>0</v>
      </c>
      <c r="AS3" s="27">
        <f ca="1">SUMIFS(Receive!T:T,Receive!K:K,6,Receive!R:R,V3)</f>
        <v>0</v>
      </c>
      <c r="AT3" s="27">
        <f ca="1">AQ3+AR3-AS3</f>
        <v>0</v>
      </c>
    </row>
    <row r="4" spans="1:46" x14ac:dyDescent="0.25">
      <c r="A4" s="1">
        <v>2</v>
      </c>
      <c r="B4" s="9"/>
      <c r="C4" s="7"/>
      <c r="E4" s="4" t="s">
        <v>70</v>
      </c>
      <c r="G4" s="4">
        <f t="shared" ref="G4:G67" si="0">MONTH(B4)</f>
        <v>1</v>
      </c>
      <c r="H4" s="4">
        <f t="shared" ref="H4:H67" si="1">YEAR(B4)</f>
        <v>1900</v>
      </c>
      <c r="K4" s="4" t="str">
        <f>IFERROR(VLOOKUP(J4,List!$B:$C,2,0),"")</f>
        <v/>
      </c>
      <c r="M4" s="4" t="str">
        <f>IFERROR(VLOOKUP(J4,Config!$A:$G,7,0),"")</f>
        <v/>
      </c>
      <c r="P4" s="24">
        <f t="shared" ref="P4:P35" si="2">SUMIFS(L:L,J:J,N4,G:G,1)</f>
        <v>0</v>
      </c>
      <c r="Q4" s="24">
        <f>SUMIFS(Receive!L:L,Receive!C:C,1,Receive!J:J,N4)</f>
        <v>0</v>
      </c>
      <c r="R4" s="26">
        <f t="shared" ref="R4:R35" si="3">O4+P4-Q4</f>
        <v>0</v>
      </c>
      <c r="S4" s="24">
        <f t="shared" ref="S4:S35" si="4">R4</f>
        <v>0</v>
      </c>
      <c r="T4" s="24">
        <f t="shared" ref="T4:T35" si="5">SUMIFS(L:L,J:J,N4,G:G,2)</f>
        <v>0</v>
      </c>
      <c r="U4" s="24">
        <f>SUMIFS(Receive!L:L,Receive!C:C,2,Receive!J:J,N4)</f>
        <v>0</v>
      </c>
      <c r="V4" s="28">
        <f t="shared" ref="V4:V35" si="6">S4+T4-U4</f>
        <v>0</v>
      </c>
      <c r="W4" s="27">
        <f t="shared" ref="W4:W35" si="7">V4</f>
        <v>0</v>
      </c>
      <c r="X4" s="27">
        <f t="shared" ref="X4:X6" si="8">SUMIFS(L:L,J:J,N4,G:G,3)</f>
        <v>0</v>
      </c>
      <c r="Y4" s="27">
        <f>SUMIFS(Receive!L:L,Receive!C:C,3,Receive!J:J,N4)</f>
        <v>0</v>
      </c>
      <c r="Z4" s="27">
        <f t="shared" ref="Z4:Z35" si="9">W4+X4-Y4</f>
        <v>0</v>
      </c>
      <c r="AA4" s="27">
        <f t="shared" ref="AA4:AA35" si="10">Z4</f>
        <v>0</v>
      </c>
      <c r="AB4" s="27">
        <f t="shared" ref="AB4:AB35" si="11">SUMIFS(L:L,J:J,N4,G:G,4)</f>
        <v>0</v>
      </c>
      <c r="AC4" s="27">
        <f>SUMIFS(Receive!L:L,Receive!C:C,4,Receive!J:J,N4)</f>
        <v>0</v>
      </c>
      <c r="AD4" s="27">
        <f t="shared" ref="AD4:AD35" si="12">AA4+AB4-AC4</f>
        <v>0</v>
      </c>
      <c r="AE4" s="27">
        <f t="shared" ref="AE4:AE35" si="13">AD4</f>
        <v>0</v>
      </c>
      <c r="AF4" s="27">
        <f t="shared" ref="AF4:AF35" si="14">SUMIFS(L:L,J:J,N4,G:G,5)</f>
        <v>0</v>
      </c>
      <c r="AG4" s="27">
        <f>SUMIFS(Receive!L:L,Receive!C:C,5,Receive!J:J,N4)</f>
        <v>0</v>
      </c>
      <c r="AH4" s="27">
        <f t="shared" ref="AH4:AH35" si="15">AE4+AF4-AG4</f>
        <v>0</v>
      </c>
      <c r="AI4" s="27">
        <f>AH4</f>
        <v>0</v>
      </c>
      <c r="AJ4" s="27">
        <f>SUMIFS(L:L,J:J,N4,G:G,6)</f>
        <v>0</v>
      </c>
      <c r="AK4" s="27">
        <f>SUMIFS(Receive!L:L,Receive!C:C,6,Receive!J:J,N4)</f>
        <v>0</v>
      </c>
      <c r="AL4" s="27">
        <f>AI4+AJ4-AK4</f>
        <v>0</v>
      </c>
      <c r="AN4" s="27">
        <f>SUMIFS(P:P,N:N,R4,K:K,6)</f>
        <v>0</v>
      </c>
      <c r="AO4" s="27">
        <f>SUMIFS(Receive!P:P,Receive!G:G,6,Receive!N:N,R4)</f>
        <v>0</v>
      </c>
      <c r="AP4" s="27">
        <f>AM4+AN4-AO4</f>
        <v>0</v>
      </c>
      <c r="AQ4" s="27">
        <f>AP4</f>
        <v>0</v>
      </c>
      <c r="AR4" s="27">
        <f>SUMIFS(T:T,R:R,V4,O:O,6)</f>
        <v>0</v>
      </c>
      <c r="AS4" s="27">
        <f ca="1">SUMIFS(Receive!T:T,Receive!K:K,6,Receive!R:R,V4)</f>
        <v>0</v>
      </c>
      <c r="AT4" s="27">
        <f ca="1">AQ4+AR4-AS4</f>
        <v>0</v>
      </c>
    </row>
    <row r="5" spans="1:46" x14ac:dyDescent="0.25">
      <c r="A5" s="1">
        <v>3</v>
      </c>
      <c r="B5" s="9"/>
      <c r="C5" s="7"/>
      <c r="E5" s="4" t="s">
        <v>70</v>
      </c>
      <c r="G5" s="4">
        <f t="shared" si="0"/>
        <v>1</v>
      </c>
      <c r="H5" s="4">
        <f t="shared" si="1"/>
        <v>1900</v>
      </c>
      <c r="K5" s="4" t="str">
        <f>IFERROR(VLOOKUP(J5,List!$B:$C,2,0),"")</f>
        <v/>
      </c>
      <c r="M5" s="4" t="str">
        <f>IFERROR(VLOOKUP(J5,Config!$A:$G,7,0),"")</f>
        <v/>
      </c>
      <c r="P5" s="24">
        <f t="shared" si="2"/>
        <v>0</v>
      </c>
      <c r="Q5" s="24">
        <f>SUMIFS(Receive!L:L,Receive!C:C,1,Receive!J:J,N5)</f>
        <v>0</v>
      </c>
      <c r="R5" s="26">
        <f t="shared" si="3"/>
        <v>0</v>
      </c>
      <c r="S5" s="24">
        <f t="shared" si="4"/>
        <v>0</v>
      </c>
      <c r="T5" s="24">
        <f t="shared" si="5"/>
        <v>0</v>
      </c>
      <c r="U5" s="24">
        <f>SUMIFS(Receive!L:L,Receive!C:C,2,Receive!J:J,N5)</f>
        <v>0</v>
      </c>
      <c r="V5" s="28">
        <f t="shared" si="6"/>
        <v>0</v>
      </c>
      <c r="W5" s="27">
        <f t="shared" si="7"/>
        <v>0</v>
      </c>
      <c r="X5" s="27">
        <f t="shared" si="8"/>
        <v>0</v>
      </c>
      <c r="Y5" s="27">
        <f>SUMIFS(Receive!L:L,Receive!C:C,3,Receive!J:J,N5)</f>
        <v>0</v>
      </c>
      <c r="Z5" s="27">
        <f t="shared" si="9"/>
        <v>0</v>
      </c>
      <c r="AA5" s="27">
        <f t="shared" si="10"/>
        <v>0</v>
      </c>
      <c r="AB5" s="27">
        <f t="shared" si="11"/>
        <v>0</v>
      </c>
      <c r="AC5" s="27">
        <f>SUMIFS(Receive!L:L,Receive!C:C,4,Receive!J:J,N5)</f>
        <v>0</v>
      </c>
      <c r="AD5" s="27">
        <f t="shared" si="12"/>
        <v>0</v>
      </c>
      <c r="AE5" s="27">
        <f t="shared" si="13"/>
        <v>0</v>
      </c>
      <c r="AF5" s="27">
        <f t="shared" si="14"/>
        <v>0</v>
      </c>
      <c r="AJ5" s="27">
        <f t="shared" ref="AJ5:AJ37" si="16">SUMIFS(L:L,J:J,N5,G:G,6)</f>
        <v>0</v>
      </c>
      <c r="AK5" s="27">
        <f>SUMIFS(Receive!L:L,Receive!C:C,6,Receive!J:J,N5)</f>
        <v>0</v>
      </c>
      <c r="AL5" s="27">
        <f t="shared" ref="AL5:AL29" si="17">AI5+AJ5-AK5</f>
        <v>0</v>
      </c>
      <c r="AN5" s="27">
        <f t="shared" ref="AN5:AN37" si="18">SUMIFS(P:P,N:N,R5,K:K,6)</f>
        <v>0</v>
      </c>
      <c r="AO5" s="27">
        <f>SUMIFS(Receive!P:P,Receive!G:G,6,Receive!N:N,R5)</f>
        <v>0</v>
      </c>
      <c r="AP5" s="27">
        <f t="shared" ref="AP5:AP35" si="19">AM5+AN5-AO5</f>
        <v>0</v>
      </c>
      <c r="AR5" s="27">
        <f t="shared" ref="AR5:AR37" si="20">SUMIFS(T:T,R:R,V5,O:O,6)</f>
        <v>0</v>
      </c>
      <c r="AS5" s="27">
        <f ca="1">SUMIFS(Receive!T:T,Receive!K:K,6,Receive!R:R,V5)</f>
        <v>0</v>
      </c>
      <c r="AT5" s="27">
        <f t="shared" ref="AT5:AT35" ca="1" si="21">AQ5+AR5-AS5</f>
        <v>0</v>
      </c>
    </row>
    <row r="6" spans="1:46" x14ac:dyDescent="0.25">
      <c r="A6" s="1">
        <v>4</v>
      </c>
      <c r="B6" s="9"/>
      <c r="C6" s="7"/>
      <c r="E6" s="4" t="s">
        <v>70</v>
      </c>
      <c r="G6" s="4">
        <f t="shared" si="0"/>
        <v>1</v>
      </c>
      <c r="H6" s="4">
        <f t="shared" si="1"/>
        <v>1900</v>
      </c>
      <c r="K6" s="4" t="str">
        <f>IFERROR(VLOOKUP(J6,List!$B:$C,2,0),"")</f>
        <v/>
      </c>
      <c r="M6" s="4" t="str">
        <f>IFERROR(VLOOKUP(J6,Config!$A:$G,7,0),"")</f>
        <v/>
      </c>
      <c r="P6" s="24">
        <f t="shared" si="2"/>
        <v>0</v>
      </c>
      <c r="Q6" s="24">
        <f>SUMIFS(Receive!L:L,Receive!C:C,1,Receive!J:J,N6)</f>
        <v>0</v>
      </c>
      <c r="R6" s="26">
        <f>O6+P6-Q6</f>
        <v>0</v>
      </c>
      <c r="S6" s="24">
        <f t="shared" si="4"/>
        <v>0</v>
      </c>
      <c r="T6" s="24">
        <f t="shared" si="5"/>
        <v>0</v>
      </c>
      <c r="U6" s="24">
        <f>SUMIFS(Receive!L:L,Receive!C:C,2,Receive!J:J,N6)</f>
        <v>0</v>
      </c>
      <c r="V6" s="28">
        <f t="shared" si="6"/>
        <v>0</v>
      </c>
      <c r="W6" s="27">
        <f t="shared" si="7"/>
        <v>0</v>
      </c>
      <c r="X6" s="27">
        <f t="shared" si="8"/>
        <v>0</v>
      </c>
      <c r="Y6" s="27">
        <f>SUMIFS(Receive!L:L,Receive!C:C,3,Receive!J:J,N6)</f>
        <v>0</v>
      </c>
      <c r="Z6" s="27">
        <f t="shared" si="9"/>
        <v>0</v>
      </c>
      <c r="AA6" s="27">
        <f t="shared" si="10"/>
        <v>0</v>
      </c>
      <c r="AB6" s="27">
        <f t="shared" si="11"/>
        <v>0</v>
      </c>
      <c r="AC6" s="27">
        <f>SUMIFS(Receive!L:L,Receive!C:C,4,Receive!J:J,N6)</f>
        <v>0</v>
      </c>
      <c r="AD6" s="27">
        <f t="shared" si="12"/>
        <v>0</v>
      </c>
      <c r="AE6" s="27">
        <f t="shared" si="13"/>
        <v>0</v>
      </c>
      <c r="AF6" s="27">
        <f t="shared" si="14"/>
        <v>0</v>
      </c>
      <c r="AG6" s="27">
        <f>SUMIFS(Receive!L:L,Receive!C:C,5,Receive!J:J,N6)</f>
        <v>0</v>
      </c>
      <c r="AH6" s="27">
        <f t="shared" si="15"/>
        <v>0</v>
      </c>
      <c r="AI6" s="27">
        <f t="shared" ref="AI6:AI35" si="22">AH6</f>
        <v>0</v>
      </c>
      <c r="AJ6" s="27">
        <f t="shared" si="16"/>
        <v>0</v>
      </c>
      <c r="AK6" s="27">
        <f>SUMIFS(Receive!L:L,Receive!C:C,6,Receive!J:J,N6)</f>
        <v>0</v>
      </c>
      <c r="AL6" s="27">
        <f t="shared" si="17"/>
        <v>0</v>
      </c>
      <c r="AN6" s="27">
        <f t="shared" si="18"/>
        <v>0</v>
      </c>
      <c r="AO6" s="27">
        <f>SUMIFS(Receive!P:P,Receive!G:G,6,Receive!N:N,R6)</f>
        <v>0</v>
      </c>
      <c r="AP6" s="27">
        <f t="shared" si="19"/>
        <v>0</v>
      </c>
      <c r="AQ6" s="27">
        <f t="shared" ref="AQ6:AQ35" si="23">AP6</f>
        <v>0</v>
      </c>
      <c r="AR6" s="27">
        <f t="shared" si="20"/>
        <v>0</v>
      </c>
      <c r="AS6" s="27">
        <f ca="1">SUMIFS(Receive!T:T,Receive!K:K,6,Receive!R:R,V6)</f>
        <v>0</v>
      </c>
      <c r="AT6" s="27">
        <f t="shared" ca="1" si="21"/>
        <v>0</v>
      </c>
    </row>
    <row r="7" spans="1:46" x14ac:dyDescent="0.25">
      <c r="A7" s="1">
        <v>5</v>
      </c>
      <c r="B7" s="9"/>
      <c r="C7" s="7"/>
      <c r="E7" s="4" t="s">
        <v>70</v>
      </c>
      <c r="G7" s="4">
        <f t="shared" si="0"/>
        <v>1</v>
      </c>
      <c r="H7" s="4">
        <f t="shared" si="1"/>
        <v>1900</v>
      </c>
      <c r="K7" s="4" t="str">
        <f>IFERROR(VLOOKUP(J7,List!$B:$C,2,0),"")</f>
        <v/>
      </c>
      <c r="M7" s="4" t="str">
        <f>IFERROR(VLOOKUP(J7,Config!$A:$G,7,0),"")</f>
        <v/>
      </c>
      <c r="P7" s="24">
        <f t="shared" si="2"/>
        <v>0</v>
      </c>
      <c r="Q7" s="24">
        <f>SUMIFS(Receive!L:L,Receive!C:C,1,Receive!J:J,N7)</f>
        <v>0</v>
      </c>
      <c r="R7" s="26">
        <f t="shared" si="3"/>
        <v>0</v>
      </c>
      <c r="S7" s="24">
        <f t="shared" si="4"/>
        <v>0</v>
      </c>
      <c r="T7" s="24">
        <f t="shared" si="5"/>
        <v>0</v>
      </c>
      <c r="U7" s="24">
        <f>SUMIFS(Receive!L:L,Receive!C:C,2,Receive!J:J,N7)</f>
        <v>0</v>
      </c>
      <c r="V7" s="28">
        <f t="shared" si="6"/>
        <v>0</v>
      </c>
      <c r="W7" s="27">
        <f t="shared" si="7"/>
        <v>0</v>
      </c>
      <c r="X7" s="27">
        <f t="shared" ref="X7:X35" si="24">SUMIFS(L:L,J:J,N7,G:G,3)</f>
        <v>0</v>
      </c>
      <c r="Y7" s="27">
        <f>SUMIFS(Receive!L:L,Receive!C:C,3,Receive!J:J,N7)</f>
        <v>0</v>
      </c>
      <c r="Z7" s="27">
        <f t="shared" si="9"/>
        <v>0</v>
      </c>
      <c r="AA7" s="27">
        <f t="shared" si="10"/>
        <v>0</v>
      </c>
      <c r="AB7" s="27">
        <f t="shared" si="11"/>
        <v>0</v>
      </c>
      <c r="AC7" s="27">
        <f>SUMIFS(Receive!L:L,Receive!C:C,4,Receive!J:J,N7)</f>
        <v>0</v>
      </c>
      <c r="AD7" s="27">
        <f t="shared" si="12"/>
        <v>0</v>
      </c>
      <c r="AE7" s="27">
        <f t="shared" si="13"/>
        <v>0</v>
      </c>
      <c r="AF7" s="27">
        <f t="shared" si="14"/>
        <v>0</v>
      </c>
      <c r="AG7" s="27">
        <f>SUMIFS(Receive!L:L,Receive!C:C,5,Receive!J:J,N7)</f>
        <v>0</v>
      </c>
      <c r="AH7" s="27">
        <f t="shared" si="15"/>
        <v>0</v>
      </c>
      <c r="AI7" s="27">
        <f t="shared" si="22"/>
        <v>0</v>
      </c>
      <c r="AJ7" s="27">
        <f t="shared" si="16"/>
        <v>0</v>
      </c>
      <c r="AK7" s="27">
        <f>SUMIFS(Receive!L:L,Receive!C:C,6,Receive!J:J,N7)</f>
        <v>0</v>
      </c>
      <c r="AL7" s="27">
        <f t="shared" si="17"/>
        <v>0</v>
      </c>
      <c r="AN7" s="27">
        <f t="shared" si="18"/>
        <v>0</v>
      </c>
      <c r="AO7" s="27">
        <f>SUMIFS(Receive!P:P,Receive!G:G,6,Receive!N:N,R7)</f>
        <v>0</v>
      </c>
      <c r="AP7" s="27">
        <f t="shared" si="19"/>
        <v>0</v>
      </c>
      <c r="AQ7" s="27">
        <f t="shared" si="23"/>
        <v>0</v>
      </c>
      <c r="AR7" s="27">
        <f t="shared" si="20"/>
        <v>0</v>
      </c>
      <c r="AS7" s="27">
        <f ca="1">SUMIFS(Receive!T:T,Receive!K:K,6,Receive!R:R,V7)</f>
        <v>0</v>
      </c>
      <c r="AT7" s="27">
        <f t="shared" ca="1" si="21"/>
        <v>0</v>
      </c>
    </row>
    <row r="8" spans="1:46" x14ac:dyDescent="0.25">
      <c r="A8" s="1">
        <v>6</v>
      </c>
      <c r="B8" s="9"/>
      <c r="C8" s="7"/>
      <c r="E8" s="4" t="s">
        <v>70</v>
      </c>
      <c r="G8" s="4">
        <f t="shared" si="0"/>
        <v>1</v>
      </c>
      <c r="H8" s="4">
        <f t="shared" si="1"/>
        <v>1900</v>
      </c>
      <c r="K8" s="4" t="str">
        <f>IFERROR(VLOOKUP(J8,List!$B:$C,2,0),"")</f>
        <v/>
      </c>
      <c r="M8" s="4" t="str">
        <f>IFERROR(VLOOKUP(J8,Config!$A:$G,7,0),"")</f>
        <v/>
      </c>
      <c r="P8" s="24">
        <f t="shared" si="2"/>
        <v>0</v>
      </c>
      <c r="Q8" s="24">
        <f>SUMIFS(Receive!L:L,Receive!C:C,1,Receive!J:J,N8)</f>
        <v>0</v>
      </c>
      <c r="R8" s="26">
        <f t="shared" si="3"/>
        <v>0</v>
      </c>
      <c r="S8" s="24">
        <f t="shared" si="4"/>
        <v>0</v>
      </c>
      <c r="T8" s="24">
        <f t="shared" si="5"/>
        <v>0</v>
      </c>
      <c r="U8" s="24">
        <f>SUMIFS(Receive!L:L,Receive!C:C,2,Receive!J:J,N8)</f>
        <v>0</v>
      </c>
      <c r="V8" s="28">
        <f t="shared" si="6"/>
        <v>0</v>
      </c>
      <c r="W8" s="27">
        <f t="shared" si="7"/>
        <v>0</v>
      </c>
      <c r="X8" s="27">
        <f t="shared" si="24"/>
        <v>0</v>
      </c>
      <c r="Y8" s="27">
        <f>SUMIFS(Receive!L:L,Receive!C:C,3,Receive!J:J,N8)</f>
        <v>0</v>
      </c>
      <c r="Z8" s="27">
        <f t="shared" si="9"/>
        <v>0</v>
      </c>
      <c r="AA8" s="27">
        <f t="shared" si="10"/>
        <v>0</v>
      </c>
      <c r="AB8" s="27">
        <f t="shared" si="11"/>
        <v>0</v>
      </c>
      <c r="AC8" s="27">
        <f>SUMIFS(Receive!L:L,Receive!C:C,4,Receive!J:J,N8)</f>
        <v>0</v>
      </c>
      <c r="AD8" s="27">
        <f t="shared" si="12"/>
        <v>0</v>
      </c>
      <c r="AE8" s="27">
        <f t="shared" si="13"/>
        <v>0</v>
      </c>
      <c r="AF8" s="27">
        <f t="shared" si="14"/>
        <v>0</v>
      </c>
      <c r="AG8" s="27">
        <f>SUMIFS(Receive!L:L,Receive!C:C,5,Receive!J:J,N8)</f>
        <v>0</v>
      </c>
      <c r="AH8" s="27">
        <f t="shared" si="15"/>
        <v>0</v>
      </c>
      <c r="AI8" s="27">
        <f t="shared" si="22"/>
        <v>0</v>
      </c>
      <c r="AJ8" s="27">
        <f t="shared" si="16"/>
        <v>0</v>
      </c>
      <c r="AK8" s="27">
        <f>SUMIFS(Receive!L:L,Receive!C:C,6,Receive!J:J,N8)</f>
        <v>0</v>
      </c>
      <c r="AL8" s="27">
        <f t="shared" si="17"/>
        <v>0</v>
      </c>
      <c r="AM8" s="27">
        <f t="shared" ref="AM8:AM35" si="25">AL8</f>
        <v>0</v>
      </c>
      <c r="AN8" s="27">
        <f t="shared" si="18"/>
        <v>0</v>
      </c>
      <c r="AO8" s="27">
        <f>SUMIFS(Receive!P:P,Receive!G:G,6,Receive!N:N,R8)</f>
        <v>0</v>
      </c>
      <c r="AP8" s="27">
        <f t="shared" si="19"/>
        <v>0</v>
      </c>
      <c r="AQ8" s="27">
        <f t="shared" si="23"/>
        <v>0</v>
      </c>
      <c r="AR8" s="27">
        <f t="shared" si="20"/>
        <v>0</v>
      </c>
      <c r="AS8" s="27">
        <f ca="1">SUMIFS(Receive!T:T,Receive!K:K,6,Receive!R:R,V8)</f>
        <v>0</v>
      </c>
      <c r="AT8" s="27">
        <f t="shared" ca="1" si="21"/>
        <v>0</v>
      </c>
    </row>
    <row r="9" spans="1:46" x14ac:dyDescent="0.25">
      <c r="A9" s="1">
        <v>7</v>
      </c>
      <c r="B9" s="9"/>
      <c r="C9" s="7"/>
      <c r="E9" s="4" t="s">
        <v>70</v>
      </c>
      <c r="G9" s="4">
        <v>2</v>
      </c>
      <c r="H9" s="4">
        <f t="shared" si="1"/>
        <v>1900</v>
      </c>
      <c r="K9" s="4" t="str">
        <f>IFERROR(VLOOKUP(J9,List!$B:$C,2,0),"")</f>
        <v/>
      </c>
      <c r="M9" s="4" t="str">
        <f>IFERROR(VLOOKUP(J9,Config!$A:$G,7,0),"")</f>
        <v/>
      </c>
      <c r="P9" s="24">
        <f t="shared" si="2"/>
        <v>0</v>
      </c>
      <c r="Q9" s="24">
        <f>SUMIFS(Receive!L:L,Receive!C:C,1,Receive!J:J,N9)</f>
        <v>0</v>
      </c>
      <c r="R9" s="26">
        <f t="shared" si="3"/>
        <v>0</v>
      </c>
      <c r="S9" s="24">
        <f t="shared" si="4"/>
        <v>0</v>
      </c>
      <c r="T9" s="24">
        <f t="shared" si="5"/>
        <v>0</v>
      </c>
      <c r="U9" s="24">
        <f>SUMIFS(Receive!L:L,Receive!C:C,2,Receive!J:J,N9)</f>
        <v>0</v>
      </c>
      <c r="V9" s="28">
        <f t="shared" si="6"/>
        <v>0</v>
      </c>
      <c r="W9" s="27">
        <f t="shared" si="7"/>
        <v>0</v>
      </c>
      <c r="X9" s="27">
        <f t="shared" si="24"/>
        <v>0</v>
      </c>
      <c r="Y9" s="27">
        <f>SUMIFS(Receive!L:L,Receive!C:C,3,Receive!J:J,N9)</f>
        <v>0</v>
      </c>
      <c r="Z9" s="27">
        <f t="shared" si="9"/>
        <v>0</v>
      </c>
      <c r="AA9" s="27">
        <f t="shared" si="10"/>
        <v>0</v>
      </c>
      <c r="AB9" s="27">
        <f t="shared" si="11"/>
        <v>0</v>
      </c>
      <c r="AC9" s="27">
        <f>SUMIFS(Receive!L:L,Receive!C:C,4,Receive!J:J,N9)</f>
        <v>0</v>
      </c>
      <c r="AD9" s="27">
        <f t="shared" si="12"/>
        <v>0</v>
      </c>
      <c r="AE9" s="27">
        <f t="shared" si="13"/>
        <v>0</v>
      </c>
      <c r="AF9" s="27">
        <f t="shared" si="14"/>
        <v>0</v>
      </c>
      <c r="AG9" s="27">
        <f>SUMIFS(Receive!L:L,Receive!C:C,5,Receive!J:J,N9)</f>
        <v>0</v>
      </c>
      <c r="AH9" s="27">
        <f t="shared" si="15"/>
        <v>0</v>
      </c>
      <c r="AI9" s="27">
        <f t="shared" si="22"/>
        <v>0</v>
      </c>
      <c r="AJ9" s="27">
        <f t="shared" si="16"/>
        <v>0</v>
      </c>
      <c r="AK9" s="27">
        <f>SUMIFS(Receive!L:L,Receive!C:C,6,Receive!J:J,N9)</f>
        <v>0</v>
      </c>
      <c r="AL9" s="27">
        <f t="shared" si="17"/>
        <v>0</v>
      </c>
      <c r="AM9" s="27">
        <f t="shared" si="25"/>
        <v>0</v>
      </c>
      <c r="AN9" s="27">
        <f t="shared" si="18"/>
        <v>0</v>
      </c>
      <c r="AO9" s="27">
        <f>SUMIFS(Receive!P:P,Receive!G:G,6,Receive!N:N,R9)</f>
        <v>0</v>
      </c>
      <c r="AP9" s="27">
        <f t="shared" si="19"/>
        <v>0</v>
      </c>
      <c r="AQ9" s="27">
        <f t="shared" si="23"/>
        <v>0</v>
      </c>
      <c r="AR9" s="27">
        <f t="shared" si="20"/>
        <v>0</v>
      </c>
      <c r="AS9" s="27">
        <f ca="1">SUMIFS(Receive!T:T,Receive!K:K,6,Receive!R:R,V9)</f>
        <v>0</v>
      </c>
      <c r="AT9" s="27">
        <f t="shared" ca="1" si="21"/>
        <v>0</v>
      </c>
    </row>
    <row r="10" spans="1:46" x14ac:dyDescent="0.25">
      <c r="A10" s="1">
        <v>8</v>
      </c>
      <c r="B10" s="9"/>
      <c r="C10" s="7"/>
      <c r="E10" s="4" t="s">
        <v>70</v>
      </c>
      <c r="G10" s="4">
        <v>2</v>
      </c>
      <c r="H10" s="4">
        <f t="shared" si="1"/>
        <v>1900</v>
      </c>
      <c r="K10" s="4" t="str">
        <f>IFERROR(VLOOKUP(J10,List!$B:$C,2,0),"")</f>
        <v/>
      </c>
      <c r="M10" s="4" t="str">
        <f>IFERROR(VLOOKUP(J10,Config!$A:$G,7,0),"")</f>
        <v/>
      </c>
      <c r="P10" s="24">
        <f t="shared" si="2"/>
        <v>0</v>
      </c>
      <c r="Q10" s="24">
        <f>SUMIFS(Receive!L:L,Receive!C:C,1,Receive!J:J,N10)</f>
        <v>0</v>
      </c>
      <c r="R10" s="26">
        <f t="shared" si="3"/>
        <v>0</v>
      </c>
      <c r="S10" s="24">
        <f t="shared" si="4"/>
        <v>0</v>
      </c>
      <c r="T10" s="24">
        <f t="shared" si="5"/>
        <v>0</v>
      </c>
      <c r="U10" s="24">
        <f>SUMIFS(Receive!L:L,Receive!C:C,2,Receive!J:J,N10)</f>
        <v>0</v>
      </c>
      <c r="V10" s="28">
        <f t="shared" si="6"/>
        <v>0</v>
      </c>
      <c r="W10" s="27">
        <f t="shared" si="7"/>
        <v>0</v>
      </c>
      <c r="X10" s="27">
        <f t="shared" si="24"/>
        <v>0</v>
      </c>
      <c r="Y10" s="27">
        <f>SUMIFS(Receive!L:L,Receive!C:C,3,Receive!J:J,N10)</f>
        <v>0</v>
      </c>
      <c r="Z10" s="27">
        <f t="shared" si="9"/>
        <v>0</v>
      </c>
      <c r="AA10" s="27">
        <f t="shared" si="10"/>
        <v>0</v>
      </c>
      <c r="AB10" s="27">
        <f t="shared" si="11"/>
        <v>0</v>
      </c>
      <c r="AC10" s="27">
        <f>SUMIFS(Receive!L:L,Receive!C:C,4,Receive!J:J,N10)</f>
        <v>0</v>
      </c>
      <c r="AD10" s="27">
        <f t="shared" si="12"/>
        <v>0</v>
      </c>
      <c r="AE10" s="27">
        <f t="shared" si="13"/>
        <v>0</v>
      </c>
      <c r="AF10" s="27">
        <f t="shared" si="14"/>
        <v>0</v>
      </c>
      <c r="AG10" s="27">
        <f>SUMIFS(Receive!L:L,Receive!C:C,5,Receive!J:J,N10)</f>
        <v>0</v>
      </c>
      <c r="AH10" s="27">
        <f t="shared" si="15"/>
        <v>0</v>
      </c>
      <c r="AI10" s="27">
        <f t="shared" si="22"/>
        <v>0</v>
      </c>
      <c r="AJ10" s="27">
        <f t="shared" si="16"/>
        <v>0</v>
      </c>
      <c r="AK10" s="27">
        <f>SUMIFS(Receive!L:L,Receive!C:C,6,Receive!J:J,N10)</f>
        <v>0</v>
      </c>
      <c r="AL10" s="27">
        <f t="shared" si="17"/>
        <v>0</v>
      </c>
      <c r="AM10" s="27">
        <f t="shared" si="25"/>
        <v>0</v>
      </c>
      <c r="AN10" s="27">
        <f t="shared" si="18"/>
        <v>0</v>
      </c>
      <c r="AO10" s="27">
        <f>SUMIFS(Receive!P:P,Receive!G:G,6,Receive!N:N,R10)</f>
        <v>0</v>
      </c>
      <c r="AP10" s="27">
        <f t="shared" si="19"/>
        <v>0</v>
      </c>
      <c r="AQ10" s="27">
        <f t="shared" si="23"/>
        <v>0</v>
      </c>
      <c r="AR10" s="27">
        <f t="shared" si="20"/>
        <v>0</v>
      </c>
      <c r="AS10" s="27">
        <f ca="1">SUMIFS(Receive!T:T,Receive!K:K,6,Receive!R:R,V10)</f>
        <v>0</v>
      </c>
      <c r="AT10" s="27">
        <f t="shared" ca="1" si="21"/>
        <v>0</v>
      </c>
    </row>
    <row r="11" spans="1:46" x14ac:dyDescent="0.25">
      <c r="A11" s="1">
        <v>9</v>
      </c>
      <c r="B11" s="9"/>
      <c r="C11" s="7"/>
      <c r="E11" s="4" t="s">
        <v>70</v>
      </c>
      <c r="G11" s="4">
        <v>2</v>
      </c>
      <c r="H11" s="4">
        <f t="shared" si="1"/>
        <v>1900</v>
      </c>
      <c r="K11" s="4" t="str">
        <f>IFERROR(VLOOKUP(J11,Config!$A:$B,2,0),"")</f>
        <v/>
      </c>
      <c r="M11" s="4" t="str">
        <f>IFERROR(VLOOKUP(J11,Config!$A:$G,7,0),"")</f>
        <v/>
      </c>
      <c r="P11" s="24">
        <f t="shared" si="2"/>
        <v>0</v>
      </c>
      <c r="Q11" s="24">
        <f>SUMIFS(Receive!L:L,Receive!C:C,1,Receive!J:J,N11)</f>
        <v>0</v>
      </c>
      <c r="R11" s="26">
        <f t="shared" si="3"/>
        <v>0</v>
      </c>
      <c r="S11" s="24">
        <f t="shared" si="4"/>
        <v>0</v>
      </c>
      <c r="T11" s="24">
        <f t="shared" si="5"/>
        <v>0</v>
      </c>
      <c r="U11" s="24">
        <f>SUMIFS(Receive!L:L,Receive!C:C,2,Receive!J:J,N11)</f>
        <v>0</v>
      </c>
      <c r="V11" s="28">
        <f t="shared" si="6"/>
        <v>0</v>
      </c>
      <c r="W11" s="27">
        <f t="shared" si="7"/>
        <v>0</v>
      </c>
      <c r="X11" s="27">
        <f t="shared" si="24"/>
        <v>0</v>
      </c>
      <c r="Y11" s="27">
        <f>SUMIFS(Receive!L:L,Receive!C:C,3,Receive!J:J,N11)</f>
        <v>0</v>
      </c>
      <c r="Z11" s="27">
        <f t="shared" si="9"/>
        <v>0</v>
      </c>
      <c r="AA11" s="27">
        <f t="shared" si="10"/>
        <v>0</v>
      </c>
      <c r="AB11" s="27">
        <f t="shared" si="11"/>
        <v>0</v>
      </c>
      <c r="AC11" s="27">
        <f>SUMIFS(Receive!L:L,Receive!C:C,4,Receive!J:J,N11)</f>
        <v>0</v>
      </c>
      <c r="AD11" s="27">
        <f t="shared" si="12"/>
        <v>0</v>
      </c>
      <c r="AE11" s="27">
        <f t="shared" si="13"/>
        <v>0</v>
      </c>
      <c r="AF11" s="27">
        <f t="shared" si="14"/>
        <v>0</v>
      </c>
      <c r="AG11" s="27">
        <f>SUMIFS(Receive!L:L,Receive!C:C,5,Receive!J:J,N11)</f>
        <v>0</v>
      </c>
      <c r="AH11" s="27">
        <f t="shared" si="15"/>
        <v>0</v>
      </c>
      <c r="AI11" s="27">
        <f t="shared" si="22"/>
        <v>0</v>
      </c>
      <c r="AJ11" s="27">
        <f t="shared" si="16"/>
        <v>0</v>
      </c>
      <c r="AK11" s="27">
        <f>SUMIFS(Receive!L:L,Receive!C:C,6,Receive!J:J,N11)</f>
        <v>0</v>
      </c>
      <c r="AL11" s="27">
        <f t="shared" si="17"/>
        <v>0</v>
      </c>
      <c r="AM11" s="27">
        <f t="shared" si="25"/>
        <v>0</v>
      </c>
      <c r="AN11" s="27">
        <f t="shared" si="18"/>
        <v>0</v>
      </c>
      <c r="AO11" s="27">
        <f>SUMIFS(Receive!P:P,Receive!G:G,6,Receive!N:N,R11)</f>
        <v>0</v>
      </c>
      <c r="AP11" s="27">
        <f t="shared" si="19"/>
        <v>0</v>
      </c>
      <c r="AQ11" s="27">
        <f t="shared" si="23"/>
        <v>0</v>
      </c>
      <c r="AR11" s="27">
        <f t="shared" si="20"/>
        <v>0</v>
      </c>
      <c r="AS11" s="27">
        <f ca="1">SUMIFS(Receive!T:T,Receive!K:K,6,Receive!R:R,V11)</f>
        <v>0</v>
      </c>
      <c r="AT11" s="27">
        <f t="shared" ca="1" si="21"/>
        <v>0</v>
      </c>
    </row>
    <row r="12" spans="1:46" x14ac:dyDescent="0.25">
      <c r="A12" s="1">
        <v>10</v>
      </c>
      <c r="B12" s="9"/>
      <c r="C12" s="7"/>
      <c r="E12" s="4" t="s">
        <v>70</v>
      </c>
      <c r="G12" s="4">
        <v>3</v>
      </c>
      <c r="H12" s="4">
        <f t="shared" si="1"/>
        <v>1900</v>
      </c>
      <c r="K12" s="4" t="str">
        <f>IFERROR(VLOOKUP(J12,Config!$A:$B,2,0),"")</f>
        <v/>
      </c>
      <c r="M12" s="4" t="str">
        <f>IFERROR(VLOOKUP(J12,Config!$A:$G,7,0),"")</f>
        <v/>
      </c>
      <c r="P12" s="24">
        <f t="shared" si="2"/>
        <v>0</v>
      </c>
      <c r="Q12" s="24">
        <f>SUMIFS(Receive!L:L,Receive!C:C,1,Receive!J:J,N12)</f>
        <v>0</v>
      </c>
      <c r="R12" s="26">
        <f t="shared" si="3"/>
        <v>0</v>
      </c>
      <c r="S12" s="24">
        <f t="shared" si="4"/>
        <v>0</v>
      </c>
      <c r="T12" s="24">
        <f t="shared" si="5"/>
        <v>0</v>
      </c>
      <c r="U12" s="24">
        <f>SUMIFS(Receive!L:L,Receive!C:C,2,Receive!J:J,N12)</f>
        <v>0</v>
      </c>
      <c r="V12" s="28">
        <f t="shared" si="6"/>
        <v>0</v>
      </c>
      <c r="W12" s="27">
        <f t="shared" si="7"/>
        <v>0</v>
      </c>
      <c r="X12" s="27">
        <f t="shared" si="24"/>
        <v>0</v>
      </c>
      <c r="Y12" s="27">
        <f>SUMIFS(Receive!L:L,Receive!C:C,3,Receive!J:J,N12)</f>
        <v>0</v>
      </c>
      <c r="Z12" s="27">
        <f t="shared" si="9"/>
        <v>0</v>
      </c>
      <c r="AA12" s="27">
        <f t="shared" si="10"/>
        <v>0</v>
      </c>
      <c r="AB12" s="27">
        <f t="shared" si="11"/>
        <v>0</v>
      </c>
      <c r="AC12" s="27">
        <f>SUMIFS(Receive!L:L,Receive!C:C,4,Receive!J:J,N12)</f>
        <v>0</v>
      </c>
      <c r="AD12" s="27">
        <f t="shared" si="12"/>
        <v>0</v>
      </c>
      <c r="AE12" s="27">
        <f t="shared" si="13"/>
        <v>0</v>
      </c>
      <c r="AF12" s="27">
        <f t="shared" si="14"/>
        <v>0</v>
      </c>
      <c r="AG12" s="27">
        <f>SUMIFS(Receive!L:L,Receive!C:C,5,Receive!J:J,N12)</f>
        <v>0</v>
      </c>
      <c r="AH12" s="27">
        <f t="shared" si="15"/>
        <v>0</v>
      </c>
      <c r="AI12" s="27">
        <f t="shared" si="22"/>
        <v>0</v>
      </c>
      <c r="AJ12" s="27">
        <f t="shared" si="16"/>
        <v>0</v>
      </c>
      <c r="AK12" s="27">
        <f>SUMIFS(Receive!L:L,Receive!C:C,6,Receive!J:J,N12)</f>
        <v>0</v>
      </c>
      <c r="AL12" s="27">
        <f t="shared" si="17"/>
        <v>0</v>
      </c>
      <c r="AM12" s="27">
        <f t="shared" si="25"/>
        <v>0</v>
      </c>
      <c r="AN12" s="27">
        <f t="shared" si="18"/>
        <v>0</v>
      </c>
      <c r="AO12" s="27">
        <f>SUMIFS(Receive!P:P,Receive!G:G,6,Receive!N:N,R12)</f>
        <v>0</v>
      </c>
      <c r="AP12" s="27">
        <f t="shared" si="19"/>
        <v>0</v>
      </c>
      <c r="AQ12" s="27">
        <f t="shared" si="23"/>
        <v>0</v>
      </c>
      <c r="AR12" s="27">
        <f t="shared" si="20"/>
        <v>0</v>
      </c>
      <c r="AS12" s="27">
        <f ca="1">SUMIFS(Receive!T:T,Receive!K:K,6,Receive!R:R,V12)</f>
        <v>0</v>
      </c>
      <c r="AT12" s="27">
        <f t="shared" ca="1" si="21"/>
        <v>0</v>
      </c>
    </row>
    <row r="13" spans="1:46" x14ac:dyDescent="0.25">
      <c r="A13" s="1">
        <v>11</v>
      </c>
      <c r="B13" s="6"/>
      <c r="C13" s="7"/>
      <c r="E13" s="4" t="s">
        <v>70</v>
      </c>
      <c r="G13" s="4">
        <v>3</v>
      </c>
      <c r="H13" s="4">
        <f t="shared" si="1"/>
        <v>1900</v>
      </c>
      <c r="K13" s="4" t="str">
        <f>IFERROR(VLOOKUP(J13,Config!$A:$B,2,0),"")</f>
        <v/>
      </c>
      <c r="M13" s="4" t="str">
        <f>IFERROR(VLOOKUP(J13,Config!$A:$G,7,0),"")</f>
        <v/>
      </c>
      <c r="P13" s="24">
        <f t="shared" si="2"/>
        <v>0</v>
      </c>
      <c r="Q13" s="24">
        <f>SUMIFS(Receive!L:L,Receive!C:C,1,Receive!J:J,N13)</f>
        <v>0</v>
      </c>
      <c r="R13" s="26">
        <f t="shared" si="3"/>
        <v>0</v>
      </c>
      <c r="S13" s="24">
        <f t="shared" si="4"/>
        <v>0</v>
      </c>
      <c r="T13" s="24">
        <f t="shared" si="5"/>
        <v>0</v>
      </c>
      <c r="U13" s="24">
        <f>SUMIFS(Receive!L:L,Receive!C:C,2,Receive!J:J,N13)</f>
        <v>0</v>
      </c>
      <c r="V13" s="28">
        <f t="shared" si="6"/>
        <v>0</v>
      </c>
      <c r="W13" s="27">
        <f t="shared" si="7"/>
        <v>0</v>
      </c>
      <c r="X13" s="27">
        <f t="shared" si="24"/>
        <v>0</v>
      </c>
      <c r="Y13" s="27">
        <f>SUMIFS(Receive!L:L,Receive!C:C,3,Receive!J:J,N13)</f>
        <v>0</v>
      </c>
      <c r="Z13" s="27">
        <f t="shared" si="9"/>
        <v>0</v>
      </c>
      <c r="AA13" s="27">
        <f t="shared" si="10"/>
        <v>0</v>
      </c>
      <c r="AB13" s="27">
        <f t="shared" si="11"/>
        <v>0</v>
      </c>
      <c r="AC13" s="27">
        <f>SUMIFS(Receive!L:L,Receive!C:C,4,Receive!J:J,N13)</f>
        <v>0</v>
      </c>
      <c r="AD13" s="27">
        <f t="shared" si="12"/>
        <v>0</v>
      </c>
      <c r="AE13" s="27">
        <f t="shared" si="13"/>
        <v>0</v>
      </c>
      <c r="AF13" s="27">
        <f t="shared" si="14"/>
        <v>0</v>
      </c>
      <c r="AG13" s="27">
        <f>SUMIFS(Receive!L:L,Receive!C:C,5,Receive!J:J,N13)</f>
        <v>0</v>
      </c>
      <c r="AH13" s="27">
        <f t="shared" si="15"/>
        <v>0</v>
      </c>
      <c r="AI13" s="27">
        <f t="shared" si="22"/>
        <v>0</v>
      </c>
      <c r="AJ13" s="27">
        <f t="shared" si="16"/>
        <v>0</v>
      </c>
      <c r="AK13" s="27">
        <f>SUMIFS(Receive!L:L,Receive!C:C,6,Receive!J:J,N13)</f>
        <v>0</v>
      </c>
      <c r="AL13" s="27">
        <f t="shared" si="17"/>
        <v>0</v>
      </c>
      <c r="AM13" s="27">
        <f t="shared" si="25"/>
        <v>0</v>
      </c>
      <c r="AN13" s="27">
        <f t="shared" si="18"/>
        <v>0</v>
      </c>
      <c r="AO13" s="27">
        <f>SUMIFS(Receive!P:P,Receive!G:G,6,Receive!N:N,R13)</f>
        <v>0</v>
      </c>
      <c r="AP13" s="27">
        <f t="shared" si="19"/>
        <v>0</v>
      </c>
      <c r="AQ13" s="27">
        <f t="shared" si="23"/>
        <v>0</v>
      </c>
      <c r="AR13" s="27">
        <f t="shared" si="20"/>
        <v>0</v>
      </c>
      <c r="AS13" s="27">
        <f ca="1">SUMIFS(Receive!T:T,Receive!K:K,6,Receive!R:R,V13)</f>
        <v>0</v>
      </c>
      <c r="AT13" s="27">
        <f t="shared" ca="1" si="21"/>
        <v>0</v>
      </c>
    </row>
    <row r="14" spans="1:46" x14ac:dyDescent="0.25">
      <c r="A14" s="1">
        <v>12</v>
      </c>
      <c r="B14" s="6"/>
      <c r="C14" s="7"/>
      <c r="E14" s="4" t="s">
        <v>70</v>
      </c>
      <c r="G14" s="4">
        <v>3</v>
      </c>
      <c r="H14" s="4">
        <f t="shared" si="1"/>
        <v>1900</v>
      </c>
      <c r="K14" s="4" t="str">
        <f>IFERROR(VLOOKUP(J14,Config!$A:$B,2,0),"")</f>
        <v/>
      </c>
      <c r="M14" s="4" t="str">
        <f>IFERROR(VLOOKUP(J14,Config!$A:$G,7,0),"")</f>
        <v/>
      </c>
      <c r="P14" s="24">
        <f t="shared" si="2"/>
        <v>0</v>
      </c>
      <c r="Q14" s="24">
        <f>SUMIFS(Receive!L:L,Receive!C:C,1,Receive!J:J,N14)</f>
        <v>0</v>
      </c>
      <c r="R14" s="26">
        <f t="shared" si="3"/>
        <v>0</v>
      </c>
      <c r="S14" s="24">
        <f t="shared" si="4"/>
        <v>0</v>
      </c>
      <c r="T14" s="24">
        <f t="shared" si="5"/>
        <v>0</v>
      </c>
      <c r="U14" s="24">
        <f>SUMIFS(Receive!L:L,Receive!C:C,2,Receive!J:J,N14)</f>
        <v>0</v>
      </c>
      <c r="V14" s="28">
        <f t="shared" si="6"/>
        <v>0</v>
      </c>
      <c r="W14" s="27">
        <f t="shared" si="7"/>
        <v>0</v>
      </c>
      <c r="X14" s="27">
        <f t="shared" si="24"/>
        <v>0</v>
      </c>
      <c r="Y14" s="27">
        <f>SUMIFS(Receive!L:L,Receive!C:C,3,Receive!J:J,N14)</f>
        <v>0</v>
      </c>
      <c r="Z14" s="27">
        <f t="shared" si="9"/>
        <v>0</v>
      </c>
      <c r="AA14" s="27">
        <f t="shared" si="10"/>
        <v>0</v>
      </c>
      <c r="AB14" s="27">
        <f t="shared" si="11"/>
        <v>0</v>
      </c>
      <c r="AC14" s="27">
        <f>SUMIFS(Receive!L:L,Receive!C:C,4,Receive!J:J,N14)</f>
        <v>0</v>
      </c>
      <c r="AD14" s="27">
        <f t="shared" si="12"/>
        <v>0</v>
      </c>
      <c r="AE14" s="27">
        <f t="shared" si="13"/>
        <v>0</v>
      </c>
      <c r="AF14" s="27">
        <f t="shared" si="14"/>
        <v>0</v>
      </c>
      <c r="AG14" s="27">
        <f>SUMIFS(Receive!L:L,Receive!C:C,5,Receive!J:J,N14)</f>
        <v>0</v>
      </c>
      <c r="AH14" s="27">
        <f t="shared" si="15"/>
        <v>0</v>
      </c>
      <c r="AI14" s="27">
        <f t="shared" si="22"/>
        <v>0</v>
      </c>
      <c r="AJ14" s="27">
        <f t="shared" si="16"/>
        <v>0</v>
      </c>
      <c r="AK14" s="27">
        <f>SUMIFS(Receive!L:L,Receive!C:C,6,Receive!J:J,N14)</f>
        <v>0</v>
      </c>
      <c r="AL14" s="27">
        <f t="shared" si="17"/>
        <v>0</v>
      </c>
      <c r="AM14" s="27">
        <f t="shared" si="25"/>
        <v>0</v>
      </c>
      <c r="AN14" s="27">
        <f t="shared" si="18"/>
        <v>0</v>
      </c>
      <c r="AO14" s="27">
        <f>SUMIFS(Receive!P:P,Receive!G:G,6,Receive!N:N,R14)</f>
        <v>0</v>
      </c>
      <c r="AP14" s="27">
        <f t="shared" si="19"/>
        <v>0</v>
      </c>
      <c r="AQ14" s="27">
        <f t="shared" si="23"/>
        <v>0</v>
      </c>
      <c r="AR14" s="27">
        <f t="shared" si="20"/>
        <v>0</v>
      </c>
      <c r="AS14" s="27">
        <f ca="1">SUMIFS(Receive!T:T,Receive!K:K,6,Receive!R:R,V14)</f>
        <v>0</v>
      </c>
      <c r="AT14" s="27">
        <f t="shared" ca="1" si="21"/>
        <v>0</v>
      </c>
    </row>
    <row r="15" spans="1:46" x14ac:dyDescent="0.25">
      <c r="A15" s="1">
        <v>13</v>
      </c>
      <c r="B15" s="6"/>
      <c r="C15" s="7"/>
      <c r="E15" s="4" t="s">
        <v>70</v>
      </c>
      <c r="G15" s="4">
        <v>3</v>
      </c>
      <c r="H15" s="4">
        <f t="shared" si="1"/>
        <v>1900</v>
      </c>
      <c r="K15" s="4" t="str">
        <f>IFERROR(VLOOKUP(J15,Config!$A:$B,2,0),"")</f>
        <v/>
      </c>
      <c r="M15" s="4" t="str">
        <f>IFERROR(VLOOKUP(J15,Config!$A:$G,7,0),"")</f>
        <v/>
      </c>
      <c r="P15" s="24">
        <f t="shared" si="2"/>
        <v>0</v>
      </c>
      <c r="Q15" s="24">
        <f>SUMIFS(Receive!L:L,Receive!C:C,1,Receive!J:J,N15)</f>
        <v>0</v>
      </c>
      <c r="R15" s="26">
        <f t="shared" si="3"/>
        <v>0</v>
      </c>
      <c r="S15" s="24">
        <f t="shared" si="4"/>
        <v>0</v>
      </c>
      <c r="T15" s="24">
        <f t="shared" si="5"/>
        <v>0</v>
      </c>
      <c r="U15" s="24">
        <f>SUMIFS(Receive!L:L,Receive!C:C,2,Receive!J:J,N15)</f>
        <v>0</v>
      </c>
      <c r="V15" s="28">
        <f t="shared" si="6"/>
        <v>0</v>
      </c>
      <c r="W15" s="27">
        <f t="shared" si="7"/>
        <v>0</v>
      </c>
      <c r="X15" s="27">
        <f t="shared" si="24"/>
        <v>0</v>
      </c>
      <c r="Y15" s="27">
        <f>SUMIFS(Receive!L:L,Receive!C:C,3,Receive!J:J,N15)</f>
        <v>0</v>
      </c>
      <c r="Z15" s="27">
        <f t="shared" si="9"/>
        <v>0</v>
      </c>
      <c r="AA15" s="27">
        <f t="shared" si="10"/>
        <v>0</v>
      </c>
      <c r="AB15" s="27">
        <f t="shared" si="11"/>
        <v>0</v>
      </c>
      <c r="AC15" s="27">
        <f>SUMIFS(Receive!L:L,Receive!C:C,4,Receive!J:J,N15)</f>
        <v>0</v>
      </c>
      <c r="AD15" s="27">
        <f t="shared" si="12"/>
        <v>0</v>
      </c>
      <c r="AE15" s="27">
        <f t="shared" si="13"/>
        <v>0</v>
      </c>
      <c r="AF15" s="27">
        <f t="shared" si="14"/>
        <v>0</v>
      </c>
      <c r="AG15" s="27">
        <f>SUMIFS(Receive!L:L,Receive!C:C,5,Receive!J:J,N15)</f>
        <v>0</v>
      </c>
      <c r="AH15" s="27">
        <f t="shared" si="15"/>
        <v>0</v>
      </c>
      <c r="AI15" s="27">
        <f t="shared" si="22"/>
        <v>0</v>
      </c>
      <c r="AJ15" s="27">
        <f t="shared" si="16"/>
        <v>0</v>
      </c>
      <c r="AK15" s="27">
        <f>SUMIFS(Receive!L:L,Receive!C:C,6,Receive!J:J,N15)</f>
        <v>0</v>
      </c>
      <c r="AL15" s="27">
        <f t="shared" si="17"/>
        <v>0</v>
      </c>
      <c r="AM15" s="27">
        <f t="shared" si="25"/>
        <v>0</v>
      </c>
      <c r="AN15" s="27">
        <f t="shared" si="18"/>
        <v>0</v>
      </c>
      <c r="AO15" s="27">
        <f>SUMIFS(Receive!P:P,Receive!G:G,6,Receive!N:N,R15)</f>
        <v>0</v>
      </c>
      <c r="AP15" s="27">
        <f t="shared" si="19"/>
        <v>0</v>
      </c>
      <c r="AQ15" s="27">
        <f t="shared" si="23"/>
        <v>0</v>
      </c>
      <c r="AR15" s="27">
        <f t="shared" si="20"/>
        <v>0</v>
      </c>
      <c r="AS15" s="27">
        <f ca="1">SUMIFS(Receive!T:T,Receive!K:K,6,Receive!R:R,V15)</f>
        <v>0</v>
      </c>
      <c r="AT15" s="27">
        <f t="shared" ca="1" si="21"/>
        <v>0</v>
      </c>
    </row>
    <row r="16" spans="1:46" x14ac:dyDescent="0.25">
      <c r="A16" s="1">
        <v>14</v>
      </c>
      <c r="B16" s="6"/>
      <c r="C16" s="7"/>
      <c r="E16" s="4" t="s">
        <v>70</v>
      </c>
      <c r="G16" s="4">
        <v>4</v>
      </c>
      <c r="H16" s="4">
        <f t="shared" si="1"/>
        <v>1900</v>
      </c>
      <c r="K16" s="4" t="str">
        <f>IFERROR(VLOOKUP(J16,Config!$A:$B,2,0),"")</f>
        <v/>
      </c>
      <c r="M16" s="4" t="str">
        <f>IFERROR(VLOOKUP(J16,Config!$A:$G,7,0),"")</f>
        <v/>
      </c>
      <c r="P16" s="24">
        <f t="shared" si="2"/>
        <v>0</v>
      </c>
      <c r="Q16" s="24">
        <f>SUMIFS(Receive!L:L,Receive!C:C,1,Receive!J:J,N16)</f>
        <v>0</v>
      </c>
      <c r="R16" s="26">
        <f t="shared" si="3"/>
        <v>0</v>
      </c>
      <c r="S16" s="24">
        <f t="shared" si="4"/>
        <v>0</v>
      </c>
      <c r="T16" s="24">
        <f t="shared" si="5"/>
        <v>0</v>
      </c>
      <c r="U16" s="24">
        <f>SUMIFS(Receive!L:L,Receive!C:C,2,Receive!J:J,N16)</f>
        <v>0</v>
      </c>
      <c r="V16" s="28">
        <f t="shared" si="6"/>
        <v>0</v>
      </c>
      <c r="W16" s="27">
        <f t="shared" si="7"/>
        <v>0</v>
      </c>
      <c r="X16" s="27">
        <f t="shared" si="24"/>
        <v>0</v>
      </c>
      <c r="Y16" s="27">
        <f>SUMIFS(Receive!L:L,Receive!C:C,3,Receive!J:J,N16)</f>
        <v>0</v>
      </c>
      <c r="Z16" s="27">
        <f t="shared" si="9"/>
        <v>0</v>
      </c>
      <c r="AA16" s="27">
        <f t="shared" si="10"/>
        <v>0</v>
      </c>
      <c r="AB16" s="27">
        <f t="shared" si="11"/>
        <v>0</v>
      </c>
      <c r="AC16" s="27">
        <f>SUMIFS(Receive!L:L,Receive!C:C,4,Receive!J:J,N16)</f>
        <v>0</v>
      </c>
      <c r="AD16" s="27">
        <f t="shared" si="12"/>
        <v>0</v>
      </c>
      <c r="AE16" s="27">
        <f t="shared" si="13"/>
        <v>0</v>
      </c>
      <c r="AF16" s="27">
        <f t="shared" si="14"/>
        <v>0</v>
      </c>
      <c r="AG16" s="27">
        <f>SUMIFS(Receive!L:L,Receive!C:C,5,Receive!J:J,N16)</f>
        <v>0</v>
      </c>
      <c r="AH16" s="27">
        <f t="shared" si="15"/>
        <v>0</v>
      </c>
      <c r="AI16" s="27">
        <f t="shared" si="22"/>
        <v>0</v>
      </c>
      <c r="AJ16" s="27">
        <f t="shared" si="16"/>
        <v>0</v>
      </c>
      <c r="AK16" s="27">
        <f>SUMIFS(Receive!L:L,Receive!C:C,6,Receive!J:J,N16)</f>
        <v>0</v>
      </c>
      <c r="AL16" s="27">
        <f t="shared" si="17"/>
        <v>0</v>
      </c>
      <c r="AM16" s="27">
        <f t="shared" si="25"/>
        <v>0</v>
      </c>
      <c r="AN16" s="27">
        <f t="shared" si="18"/>
        <v>0</v>
      </c>
      <c r="AO16" s="27">
        <f>SUMIFS(Receive!P:P,Receive!G:G,6,Receive!N:N,R16)</f>
        <v>0</v>
      </c>
      <c r="AP16" s="27">
        <f t="shared" si="19"/>
        <v>0</v>
      </c>
      <c r="AQ16" s="27">
        <f t="shared" si="23"/>
        <v>0</v>
      </c>
      <c r="AR16" s="27">
        <f t="shared" si="20"/>
        <v>0</v>
      </c>
      <c r="AS16" s="27">
        <f ca="1">SUMIFS(Receive!T:T,Receive!K:K,6,Receive!R:R,V16)</f>
        <v>0</v>
      </c>
      <c r="AT16" s="27">
        <f t="shared" ca="1" si="21"/>
        <v>0</v>
      </c>
    </row>
    <row r="17" spans="1:46" x14ac:dyDescent="0.25">
      <c r="A17" s="1">
        <v>15</v>
      </c>
      <c r="B17" s="6"/>
      <c r="C17" s="7"/>
      <c r="E17" s="4" t="s">
        <v>70</v>
      </c>
      <c r="G17" s="4">
        <v>6</v>
      </c>
      <c r="H17" s="4">
        <f t="shared" si="1"/>
        <v>1900</v>
      </c>
      <c r="K17" s="4" t="str">
        <f>IFERROR(VLOOKUP(J17,Config!$A:$B,2,0),"")</f>
        <v/>
      </c>
      <c r="M17" s="4" t="str">
        <f>IFERROR(VLOOKUP(J17,Config!$A:$G,7,0),"")</f>
        <v/>
      </c>
      <c r="P17" s="24">
        <f t="shared" si="2"/>
        <v>0</v>
      </c>
      <c r="Q17" s="24">
        <f>SUMIFS(Receive!L:L,Receive!C:C,1,Receive!J:J,N17)</f>
        <v>0</v>
      </c>
      <c r="R17" s="26">
        <f t="shared" si="3"/>
        <v>0</v>
      </c>
      <c r="S17" s="24">
        <f t="shared" si="4"/>
        <v>0</v>
      </c>
      <c r="T17" s="24">
        <f t="shared" si="5"/>
        <v>0</v>
      </c>
      <c r="U17" s="24">
        <f>SUMIFS(Receive!L:L,Receive!C:C,2,Receive!J:J,N17)</f>
        <v>0</v>
      </c>
      <c r="V17" s="28">
        <f t="shared" si="6"/>
        <v>0</v>
      </c>
      <c r="W17" s="27">
        <f t="shared" si="7"/>
        <v>0</v>
      </c>
      <c r="X17" s="27">
        <f t="shared" si="24"/>
        <v>0</v>
      </c>
      <c r="Y17" s="27">
        <f>SUMIFS(Receive!L:L,Receive!C:C,3,Receive!J:J,N17)</f>
        <v>0</v>
      </c>
      <c r="Z17" s="27">
        <f t="shared" si="9"/>
        <v>0</v>
      </c>
      <c r="AA17" s="27">
        <f t="shared" si="10"/>
        <v>0</v>
      </c>
      <c r="AB17" s="27">
        <f t="shared" si="11"/>
        <v>0</v>
      </c>
      <c r="AC17" s="27">
        <f>SUMIFS(Receive!L:L,Receive!C:C,4,Receive!J:J,N17)</f>
        <v>0</v>
      </c>
      <c r="AD17" s="27">
        <f t="shared" si="12"/>
        <v>0</v>
      </c>
      <c r="AE17" s="27">
        <f t="shared" si="13"/>
        <v>0</v>
      </c>
      <c r="AF17" s="27">
        <f t="shared" si="14"/>
        <v>0</v>
      </c>
      <c r="AG17" s="27">
        <f>SUMIFS(Receive!L:L,Receive!C:C,5,Receive!J:J,N17)</f>
        <v>0</v>
      </c>
      <c r="AH17" s="27">
        <f t="shared" si="15"/>
        <v>0</v>
      </c>
      <c r="AI17" s="27">
        <f t="shared" si="22"/>
        <v>0</v>
      </c>
      <c r="AJ17" s="27">
        <f t="shared" si="16"/>
        <v>0</v>
      </c>
      <c r="AK17" s="27">
        <f>SUMIFS(Receive!L:L,Receive!C:C,6,Receive!J:J,N17)</f>
        <v>0</v>
      </c>
      <c r="AL17" s="27">
        <f t="shared" si="17"/>
        <v>0</v>
      </c>
      <c r="AM17" s="27">
        <f t="shared" si="25"/>
        <v>0</v>
      </c>
      <c r="AN17" s="27">
        <f t="shared" si="18"/>
        <v>0</v>
      </c>
      <c r="AO17" s="27">
        <f>SUMIFS(Receive!P:P,Receive!G:G,6,Receive!N:N,R17)</f>
        <v>0</v>
      </c>
      <c r="AP17" s="27">
        <f t="shared" si="19"/>
        <v>0</v>
      </c>
      <c r="AQ17" s="27">
        <f t="shared" si="23"/>
        <v>0</v>
      </c>
      <c r="AR17" s="27">
        <f t="shared" si="20"/>
        <v>0</v>
      </c>
      <c r="AS17" s="27">
        <f ca="1">SUMIFS(Receive!T:T,Receive!K:K,6,Receive!R:R,V17)</f>
        <v>0</v>
      </c>
      <c r="AT17" s="27">
        <f t="shared" ca="1" si="21"/>
        <v>0</v>
      </c>
    </row>
    <row r="18" spans="1:46" s="20" customFormat="1" x14ac:dyDescent="0.25">
      <c r="A18" s="1">
        <v>16</v>
      </c>
      <c r="B18" s="6"/>
      <c r="C18" s="7"/>
      <c r="D18" s="4"/>
      <c r="E18" s="4" t="s">
        <v>70</v>
      </c>
      <c r="F18" s="4"/>
      <c r="G18" s="4">
        <f t="shared" si="0"/>
        <v>1</v>
      </c>
      <c r="H18" s="4">
        <f t="shared" si="1"/>
        <v>1900</v>
      </c>
      <c r="I18" s="1"/>
      <c r="J18" s="4"/>
      <c r="K18" s="4" t="str">
        <f>IFERROR(VLOOKUP(J18,Config!$A:$B,2,0),"")</f>
        <v/>
      </c>
      <c r="L18" s="1"/>
      <c r="M18" s="4" t="str">
        <f>IFERROR(VLOOKUP(J18,Config!$A:$G,7,0),"")</f>
        <v/>
      </c>
      <c r="N18" s="23"/>
      <c r="O18" s="24"/>
      <c r="P18" s="24">
        <f t="shared" si="2"/>
        <v>0</v>
      </c>
      <c r="Q18" s="24">
        <f>SUMIFS(Receive!L:L,Receive!C:C,1,Receive!J:J,N18)</f>
        <v>0</v>
      </c>
      <c r="R18" s="26">
        <f t="shared" si="3"/>
        <v>0</v>
      </c>
      <c r="S18" s="24">
        <f t="shared" si="4"/>
        <v>0</v>
      </c>
      <c r="T18" s="24">
        <f t="shared" si="5"/>
        <v>0</v>
      </c>
      <c r="U18" s="24">
        <f>SUMIFS(Receive!L:L,Receive!C:C,2,Receive!J:J,N18)</f>
        <v>0</v>
      </c>
      <c r="V18" s="28">
        <f t="shared" si="6"/>
        <v>0</v>
      </c>
      <c r="W18" s="27">
        <f t="shared" si="7"/>
        <v>0</v>
      </c>
      <c r="X18" s="27">
        <f t="shared" si="24"/>
        <v>0</v>
      </c>
      <c r="Y18" s="27">
        <f>SUMIFS(Receive!L:L,Receive!C:C,3,Receive!J:J,N18)</f>
        <v>0</v>
      </c>
      <c r="Z18" s="27">
        <f t="shared" si="9"/>
        <v>0</v>
      </c>
      <c r="AA18" s="27">
        <f t="shared" si="10"/>
        <v>0</v>
      </c>
      <c r="AB18" s="27">
        <f t="shared" si="11"/>
        <v>0</v>
      </c>
      <c r="AC18" s="27">
        <f>SUMIFS(Receive!L:L,Receive!C:C,4,Receive!J:J,N18)</f>
        <v>0</v>
      </c>
      <c r="AD18" s="27">
        <f t="shared" si="12"/>
        <v>0</v>
      </c>
      <c r="AE18" s="27">
        <f t="shared" si="13"/>
        <v>0</v>
      </c>
      <c r="AF18" s="27">
        <f t="shared" si="14"/>
        <v>0</v>
      </c>
      <c r="AG18" s="27">
        <f>SUMIFS(Receive!L:L,Receive!C:C,5,Receive!J:J,N18)</f>
        <v>0</v>
      </c>
      <c r="AH18" s="27">
        <f t="shared" si="15"/>
        <v>0</v>
      </c>
      <c r="AI18" s="27">
        <f t="shared" si="22"/>
        <v>0</v>
      </c>
      <c r="AJ18" s="27">
        <f t="shared" si="16"/>
        <v>0</v>
      </c>
      <c r="AK18" s="27">
        <f>SUMIFS(Receive!L:L,Receive!C:C,6,Receive!J:J,N18)</f>
        <v>0</v>
      </c>
      <c r="AL18" s="27">
        <f t="shared" si="17"/>
        <v>0</v>
      </c>
      <c r="AM18" s="27">
        <f t="shared" si="25"/>
        <v>0</v>
      </c>
      <c r="AN18" s="27">
        <f t="shared" si="18"/>
        <v>0</v>
      </c>
      <c r="AO18" s="27">
        <f>SUMIFS(Receive!P:P,Receive!G:G,6,Receive!N:N,R18)</f>
        <v>0</v>
      </c>
      <c r="AP18" s="27">
        <f t="shared" si="19"/>
        <v>0</v>
      </c>
      <c r="AQ18" s="27">
        <f t="shared" si="23"/>
        <v>0</v>
      </c>
      <c r="AR18" s="27">
        <f t="shared" si="20"/>
        <v>0</v>
      </c>
      <c r="AS18" s="27">
        <f ca="1">SUMIFS(Receive!T:T,Receive!K:K,6,Receive!R:R,V18)</f>
        <v>0</v>
      </c>
      <c r="AT18" s="27">
        <f t="shared" ca="1" si="21"/>
        <v>0</v>
      </c>
    </row>
    <row r="19" spans="1:46" s="20" customFormat="1" x14ac:dyDescent="0.25">
      <c r="A19" s="1">
        <v>17</v>
      </c>
      <c r="B19" s="6"/>
      <c r="C19" s="7"/>
      <c r="D19" s="4"/>
      <c r="E19" s="4" t="s">
        <v>70</v>
      </c>
      <c r="F19" s="4"/>
      <c r="G19" s="4">
        <f t="shared" si="0"/>
        <v>1</v>
      </c>
      <c r="H19" s="4">
        <f t="shared" si="1"/>
        <v>1900</v>
      </c>
      <c r="I19" s="1"/>
      <c r="J19" s="4"/>
      <c r="K19" s="4" t="str">
        <f>IFERROR(VLOOKUP(J19,Config!$A:$B,2,0),"")</f>
        <v/>
      </c>
      <c r="L19" s="1"/>
      <c r="M19" s="4" t="str">
        <f>IFERROR(VLOOKUP(J19,Config!$A:$G,7,0),"")</f>
        <v/>
      </c>
      <c r="N19" s="23"/>
      <c r="O19" s="24"/>
      <c r="P19" s="24">
        <f t="shared" si="2"/>
        <v>0</v>
      </c>
      <c r="Q19" s="24">
        <f>SUMIFS(Receive!L:L,Receive!C:C,1,Receive!J:J,N19)</f>
        <v>0</v>
      </c>
      <c r="R19" s="26">
        <f t="shared" si="3"/>
        <v>0</v>
      </c>
      <c r="S19" s="24">
        <f t="shared" si="4"/>
        <v>0</v>
      </c>
      <c r="T19" s="24">
        <f t="shared" si="5"/>
        <v>0</v>
      </c>
      <c r="U19" s="24">
        <f>SUMIFS(Receive!L:L,Receive!C:C,2,Receive!J:J,N19)</f>
        <v>0</v>
      </c>
      <c r="V19" s="28">
        <f t="shared" si="6"/>
        <v>0</v>
      </c>
      <c r="W19" s="27">
        <f t="shared" si="7"/>
        <v>0</v>
      </c>
      <c r="X19" s="27">
        <f t="shared" si="24"/>
        <v>0</v>
      </c>
      <c r="Y19" s="27">
        <f>SUMIFS(Receive!L:L,Receive!C:C,3,Receive!J:J,N19)</f>
        <v>0</v>
      </c>
      <c r="Z19" s="27">
        <f t="shared" si="9"/>
        <v>0</v>
      </c>
      <c r="AA19" s="27">
        <f t="shared" si="10"/>
        <v>0</v>
      </c>
      <c r="AB19" s="27">
        <f t="shared" si="11"/>
        <v>0</v>
      </c>
      <c r="AC19" s="27">
        <f>SUMIFS(Receive!L:L,Receive!C:C,4,Receive!J:J,N19)</f>
        <v>0</v>
      </c>
      <c r="AD19" s="27">
        <f t="shared" si="12"/>
        <v>0</v>
      </c>
      <c r="AE19" s="27">
        <f t="shared" si="13"/>
        <v>0</v>
      </c>
      <c r="AF19" s="27">
        <f t="shared" si="14"/>
        <v>0</v>
      </c>
      <c r="AG19" s="27">
        <f>SUMIFS(Receive!L:L,Receive!C:C,5,Receive!J:J,N19)</f>
        <v>0</v>
      </c>
      <c r="AH19" s="27">
        <f t="shared" si="15"/>
        <v>0</v>
      </c>
      <c r="AI19" s="27">
        <f t="shared" si="22"/>
        <v>0</v>
      </c>
      <c r="AJ19" s="27">
        <f t="shared" si="16"/>
        <v>0</v>
      </c>
      <c r="AK19" s="27">
        <f>SUMIFS(Receive!L:L,Receive!C:C,6,Receive!J:J,N19)</f>
        <v>0</v>
      </c>
      <c r="AL19" s="27">
        <f t="shared" si="17"/>
        <v>0</v>
      </c>
      <c r="AM19" s="27">
        <f t="shared" si="25"/>
        <v>0</v>
      </c>
      <c r="AN19" s="27">
        <f t="shared" si="18"/>
        <v>0</v>
      </c>
      <c r="AO19" s="27">
        <f>SUMIFS(Receive!P:P,Receive!G:G,6,Receive!N:N,R19)</f>
        <v>0</v>
      </c>
      <c r="AP19" s="27">
        <f t="shared" si="19"/>
        <v>0</v>
      </c>
      <c r="AQ19" s="27">
        <f t="shared" si="23"/>
        <v>0</v>
      </c>
      <c r="AR19" s="27">
        <f t="shared" si="20"/>
        <v>0</v>
      </c>
      <c r="AS19" s="27">
        <f ca="1">SUMIFS(Receive!T:T,Receive!K:K,6,Receive!R:R,V19)</f>
        <v>0</v>
      </c>
      <c r="AT19" s="27">
        <f t="shared" ca="1" si="21"/>
        <v>0</v>
      </c>
    </row>
    <row r="20" spans="1:46" s="20" customFormat="1" x14ac:dyDescent="0.25">
      <c r="A20" s="1">
        <v>18</v>
      </c>
      <c r="B20" s="6"/>
      <c r="C20" s="7"/>
      <c r="D20" s="4"/>
      <c r="E20" s="4" t="s">
        <v>70</v>
      </c>
      <c r="F20" s="4"/>
      <c r="G20" s="4">
        <f t="shared" si="0"/>
        <v>1</v>
      </c>
      <c r="H20" s="4">
        <f t="shared" si="1"/>
        <v>1900</v>
      </c>
      <c r="I20" s="1"/>
      <c r="J20" s="4"/>
      <c r="K20" s="4" t="str">
        <f>IFERROR(VLOOKUP(J20,Config!$A:$B,2,0),"")</f>
        <v/>
      </c>
      <c r="L20" s="1"/>
      <c r="M20" s="4" t="str">
        <f>IFERROR(VLOOKUP(J20,Config!$A:$G,7,0),"")</f>
        <v/>
      </c>
      <c r="N20" s="23"/>
      <c r="O20" s="24"/>
      <c r="P20" s="24">
        <f t="shared" si="2"/>
        <v>0</v>
      </c>
      <c r="Q20" s="24">
        <f>SUMIFS(Receive!L:L,Receive!C:C,1,Receive!J:J,N20)</f>
        <v>0</v>
      </c>
      <c r="R20" s="26">
        <f t="shared" si="3"/>
        <v>0</v>
      </c>
      <c r="S20" s="24">
        <f t="shared" si="4"/>
        <v>0</v>
      </c>
      <c r="T20" s="24">
        <f t="shared" si="5"/>
        <v>0</v>
      </c>
      <c r="U20" s="24">
        <f>SUMIFS(Receive!L:L,Receive!C:C,2,Receive!J:J,N20)</f>
        <v>0</v>
      </c>
      <c r="V20" s="28">
        <f t="shared" si="6"/>
        <v>0</v>
      </c>
      <c r="W20" s="27">
        <f t="shared" si="7"/>
        <v>0</v>
      </c>
      <c r="X20" s="27">
        <f t="shared" si="24"/>
        <v>0</v>
      </c>
      <c r="Y20" s="27">
        <f>SUMIFS(Receive!L:L,Receive!C:C,3,Receive!J:J,N20)</f>
        <v>0</v>
      </c>
      <c r="Z20" s="27">
        <f t="shared" si="9"/>
        <v>0</v>
      </c>
      <c r="AA20" s="27">
        <f t="shared" si="10"/>
        <v>0</v>
      </c>
      <c r="AB20" s="27">
        <f t="shared" si="11"/>
        <v>0</v>
      </c>
      <c r="AC20" s="27">
        <f>SUMIFS(Receive!L:L,Receive!C:C,4,Receive!J:J,N20)</f>
        <v>0</v>
      </c>
      <c r="AD20" s="27">
        <f t="shared" si="12"/>
        <v>0</v>
      </c>
      <c r="AE20" s="27">
        <f t="shared" si="13"/>
        <v>0</v>
      </c>
      <c r="AF20" s="27">
        <f t="shared" si="14"/>
        <v>0</v>
      </c>
      <c r="AG20" s="27">
        <f>SUMIFS(Receive!L:L,Receive!C:C,5,Receive!J:J,N20)</f>
        <v>0</v>
      </c>
      <c r="AH20" s="27">
        <f t="shared" si="15"/>
        <v>0</v>
      </c>
      <c r="AI20" s="27">
        <f t="shared" si="22"/>
        <v>0</v>
      </c>
      <c r="AJ20" s="27">
        <f t="shared" si="16"/>
        <v>0</v>
      </c>
      <c r="AK20" s="27">
        <f>SUMIFS(Receive!L:L,Receive!C:C,6,Receive!J:J,N20)</f>
        <v>0</v>
      </c>
      <c r="AL20" s="27">
        <f t="shared" si="17"/>
        <v>0</v>
      </c>
      <c r="AM20" s="27">
        <f t="shared" si="25"/>
        <v>0</v>
      </c>
      <c r="AN20" s="27">
        <f t="shared" si="18"/>
        <v>0</v>
      </c>
      <c r="AO20" s="27">
        <f>SUMIFS(Receive!P:P,Receive!G:G,6,Receive!N:N,R20)</f>
        <v>0</v>
      </c>
      <c r="AP20" s="27">
        <f t="shared" si="19"/>
        <v>0</v>
      </c>
      <c r="AQ20" s="27">
        <f t="shared" si="23"/>
        <v>0</v>
      </c>
      <c r="AR20" s="27">
        <f t="shared" si="20"/>
        <v>0</v>
      </c>
      <c r="AS20" s="27">
        <f ca="1">SUMIFS(Receive!T:T,Receive!K:K,6,Receive!R:R,V20)</f>
        <v>0</v>
      </c>
      <c r="AT20" s="27">
        <f t="shared" ca="1" si="21"/>
        <v>0</v>
      </c>
    </row>
    <row r="21" spans="1:46" s="20" customFormat="1" x14ac:dyDescent="0.25">
      <c r="A21" s="1">
        <v>19</v>
      </c>
      <c r="B21" s="6"/>
      <c r="C21" s="7"/>
      <c r="D21" s="4"/>
      <c r="E21" s="4" t="s">
        <v>70</v>
      </c>
      <c r="F21" s="4"/>
      <c r="G21" s="4">
        <f t="shared" si="0"/>
        <v>1</v>
      </c>
      <c r="H21" s="4">
        <f t="shared" si="1"/>
        <v>1900</v>
      </c>
      <c r="I21" s="1"/>
      <c r="J21" s="4"/>
      <c r="K21" s="4" t="str">
        <f>IFERROR(VLOOKUP(J21,Config!$A:$B,2,0),"")</f>
        <v/>
      </c>
      <c r="L21" s="1"/>
      <c r="M21" s="4" t="str">
        <f>IFERROR(VLOOKUP(J21,Config!$A:$G,7,0),"")</f>
        <v/>
      </c>
      <c r="N21" s="23"/>
      <c r="O21" s="24"/>
      <c r="P21" s="24">
        <f t="shared" si="2"/>
        <v>0</v>
      </c>
      <c r="Q21" s="24">
        <f>SUMIFS(Receive!L:L,Receive!C:C,1,Receive!J:J,N21)</f>
        <v>0</v>
      </c>
      <c r="R21" s="26">
        <f t="shared" si="3"/>
        <v>0</v>
      </c>
      <c r="S21" s="24">
        <f t="shared" si="4"/>
        <v>0</v>
      </c>
      <c r="T21" s="24">
        <f t="shared" si="5"/>
        <v>0</v>
      </c>
      <c r="U21" s="24">
        <f>SUMIFS(Receive!L:L,Receive!C:C,2,Receive!J:J,N21)</f>
        <v>0</v>
      </c>
      <c r="V21" s="28">
        <f t="shared" si="6"/>
        <v>0</v>
      </c>
      <c r="W21" s="27">
        <f t="shared" si="7"/>
        <v>0</v>
      </c>
      <c r="X21" s="27">
        <f t="shared" si="24"/>
        <v>0</v>
      </c>
      <c r="Y21" s="27">
        <f>SUMIFS(Receive!L:L,Receive!C:C,3,Receive!J:J,N21)</f>
        <v>0</v>
      </c>
      <c r="Z21" s="27">
        <f t="shared" si="9"/>
        <v>0</v>
      </c>
      <c r="AA21" s="27">
        <f t="shared" si="10"/>
        <v>0</v>
      </c>
      <c r="AB21" s="27">
        <f t="shared" si="11"/>
        <v>0</v>
      </c>
      <c r="AC21" s="27">
        <f>SUMIFS(Receive!L:L,Receive!C:C,4,Receive!J:J,N21)</f>
        <v>0</v>
      </c>
      <c r="AD21" s="27">
        <f t="shared" si="12"/>
        <v>0</v>
      </c>
      <c r="AE21" s="27">
        <f t="shared" si="13"/>
        <v>0</v>
      </c>
      <c r="AF21" s="27">
        <f t="shared" si="14"/>
        <v>0</v>
      </c>
      <c r="AG21" s="27">
        <f>SUMIFS(Receive!L:L,Receive!C:C,5,Receive!J:J,N21)</f>
        <v>0</v>
      </c>
      <c r="AH21" s="27">
        <f t="shared" si="15"/>
        <v>0</v>
      </c>
      <c r="AI21" s="27">
        <f t="shared" si="22"/>
        <v>0</v>
      </c>
      <c r="AJ21" s="27">
        <f t="shared" si="16"/>
        <v>0</v>
      </c>
      <c r="AK21" s="27">
        <f>SUMIFS(Receive!L:L,Receive!C:C,6,Receive!J:J,N21)</f>
        <v>0</v>
      </c>
      <c r="AL21" s="27">
        <f t="shared" si="17"/>
        <v>0</v>
      </c>
      <c r="AM21" s="27">
        <f t="shared" si="25"/>
        <v>0</v>
      </c>
      <c r="AN21" s="27">
        <f t="shared" si="18"/>
        <v>0</v>
      </c>
      <c r="AO21" s="27">
        <f>SUMIFS(Receive!P:P,Receive!G:G,6,Receive!N:N,R21)</f>
        <v>0</v>
      </c>
      <c r="AP21" s="27">
        <f t="shared" si="19"/>
        <v>0</v>
      </c>
      <c r="AQ21" s="27">
        <f t="shared" si="23"/>
        <v>0</v>
      </c>
      <c r="AR21" s="27">
        <f t="shared" si="20"/>
        <v>0</v>
      </c>
      <c r="AS21" s="27">
        <f ca="1">SUMIFS(Receive!T:T,Receive!K:K,6,Receive!R:R,V21)</f>
        <v>0</v>
      </c>
      <c r="AT21" s="27">
        <f t="shared" ca="1" si="21"/>
        <v>0</v>
      </c>
    </row>
    <row r="22" spans="1:46" s="20" customFormat="1" x14ac:dyDescent="0.25">
      <c r="A22" s="1">
        <v>20</v>
      </c>
      <c r="B22" s="6"/>
      <c r="C22" s="7"/>
      <c r="D22" s="4"/>
      <c r="E22" s="4" t="s">
        <v>70</v>
      </c>
      <c r="F22" s="4"/>
      <c r="G22" s="4">
        <f t="shared" si="0"/>
        <v>1</v>
      </c>
      <c r="H22" s="4">
        <f t="shared" si="1"/>
        <v>1900</v>
      </c>
      <c r="I22" s="1"/>
      <c r="J22" s="4"/>
      <c r="K22" s="4" t="str">
        <f>IFERROR(VLOOKUP(J22,Config!$A:$B,2,0),"")</f>
        <v/>
      </c>
      <c r="L22" s="1"/>
      <c r="M22" s="4" t="str">
        <f>IFERROR(VLOOKUP(J22,Config!$A:$G,7,0),"")</f>
        <v/>
      </c>
      <c r="N22" s="23"/>
      <c r="O22" s="24"/>
      <c r="P22" s="24">
        <f t="shared" si="2"/>
        <v>0</v>
      </c>
      <c r="Q22" s="24">
        <f>SUMIFS(Receive!L:L,Receive!C:C,1,Receive!J:J,N22)</f>
        <v>0</v>
      </c>
      <c r="R22" s="26">
        <f t="shared" si="3"/>
        <v>0</v>
      </c>
      <c r="S22" s="24">
        <f t="shared" si="4"/>
        <v>0</v>
      </c>
      <c r="T22" s="24">
        <f t="shared" si="5"/>
        <v>0</v>
      </c>
      <c r="U22" s="24">
        <f>SUMIFS(Receive!L:L,Receive!C:C,2,Receive!J:J,N22)</f>
        <v>0</v>
      </c>
      <c r="V22" s="28">
        <f t="shared" si="6"/>
        <v>0</v>
      </c>
      <c r="W22" s="27">
        <f t="shared" si="7"/>
        <v>0</v>
      </c>
      <c r="X22" s="27">
        <f t="shared" si="24"/>
        <v>0</v>
      </c>
      <c r="Y22" s="27">
        <f>SUMIFS(Receive!L:L,Receive!C:C,3,Receive!J:J,N22)</f>
        <v>0</v>
      </c>
      <c r="Z22" s="27">
        <f t="shared" si="9"/>
        <v>0</v>
      </c>
      <c r="AA22" s="27">
        <f t="shared" si="10"/>
        <v>0</v>
      </c>
      <c r="AB22" s="27">
        <f t="shared" si="11"/>
        <v>0</v>
      </c>
      <c r="AC22" s="27">
        <f>SUMIFS(Receive!L:L,Receive!C:C,4,Receive!J:J,N22)</f>
        <v>0</v>
      </c>
      <c r="AD22" s="27">
        <f t="shared" si="12"/>
        <v>0</v>
      </c>
      <c r="AE22" s="27">
        <f t="shared" si="13"/>
        <v>0</v>
      </c>
      <c r="AF22" s="27">
        <f t="shared" si="14"/>
        <v>0</v>
      </c>
      <c r="AG22" s="27">
        <f>SUMIFS(Receive!L:L,Receive!C:C,5,Receive!J:J,N22)</f>
        <v>0</v>
      </c>
      <c r="AH22" s="27">
        <f t="shared" si="15"/>
        <v>0</v>
      </c>
      <c r="AI22" s="27">
        <f t="shared" si="22"/>
        <v>0</v>
      </c>
      <c r="AJ22" s="27">
        <f t="shared" si="16"/>
        <v>0</v>
      </c>
      <c r="AK22" s="27">
        <f>SUMIFS(Receive!L:L,Receive!C:C,6,Receive!J:J,N22)</f>
        <v>0</v>
      </c>
      <c r="AL22" s="27">
        <f t="shared" si="17"/>
        <v>0</v>
      </c>
      <c r="AM22" s="27">
        <f t="shared" si="25"/>
        <v>0</v>
      </c>
      <c r="AN22" s="27">
        <f t="shared" si="18"/>
        <v>0</v>
      </c>
      <c r="AO22" s="27">
        <f>SUMIFS(Receive!P:P,Receive!G:G,6,Receive!N:N,R22)</f>
        <v>0</v>
      </c>
      <c r="AP22" s="27">
        <f t="shared" si="19"/>
        <v>0</v>
      </c>
      <c r="AQ22" s="27">
        <f t="shared" si="23"/>
        <v>0</v>
      </c>
      <c r="AR22" s="27">
        <f t="shared" si="20"/>
        <v>0</v>
      </c>
      <c r="AS22" s="27">
        <f ca="1">SUMIFS(Receive!T:T,Receive!K:K,6,Receive!R:R,V22)</f>
        <v>0</v>
      </c>
      <c r="AT22" s="27">
        <f t="shared" ca="1" si="21"/>
        <v>0</v>
      </c>
    </row>
    <row r="23" spans="1:46" s="20" customFormat="1" x14ac:dyDescent="0.25">
      <c r="A23" s="1">
        <v>21</v>
      </c>
      <c r="B23" s="6"/>
      <c r="C23" s="7"/>
      <c r="D23" s="4"/>
      <c r="E23" s="4" t="s">
        <v>70</v>
      </c>
      <c r="F23" s="4"/>
      <c r="G23" s="4">
        <f t="shared" si="0"/>
        <v>1</v>
      </c>
      <c r="H23" s="4">
        <f t="shared" si="1"/>
        <v>1900</v>
      </c>
      <c r="I23" s="1"/>
      <c r="J23" s="4"/>
      <c r="K23" s="4" t="str">
        <f>IFERROR(VLOOKUP(J23,Config!$A:$B,2,0),"")</f>
        <v/>
      </c>
      <c r="L23" s="1"/>
      <c r="M23" s="4" t="str">
        <f>IFERROR(VLOOKUP(J23,Config!$A:$G,7,0),"")</f>
        <v/>
      </c>
      <c r="N23" s="23"/>
      <c r="O23" s="24"/>
      <c r="P23" s="24">
        <f t="shared" si="2"/>
        <v>0</v>
      </c>
      <c r="Q23" s="24">
        <f>SUMIFS(Receive!L:L,Receive!C:C,1,Receive!J:J,N23)</f>
        <v>0</v>
      </c>
      <c r="R23" s="26">
        <f t="shared" si="3"/>
        <v>0</v>
      </c>
      <c r="S23" s="24">
        <f t="shared" si="4"/>
        <v>0</v>
      </c>
      <c r="T23" s="24">
        <f t="shared" si="5"/>
        <v>0</v>
      </c>
      <c r="U23" s="24">
        <f>SUMIFS(Receive!L:L,Receive!C:C,2,Receive!J:J,N23)</f>
        <v>0</v>
      </c>
      <c r="V23" s="28">
        <f t="shared" si="6"/>
        <v>0</v>
      </c>
      <c r="W23" s="27">
        <f t="shared" si="7"/>
        <v>0</v>
      </c>
      <c r="X23" s="27">
        <f t="shared" si="24"/>
        <v>0</v>
      </c>
      <c r="Y23" s="27">
        <f>SUMIFS(Receive!L:L,Receive!C:C,3,Receive!J:J,N23)</f>
        <v>0</v>
      </c>
      <c r="Z23" s="27">
        <f t="shared" si="9"/>
        <v>0</v>
      </c>
      <c r="AA23" s="27">
        <f t="shared" si="10"/>
        <v>0</v>
      </c>
      <c r="AB23" s="27">
        <f t="shared" si="11"/>
        <v>0</v>
      </c>
      <c r="AC23" s="27">
        <f>SUMIFS(Receive!L:L,Receive!C:C,4,Receive!J:J,N23)</f>
        <v>0</v>
      </c>
      <c r="AD23" s="27">
        <f t="shared" si="12"/>
        <v>0</v>
      </c>
      <c r="AE23" s="27">
        <f t="shared" si="13"/>
        <v>0</v>
      </c>
      <c r="AF23" s="27">
        <f t="shared" si="14"/>
        <v>0</v>
      </c>
      <c r="AG23" s="27">
        <f>SUMIFS(Receive!L:L,Receive!C:C,5,Receive!J:J,N23)</f>
        <v>0</v>
      </c>
      <c r="AH23" s="27">
        <f t="shared" si="15"/>
        <v>0</v>
      </c>
      <c r="AI23" s="27">
        <f t="shared" si="22"/>
        <v>0</v>
      </c>
      <c r="AJ23" s="27">
        <f t="shared" si="16"/>
        <v>0</v>
      </c>
      <c r="AK23" s="27">
        <f>SUMIFS(Receive!L:L,Receive!C:C,6,Receive!J:J,N23)</f>
        <v>0</v>
      </c>
      <c r="AL23" s="27">
        <f t="shared" si="17"/>
        <v>0</v>
      </c>
      <c r="AM23" s="27">
        <f t="shared" si="25"/>
        <v>0</v>
      </c>
      <c r="AN23" s="27">
        <f t="shared" si="18"/>
        <v>0</v>
      </c>
      <c r="AO23" s="27">
        <f>SUMIFS(Receive!P:P,Receive!G:G,6,Receive!N:N,R23)</f>
        <v>0</v>
      </c>
      <c r="AP23" s="27">
        <f t="shared" si="19"/>
        <v>0</v>
      </c>
      <c r="AQ23" s="27">
        <f t="shared" si="23"/>
        <v>0</v>
      </c>
      <c r="AR23" s="27">
        <f t="shared" si="20"/>
        <v>0</v>
      </c>
      <c r="AS23" s="27">
        <f ca="1">SUMIFS(Receive!T:T,Receive!K:K,6,Receive!R:R,V23)</f>
        <v>0</v>
      </c>
      <c r="AT23" s="27">
        <f t="shared" ca="1" si="21"/>
        <v>0</v>
      </c>
    </row>
    <row r="24" spans="1:46" s="20" customFormat="1" x14ac:dyDescent="0.25">
      <c r="A24" s="1">
        <v>22</v>
      </c>
      <c r="B24" s="6"/>
      <c r="C24" s="7"/>
      <c r="D24" s="4"/>
      <c r="E24" s="4" t="s">
        <v>70</v>
      </c>
      <c r="F24" s="4"/>
      <c r="G24" s="4">
        <f t="shared" si="0"/>
        <v>1</v>
      </c>
      <c r="H24" s="4">
        <f t="shared" si="1"/>
        <v>1900</v>
      </c>
      <c r="I24" s="1"/>
      <c r="J24" s="4"/>
      <c r="K24" s="4" t="str">
        <f>IFERROR(VLOOKUP(J24,Config!$A:$B,2,0),"")</f>
        <v/>
      </c>
      <c r="L24" s="1"/>
      <c r="M24" s="4" t="str">
        <f>IFERROR(VLOOKUP(J24,Config!$A:$G,7,0),"")</f>
        <v/>
      </c>
      <c r="N24" s="23"/>
      <c r="O24" s="24"/>
      <c r="P24" s="24">
        <f t="shared" si="2"/>
        <v>0</v>
      </c>
      <c r="Q24" s="24">
        <f>SUMIFS(Receive!L:L,Receive!C:C,1,Receive!J:J,N24)</f>
        <v>0</v>
      </c>
      <c r="R24" s="26">
        <f t="shared" si="3"/>
        <v>0</v>
      </c>
      <c r="S24" s="24">
        <f t="shared" si="4"/>
        <v>0</v>
      </c>
      <c r="T24" s="24">
        <f t="shared" si="5"/>
        <v>0</v>
      </c>
      <c r="U24" s="24">
        <f>SUMIFS(Receive!L:L,Receive!C:C,2,Receive!J:J,N24)</f>
        <v>0</v>
      </c>
      <c r="V24" s="28">
        <f t="shared" si="6"/>
        <v>0</v>
      </c>
      <c r="W24" s="27">
        <f t="shared" si="7"/>
        <v>0</v>
      </c>
      <c r="X24" s="27">
        <f t="shared" si="24"/>
        <v>0</v>
      </c>
      <c r="Y24" s="27">
        <f>SUMIFS(Receive!L:L,Receive!C:C,3,Receive!J:J,N24)</f>
        <v>0</v>
      </c>
      <c r="Z24" s="27">
        <f t="shared" si="9"/>
        <v>0</v>
      </c>
      <c r="AA24" s="27">
        <f t="shared" si="10"/>
        <v>0</v>
      </c>
      <c r="AB24" s="27">
        <f t="shared" si="11"/>
        <v>0</v>
      </c>
      <c r="AC24" s="27">
        <f>SUMIFS(Receive!L:L,Receive!C:C,4,Receive!J:J,N24)</f>
        <v>0</v>
      </c>
      <c r="AD24" s="27">
        <f t="shared" si="12"/>
        <v>0</v>
      </c>
      <c r="AE24" s="27">
        <f t="shared" si="13"/>
        <v>0</v>
      </c>
      <c r="AF24" s="27">
        <f t="shared" si="14"/>
        <v>0</v>
      </c>
      <c r="AG24" s="27">
        <f>SUMIFS(Receive!L:L,Receive!C:C,5,Receive!J:J,N24)</f>
        <v>0</v>
      </c>
      <c r="AH24" s="27">
        <f t="shared" si="15"/>
        <v>0</v>
      </c>
      <c r="AI24" s="27">
        <f t="shared" si="22"/>
        <v>0</v>
      </c>
      <c r="AJ24" s="27">
        <f t="shared" si="16"/>
        <v>0</v>
      </c>
      <c r="AK24" s="27">
        <f>SUMIFS(Receive!L:L,Receive!C:C,6,Receive!J:J,N24)</f>
        <v>0</v>
      </c>
      <c r="AL24" s="27">
        <f t="shared" si="17"/>
        <v>0</v>
      </c>
      <c r="AM24" s="27">
        <f t="shared" si="25"/>
        <v>0</v>
      </c>
      <c r="AN24" s="27">
        <f t="shared" si="18"/>
        <v>0</v>
      </c>
      <c r="AO24" s="27">
        <f>SUMIFS(Receive!P:P,Receive!G:G,6,Receive!N:N,R24)</f>
        <v>0</v>
      </c>
      <c r="AP24" s="27">
        <f t="shared" si="19"/>
        <v>0</v>
      </c>
      <c r="AQ24" s="27">
        <f t="shared" si="23"/>
        <v>0</v>
      </c>
      <c r="AR24" s="27">
        <f t="shared" si="20"/>
        <v>0</v>
      </c>
      <c r="AS24" s="27">
        <f ca="1">SUMIFS(Receive!T:T,Receive!K:K,6,Receive!R:R,V24)</f>
        <v>0</v>
      </c>
      <c r="AT24" s="27">
        <f t="shared" ca="1" si="21"/>
        <v>0</v>
      </c>
    </row>
    <row r="25" spans="1:46" s="20" customFormat="1" x14ac:dyDescent="0.25">
      <c r="A25" s="1">
        <v>23</v>
      </c>
      <c r="B25" s="6"/>
      <c r="C25" s="7"/>
      <c r="D25" s="4"/>
      <c r="E25" s="4" t="s">
        <v>70</v>
      </c>
      <c r="F25" s="4"/>
      <c r="G25" s="4">
        <f t="shared" si="0"/>
        <v>1</v>
      </c>
      <c r="H25" s="4">
        <f t="shared" si="1"/>
        <v>1900</v>
      </c>
      <c r="I25" s="1"/>
      <c r="J25" s="4"/>
      <c r="K25" s="4" t="str">
        <f>IFERROR(VLOOKUP(J25,Config!$A:$B,2,0),"")</f>
        <v/>
      </c>
      <c r="L25" s="1"/>
      <c r="M25" s="4" t="str">
        <f>IFERROR(VLOOKUP(J25,Config!$A:$G,7,0),"")</f>
        <v/>
      </c>
      <c r="N25" s="23"/>
      <c r="O25" s="24"/>
      <c r="P25" s="24">
        <f t="shared" si="2"/>
        <v>0</v>
      </c>
      <c r="Q25" s="24">
        <f>SUMIFS(Receive!L:L,Receive!C:C,1,Receive!J:J,N25)</f>
        <v>0</v>
      </c>
      <c r="R25" s="26">
        <f t="shared" si="3"/>
        <v>0</v>
      </c>
      <c r="S25" s="24">
        <f t="shared" si="4"/>
        <v>0</v>
      </c>
      <c r="T25" s="24">
        <f t="shared" si="5"/>
        <v>0</v>
      </c>
      <c r="U25" s="24">
        <f>SUMIFS(Receive!L:L,Receive!C:C,2,Receive!J:J,N25)</f>
        <v>0</v>
      </c>
      <c r="V25" s="28">
        <f t="shared" si="6"/>
        <v>0</v>
      </c>
      <c r="W25" s="27">
        <f t="shared" si="7"/>
        <v>0</v>
      </c>
      <c r="X25" s="27">
        <f t="shared" si="24"/>
        <v>0</v>
      </c>
      <c r="Y25" s="27">
        <f>SUMIFS(Receive!L:L,Receive!C:C,3,Receive!J:J,N25)</f>
        <v>0</v>
      </c>
      <c r="Z25" s="27">
        <f t="shared" si="9"/>
        <v>0</v>
      </c>
      <c r="AA25" s="27">
        <f t="shared" si="10"/>
        <v>0</v>
      </c>
      <c r="AB25" s="27">
        <f t="shared" si="11"/>
        <v>0</v>
      </c>
      <c r="AC25" s="27">
        <f>SUMIFS(Receive!L:L,Receive!C:C,4,Receive!J:J,N25)</f>
        <v>0</v>
      </c>
      <c r="AD25" s="27">
        <f t="shared" si="12"/>
        <v>0</v>
      </c>
      <c r="AE25" s="27">
        <f t="shared" si="13"/>
        <v>0</v>
      </c>
      <c r="AF25" s="27">
        <f t="shared" si="14"/>
        <v>0</v>
      </c>
      <c r="AG25" s="27">
        <f>SUMIFS(Receive!L:L,Receive!C:C,5,Receive!J:J,N25)</f>
        <v>0</v>
      </c>
      <c r="AH25" s="27">
        <f t="shared" si="15"/>
        <v>0</v>
      </c>
      <c r="AI25" s="27">
        <f t="shared" si="22"/>
        <v>0</v>
      </c>
      <c r="AJ25" s="27">
        <f t="shared" si="16"/>
        <v>0</v>
      </c>
      <c r="AK25" s="27">
        <f>SUMIFS(Receive!L:L,Receive!C:C,6,Receive!J:J,N25)</f>
        <v>0</v>
      </c>
      <c r="AL25" s="27">
        <f t="shared" si="17"/>
        <v>0</v>
      </c>
      <c r="AM25" s="27">
        <f t="shared" si="25"/>
        <v>0</v>
      </c>
      <c r="AN25" s="27">
        <f t="shared" si="18"/>
        <v>0</v>
      </c>
      <c r="AO25" s="27">
        <f>SUMIFS(Receive!P:P,Receive!G:G,6,Receive!N:N,R25)</f>
        <v>0</v>
      </c>
      <c r="AP25" s="27">
        <f t="shared" si="19"/>
        <v>0</v>
      </c>
      <c r="AQ25" s="27">
        <f t="shared" si="23"/>
        <v>0</v>
      </c>
      <c r="AR25" s="27">
        <f t="shared" si="20"/>
        <v>0</v>
      </c>
      <c r="AS25" s="27">
        <f ca="1">SUMIFS(Receive!T:T,Receive!K:K,6,Receive!R:R,V25)</f>
        <v>0</v>
      </c>
      <c r="AT25" s="27">
        <f t="shared" ca="1" si="21"/>
        <v>0</v>
      </c>
    </row>
    <row r="26" spans="1:46" s="20" customFormat="1" x14ac:dyDescent="0.25">
      <c r="A26" s="1">
        <v>24</v>
      </c>
      <c r="B26" s="6"/>
      <c r="C26" s="7"/>
      <c r="D26" s="4"/>
      <c r="E26" s="4" t="s">
        <v>70</v>
      </c>
      <c r="F26" s="4"/>
      <c r="G26" s="4">
        <f t="shared" si="0"/>
        <v>1</v>
      </c>
      <c r="H26" s="4">
        <f t="shared" si="1"/>
        <v>1900</v>
      </c>
      <c r="I26" s="1"/>
      <c r="J26" s="4"/>
      <c r="K26" s="4" t="str">
        <f>IFERROR(VLOOKUP(J26,Config!$A:$B,2,0),"")</f>
        <v/>
      </c>
      <c r="L26" s="1"/>
      <c r="M26" s="4" t="str">
        <f>IFERROR(VLOOKUP(J26,Config!$A:$G,7,0),"")</f>
        <v/>
      </c>
      <c r="N26" s="23"/>
      <c r="O26" s="24"/>
      <c r="P26" s="24">
        <f t="shared" si="2"/>
        <v>0</v>
      </c>
      <c r="Q26" s="24">
        <f>SUMIFS(Receive!L:L,Receive!C:C,1,Receive!J:J,N26)</f>
        <v>0</v>
      </c>
      <c r="R26" s="26">
        <f t="shared" si="3"/>
        <v>0</v>
      </c>
      <c r="S26" s="24">
        <f t="shared" si="4"/>
        <v>0</v>
      </c>
      <c r="T26" s="24">
        <f t="shared" si="5"/>
        <v>0</v>
      </c>
      <c r="U26" s="24">
        <f>SUMIFS(Receive!L:L,Receive!C:C,2,Receive!J:J,N26)</f>
        <v>0</v>
      </c>
      <c r="V26" s="28">
        <f t="shared" si="6"/>
        <v>0</v>
      </c>
      <c r="W26" s="27">
        <f t="shared" si="7"/>
        <v>0</v>
      </c>
      <c r="X26" s="27">
        <f t="shared" si="24"/>
        <v>0</v>
      </c>
      <c r="Y26" s="27">
        <f>SUMIFS(Receive!L:L,Receive!C:C,3,Receive!J:J,N26)</f>
        <v>0</v>
      </c>
      <c r="Z26" s="27">
        <f t="shared" si="9"/>
        <v>0</v>
      </c>
      <c r="AA26" s="27">
        <f t="shared" si="10"/>
        <v>0</v>
      </c>
      <c r="AB26" s="27">
        <f t="shared" si="11"/>
        <v>0</v>
      </c>
      <c r="AC26" s="27">
        <f>SUMIFS(Receive!L:L,Receive!C:C,4,Receive!J:J,N26)</f>
        <v>0</v>
      </c>
      <c r="AD26" s="27">
        <f t="shared" si="12"/>
        <v>0</v>
      </c>
      <c r="AE26" s="27">
        <f t="shared" si="13"/>
        <v>0</v>
      </c>
      <c r="AF26" s="27">
        <f t="shared" si="14"/>
        <v>0</v>
      </c>
      <c r="AG26" s="27">
        <f>SUMIFS(Receive!L:L,Receive!C:C,5,Receive!J:J,N26)</f>
        <v>0</v>
      </c>
      <c r="AH26" s="27">
        <f t="shared" si="15"/>
        <v>0</v>
      </c>
      <c r="AI26" s="27">
        <f t="shared" si="22"/>
        <v>0</v>
      </c>
      <c r="AJ26" s="27">
        <f t="shared" si="16"/>
        <v>0</v>
      </c>
      <c r="AK26" s="27">
        <f>SUMIFS(Receive!L:L,Receive!C:C,6,Receive!J:J,N26)</f>
        <v>0</v>
      </c>
      <c r="AL26" s="27">
        <f t="shared" si="17"/>
        <v>0</v>
      </c>
      <c r="AM26" s="27">
        <f t="shared" si="25"/>
        <v>0</v>
      </c>
      <c r="AN26" s="27">
        <f t="shared" si="18"/>
        <v>0</v>
      </c>
      <c r="AO26" s="27">
        <f>SUMIFS(Receive!P:P,Receive!G:G,6,Receive!N:N,R26)</f>
        <v>0</v>
      </c>
      <c r="AP26" s="27">
        <f t="shared" si="19"/>
        <v>0</v>
      </c>
      <c r="AQ26" s="27">
        <f t="shared" si="23"/>
        <v>0</v>
      </c>
      <c r="AR26" s="27">
        <f t="shared" si="20"/>
        <v>0</v>
      </c>
      <c r="AS26" s="27">
        <f ca="1">SUMIFS(Receive!T:T,Receive!K:K,6,Receive!R:R,V26)</f>
        <v>0</v>
      </c>
      <c r="AT26" s="27">
        <f t="shared" ca="1" si="21"/>
        <v>0</v>
      </c>
    </row>
    <row r="27" spans="1:46" s="20" customFormat="1" x14ac:dyDescent="0.25">
      <c r="A27" s="1">
        <v>25</v>
      </c>
      <c r="B27" s="6"/>
      <c r="C27" s="7"/>
      <c r="D27" s="4"/>
      <c r="E27" s="4" t="s">
        <v>70</v>
      </c>
      <c r="F27" s="4"/>
      <c r="G27" s="4">
        <f t="shared" si="0"/>
        <v>1</v>
      </c>
      <c r="H27" s="4">
        <f t="shared" si="1"/>
        <v>1900</v>
      </c>
      <c r="I27" s="1"/>
      <c r="J27" s="4"/>
      <c r="K27" s="4" t="str">
        <f>IFERROR(VLOOKUP(J27,Config!$A:$B,2,0),"")</f>
        <v/>
      </c>
      <c r="L27" s="1"/>
      <c r="M27" s="4" t="str">
        <f>IFERROR(VLOOKUP(J27,Config!$A:$G,7,0),"")</f>
        <v/>
      </c>
      <c r="N27" s="23"/>
      <c r="O27" s="24"/>
      <c r="P27" s="24">
        <f t="shared" si="2"/>
        <v>0</v>
      </c>
      <c r="Q27" s="24">
        <f>SUMIFS(Receive!L:L,Receive!C:C,1,Receive!J:J,N27)</f>
        <v>0</v>
      </c>
      <c r="R27" s="26">
        <f t="shared" si="3"/>
        <v>0</v>
      </c>
      <c r="S27" s="24">
        <f t="shared" si="4"/>
        <v>0</v>
      </c>
      <c r="T27" s="24">
        <f t="shared" si="5"/>
        <v>0</v>
      </c>
      <c r="U27" s="24">
        <f>SUMIFS(Receive!L:L,Receive!C:C,2,Receive!J:J,N27)</f>
        <v>0</v>
      </c>
      <c r="V27" s="28">
        <f t="shared" si="6"/>
        <v>0</v>
      </c>
      <c r="W27" s="27">
        <f t="shared" si="7"/>
        <v>0</v>
      </c>
      <c r="X27" s="27">
        <f t="shared" si="24"/>
        <v>0</v>
      </c>
      <c r="Y27" s="27">
        <f>SUMIFS(Receive!L:L,Receive!C:C,3,Receive!J:J,N27)</f>
        <v>0</v>
      </c>
      <c r="Z27" s="27">
        <f t="shared" si="9"/>
        <v>0</v>
      </c>
      <c r="AA27" s="27">
        <f t="shared" si="10"/>
        <v>0</v>
      </c>
      <c r="AB27" s="27">
        <f t="shared" si="11"/>
        <v>0</v>
      </c>
      <c r="AC27" s="27">
        <f>SUMIFS(Receive!L:L,Receive!C:C,4,Receive!J:J,N27)</f>
        <v>0</v>
      </c>
      <c r="AD27" s="27">
        <f t="shared" si="12"/>
        <v>0</v>
      </c>
      <c r="AE27" s="27">
        <f t="shared" si="13"/>
        <v>0</v>
      </c>
      <c r="AF27" s="27">
        <f t="shared" si="14"/>
        <v>0</v>
      </c>
      <c r="AG27" s="27">
        <f>SUMIFS(Receive!L:L,Receive!C:C,5,Receive!J:J,N27)</f>
        <v>0</v>
      </c>
      <c r="AH27" s="27">
        <f t="shared" si="15"/>
        <v>0</v>
      </c>
      <c r="AI27" s="27">
        <f t="shared" si="22"/>
        <v>0</v>
      </c>
      <c r="AJ27" s="27">
        <f t="shared" si="16"/>
        <v>0</v>
      </c>
      <c r="AK27" s="27">
        <f>SUMIFS(Receive!L:L,Receive!C:C,6,Receive!J:J,N27)</f>
        <v>0</v>
      </c>
      <c r="AL27" s="27">
        <f t="shared" si="17"/>
        <v>0</v>
      </c>
      <c r="AM27" s="27">
        <f t="shared" si="25"/>
        <v>0</v>
      </c>
      <c r="AN27" s="27">
        <f t="shared" si="18"/>
        <v>0</v>
      </c>
      <c r="AO27" s="27">
        <f>SUMIFS(Receive!P:P,Receive!G:G,6,Receive!N:N,R27)</f>
        <v>0</v>
      </c>
      <c r="AP27" s="27">
        <f t="shared" si="19"/>
        <v>0</v>
      </c>
      <c r="AQ27" s="27">
        <f t="shared" si="23"/>
        <v>0</v>
      </c>
      <c r="AR27" s="27">
        <f t="shared" si="20"/>
        <v>0</v>
      </c>
      <c r="AS27" s="27">
        <f ca="1">SUMIFS(Receive!T:T,Receive!K:K,6,Receive!R:R,V27)</f>
        <v>0</v>
      </c>
      <c r="AT27" s="27">
        <f t="shared" ca="1" si="21"/>
        <v>0</v>
      </c>
    </row>
    <row r="28" spans="1:46" s="20" customFormat="1" x14ac:dyDescent="0.25">
      <c r="A28" s="1">
        <v>26</v>
      </c>
      <c r="B28" s="6"/>
      <c r="C28" s="7"/>
      <c r="D28" s="4"/>
      <c r="E28" s="4" t="s">
        <v>70</v>
      </c>
      <c r="F28" s="4"/>
      <c r="G28" s="4">
        <f t="shared" si="0"/>
        <v>1</v>
      </c>
      <c r="H28" s="4">
        <f t="shared" si="1"/>
        <v>1900</v>
      </c>
      <c r="I28" s="1"/>
      <c r="J28" s="4"/>
      <c r="K28" s="4" t="str">
        <f>IFERROR(VLOOKUP(J28,Config!$A:$B,2,0),"")</f>
        <v/>
      </c>
      <c r="L28" s="1"/>
      <c r="M28" s="4" t="str">
        <f>IFERROR(VLOOKUP(J28,Config!$A:$G,7,0),"")</f>
        <v/>
      </c>
      <c r="N28" s="23"/>
      <c r="O28" s="24"/>
      <c r="P28" s="24">
        <f t="shared" si="2"/>
        <v>0</v>
      </c>
      <c r="Q28" s="24">
        <f>SUMIFS(Receive!L:L,Receive!C:C,1,Receive!J:J,N28)</f>
        <v>0</v>
      </c>
      <c r="R28" s="26">
        <f t="shared" si="3"/>
        <v>0</v>
      </c>
      <c r="S28" s="24">
        <f t="shared" si="4"/>
        <v>0</v>
      </c>
      <c r="T28" s="24">
        <f t="shared" si="5"/>
        <v>0</v>
      </c>
      <c r="U28" s="24">
        <f>SUMIFS(Receive!L:L,Receive!C:C,2,Receive!J:J,N28)</f>
        <v>0</v>
      </c>
      <c r="V28" s="28">
        <f t="shared" si="6"/>
        <v>0</v>
      </c>
      <c r="W28" s="27">
        <f t="shared" si="7"/>
        <v>0</v>
      </c>
      <c r="X28" s="27">
        <f t="shared" si="24"/>
        <v>0</v>
      </c>
      <c r="Y28" s="27">
        <f>SUMIFS(Receive!L:L,Receive!C:C,3,Receive!J:J,N28)</f>
        <v>0</v>
      </c>
      <c r="Z28" s="27">
        <f t="shared" si="9"/>
        <v>0</v>
      </c>
      <c r="AA28" s="27">
        <f t="shared" si="10"/>
        <v>0</v>
      </c>
      <c r="AB28" s="27">
        <f t="shared" si="11"/>
        <v>0</v>
      </c>
      <c r="AC28" s="27">
        <f>SUMIFS(Receive!L:L,Receive!C:C,4,Receive!J:J,N28)</f>
        <v>0</v>
      </c>
      <c r="AD28" s="27">
        <f t="shared" si="12"/>
        <v>0</v>
      </c>
      <c r="AE28" s="27">
        <f t="shared" si="13"/>
        <v>0</v>
      </c>
      <c r="AF28" s="27">
        <f t="shared" si="14"/>
        <v>0</v>
      </c>
      <c r="AG28" s="27">
        <f>SUMIFS(Receive!L:L,Receive!C:C,5,Receive!J:J,N28)</f>
        <v>0</v>
      </c>
      <c r="AH28" s="27">
        <f t="shared" si="15"/>
        <v>0</v>
      </c>
      <c r="AI28" s="27">
        <f t="shared" si="22"/>
        <v>0</v>
      </c>
      <c r="AJ28" s="27">
        <f t="shared" si="16"/>
        <v>0</v>
      </c>
      <c r="AK28" s="27">
        <f>SUMIFS(Receive!L:L,Receive!C:C,6,Receive!J:J,N28)</f>
        <v>0</v>
      </c>
      <c r="AL28" s="27">
        <f t="shared" si="17"/>
        <v>0</v>
      </c>
      <c r="AM28" s="27">
        <f t="shared" si="25"/>
        <v>0</v>
      </c>
      <c r="AN28" s="27">
        <f t="shared" si="18"/>
        <v>0</v>
      </c>
      <c r="AO28" s="27">
        <f>SUMIFS(Receive!P:P,Receive!G:G,6,Receive!N:N,R28)</f>
        <v>0</v>
      </c>
      <c r="AP28" s="27">
        <f t="shared" si="19"/>
        <v>0</v>
      </c>
      <c r="AQ28" s="27">
        <f t="shared" si="23"/>
        <v>0</v>
      </c>
      <c r="AR28" s="27">
        <f t="shared" si="20"/>
        <v>0</v>
      </c>
      <c r="AS28" s="27">
        <f ca="1">SUMIFS(Receive!T:T,Receive!K:K,6,Receive!R:R,V28)</f>
        <v>0</v>
      </c>
      <c r="AT28" s="27">
        <f t="shared" ca="1" si="21"/>
        <v>0</v>
      </c>
    </row>
    <row r="29" spans="1:46" s="20" customFormat="1" x14ac:dyDescent="0.25">
      <c r="A29" s="1">
        <v>27</v>
      </c>
      <c r="B29" s="6"/>
      <c r="C29" s="7"/>
      <c r="D29" s="4"/>
      <c r="E29" s="4" t="s">
        <v>70</v>
      </c>
      <c r="F29" s="4"/>
      <c r="G29" s="4">
        <f t="shared" si="0"/>
        <v>1</v>
      </c>
      <c r="H29" s="4">
        <f t="shared" si="1"/>
        <v>1900</v>
      </c>
      <c r="I29" s="1"/>
      <c r="J29" s="4"/>
      <c r="K29" s="4" t="str">
        <f>IFERROR(VLOOKUP(J29,Config!$A:$B,2,0),"")</f>
        <v/>
      </c>
      <c r="L29" s="1"/>
      <c r="M29" s="4" t="str">
        <f>IFERROR(VLOOKUP(J29,Config!$A:$G,7,0),"")</f>
        <v/>
      </c>
      <c r="N29" s="23"/>
      <c r="O29" s="24"/>
      <c r="P29" s="24">
        <f t="shared" si="2"/>
        <v>0</v>
      </c>
      <c r="Q29" s="24">
        <f>SUMIFS(Receive!L:L,Receive!C:C,1,Receive!J:J,N29)</f>
        <v>0</v>
      </c>
      <c r="R29" s="26">
        <f t="shared" si="3"/>
        <v>0</v>
      </c>
      <c r="S29" s="24">
        <f t="shared" si="4"/>
        <v>0</v>
      </c>
      <c r="T29" s="24">
        <f t="shared" si="5"/>
        <v>0</v>
      </c>
      <c r="U29" s="24">
        <f>SUMIFS(Receive!L:L,Receive!C:C,2,Receive!J:J,N29)</f>
        <v>0</v>
      </c>
      <c r="V29" s="28">
        <f t="shared" si="6"/>
        <v>0</v>
      </c>
      <c r="W29" s="27">
        <f t="shared" si="7"/>
        <v>0</v>
      </c>
      <c r="X29" s="27">
        <f t="shared" si="24"/>
        <v>0</v>
      </c>
      <c r="Y29" s="27">
        <f>SUMIFS(Receive!L:L,Receive!C:C,3,Receive!J:J,N29)</f>
        <v>0</v>
      </c>
      <c r="Z29" s="27">
        <f t="shared" si="9"/>
        <v>0</v>
      </c>
      <c r="AA29" s="27">
        <f t="shared" si="10"/>
        <v>0</v>
      </c>
      <c r="AB29" s="27">
        <f t="shared" si="11"/>
        <v>0</v>
      </c>
      <c r="AC29" s="27">
        <f>SUMIFS(Receive!L:L,Receive!C:C,4,Receive!J:J,N29)</f>
        <v>0</v>
      </c>
      <c r="AD29" s="27">
        <f t="shared" si="12"/>
        <v>0</v>
      </c>
      <c r="AE29" s="27">
        <f t="shared" si="13"/>
        <v>0</v>
      </c>
      <c r="AF29" s="27">
        <f t="shared" si="14"/>
        <v>0</v>
      </c>
      <c r="AG29" s="27">
        <f>SUMIFS(Receive!L:L,Receive!C:C,5,Receive!J:J,N29)</f>
        <v>0</v>
      </c>
      <c r="AH29" s="27">
        <f t="shared" si="15"/>
        <v>0</v>
      </c>
      <c r="AI29" s="27">
        <f t="shared" si="22"/>
        <v>0</v>
      </c>
      <c r="AJ29" s="27">
        <f t="shared" si="16"/>
        <v>0</v>
      </c>
      <c r="AK29" s="27">
        <f>SUMIFS(Receive!L:L,Receive!C:C,6,Receive!J:J,N29)</f>
        <v>0</v>
      </c>
      <c r="AL29" s="27">
        <f t="shared" si="17"/>
        <v>0</v>
      </c>
      <c r="AM29" s="27">
        <f t="shared" si="25"/>
        <v>0</v>
      </c>
      <c r="AN29" s="27">
        <f t="shared" si="18"/>
        <v>0</v>
      </c>
      <c r="AO29" s="27">
        <f>SUMIFS(Receive!P:P,Receive!G:G,6,Receive!N:N,R29)</f>
        <v>0</v>
      </c>
      <c r="AP29" s="27">
        <f t="shared" si="19"/>
        <v>0</v>
      </c>
      <c r="AQ29" s="27">
        <f t="shared" si="23"/>
        <v>0</v>
      </c>
      <c r="AR29" s="27">
        <f t="shared" si="20"/>
        <v>0</v>
      </c>
      <c r="AS29" s="27">
        <f ca="1">SUMIFS(Receive!T:T,Receive!K:K,6,Receive!R:R,V29)</f>
        <v>0</v>
      </c>
      <c r="AT29" s="27">
        <f t="shared" ca="1" si="21"/>
        <v>0</v>
      </c>
    </row>
    <row r="30" spans="1:46" s="20" customFormat="1" x14ac:dyDescent="0.25">
      <c r="A30" s="1">
        <v>28</v>
      </c>
      <c r="B30" s="6"/>
      <c r="C30" s="7"/>
      <c r="D30" s="4"/>
      <c r="E30" s="4" t="s">
        <v>70</v>
      </c>
      <c r="F30" s="4"/>
      <c r="G30" s="4">
        <f t="shared" si="0"/>
        <v>1</v>
      </c>
      <c r="H30" s="4">
        <f t="shared" si="1"/>
        <v>1900</v>
      </c>
      <c r="I30" s="1"/>
      <c r="J30" s="4"/>
      <c r="K30" s="4" t="str">
        <f>IFERROR(VLOOKUP(J30,Config!$A:$B,2,0),"")</f>
        <v/>
      </c>
      <c r="L30" s="1"/>
      <c r="M30" s="4" t="str">
        <f>IFERROR(VLOOKUP(J30,Config!$A:$G,7,0),"")</f>
        <v/>
      </c>
      <c r="N30" s="23"/>
      <c r="O30" s="24"/>
      <c r="P30" s="24">
        <f t="shared" si="2"/>
        <v>0</v>
      </c>
      <c r="Q30" s="24">
        <f>SUMIFS(Receive!L:L,Receive!C:C,1,Receive!J:J,N30)</f>
        <v>0</v>
      </c>
      <c r="R30" s="26">
        <f t="shared" si="3"/>
        <v>0</v>
      </c>
      <c r="S30" s="24">
        <f t="shared" si="4"/>
        <v>0</v>
      </c>
      <c r="T30" s="24">
        <f t="shared" si="5"/>
        <v>0</v>
      </c>
      <c r="U30" s="24">
        <f>SUMIFS(Receive!L:L,Receive!C:C,2,Receive!J:J,N30)</f>
        <v>0</v>
      </c>
      <c r="V30" s="28">
        <f t="shared" si="6"/>
        <v>0</v>
      </c>
      <c r="W30" s="27">
        <f t="shared" si="7"/>
        <v>0</v>
      </c>
      <c r="X30" s="27">
        <f t="shared" si="24"/>
        <v>0</v>
      </c>
      <c r="Y30" s="27">
        <f>SUMIFS(Receive!L:L,Receive!C:C,3,Receive!J:J,N30)</f>
        <v>0</v>
      </c>
      <c r="Z30" s="27">
        <f t="shared" si="9"/>
        <v>0</v>
      </c>
      <c r="AA30" s="27">
        <f t="shared" si="10"/>
        <v>0</v>
      </c>
      <c r="AB30" s="27">
        <f t="shared" si="11"/>
        <v>0</v>
      </c>
      <c r="AC30" s="27">
        <f>SUMIFS(Receive!L:L,Receive!C:C,4,Receive!J:J,N30)</f>
        <v>0</v>
      </c>
      <c r="AD30" s="27">
        <f t="shared" si="12"/>
        <v>0</v>
      </c>
      <c r="AE30" s="27">
        <f t="shared" si="13"/>
        <v>0</v>
      </c>
      <c r="AF30" s="27">
        <f t="shared" si="14"/>
        <v>0</v>
      </c>
      <c r="AG30" s="27">
        <f>SUMIFS(Receive!L:L,Receive!C:C,5,Receive!J:J,N30)</f>
        <v>0</v>
      </c>
      <c r="AH30" s="27">
        <f t="shared" si="15"/>
        <v>0</v>
      </c>
      <c r="AI30" s="27">
        <f t="shared" si="22"/>
        <v>0</v>
      </c>
      <c r="AJ30" s="27">
        <f t="shared" si="16"/>
        <v>0</v>
      </c>
      <c r="AK30" s="27">
        <f>SUMIFS(Receive!L:L,Receive!C:C,6,Receive!J:J,N30)</f>
        <v>0</v>
      </c>
      <c r="AL30" s="27">
        <f t="shared" ref="AL30:AL35" si="26">AI30+AJ30-AK30</f>
        <v>0</v>
      </c>
      <c r="AM30" s="27">
        <f t="shared" si="25"/>
        <v>0</v>
      </c>
      <c r="AN30" s="27">
        <f t="shared" si="18"/>
        <v>0</v>
      </c>
      <c r="AO30" s="27">
        <f>SUMIFS(Receive!P:P,Receive!G:G,6,Receive!N:N,R30)</f>
        <v>0</v>
      </c>
      <c r="AP30" s="27">
        <f t="shared" si="19"/>
        <v>0</v>
      </c>
      <c r="AQ30" s="27">
        <f t="shared" si="23"/>
        <v>0</v>
      </c>
      <c r="AR30" s="27">
        <f t="shared" si="20"/>
        <v>0</v>
      </c>
      <c r="AS30" s="27">
        <f ca="1">SUMIFS(Receive!T:T,Receive!K:K,6,Receive!R:R,V30)</f>
        <v>0</v>
      </c>
      <c r="AT30" s="27">
        <f t="shared" ca="1" si="21"/>
        <v>0</v>
      </c>
    </row>
    <row r="31" spans="1:46" s="20" customFormat="1" x14ac:dyDescent="0.25">
      <c r="A31" s="1">
        <v>29</v>
      </c>
      <c r="B31" s="6"/>
      <c r="C31" s="7"/>
      <c r="D31" s="4"/>
      <c r="E31" s="4" t="s">
        <v>70</v>
      </c>
      <c r="F31" s="4"/>
      <c r="G31" s="4">
        <f t="shared" si="0"/>
        <v>1</v>
      </c>
      <c r="H31" s="4">
        <f t="shared" si="1"/>
        <v>1900</v>
      </c>
      <c r="I31" s="1"/>
      <c r="J31" s="4"/>
      <c r="K31" s="4" t="str">
        <f>IFERROR(VLOOKUP(J31,Config!$A:$B,2,0),"")</f>
        <v/>
      </c>
      <c r="L31" s="1"/>
      <c r="M31" s="4" t="str">
        <f>IFERROR(VLOOKUP(J31,Config!$A:$G,7,0),"")</f>
        <v/>
      </c>
      <c r="N31" s="23"/>
      <c r="O31" s="24"/>
      <c r="P31" s="24">
        <f t="shared" si="2"/>
        <v>0</v>
      </c>
      <c r="Q31" s="24">
        <f>SUMIFS(Receive!L:L,Receive!C:C,1,Receive!J:J,N31)</f>
        <v>0</v>
      </c>
      <c r="R31" s="26">
        <f t="shared" si="3"/>
        <v>0</v>
      </c>
      <c r="S31" s="24">
        <f t="shared" si="4"/>
        <v>0</v>
      </c>
      <c r="T31" s="24">
        <f t="shared" si="5"/>
        <v>0</v>
      </c>
      <c r="U31" s="24">
        <f>SUMIFS(Receive!L:L,Receive!C:C,2,Receive!J:J,N31)</f>
        <v>0</v>
      </c>
      <c r="V31" s="28">
        <f t="shared" si="6"/>
        <v>0</v>
      </c>
      <c r="W31" s="27">
        <f t="shared" si="7"/>
        <v>0</v>
      </c>
      <c r="X31" s="27">
        <f t="shared" si="24"/>
        <v>0</v>
      </c>
      <c r="Y31" s="27">
        <f>SUMIFS(Receive!L:L,Receive!C:C,3,Receive!J:J,N31)</f>
        <v>0</v>
      </c>
      <c r="Z31" s="27">
        <f t="shared" si="9"/>
        <v>0</v>
      </c>
      <c r="AA31" s="27">
        <f t="shared" si="10"/>
        <v>0</v>
      </c>
      <c r="AB31" s="27">
        <f t="shared" si="11"/>
        <v>0</v>
      </c>
      <c r="AC31" s="27">
        <f>SUMIFS(Receive!L:L,Receive!C:C,4,Receive!J:J,N31)</f>
        <v>0</v>
      </c>
      <c r="AD31" s="27">
        <f t="shared" si="12"/>
        <v>0</v>
      </c>
      <c r="AE31" s="27">
        <f t="shared" si="13"/>
        <v>0</v>
      </c>
      <c r="AF31" s="27">
        <f t="shared" si="14"/>
        <v>0</v>
      </c>
      <c r="AG31" s="27">
        <f>SUMIFS(Receive!L:L,Receive!C:C,5,Receive!J:J,N31)</f>
        <v>0</v>
      </c>
      <c r="AH31" s="27">
        <f t="shared" si="15"/>
        <v>0</v>
      </c>
      <c r="AI31" s="27">
        <f t="shared" si="22"/>
        <v>0</v>
      </c>
      <c r="AJ31" s="27">
        <f t="shared" si="16"/>
        <v>0</v>
      </c>
      <c r="AK31" s="27">
        <f>SUMIFS(Receive!L:L,Receive!C:C,6,Receive!J:J,N31)</f>
        <v>0</v>
      </c>
      <c r="AL31" s="27">
        <f t="shared" si="26"/>
        <v>0</v>
      </c>
      <c r="AM31" s="27">
        <f t="shared" si="25"/>
        <v>0</v>
      </c>
      <c r="AN31" s="27">
        <f t="shared" si="18"/>
        <v>0</v>
      </c>
      <c r="AO31" s="27">
        <f>SUMIFS(Receive!P:P,Receive!G:G,6,Receive!N:N,R31)</f>
        <v>0</v>
      </c>
      <c r="AP31" s="27">
        <f t="shared" si="19"/>
        <v>0</v>
      </c>
      <c r="AQ31" s="27">
        <f t="shared" si="23"/>
        <v>0</v>
      </c>
      <c r="AR31" s="27">
        <f t="shared" si="20"/>
        <v>0</v>
      </c>
      <c r="AS31" s="27">
        <f ca="1">SUMIFS(Receive!T:T,Receive!K:K,6,Receive!R:R,V31)</f>
        <v>0</v>
      </c>
      <c r="AT31" s="27">
        <f t="shared" ca="1" si="21"/>
        <v>0</v>
      </c>
    </row>
    <row r="32" spans="1:46" s="20" customFormat="1" x14ac:dyDescent="0.25">
      <c r="A32" s="1">
        <v>30</v>
      </c>
      <c r="B32" s="6"/>
      <c r="C32" s="7"/>
      <c r="D32" s="4"/>
      <c r="E32" s="4" t="s">
        <v>70</v>
      </c>
      <c r="F32" s="4"/>
      <c r="G32" s="4">
        <f t="shared" si="0"/>
        <v>1</v>
      </c>
      <c r="H32" s="4">
        <f t="shared" si="1"/>
        <v>1900</v>
      </c>
      <c r="I32" s="1"/>
      <c r="J32" s="4"/>
      <c r="K32" s="4" t="str">
        <f>IFERROR(VLOOKUP(J32,Config!$A:$B,2,0),"")</f>
        <v/>
      </c>
      <c r="L32" s="1"/>
      <c r="M32" s="4" t="str">
        <f>IFERROR(VLOOKUP(J32,Config!$A:$G,7,0),"")</f>
        <v/>
      </c>
      <c r="N32" s="23"/>
      <c r="O32" s="24"/>
      <c r="P32" s="24">
        <f t="shared" si="2"/>
        <v>0</v>
      </c>
      <c r="Q32" s="24">
        <f>SUMIFS(Receive!L:L,Receive!C:C,1,Receive!J:J,N32)</f>
        <v>0</v>
      </c>
      <c r="R32" s="26">
        <f t="shared" si="3"/>
        <v>0</v>
      </c>
      <c r="S32" s="24">
        <f t="shared" si="4"/>
        <v>0</v>
      </c>
      <c r="T32" s="24">
        <f t="shared" si="5"/>
        <v>0</v>
      </c>
      <c r="U32" s="24">
        <f>SUMIFS(Receive!L:L,Receive!C:C,2,Receive!J:J,N32)</f>
        <v>0</v>
      </c>
      <c r="V32" s="28">
        <f t="shared" si="6"/>
        <v>0</v>
      </c>
      <c r="W32" s="27">
        <f t="shared" si="7"/>
        <v>0</v>
      </c>
      <c r="X32" s="27">
        <f t="shared" si="24"/>
        <v>0</v>
      </c>
      <c r="Y32" s="27">
        <f>SUMIFS(Receive!L:L,Receive!C:C,3,Receive!J:J,N32)</f>
        <v>0</v>
      </c>
      <c r="Z32" s="27">
        <f t="shared" si="9"/>
        <v>0</v>
      </c>
      <c r="AA32" s="27">
        <f t="shared" si="10"/>
        <v>0</v>
      </c>
      <c r="AB32" s="27">
        <f t="shared" si="11"/>
        <v>0</v>
      </c>
      <c r="AC32" s="27">
        <f>SUMIFS(Receive!L:L,Receive!C:C,4,Receive!J:J,N32)</f>
        <v>0</v>
      </c>
      <c r="AD32" s="27">
        <f t="shared" si="12"/>
        <v>0</v>
      </c>
      <c r="AE32" s="27">
        <f t="shared" si="13"/>
        <v>0</v>
      </c>
      <c r="AF32" s="27">
        <f t="shared" si="14"/>
        <v>0</v>
      </c>
      <c r="AG32" s="27">
        <f>SUMIFS(Receive!L:L,Receive!C:C,5,Receive!J:J,N32)</f>
        <v>0</v>
      </c>
      <c r="AH32" s="27">
        <f t="shared" si="15"/>
        <v>0</v>
      </c>
      <c r="AI32" s="27">
        <f t="shared" si="22"/>
        <v>0</v>
      </c>
      <c r="AJ32" s="27">
        <f t="shared" si="16"/>
        <v>0</v>
      </c>
      <c r="AK32" s="27">
        <f>SUMIFS(Receive!L:L,Receive!C:C,6,Receive!J:J,N32)</f>
        <v>0</v>
      </c>
      <c r="AL32" s="27">
        <f t="shared" si="26"/>
        <v>0</v>
      </c>
      <c r="AM32" s="27">
        <f t="shared" si="25"/>
        <v>0</v>
      </c>
      <c r="AN32" s="27">
        <f t="shared" si="18"/>
        <v>0</v>
      </c>
      <c r="AO32" s="27">
        <f>SUMIFS(Receive!P:P,Receive!G:G,6,Receive!N:N,R32)</f>
        <v>0</v>
      </c>
      <c r="AP32" s="27">
        <f t="shared" si="19"/>
        <v>0</v>
      </c>
      <c r="AQ32" s="27">
        <f t="shared" si="23"/>
        <v>0</v>
      </c>
      <c r="AR32" s="27">
        <f t="shared" si="20"/>
        <v>0</v>
      </c>
      <c r="AS32" s="27">
        <f ca="1">SUMIFS(Receive!T:T,Receive!K:K,6,Receive!R:R,V32)</f>
        <v>0</v>
      </c>
      <c r="AT32" s="27">
        <f t="shared" ca="1" si="21"/>
        <v>0</v>
      </c>
    </row>
    <row r="33" spans="1:46" s="20" customFormat="1" x14ac:dyDescent="0.25">
      <c r="A33" s="1">
        <v>31</v>
      </c>
      <c r="B33" s="6"/>
      <c r="C33" s="7"/>
      <c r="D33" s="4"/>
      <c r="E33" s="4" t="s">
        <v>70</v>
      </c>
      <c r="F33" s="4"/>
      <c r="G33" s="4">
        <f t="shared" si="0"/>
        <v>1</v>
      </c>
      <c r="H33" s="4">
        <f t="shared" si="1"/>
        <v>1900</v>
      </c>
      <c r="I33" s="1"/>
      <c r="J33" s="4"/>
      <c r="K33" s="4" t="str">
        <f>IFERROR(VLOOKUP(J33,Config!$A:$B,2,0),"")</f>
        <v/>
      </c>
      <c r="L33" s="1"/>
      <c r="M33" s="4" t="str">
        <f>IFERROR(VLOOKUP(J33,Config!$A:$G,7,0),"")</f>
        <v/>
      </c>
      <c r="N33" s="23"/>
      <c r="O33" s="24"/>
      <c r="P33" s="24">
        <f t="shared" si="2"/>
        <v>0</v>
      </c>
      <c r="Q33" s="24">
        <f>SUMIFS(Receive!L:L,Receive!C:C,1,Receive!J:J,N33)</f>
        <v>0</v>
      </c>
      <c r="R33" s="26">
        <f t="shared" si="3"/>
        <v>0</v>
      </c>
      <c r="S33" s="24">
        <f t="shared" si="4"/>
        <v>0</v>
      </c>
      <c r="T33" s="24">
        <f t="shared" si="5"/>
        <v>0</v>
      </c>
      <c r="U33" s="24">
        <f>SUMIFS(Receive!L:L,Receive!C:C,2,Receive!J:J,N33)</f>
        <v>0</v>
      </c>
      <c r="V33" s="28">
        <f t="shared" si="6"/>
        <v>0</v>
      </c>
      <c r="W33" s="27">
        <f t="shared" si="7"/>
        <v>0</v>
      </c>
      <c r="X33" s="27">
        <f t="shared" si="24"/>
        <v>0</v>
      </c>
      <c r="Y33" s="27">
        <f>SUMIFS(Receive!L:L,Receive!C:C,3,Receive!J:J,N33)</f>
        <v>0</v>
      </c>
      <c r="Z33" s="27">
        <f t="shared" si="9"/>
        <v>0</v>
      </c>
      <c r="AA33" s="27">
        <f t="shared" si="10"/>
        <v>0</v>
      </c>
      <c r="AB33" s="27">
        <f t="shared" si="11"/>
        <v>0</v>
      </c>
      <c r="AC33" s="27">
        <f>SUMIFS(Receive!L:L,Receive!C:C,4,Receive!J:J,N33)</f>
        <v>0</v>
      </c>
      <c r="AD33" s="27">
        <f t="shared" si="12"/>
        <v>0</v>
      </c>
      <c r="AE33" s="27">
        <f t="shared" si="13"/>
        <v>0</v>
      </c>
      <c r="AF33" s="27">
        <f t="shared" si="14"/>
        <v>0</v>
      </c>
      <c r="AG33" s="27">
        <f>SUMIFS(Receive!L:L,Receive!C:C,5,Receive!J:J,N33)</f>
        <v>0</v>
      </c>
      <c r="AH33" s="27">
        <f t="shared" si="15"/>
        <v>0</v>
      </c>
      <c r="AI33" s="27">
        <f t="shared" si="22"/>
        <v>0</v>
      </c>
      <c r="AJ33" s="27">
        <f t="shared" si="16"/>
        <v>0</v>
      </c>
      <c r="AK33" s="27">
        <f>SUMIFS(Receive!L:L,Receive!C:C,6,Receive!J:J,N33)</f>
        <v>0</v>
      </c>
      <c r="AL33" s="27">
        <f t="shared" si="26"/>
        <v>0</v>
      </c>
      <c r="AM33" s="27">
        <f t="shared" si="25"/>
        <v>0</v>
      </c>
      <c r="AN33" s="27">
        <f t="shared" si="18"/>
        <v>0</v>
      </c>
      <c r="AO33" s="27">
        <f>SUMIFS(Receive!P:P,Receive!G:G,6,Receive!N:N,R33)</f>
        <v>0</v>
      </c>
      <c r="AP33" s="27">
        <f t="shared" si="19"/>
        <v>0</v>
      </c>
      <c r="AQ33" s="27">
        <f t="shared" si="23"/>
        <v>0</v>
      </c>
      <c r="AR33" s="27">
        <f t="shared" si="20"/>
        <v>0</v>
      </c>
      <c r="AS33" s="27">
        <f ca="1">SUMIFS(Receive!T:T,Receive!K:K,6,Receive!R:R,V33)</f>
        <v>0</v>
      </c>
      <c r="AT33" s="27">
        <f t="shared" ca="1" si="21"/>
        <v>0</v>
      </c>
    </row>
    <row r="34" spans="1:46" s="20" customFormat="1" x14ac:dyDescent="0.25">
      <c r="A34" s="1">
        <v>32</v>
      </c>
      <c r="B34" s="6"/>
      <c r="C34" s="7"/>
      <c r="D34" s="4"/>
      <c r="E34" s="4" t="s">
        <v>70</v>
      </c>
      <c r="F34" s="4"/>
      <c r="G34" s="4">
        <f t="shared" si="0"/>
        <v>1</v>
      </c>
      <c r="H34" s="4">
        <f t="shared" si="1"/>
        <v>1900</v>
      </c>
      <c r="I34" s="1"/>
      <c r="J34" s="4"/>
      <c r="K34" s="4" t="str">
        <f>IFERROR(VLOOKUP(J34,Config!$A:$B,2,0),"")</f>
        <v/>
      </c>
      <c r="L34" s="1"/>
      <c r="M34" s="4" t="str">
        <f>IFERROR(VLOOKUP(J34,Config!$A:$G,7,0),"")</f>
        <v/>
      </c>
      <c r="N34" s="23"/>
      <c r="O34" s="24"/>
      <c r="P34" s="24">
        <f t="shared" si="2"/>
        <v>0</v>
      </c>
      <c r="Q34" s="24">
        <f>SUMIFS(Receive!L:L,Receive!C:C,1,Receive!J:J,N34)</f>
        <v>0</v>
      </c>
      <c r="R34" s="26">
        <f t="shared" si="3"/>
        <v>0</v>
      </c>
      <c r="S34" s="24">
        <f t="shared" si="4"/>
        <v>0</v>
      </c>
      <c r="T34" s="24">
        <f t="shared" si="5"/>
        <v>0</v>
      </c>
      <c r="U34" s="24">
        <f>SUMIFS(Receive!L:L,Receive!C:C,2,Receive!J:J,N34)</f>
        <v>0</v>
      </c>
      <c r="V34" s="28">
        <f t="shared" si="6"/>
        <v>0</v>
      </c>
      <c r="W34" s="27">
        <f t="shared" si="7"/>
        <v>0</v>
      </c>
      <c r="X34" s="27">
        <f t="shared" si="24"/>
        <v>0</v>
      </c>
      <c r="Y34" s="27">
        <f>SUMIFS(Receive!L:L,Receive!C:C,3,Receive!J:J,N34)</f>
        <v>0</v>
      </c>
      <c r="Z34" s="27">
        <f t="shared" si="9"/>
        <v>0</v>
      </c>
      <c r="AA34" s="27">
        <f t="shared" si="10"/>
        <v>0</v>
      </c>
      <c r="AB34" s="27">
        <f t="shared" si="11"/>
        <v>0</v>
      </c>
      <c r="AC34" s="27">
        <f>SUMIFS(Receive!L:L,Receive!C:C,4,Receive!J:J,N34)</f>
        <v>0</v>
      </c>
      <c r="AD34" s="27">
        <f t="shared" si="12"/>
        <v>0</v>
      </c>
      <c r="AE34" s="27">
        <f t="shared" si="13"/>
        <v>0</v>
      </c>
      <c r="AF34" s="27">
        <f t="shared" si="14"/>
        <v>0</v>
      </c>
      <c r="AG34" s="27">
        <f>SUMIFS(Receive!L:L,Receive!C:C,5,Receive!J:J,N34)</f>
        <v>0</v>
      </c>
      <c r="AH34" s="27">
        <f t="shared" si="15"/>
        <v>0</v>
      </c>
      <c r="AI34" s="27">
        <f t="shared" si="22"/>
        <v>0</v>
      </c>
      <c r="AJ34" s="27">
        <f t="shared" si="16"/>
        <v>0</v>
      </c>
      <c r="AK34" s="27">
        <f>SUMIFS(Receive!P:P,Receive!G:G,5,Receive!N:N,R34)</f>
        <v>0</v>
      </c>
      <c r="AL34" s="27">
        <f t="shared" si="26"/>
        <v>0</v>
      </c>
      <c r="AM34" s="27">
        <f t="shared" si="25"/>
        <v>0</v>
      </c>
      <c r="AN34" s="27">
        <f t="shared" si="18"/>
        <v>0</v>
      </c>
      <c r="AO34" s="27">
        <f ca="1">SUMIFS(Receive!T:T,Receive!K:K,5,Receive!R:R,V34)</f>
        <v>0</v>
      </c>
      <c r="AP34" s="27">
        <f t="shared" ca="1" si="19"/>
        <v>0</v>
      </c>
      <c r="AQ34" s="27">
        <f t="shared" ca="1" si="23"/>
        <v>0</v>
      </c>
      <c r="AR34" s="27">
        <f t="shared" si="20"/>
        <v>0</v>
      </c>
      <c r="AS34" s="27">
        <f ca="1">SUMIFS(Receive!X:X,Receive!O:O,5,Receive!V:V,Z34)</f>
        <v>0</v>
      </c>
      <c r="AT34" s="27">
        <f t="shared" ca="1" si="21"/>
        <v>0</v>
      </c>
    </row>
    <row r="35" spans="1:46" s="20" customFormat="1" x14ac:dyDescent="0.25">
      <c r="A35" s="1">
        <v>33</v>
      </c>
      <c r="B35" s="6"/>
      <c r="C35" s="7"/>
      <c r="D35" s="4"/>
      <c r="E35" s="4" t="s">
        <v>70</v>
      </c>
      <c r="F35" s="4"/>
      <c r="G35" s="4">
        <f t="shared" si="0"/>
        <v>1</v>
      </c>
      <c r="H35" s="4">
        <f t="shared" si="1"/>
        <v>1900</v>
      </c>
      <c r="I35" s="1"/>
      <c r="J35" s="4"/>
      <c r="K35" s="4" t="str">
        <f>IFERROR(VLOOKUP(J35,Config!$A:$B,2,0),"")</f>
        <v/>
      </c>
      <c r="L35" s="1"/>
      <c r="M35" s="4" t="str">
        <f>IFERROR(VLOOKUP(J35,Config!$A:$G,7,0),"")</f>
        <v/>
      </c>
      <c r="N35" s="23"/>
      <c r="O35" s="24"/>
      <c r="P35" s="24">
        <f t="shared" si="2"/>
        <v>0</v>
      </c>
      <c r="Q35" s="24">
        <f>SUMIFS(Receive!L:L,Receive!C:C,1,Receive!J:J,N35)</f>
        <v>0</v>
      </c>
      <c r="R35" s="26">
        <f t="shared" si="3"/>
        <v>0</v>
      </c>
      <c r="S35" s="24">
        <f t="shared" si="4"/>
        <v>0</v>
      </c>
      <c r="T35" s="24">
        <f t="shared" si="5"/>
        <v>0</v>
      </c>
      <c r="U35" s="24">
        <f>SUMIFS(Receive!L:L,Receive!C:C,2,Receive!J:J,N35)</f>
        <v>0</v>
      </c>
      <c r="V35" s="28">
        <f t="shared" si="6"/>
        <v>0</v>
      </c>
      <c r="W35" s="27">
        <f t="shared" si="7"/>
        <v>0</v>
      </c>
      <c r="X35" s="27">
        <f t="shared" si="24"/>
        <v>0</v>
      </c>
      <c r="Y35" s="27">
        <f>SUMIFS(Receive!L:L,Receive!C:C,3,Receive!J:J,N35)</f>
        <v>0</v>
      </c>
      <c r="Z35" s="27">
        <f t="shared" si="9"/>
        <v>0</v>
      </c>
      <c r="AA35" s="27">
        <f t="shared" si="10"/>
        <v>0</v>
      </c>
      <c r="AB35" s="27">
        <f t="shared" si="11"/>
        <v>0</v>
      </c>
      <c r="AC35" s="27">
        <f>SUMIFS(Receive!L:L,Receive!C:C,4,Receive!J:J,N35)</f>
        <v>0</v>
      </c>
      <c r="AD35" s="27">
        <f t="shared" si="12"/>
        <v>0</v>
      </c>
      <c r="AE35" s="27">
        <f t="shared" si="13"/>
        <v>0</v>
      </c>
      <c r="AF35" s="27">
        <f t="shared" si="14"/>
        <v>0</v>
      </c>
      <c r="AG35" s="27">
        <f>SUMIFS(Receive!L:L,Receive!C:C,5,Receive!J:J,N35)</f>
        <v>0</v>
      </c>
      <c r="AH35" s="27">
        <f t="shared" si="15"/>
        <v>0</v>
      </c>
      <c r="AI35" s="27">
        <f t="shared" si="22"/>
        <v>0</v>
      </c>
      <c r="AJ35" s="27">
        <f t="shared" si="16"/>
        <v>0</v>
      </c>
      <c r="AK35" s="27">
        <f>SUMIFS(Receive!P:P,Receive!G:G,5,Receive!N:N,R35)</f>
        <v>0</v>
      </c>
      <c r="AL35" s="27">
        <f t="shared" si="26"/>
        <v>0</v>
      </c>
      <c r="AM35" s="27">
        <f t="shared" si="25"/>
        <v>0</v>
      </c>
      <c r="AN35" s="27">
        <f t="shared" si="18"/>
        <v>0</v>
      </c>
      <c r="AO35" s="27">
        <f ca="1">SUMIFS(Receive!T:T,Receive!K:K,5,Receive!R:R,V35)</f>
        <v>0</v>
      </c>
      <c r="AP35" s="27">
        <f t="shared" ca="1" si="19"/>
        <v>0</v>
      </c>
      <c r="AQ35" s="27">
        <f t="shared" ca="1" si="23"/>
        <v>0</v>
      </c>
      <c r="AR35" s="27">
        <f t="shared" si="20"/>
        <v>0</v>
      </c>
      <c r="AS35" s="27">
        <f ca="1">SUMIFS(Receive!X:X,Receive!O:O,5,Receive!V:V,Z35)</f>
        <v>0</v>
      </c>
      <c r="AT35" s="27">
        <f t="shared" ca="1" si="21"/>
        <v>0</v>
      </c>
    </row>
    <row r="36" spans="1:46" s="20" customFormat="1" x14ac:dyDescent="0.25">
      <c r="A36" s="1">
        <v>34</v>
      </c>
      <c r="B36" s="6"/>
      <c r="C36" s="7"/>
      <c r="D36" s="4"/>
      <c r="E36" s="4" t="s">
        <v>70</v>
      </c>
      <c r="F36" s="4"/>
      <c r="G36" s="4">
        <f t="shared" si="0"/>
        <v>1</v>
      </c>
      <c r="H36" s="4">
        <f t="shared" si="1"/>
        <v>1900</v>
      </c>
      <c r="I36" s="1"/>
      <c r="J36" s="4"/>
      <c r="K36" s="4" t="str">
        <f>IFERROR(VLOOKUP(J36,Config!$A:$B,2,0),"")</f>
        <v/>
      </c>
      <c r="L36" s="1"/>
      <c r="M36" s="4" t="str">
        <f>IFERROR(VLOOKUP(J36,Config!$A:$G,7,0),"")</f>
        <v/>
      </c>
      <c r="N36" s="23"/>
      <c r="O36" s="24"/>
      <c r="P36" s="24"/>
      <c r="Q36" s="24"/>
      <c r="R36" s="26"/>
      <c r="S36" s="24"/>
      <c r="T36" s="24"/>
      <c r="U36" s="24"/>
      <c r="V36" s="28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27">
        <f t="shared" si="16"/>
        <v>0</v>
      </c>
      <c r="AK36" s="1"/>
      <c r="AL36" s="1"/>
      <c r="AM36" s="1"/>
      <c r="AN36" s="27">
        <f t="shared" si="18"/>
        <v>0</v>
      </c>
      <c r="AO36" s="1"/>
      <c r="AP36" s="1"/>
      <c r="AQ36" s="1"/>
      <c r="AR36" s="27">
        <f t="shared" si="20"/>
        <v>0</v>
      </c>
      <c r="AS36" s="1"/>
      <c r="AT36" s="1"/>
    </row>
    <row r="37" spans="1:46" s="20" customFormat="1" x14ac:dyDescent="0.25">
      <c r="A37" s="1">
        <v>35</v>
      </c>
      <c r="B37" s="6"/>
      <c r="C37" s="7"/>
      <c r="D37" s="4"/>
      <c r="E37" s="4" t="s">
        <v>70</v>
      </c>
      <c r="F37" s="4"/>
      <c r="G37" s="4">
        <f t="shared" si="0"/>
        <v>1</v>
      </c>
      <c r="H37" s="4">
        <f t="shared" si="1"/>
        <v>1900</v>
      </c>
      <c r="I37" s="1"/>
      <c r="J37" s="4"/>
      <c r="K37" s="4" t="str">
        <f>IFERROR(VLOOKUP(J37,Config!$A:$B,2,0),"")</f>
        <v/>
      </c>
      <c r="L37" s="1"/>
      <c r="M37" s="4" t="str">
        <f>IFERROR(VLOOKUP(J37,Config!$A:$G,7,0),"")</f>
        <v/>
      </c>
      <c r="N37" s="23"/>
      <c r="O37" s="24"/>
      <c r="P37" s="24"/>
      <c r="Q37" s="24"/>
      <c r="R37" s="26"/>
      <c r="S37" s="24"/>
      <c r="T37" s="24"/>
      <c r="U37" s="24"/>
      <c r="V37" s="28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27">
        <f t="shared" si="16"/>
        <v>0</v>
      </c>
      <c r="AK37" s="1"/>
      <c r="AL37" s="1"/>
      <c r="AM37" s="1"/>
      <c r="AN37" s="27">
        <f t="shared" si="18"/>
        <v>0</v>
      </c>
      <c r="AO37" s="1"/>
      <c r="AP37" s="1"/>
      <c r="AQ37" s="1"/>
      <c r="AR37" s="27">
        <f t="shared" si="20"/>
        <v>0</v>
      </c>
      <c r="AS37" s="1"/>
      <c r="AT37" s="1"/>
    </row>
    <row r="38" spans="1:46" s="20" customFormat="1" x14ac:dyDescent="0.25">
      <c r="A38" s="1">
        <v>36</v>
      </c>
      <c r="B38" s="6"/>
      <c r="C38" s="7"/>
      <c r="D38" s="4"/>
      <c r="E38" s="4" t="s">
        <v>70</v>
      </c>
      <c r="F38" s="4"/>
      <c r="G38" s="4">
        <f t="shared" si="0"/>
        <v>1</v>
      </c>
      <c r="H38" s="4">
        <f t="shared" si="1"/>
        <v>1900</v>
      </c>
      <c r="I38" s="1"/>
      <c r="J38" s="4"/>
      <c r="K38" s="4" t="str">
        <f>IFERROR(VLOOKUP(J38,Config!$A:$B,2,0),"")</f>
        <v/>
      </c>
      <c r="L38" s="1"/>
      <c r="M38" s="4" t="str">
        <f>IFERROR(VLOOKUP(J38,Config!$A:$G,7,0),"")</f>
        <v/>
      </c>
      <c r="N38" s="23"/>
      <c r="O38" s="24"/>
      <c r="P38" s="24"/>
      <c r="Q38" s="24"/>
      <c r="R38" s="26"/>
      <c r="S38" s="24"/>
      <c r="T38" s="24"/>
      <c r="U38" s="24"/>
      <c r="V38" s="28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s="20" customFormat="1" x14ac:dyDescent="0.25">
      <c r="A39" s="1">
        <v>37</v>
      </c>
      <c r="B39" s="6"/>
      <c r="C39" s="7"/>
      <c r="D39" s="4"/>
      <c r="E39" s="4" t="s">
        <v>70</v>
      </c>
      <c r="F39" s="4"/>
      <c r="G39" s="4">
        <f t="shared" si="0"/>
        <v>1</v>
      </c>
      <c r="H39" s="4">
        <f t="shared" si="1"/>
        <v>1900</v>
      </c>
      <c r="I39" s="1"/>
      <c r="J39" s="4"/>
      <c r="K39" s="4" t="str">
        <f>IFERROR(VLOOKUP(J39,Config!$A:$B,2,0),"")</f>
        <v/>
      </c>
      <c r="L39" s="1"/>
      <c r="M39" s="4" t="str">
        <f>IFERROR(VLOOKUP(J39,Config!$A:$G,7,0),"")</f>
        <v/>
      </c>
      <c r="N39" s="23"/>
      <c r="O39" s="24"/>
      <c r="P39" s="24"/>
      <c r="Q39" s="24"/>
      <c r="R39" s="26"/>
      <c r="S39" s="24"/>
      <c r="T39" s="24"/>
      <c r="U39" s="24"/>
      <c r="V39" s="28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s="20" customFormat="1" x14ac:dyDescent="0.25">
      <c r="A40" s="1">
        <v>38</v>
      </c>
      <c r="B40" s="6"/>
      <c r="C40" s="7"/>
      <c r="D40" s="4"/>
      <c r="E40" s="4" t="s">
        <v>70</v>
      </c>
      <c r="F40" s="4"/>
      <c r="G40" s="4">
        <f t="shared" si="0"/>
        <v>1</v>
      </c>
      <c r="H40" s="4">
        <f t="shared" si="1"/>
        <v>1900</v>
      </c>
      <c r="I40" s="1"/>
      <c r="J40" s="4"/>
      <c r="K40" s="4" t="str">
        <f>IFERROR(VLOOKUP(J40,Config!$A:$B,2,0),"")</f>
        <v/>
      </c>
      <c r="L40" s="1"/>
      <c r="M40" s="4" t="str">
        <f>IFERROR(VLOOKUP(J40,Config!$A:$G,7,0),"")</f>
        <v/>
      </c>
      <c r="N40" s="23"/>
      <c r="O40" s="24"/>
      <c r="P40" s="24"/>
      <c r="Q40" s="24"/>
      <c r="R40" s="26"/>
      <c r="S40" s="24"/>
      <c r="T40" s="24"/>
      <c r="U40" s="24"/>
      <c r="V40" s="28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s="20" customFormat="1" x14ac:dyDescent="0.25">
      <c r="A41" s="1">
        <v>39</v>
      </c>
      <c r="B41" s="6"/>
      <c r="C41" s="7"/>
      <c r="D41" s="4"/>
      <c r="E41" s="4" t="s">
        <v>70</v>
      </c>
      <c r="F41" s="4"/>
      <c r="G41" s="4">
        <f t="shared" si="0"/>
        <v>1</v>
      </c>
      <c r="H41" s="4">
        <f t="shared" si="1"/>
        <v>1900</v>
      </c>
      <c r="I41" s="1"/>
      <c r="J41" s="4"/>
      <c r="K41" s="4" t="str">
        <f>IFERROR(VLOOKUP(J41,Config!$A:$B,2,0),"")</f>
        <v/>
      </c>
      <c r="L41" s="1"/>
      <c r="M41" s="4" t="str">
        <f>IFERROR(VLOOKUP(J41,Config!$A:$G,7,0),"")</f>
        <v/>
      </c>
      <c r="N41" s="23"/>
      <c r="O41" s="24"/>
      <c r="P41" s="24"/>
      <c r="Q41" s="24"/>
      <c r="R41" s="26"/>
      <c r="S41" s="24"/>
      <c r="T41" s="24"/>
      <c r="U41" s="24"/>
      <c r="V41" s="28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s="20" customFormat="1" x14ac:dyDescent="0.25">
      <c r="A42" s="1">
        <v>40</v>
      </c>
      <c r="B42" s="6"/>
      <c r="C42" s="7"/>
      <c r="D42" s="4"/>
      <c r="E42" s="4" t="s">
        <v>70</v>
      </c>
      <c r="F42" s="4"/>
      <c r="G42" s="4">
        <f t="shared" si="0"/>
        <v>1</v>
      </c>
      <c r="H42" s="4">
        <f t="shared" si="1"/>
        <v>1900</v>
      </c>
      <c r="I42" s="1"/>
      <c r="J42" s="4"/>
      <c r="K42" s="4" t="str">
        <f>IFERROR(VLOOKUP(J42,Config!$A:$B,2,0),"")</f>
        <v/>
      </c>
      <c r="L42" s="1"/>
      <c r="M42" s="4" t="str">
        <f>IFERROR(VLOOKUP(J42,Config!$A:$G,7,0),"")</f>
        <v/>
      </c>
      <c r="N42" s="23"/>
      <c r="O42" s="24"/>
      <c r="P42" s="24"/>
      <c r="Q42" s="24"/>
      <c r="R42" s="26"/>
      <c r="S42" s="24"/>
      <c r="T42" s="24"/>
      <c r="U42" s="24"/>
      <c r="V42" s="28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s="20" customFormat="1" x14ac:dyDescent="0.25">
      <c r="A43" s="1">
        <v>41</v>
      </c>
      <c r="B43" s="6"/>
      <c r="C43" s="7"/>
      <c r="D43" s="4"/>
      <c r="E43" s="4" t="s">
        <v>70</v>
      </c>
      <c r="F43" s="4"/>
      <c r="G43" s="4">
        <f t="shared" si="0"/>
        <v>1</v>
      </c>
      <c r="H43" s="4">
        <f t="shared" si="1"/>
        <v>1900</v>
      </c>
      <c r="I43" s="1"/>
      <c r="J43" s="4"/>
      <c r="K43" s="4" t="str">
        <f>IFERROR(VLOOKUP(J43,Config!$A:$B,2,0),"")</f>
        <v/>
      </c>
      <c r="L43" s="1"/>
      <c r="M43" s="4" t="str">
        <f>IFERROR(VLOOKUP(J43,Config!$A:$G,7,0),"")</f>
        <v/>
      </c>
      <c r="N43" s="23"/>
      <c r="O43" s="24"/>
      <c r="P43" s="24"/>
      <c r="Q43" s="24"/>
      <c r="R43" s="26"/>
      <c r="S43" s="24"/>
      <c r="T43" s="24"/>
      <c r="U43" s="24"/>
      <c r="V43" s="28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s="20" customFormat="1" x14ac:dyDescent="0.25">
      <c r="A44" s="1">
        <v>42</v>
      </c>
      <c r="B44" s="6"/>
      <c r="C44" s="7"/>
      <c r="D44" s="4"/>
      <c r="E44" s="4" t="s">
        <v>70</v>
      </c>
      <c r="F44" s="4"/>
      <c r="G44" s="4">
        <f t="shared" si="0"/>
        <v>1</v>
      </c>
      <c r="H44" s="4">
        <f t="shared" si="1"/>
        <v>1900</v>
      </c>
      <c r="I44" s="1"/>
      <c r="J44" s="4"/>
      <c r="K44" s="4" t="str">
        <f>IFERROR(VLOOKUP(J44,Config!$A:$B,2,0),"")</f>
        <v/>
      </c>
      <c r="L44" s="1"/>
      <c r="M44" s="4" t="str">
        <f>IFERROR(VLOOKUP(J44,Config!$A:$G,7,0),"")</f>
        <v/>
      </c>
      <c r="N44" s="23"/>
      <c r="O44" s="24"/>
      <c r="P44" s="24"/>
      <c r="Q44" s="24"/>
      <c r="R44" s="26"/>
      <c r="S44" s="24"/>
      <c r="T44" s="24"/>
      <c r="U44" s="24"/>
      <c r="V44" s="28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s="20" customFormat="1" x14ac:dyDescent="0.25">
      <c r="A45" s="1">
        <v>43</v>
      </c>
      <c r="B45" s="6"/>
      <c r="C45" s="7"/>
      <c r="D45" s="4"/>
      <c r="E45" s="4" t="s">
        <v>70</v>
      </c>
      <c r="F45" s="4"/>
      <c r="G45" s="4">
        <f t="shared" si="0"/>
        <v>1</v>
      </c>
      <c r="H45" s="4">
        <f t="shared" si="1"/>
        <v>1900</v>
      </c>
      <c r="I45" s="1"/>
      <c r="J45" s="4"/>
      <c r="K45" s="4" t="str">
        <f>IFERROR(VLOOKUP(J45,Config!$A:$B,2,0),"")</f>
        <v/>
      </c>
      <c r="L45" s="1"/>
      <c r="M45" s="4" t="str">
        <f>IFERROR(VLOOKUP(J45,Config!$A:$G,7,0),"")</f>
        <v/>
      </c>
      <c r="N45" s="23"/>
      <c r="O45" s="24"/>
      <c r="P45" s="24"/>
      <c r="Q45" s="24"/>
      <c r="R45" s="26"/>
      <c r="S45" s="24"/>
      <c r="T45" s="24"/>
      <c r="U45" s="24"/>
      <c r="V45" s="28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s="20" customFormat="1" x14ac:dyDescent="0.25">
      <c r="A46" s="1">
        <v>44</v>
      </c>
      <c r="B46" s="6"/>
      <c r="C46" s="7"/>
      <c r="D46" s="4"/>
      <c r="E46" s="4" t="s">
        <v>70</v>
      </c>
      <c r="F46" s="4"/>
      <c r="G46" s="4">
        <f t="shared" si="0"/>
        <v>1</v>
      </c>
      <c r="H46" s="4">
        <f t="shared" si="1"/>
        <v>1900</v>
      </c>
      <c r="I46" s="1"/>
      <c r="J46" s="4"/>
      <c r="K46" s="4" t="str">
        <f>IFERROR(VLOOKUP(J46,Config!$A:$B,2,0),"")</f>
        <v/>
      </c>
      <c r="L46" s="1"/>
      <c r="M46" s="4" t="str">
        <f>IFERROR(VLOOKUP(J46,Config!$A:$G,7,0),"")</f>
        <v/>
      </c>
      <c r="N46" s="23"/>
      <c r="O46" s="24"/>
      <c r="P46" s="24"/>
      <c r="Q46" s="24"/>
      <c r="R46" s="26"/>
      <c r="S46" s="24"/>
      <c r="T46" s="24"/>
      <c r="U46" s="24"/>
      <c r="V46" s="28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s="20" customFormat="1" x14ac:dyDescent="0.25">
      <c r="A47" s="1">
        <v>45</v>
      </c>
      <c r="B47" s="6"/>
      <c r="C47" s="7"/>
      <c r="D47" s="4"/>
      <c r="E47" s="4" t="s">
        <v>70</v>
      </c>
      <c r="F47" s="4"/>
      <c r="G47" s="4">
        <f t="shared" si="0"/>
        <v>1</v>
      </c>
      <c r="H47" s="4">
        <f t="shared" si="1"/>
        <v>1900</v>
      </c>
      <c r="I47" s="1"/>
      <c r="J47" s="4"/>
      <c r="K47" s="4" t="str">
        <f>IFERROR(VLOOKUP(J47,Config!$A:$B,2,0),"")</f>
        <v/>
      </c>
      <c r="L47" s="1"/>
      <c r="M47" s="4" t="str">
        <f>IFERROR(VLOOKUP(J47,Config!$A:$G,7,0),"")</f>
        <v/>
      </c>
      <c r="N47" s="23"/>
      <c r="O47" s="24"/>
      <c r="P47" s="24"/>
      <c r="Q47" s="24"/>
      <c r="R47" s="26"/>
      <c r="S47" s="24"/>
      <c r="T47" s="24"/>
      <c r="U47" s="24"/>
      <c r="V47" s="28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s="20" customFormat="1" x14ac:dyDescent="0.25">
      <c r="A48" s="1">
        <v>46</v>
      </c>
      <c r="B48" s="6"/>
      <c r="C48" s="7"/>
      <c r="D48" s="4"/>
      <c r="E48" s="4" t="s">
        <v>70</v>
      </c>
      <c r="F48" s="4"/>
      <c r="G48" s="4">
        <f t="shared" si="0"/>
        <v>1</v>
      </c>
      <c r="H48" s="4">
        <f t="shared" si="1"/>
        <v>1900</v>
      </c>
      <c r="I48" s="1"/>
      <c r="J48" s="4"/>
      <c r="K48" s="4" t="str">
        <f>IFERROR(VLOOKUP(J48,Config!$A:$B,2,0),"")</f>
        <v/>
      </c>
      <c r="L48" s="1"/>
      <c r="M48" s="4" t="str">
        <f>IFERROR(VLOOKUP(J48,Config!$A:$G,7,0),"")</f>
        <v/>
      </c>
      <c r="N48" s="23"/>
      <c r="O48" s="24"/>
      <c r="P48" s="24"/>
      <c r="Q48" s="24"/>
      <c r="R48" s="26"/>
      <c r="S48" s="24"/>
      <c r="T48" s="24"/>
      <c r="U48" s="24"/>
      <c r="V48" s="28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s="20" customFormat="1" x14ac:dyDescent="0.25">
      <c r="A49" s="1">
        <v>47</v>
      </c>
      <c r="B49" s="6"/>
      <c r="C49" s="7"/>
      <c r="D49" s="4"/>
      <c r="E49" s="4" t="s">
        <v>70</v>
      </c>
      <c r="F49" s="4"/>
      <c r="G49" s="4">
        <f t="shared" si="0"/>
        <v>1</v>
      </c>
      <c r="H49" s="4">
        <f t="shared" si="1"/>
        <v>1900</v>
      </c>
      <c r="I49" s="1"/>
      <c r="J49" s="4"/>
      <c r="K49" s="4" t="str">
        <f>IFERROR(VLOOKUP(J49,Config!$A:$B,2,0),"")</f>
        <v/>
      </c>
      <c r="L49" s="1"/>
      <c r="M49" s="4" t="str">
        <f>IFERROR(VLOOKUP(J49,Config!$A:$G,7,0),"")</f>
        <v/>
      </c>
      <c r="N49" s="23"/>
      <c r="O49" s="24"/>
      <c r="P49" s="24"/>
      <c r="Q49" s="24"/>
      <c r="R49" s="26"/>
      <c r="S49" s="24"/>
      <c r="T49" s="24"/>
      <c r="U49" s="24"/>
      <c r="V49" s="28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s="20" customFormat="1" x14ac:dyDescent="0.25">
      <c r="A50" s="1">
        <v>48</v>
      </c>
      <c r="B50" s="6"/>
      <c r="C50" s="7"/>
      <c r="D50" s="4"/>
      <c r="E50" s="4" t="s">
        <v>70</v>
      </c>
      <c r="F50" s="4"/>
      <c r="G50" s="4">
        <f t="shared" si="0"/>
        <v>1</v>
      </c>
      <c r="H50" s="4">
        <f t="shared" si="1"/>
        <v>1900</v>
      </c>
      <c r="I50" s="1"/>
      <c r="J50" s="4"/>
      <c r="K50" s="4" t="str">
        <f>IFERROR(VLOOKUP(J50,Config!$A:$B,2,0),"")</f>
        <v/>
      </c>
      <c r="L50" s="1"/>
      <c r="M50" s="4" t="str">
        <f>IFERROR(VLOOKUP(J50,Config!$A:$G,7,0),"")</f>
        <v/>
      </c>
      <c r="N50" s="23"/>
      <c r="O50" s="24"/>
      <c r="P50" s="24"/>
      <c r="Q50" s="24"/>
      <c r="R50" s="26"/>
      <c r="S50" s="24"/>
      <c r="T50" s="24"/>
      <c r="U50" s="24"/>
      <c r="V50" s="28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s="20" customFormat="1" x14ac:dyDescent="0.25">
      <c r="A51" s="1">
        <v>49</v>
      </c>
      <c r="B51" s="6"/>
      <c r="C51" s="7"/>
      <c r="D51" s="4"/>
      <c r="E51" s="4" t="s">
        <v>70</v>
      </c>
      <c r="F51" s="4"/>
      <c r="G51" s="4">
        <f t="shared" si="0"/>
        <v>1</v>
      </c>
      <c r="H51" s="4">
        <f t="shared" si="1"/>
        <v>1900</v>
      </c>
      <c r="I51" s="1"/>
      <c r="J51" s="4"/>
      <c r="K51" s="4" t="str">
        <f>IFERROR(VLOOKUP(J51,Config!$A:$B,2,0),"")</f>
        <v/>
      </c>
      <c r="L51" s="1"/>
      <c r="M51" s="4" t="str">
        <f>IFERROR(VLOOKUP(J51,Config!$A:$G,7,0),"")</f>
        <v/>
      </c>
      <c r="N51" s="23"/>
      <c r="O51" s="24"/>
      <c r="P51" s="24"/>
      <c r="Q51" s="24"/>
      <c r="R51" s="26"/>
      <c r="S51" s="24"/>
      <c r="T51" s="24"/>
      <c r="U51" s="24"/>
      <c r="V51" s="28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s="20" customFormat="1" x14ac:dyDescent="0.25">
      <c r="A52" s="1">
        <v>50</v>
      </c>
      <c r="B52" s="6"/>
      <c r="C52" s="7"/>
      <c r="D52" s="4"/>
      <c r="E52" s="4" t="s">
        <v>70</v>
      </c>
      <c r="F52" s="4"/>
      <c r="G52" s="4">
        <f t="shared" si="0"/>
        <v>1</v>
      </c>
      <c r="H52" s="4">
        <f t="shared" si="1"/>
        <v>1900</v>
      </c>
      <c r="I52" s="1"/>
      <c r="J52" s="4"/>
      <c r="K52" s="4" t="str">
        <f>IFERROR(VLOOKUP(J52,Config!$A:$B,2,0),"")</f>
        <v/>
      </c>
      <c r="L52" s="1"/>
      <c r="M52" s="4" t="str">
        <f>IFERROR(VLOOKUP(J52,Config!$A:$G,7,0),"")</f>
        <v/>
      </c>
      <c r="N52" s="23"/>
      <c r="O52" s="24"/>
      <c r="P52" s="24"/>
      <c r="Q52" s="24"/>
      <c r="R52" s="26"/>
      <c r="S52" s="24"/>
      <c r="T52" s="24"/>
      <c r="U52" s="24"/>
      <c r="V52" s="28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s="20" customFormat="1" x14ac:dyDescent="0.25">
      <c r="A53" s="1">
        <v>51</v>
      </c>
      <c r="B53" s="6"/>
      <c r="C53" s="7"/>
      <c r="D53" s="4"/>
      <c r="E53" s="4" t="s">
        <v>70</v>
      </c>
      <c r="F53" s="4"/>
      <c r="G53" s="4">
        <f t="shared" si="0"/>
        <v>1</v>
      </c>
      <c r="H53" s="4">
        <f t="shared" si="1"/>
        <v>1900</v>
      </c>
      <c r="I53" s="1"/>
      <c r="J53" s="4"/>
      <c r="K53" s="4" t="str">
        <f>IFERROR(VLOOKUP(J53,Config!$A:$B,2,0),"")</f>
        <v/>
      </c>
      <c r="L53" s="1"/>
      <c r="M53" s="4" t="str">
        <f>IFERROR(VLOOKUP(J53,Config!$A:$G,7,0),"")</f>
        <v/>
      </c>
      <c r="N53" s="23"/>
      <c r="O53" s="24"/>
      <c r="P53" s="24"/>
      <c r="Q53" s="24"/>
      <c r="R53" s="26"/>
      <c r="S53" s="24"/>
      <c r="T53" s="24"/>
      <c r="U53" s="24"/>
      <c r="V53" s="28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s="20" customFormat="1" x14ac:dyDescent="0.25">
      <c r="A54" s="1">
        <v>52</v>
      </c>
      <c r="B54" s="6"/>
      <c r="C54" s="7"/>
      <c r="D54" s="4"/>
      <c r="E54" s="4" t="s">
        <v>70</v>
      </c>
      <c r="F54" s="4"/>
      <c r="G54" s="4">
        <f t="shared" si="0"/>
        <v>1</v>
      </c>
      <c r="H54" s="4">
        <f t="shared" si="1"/>
        <v>1900</v>
      </c>
      <c r="I54" s="1"/>
      <c r="J54" s="4"/>
      <c r="K54" s="4" t="str">
        <f>IFERROR(VLOOKUP(J54,Config!$A:$B,2,0),"")</f>
        <v/>
      </c>
      <c r="L54" s="1"/>
      <c r="M54" s="4" t="str">
        <f>IFERROR(VLOOKUP(J54,Config!$A:$G,7,0),"")</f>
        <v/>
      </c>
      <c r="N54" s="23"/>
      <c r="O54" s="24"/>
      <c r="P54" s="24"/>
      <c r="Q54" s="24"/>
      <c r="R54" s="26"/>
      <c r="S54" s="24"/>
      <c r="T54" s="24"/>
      <c r="U54" s="24"/>
      <c r="V54" s="28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s="20" customFormat="1" x14ac:dyDescent="0.25">
      <c r="A55" s="1">
        <v>53</v>
      </c>
      <c r="B55" s="6"/>
      <c r="C55" s="7"/>
      <c r="D55" s="4"/>
      <c r="E55" s="4" t="s">
        <v>70</v>
      </c>
      <c r="F55" s="4"/>
      <c r="G55" s="4">
        <f t="shared" si="0"/>
        <v>1</v>
      </c>
      <c r="H55" s="4">
        <f t="shared" si="1"/>
        <v>1900</v>
      </c>
      <c r="I55" s="1"/>
      <c r="J55" s="4"/>
      <c r="K55" s="4" t="str">
        <f>IFERROR(VLOOKUP(J55,Config!$A:$B,2,0),"")</f>
        <v/>
      </c>
      <c r="L55" s="1"/>
      <c r="M55" s="4" t="str">
        <f>IFERROR(VLOOKUP(J55,Config!$A:$G,7,0),"")</f>
        <v/>
      </c>
      <c r="N55" s="23"/>
      <c r="O55" s="24"/>
      <c r="P55" s="24"/>
      <c r="Q55" s="24"/>
      <c r="R55" s="26"/>
      <c r="S55" s="24"/>
      <c r="T55" s="24"/>
      <c r="U55" s="24"/>
      <c r="V55" s="28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s="20" customFormat="1" x14ac:dyDescent="0.25">
      <c r="A56" s="1">
        <v>54</v>
      </c>
      <c r="B56" s="6"/>
      <c r="C56" s="7"/>
      <c r="D56" s="4"/>
      <c r="E56" s="4" t="s">
        <v>70</v>
      </c>
      <c r="F56" s="4"/>
      <c r="G56" s="4">
        <f t="shared" si="0"/>
        <v>1</v>
      </c>
      <c r="H56" s="4">
        <f t="shared" si="1"/>
        <v>1900</v>
      </c>
      <c r="I56" s="1"/>
      <c r="J56" s="4"/>
      <c r="K56" s="4" t="str">
        <f>IFERROR(VLOOKUP(J56,Config!$A:$B,2,0),"")</f>
        <v/>
      </c>
      <c r="L56" s="1"/>
      <c r="M56" s="4" t="str">
        <f>IFERROR(VLOOKUP(J56,Config!$A:$G,7,0),"")</f>
        <v/>
      </c>
      <c r="N56" s="23"/>
      <c r="O56" s="24"/>
      <c r="P56" s="24"/>
      <c r="Q56" s="24"/>
      <c r="R56" s="26"/>
      <c r="S56" s="24"/>
      <c r="T56" s="24"/>
      <c r="U56" s="24"/>
      <c r="V56" s="28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s="20" customFormat="1" x14ac:dyDescent="0.25">
      <c r="A57" s="1">
        <v>55</v>
      </c>
      <c r="B57" s="6"/>
      <c r="C57" s="7"/>
      <c r="D57" s="4"/>
      <c r="E57" s="4" t="s">
        <v>70</v>
      </c>
      <c r="F57" s="4"/>
      <c r="G57" s="4">
        <f t="shared" si="0"/>
        <v>1</v>
      </c>
      <c r="H57" s="4">
        <f t="shared" si="1"/>
        <v>1900</v>
      </c>
      <c r="I57" s="1"/>
      <c r="J57" s="4"/>
      <c r="K57" s="4" t="str">
        <f>IFERROR(VLOOKUP(J57,Config!$A:$B,2,0),"")</f>
        <v/>
      </c>
      <c r="L57" s="1"/>
      <c r="M57" s="4" t="str">
        <f>IFERROR(VLOOKUP(J57,Config!$A:$G,7,0),"")</f>
        <v/>
      </c>
      <c r="N57" s="23"/>
      <c r="O57" s="24"/>
      <c r="P57" s="24"/>
      <c r="Q57" s="24"/>
      <c r="R57" s="26"/>
      <c r="S57" s="24"/>
      <c r="T57" s="24"/>
      <c r="U57" s="24"/>
      <c r="V57" s="28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s="20" customFormat="1" x14ac:dyDescent="0.25">
      <c r="A58" s="1">
        <v>56</v>
      </c>
      <c r="B58" s="6"/>
      <c r="C58" s="7"/>
      <c r="D58" s="4"/>
      <c r="E58" s="4" t="s">
        <v>70</v>
      </c>
      <c r="F58" s="4"/>
      <c r="G58" s="4">
        <f t="shared" si="0"/>
        <v>1</v>
      </c>
      <c r="H58" s="4">
        <f t="shared" si="1"/>
        <v>1900</v>
      </c>
      <c r="I58" s="1"/>
      <c r="J58" s="4"/>
      <c r="K58" s="4" t="str">
        <f>IFERROR(VLOOKUP(J58,Config!$A:$B,2,0),"")</f>
        <v/>
      </c>
      <c r="L58" s="1"/>
      <c r="M58" s="4" t="str">
        <f>IFERROR(VLOOKUP(J58,Config!$A:$G,7,0),"")</f>
        <v/>
      </c>
      <c r="N58" s="23"/>
      <c r="O58" s="24"/>
      <c r="P58" s="24"/>
      <c r="Q58" s="24"/>
      <c r="R58" s="26"/>
      <c r="S58" s="24"/>
      <c r="T58" s="24"/>
      <c r="U58" s="24"/>
      <c r="V58" s="28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s="20" customFormat="1" x14ac:dyDescent="0.25">
      <c r="A59" s="1">
        <v>57</v>
      </c>
      <c r="B59" s="6"/>
      <c r="C59" s="7"/>
      <c r="D59" s="4"/>
      <c r="E59" s="4" t="s">
        <v>70</v>
      </c>
      <c r="F59" s="4"/>
      <c r="G59" s="4">
        <f t="shared" si="0"/>
        <v>1</v>
      </c>
      <c r="H59" s="4">
        <f t="shared" si="1"/>
        <v>1900</v>
      </c>
      <c r="I59" s="1"/>
      <c r="J59" s="4"/>
      <c r="K59" s="4" t="str">
        <f>IFERROR(VLOOKUP(J59,Config!$A:$B,2,0),"")</f>
        <v/>
      </c>
      <c r="L59" s="1"/>
      <c r="M59" s="4" t="str">
        <f>IFERROR(VLOOKUP(J59,Config!$A:$G,7,0),"")</f>
        <v/>
      </c>
      <c r="N59" s="23"/>
      <c r="O59" s="24"/>
      <c r="P59" s="24"/>
      <c r="Q59" s="24"/>
      <c r="R59" s="26"/>
      <c r="S59" s="24"/>
      <c r="T59" s="24"/>
      <c r="U59" s="24"/>
      <c r="V59" s="28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s="20" customFormat="1" x14ac:dyDescent="0.25">
      <c r="A60" s="1">
        <v>58</v>
      </c>
      <c r="B60" s="6"/>
      <c r="C60" s="7"/>
      <c r="D60" s="4"/>
      <c r="E60" s="4" t="s">
        <v>70</v>
      </c>
      <c r="F60" s="4"/>
      <c r="G60" s="4">
        <f t="shared" si="0"/>
        <v>1</v>
      </c>
      <c r="H60" s="4">
        <f t="shared" si="1"/>
        <v>1900</v>
      </c>
      <c r="I60" s="1"/>
      <c r="J60" s="4"/>
      <c r="K60" s="4" t="str">
        <f>IFERROR(VLOOKUP(J60,Config!$A:$B,2,0),"")</f>
        <v/>
      </c>
      <c r="L60" s="1"/>
      <c r="M60" s="4" t="str">
        <f>IFERROR(VLOOKUP(J60,Config!$A:$G,7,0),"")</f>
        <v/>
      </c>
      <c r="N60" s="23"/>
      <c r="O60" s="24"/>
      <c r="P60" s="24"/>
      <c r="Q60" s="24"/>
      <c r="R60" s="26"/>
      <c r="S60" s="24"/>
      <c r="T60" s="24"/>
      <c r="U60" s="24"/>
      <c r="V60" s="28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s="20" customFormat="1" x14ac:dyDescent="0.25">
      <c r="A61" s="1">
        <v>59</v>
      </c>
      <c r="B61" s="6"/>
      <c r="C61" s="7"/>
      <c r="D61" s="4"/>
      <c r="E61" s="4" t="s">
        <v>70</v>
      </c>
      <c r="F61" s="4"/>
      <c r="G61" s="4">
        <f t="shared" si="0"/>
        <v>1</v>
      </c>
      <c r="H61" s="4">
        <f t="shared" si="1"/>
        <v>1900</v>
      </c>
      <c r="I61" s="1"/>
      <c r="J61" s="4"/>
      <c r="K61" s="4" t="str">
        <f>IFERROR(VLOOKUP(J61,Config!$A:$B,2,0),"")</f>
        <v/>
      </c>
      <c r="L61" s="1"/>
      <c r="M61" s="4" t="str">
        <f>IFERROR(VLOOKUP(J61,Config!$A:$G,7,0),"")</f>
        <v/>
      </c>
      <c r="N61" s="23"/>
      <c r="O61" s="24"/>
      <c r="P61" s="24"/>
      <c r="Q61" s="24"/>
      <c r="R61" s="26"/>
      <c r="S61" s="24"/>
      <c r="T61" s="24"/>
      <c r="U61" s="24"/>
      <c r="V61" s="28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s="20" customFormat="1" x14ac:dyDescent="0.25">
      <c r="A62" s="1">
        <v>60</v>
      </c>
      <c r="B62" s="6"/>
      <c r="C62" s="7"/>
      <c r="D62" s="4"/>
      <c r="E62" s="4" t="s">
        <v>70</v>
      </c>
      <c r="F62" s="4"/>
      <c r="G62" s="4">
        <f t="shared" si="0"/>
        <v>1</v>
      </c>
      <c r="H62" s="4">
        <f t="shared" si="1"/>
        <v>1900</v>
      </c>
      <c r="I62" s="1"/>
      <c r="J62" s="4"/>
      <c r="K62" s="4" t="str">
        <f>IFERROR(VLOOKUP(J62,Config!$A:$B,2,0),"")</f>
        <v/>
      </c>
      <c r="L62" s="1"/>
      <c r="M62" s="4" t="str">
        <f>IFERROR(VLOOKUP(J62,Config!$A:$G,7,0),"")</f>
        <v/>
      </c>
      <c r="N62" s="23"/>
      <c r="O62" s="24"/>
      <c r="P62" s="24"/>
      <c r="Q62" s="24"/>
      <c r="R62" s="26"/>
      <c r="S62" s="24"/>
      <c r="T62" s="24"/>
      <c r="U62" s="24"/>
      <c r="V62" s="28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s="20" customFormat="1" x14ac:dyDescent="0.25">
      <c r="A63" s="1">
        <v>61</v>
      </c>
      <c r="B63" s="6"/>
      <c r="C63" s="7"/>
      <c r="D63" s="4"/>
      <c r="E63" s="4" t="s">
        <v>70</v>
      </c>
      <c r="F63" s="4"/>
      <c r="G63" s="4">
        <f t="shared" si="0"/>
        <v>1</v>
      </c>
      <c r="H63" s="4">
        <f t="shared" si="1"/>
        <v>1900</v>
      </c>
      <c r="I63" s="1"/>
      <c r="J63" s="4"/>
      <c r="K63" s="4" t="str">
        <f>IFERROR(VLOOKUP(J63,Config!$A:$B,2,0),"")</f>
        <v/>
      </c>
      <c r="L63" s="1"/>
      <c r="M63" s="4" t="str">
        <f>IFERROR(VLOOKUP(J63,Config!$A:$G,7,0),"")</f>
        <v/>
      </c>
      <c r="N63" s="23"/>
      <c r="O63" s="24"/>
      <c r="P63" s="24"/>
      <c r="Q63" s="24"/>
      <c r="R63" s="26"/>
      <c r="S63" s="24"/>
      <c r="T63" s="24"/>
      <c r="U63" s="24"/>
      <c r="V63" s="28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s="20" customFormat="1" x14ac:dyDescent="0.25">
      <c r="A64" s="1">
        <v>62</v>
      </c>
      <c r="B64" s="6"/>
      <c r="C64" s="7"/>
      <c r="D64" s="4"/>
      <c r="E64" s="4" t="s">
        <v>70</v>
      </c>
      <c r="F64" s="4"/>
      <c r="G64" s="4">
        <f t="shared" si="0"/>
        <v>1</v>
      </c>
      <c r="H64" s="4">
        <f t="shared" si="1"/>
        <v>1900</v>
      </c>
      <c r="I64" s="1"/>
      <c r="J64" s="4"/>
      <c r="K64" s="4" t="str">
        <f>IFERROR(VLOOKUP(J64,Config!$A:$B,2,0),"")</f>
        <v/>
      </c>
      <c r="L64" s="1"/>
      <c r="M64" s="4" t="str">
        <f>IFERROR(VLOOKUP(J64,Config!$A:$G,7,0),"")</f>
        <v/>
      </c>
      <c r="N64" s="23"/>
      <c r="O64" s="24"/>
      <c r="P64" s="24"/>
      <c r="Q64" s="24"/>
      <c r="R64" s="26"/>
      <c r="S64" s="24"/>
      <c r="T64" s="24"/>
      <c r="U64" s="24"/>
      <c r="V64" s="28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s="20" customFormat="1" x14ac:dyDescent="0.25">
      <c r="A65" s="1">
        <v>63</v>
      </c>
      <c r="B65" s="6"/>
      <c r="C65" s="7"/>
      <c r="D65" s="4"/>
      <c r="E65" s="4" t="s">
        <v>70</v>
      </c>
      <c r="F65" s="4"/>
      <c r="G65" s="4">
        <f t="shared" si="0"/>
        <v>1</v>
      </c>
      <c r="H65" s="4">
        <f t="shared" si="1"/>
        <v>1900</v>
      </c>
      <c r="I65" s="1"/>
      <c r="J65" s="4"/>
      <c r="K65" s="4" t="str">
        <f>IFERROR(VLOOKUP(J65,Config!$A:$B,2,0),"")</f>
        <v/>
      </c>
      <c r="L65" s="1"/>
      <c r="M65" s="4" t="str">
        <f>IFERROR(VLOOKUP(J65,Config!$A:$G,7,0),"")</f>
        <v/>
      </c>
      <c r="N65" s="23"/>
      <c r="O65" s="24"/>
      <c r="P65" s="24"/>
      <c r="Q65" s="24"/>
      <c r="R65" s="26"/>
      <c r="S65" s="24"/>
      <c r="T65" s="24"/>
      <c r="U65" s="24"/>
      <c r="V65" s="28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s="20" customFormat="1" x14ac:dyDescent="0.25">
      <c r="A66" s="1">
        <v>64</v>
      </c>
      <c r="B66" s="6"/>
      <c r="C66" s="7"/>
      <c r="D66" s="4"/>
      <c r="E66" s="4" t="s">
        <v>70</v>
      </c>
      <c r="F66" s="4"/>
      <c r="G66" s="4">
        <f t="shared" si="0"/>
        <v>1</v>
      </c>
      <c r="H66" s="4">
        <f t="shared" si="1"/>
        <v>1900</v>
      </c>
      <c r="I66" s="1"/>
      <c r="J66" s="4"/>
      <c r="K66" s="4" t="str">
        <f>IFERROR(VLOOKUP(J66,Config!$A:$B,2,0),"")</f>
        <v/>
      </c>
      <c r="L66" s="1"/>
      <c r="M66" s="4" t="str">
        <f>IFERROR(VLOOKUP(J66,Config!$A:$G,7,0),"")</f>
        <v/>
      </c>
      <c r="N66" s="23"/>
      <c r="O66" s="24"/>
      <c r="P66" s="24"/>
      <c r="Q66" s="24"/>
      <c r="R66" s="26"/>
      <c r="S66" s="24"/>
      <c r="T66" s="24"/>
      <c r="U66" s="24"/>
      <c r="V66" s="28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s="20" customFormat="1" x14ac:dyDescent="0.25">
      <c r="A67" s="1">
        <v>65</v>
      </c>
      <c r="B67" s="6"/>
      <c r="C67" s="7"/>
      <c r="D67" s="4"/>
      <c r="E67" s="4" t="s">
        <v>70</v>
      </c>
      <c r="F67" s="4"/>
      <c r="G67" s="4">
        <f t="shared" si="0"/>
        <v>1</v>
      </c>
      <c r="H67" s="4">
        <f t="shared" si="1"/>
        <v>1900</v>
      </c>
      <c r="I67" s="1"/>
      <c r="J67" s="4"/>
      <c r="K67" s="4" t="str">
        <f>IFERROR(VLOOKUP(J67,Config!$A:$B,2,0),"")</f>
        <v/>
      </c>
      <c r="L67" s="1"/>
      <c r="M67" s="4" t="str">
        <f>IFERROR(VLOOKUP(J67,Config!$A:$G,7,0),"")</f>
        <v/>
      </c>
      <c r="N67" s="23"/>
      <c r="O67" s="24"/>
      <c r="P67" s="24"/>
      <c r="Q67" s="24"/>
      <c r="R67" s="26"/>
      <c r="S67" s="24"/>
      <c r="T67" s="24"/>
      <c r="U67" s="24"/>
      <c r="V67" s="28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s="20" customFormat="1" x14ac:dyDescent="0.25">
      <c r="A68" s="1">
        <v>66</v>
      </c>
      <c r="B68" s="6"/>
      <c r="C68" s="7"/>
      <c r="D68" s="4"/>
      <c r="E68" s="4" t="s">
        <v>70</v>
      </c>
      <c r="F68" s="4"/>
      <c r="G68" s="4">
        <f t="shared" ref="G68:G131" si="27">MONTH(B68)</f>
        <v>1</v>
      </c>
      <c r="H68" s="4">
        <f t="shared" ref="H68:H131" si="28">YEAR(B68)</f>
        <v>1900</v>
      </c>
      <c r="I68" s="1"/>
      <c r="J68" s="4"/>
      <c r="K68" s="4" t="str">
        <f>IFERROR(VLOOKUP(J68,Config!$A:$B,2,0),"")</f>
        <v/>
      </c>
      <c r="L68" s="1"/>
      <c r="M68" s="4" t="str">
        <f>IFERROR(VLOOKUP(J68,Config!$A:$G,7,0),"")</f>
        <v/>
      </c>
      <c r="N68" s="23"/>
      <c r="O68" s="24"/>
      <c r="P68" s="24"/>
      <c r="Q68" s="24"/>
      <c r="R68" s="26"/>
      <c r="S68" s="24"/>
      <c r="T68" s="24"/>
      <c r="U68" s="24"/>
      <c r="V68" s="28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s="20" customFormat="1" x14ac:dyDescent="0.25">
      <c r="A69" s="1">
        <v>67</v>
      </c>
      <c r="B69" s="6"/>
      <c r="C69" s="7"/>
      <c r="D69" s="4"/>
      <c r="E69" s="4" t="s">
        <v>70</v>
      </c>
      <c r="F69" s="4"/>
      <c r="G69" s="4">
        <f t="shared" si="27"/>
        <v>1</v>
      </c>
      <c r="H69" s="4">
        <f t="shared" si="28"/>
        <v>1900</v>
      </c>
      <c r="I69" s="1"/>
      <c r="J69" s="4"/>
      <c r="K69" s="4" t="str">
        <f>IFERROR(VLOOKUP(J69,Config!$A:$B,2,0),"")</f>
        <v/>
      </c>
      <c r="L69" s="1"/>
      <c r="M69" s="4" t="str">
        <f>IFERROR(VLOOKUP(J69,Config!$A:$G,7,0),"")</f>
        <v/>
      </c>
      <c r="N69" s="23"/>
      <c r="O69" s="24"/>
      <c r="P69" s="24"/>
      <c r="Q69" s="24"/>
      <c r="R69" s="26"/>
      <c r="S69" s="24"/>
      <c r="T69" s="24"/>
      <c r="U69" s="24"/>
      <c r="V69" s="28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s="20" customFormat="1" x14ac:dyDescent="0.25">
      <c r="A70" s="1">
        <v>68</v>
      </c>
      <c r="B70" s="6"/>
      <c r="C70" s="7"/>
      <c r="D70" s="4"/>
      <c r="E70" s="4" t="s">
        <v>70</v>
      </c>
      <c r="F70" s="4"/>
      <c r="G70" s="4">
        <f t="shared" si="27"/>
        <v>1</v>
      </c>
      <c r="H70" s="4">
        <f t="shared" si="28"/>
        <v>1900</v>
      </c>
      <c r="I70" s="1"/>
      <c r="J70" s="4"/>
      <c r="K70" s="4" t="str">
        <f>IFERROR(VLOOKUP(J70,Config!$A:$B,2,0),"")</f>
        <v/>
      </c>
      <c r="L70" s="1"/>
      <c r="M70" s="4" t="str">
        <f>IFERROR(VLOOKUP(J70,Config!$A:$G,7,0),"")</f>
        <v/>
      </c>
      <c r="N70" s="23"/>
      <c r="O70" s="24"/>
      <c r="P70" s="24"/>
      <c r="Q70" s="24"/>
      <c r="R70" s="26"/>
      <c r="S70" s="24"/>
      <c r="T70" s="24"/>
      <c r="U70" s="24"/>
      <c r="V70" s="28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s="20" customFormat="1" x14ac:dyDescent="0.25">
      <c r="A71" s="1">
        <v>69</v>
      </c>
      <c r="B71" s="6"/>
      <c r="C71" s="7"/>
      <c r="D71" s="4"/>
      <c r="E71" s="4" t="s">
        <v>70</v>
      </c>
      <c r="F71" s="4"/>
      <c r="G71" s="4">
        <f t="shared" si="27"/>
        <v>1</v>
      </c>
      <c r="H71" s="4">
        <f t="shared" si="28"/>
        <v>1900</v>
      </c>
      <c r="I71" s="1"/>
      <c r="J71" s="4"/>
      <c r="K71" s="4" t="str">
        <f>IFERROR(VLOOKUP(J71,Config!$A:$B,2,0),"")</f>
        <v/>
      </c>
      <c r="L71" s="1"/>
      <c r="M71" s="4" t="str">
        <f>IFERROR(VLOOKUP(J71,Config!$A:$G,7,0),"")</f>
        <v/>
      </c>
      <c r="N71" s="23"/>
      <c r="O71" s="24"/>
      <c r="P71" s="24"/>
      <c r="Q71" s="24"/>
      <c r="R71" s="26"/>
      <c r="S71" s="24"/>
      <c r="T71" s="24"/>
      <c r="U71" s="24"/>
      <c r="V71" s="28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s="20" customFormat="1" x14ac:dyDescent="0.25">
      <c r="A72" s="1">
        <v>70</v>
      </c>
      <c r="B72" s="6"/>
      <c r="C72" s="7"/>
      <c r="D72" s="4"/>
      <c r="E72" s="4" t="s">
        <v>70</v>
      </c>
      <c r="F72" s="4"/>
      <c r="G72" s="4">
        <f t="shared" si="27"/>
        <v>1</v>
      </c>
      <c r="H72" s="4">
        <f t="shared" si="28"/>
        <v>1900</v>
      </c>
      <c r="I72" s="1"/>
      <c r="J72" s="4"/>
      <c r="K72" s="4" t="str">
        <f>IFERROR(VLOOKUP(J72,Config!$A:$B,2,0),"")</f>
        <v/>
      </c>
      <c r="L72" s="1"/>
      <c r="M72" s="4" t="str">
        <f>IFERROR(VLOOKUP(J72,Config!$A:$G,7,0),"")</f>
        <v/>
      </c>
      <c r="N72" s="23"/>
      <c r="O72" s="24"/>
      <c r="P72" s="24"/>
      <c r="Q72" s="24"/>
      <c r="R72" s="26"/>
      <c r="S72" s="24"/>
      <c r="T72" s="24"/>
      <c r="U72" s="24"/>
      <c r="V72" s="28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s="20" customFormat="1" x14ac:dyDescent="0.25">
      <c r="A73" s="1">
        <v>71</v>
      </c>
      <c r="B73" s="6"/>
      <c r="C73" s="7"/>
      <c r="D73" s="4"/>
      <c r="E73" s="4" t="s">
        <v>70</v>
      </c>
      <c r="F73" s="4"/>
      <c r="G73" s="4">
        <f t="shared" si="27"/>
        <v>1</v>
      </c>
      <c r="H73" s="4">
        <f t="shared" si="28"/>
        <v>1900</v>
      </c>
      <c r="I73" s="1"/>
      <c r="J73" s="4"/>
      <c r="K73" s="4" t="str">
        <f>IFERROR(VLOOKUP(J73,Config!$A:$B,2,0),"")</f>
        <v/>
      </c>
      <c r="L73" s="1"/>
      <c r="M73" s="4" t="str">
        <f>IFERROR(VLOOKUP(J73,Config!$A:$G,7,0),"")</f>
        <v/>
      </c>
      <c r="N73" s="23"/>
      <c r="O73" s="24"/>
      <c r="P73" s="24"/>
      <c r="Q73" s="24"/>
      <c r="R73" s="26"/>
      <c r="S73" s="24"/>
      <c r="T73" s="24"/>
      <c r="U73" s="24"/>
      <c r="V73" s="28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s="20" customFormat="1" x14ac:dyDescent="0.25">
      <c r="A74" s="1">
        <v>72</v>
      </c>
      <c r="B74" s="6"/>
      <c r="C74" s="7"/>
      <c r="D74" s="4"/>
      <c r="E74" s="4" t="s">
        <v>70</v>
      </c>
      <c r="F74" s="4"/>
      <c r="G74" s="4">
        <f t="shared" si="27"/>
        <v>1</v>
      </c>
      <c r="H74" s="4">
        <f t="shared" si="28"/>
        <v>1900</v>
      </c>
      <c r="I74" s="1"/>
      <c r="J74" s="4"/>
      <c r="K74" s="4" t="str">
        <f>IFERROR(VLOOKUP(J74,Config!$A:$B,2,0),"")</f>
        <v/>
      </c>
      <c r="L74" s="1"/>
      <c r="M74" s="4" t="str">
        <f>IFERROR(VLOOKUP(J74,Config!$A:$G,7,0),"")</f>
        <v/>
      </c>
      <c r="N74" s="23"/>
      <c r="O74" s="24"/>
      <c r="P74" s="24"/>
      <c r="Q74" s="24"/>
      <c r="R74" s="26"/>
      <c r="S74" s="24"/>
      <c r="T74" s="24"/>
      <c r="U74" s="24"/>
      <c r="V74" s="28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s="20" customFormat="1" x14ac:dyDescent="0.25">
      <c r="A75" s="1">
        <v>73</v>
      </c>
      <c r="B75" s="6"/>
      <c r="C75" s="7"/>
      <c r="D75" s="4"/>
      <c r="E75" s="4" t="s">
        <v>70</v>
      </c>
      <c r="F75" s="4"/>
      <c r="G75" s="4">
        <f t="shared" si="27"/>
        <v>1</v>
      </c>
      <c r="H75" s="4">
        <f t="shared" si="28"/>
        <v>1900</v>
      </c>
      <c r="I75" s="1"/>
      <c r="J75" s="4"/>
      <c r="K75" s="4" t="str">
        <f>IFERROR(VLOOKUP(J75,Config!$A:$B,2,0),"")</f>
        <v/>
      </c>
      <c r="L75" s="1"/>
      <c r="M75" s="4" t="str">
        <f>IFERROR(VLOOKUP(J75,Config!$A:$G,7,0),"")</f>
        <v/>
      </c>
      <c r="N75" s="23"/>
      <c r="O75" s="24"/>
      <c r="P75" s="24"/>
      <c r="Q75" s="24"/>
      <c r="R75" s="26"/>
      <c r="S75" s="24"/>
      <c r="T75" s="24"/>
      <c r="U75" s="24"/>
      <c r="V75" s="28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s="20" customFormat="1" x14ac:dyDescent="0.25">
      <c r="A76" s="1">
        <v>74</v>
      </c>
      <c r="B76" s="6"/>
      <c r="C76" s="7"/>
      <c r="D76" s="4"/>
      <c r="E76" s="4" t="s">
        <v>70</v>
      </c>
      <c r="F76" s="4"/>
      <c r="G76" s="4">
        <f t="shared" si="27"/>
        <v>1</v>
      </c>
      <c r="H76" s="4">
        <f t="shared" si="28"/>
        <v>1900</v>
      </c>
      <c r="I76" s="1"/>
      <c r="J76" s="4"/>
      <c r="K76" s="4" t="str">
        <f>IFERROR(VLOOKUP(J76,Config!$A:$B,2,0),"")</f>
        <v/>
      </c>
      <c r="L76" s="1"/>
      <c r="M76" s="4" t="str">
        <f>IFERROR(VLOOKUP(J76,Config!$A:$G,7,0),"")</f>
        <v/>
      </c>
      <c r="N76" s="23"/>
      <c r="O76" s="24"/>
      <c r="P76" s="24"/>
      <c r="Q76" s="24"/>
      <c r="R76" s="26"/>
      <c r="S76" s="24"/>
      <c r="T76" s="24"/>
      <c r="U76" s="24"/>
      <c r="V76" s="28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s="20" customFormat="1" x14ac:dyDescent="0.25">
      <c r="A77" s="1">
        <v>75</v>
      </c>
      <c r="B77" s="6"/>
      <c r="C77" s="7"/>
      <c r="D77" s="4"/>
      <c r="E77" s="4" t="s">
        <v>70</v>
      </c>
      <c r="F77" s="4"/>
      <c r="G77" s="4">
        <f t="shared" si="27"/>
        <v>1</v>
      </c>
      <c r="H77" s="4">
        <f t="shared" si="28"/>
        <v>1900</v>
      </c>
      <c r="I77" s="1"/>
      <c r="J77" s="4"/>
      <c r="K77" s="4" t="str">
        <f>IFERROR(VLOOKUP(J77,Config!$A:$B,2,0),"")</f>
        <v/>
      </c>
      <c r="L77" s="1"/>
      <c r="M77" s="4" t="str">
        <f>IFERROR(VLOOKUP(J77,Config!$A:$G,7,0),"")</f>
        <v/>
      </c>
      <c r="N77" s="23"/>
      <c r="O77" s="24"/>
      <c r="P77" s="24"/>
      <c r="Q77" s="24"/>
      <c r="R77" s="26"/>
      <c r="S77" s="24"/>
      <c r="T77" s="24"/>
      <c r="U77" s="24"/>
      <c r="V77" s="28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s="20" customFormat="1" x14ac:dyDescent="0.25">
      <c r="A78" s="1">
        <v>76</v>
      </c>
      <c r="B78" s="6"/>
      <c r="C78" s="7"/>
      <c r="D78" s="4"/>
      <c r="E78" s="4" t="s">
        <v>70</v>
      </c>
      <c r="F78" s="4"/>
      <c r="G78" s="4">
        <f t="shared" si="27"/>
        <v>1</v>
      </c>
      <c r="H78" s="4">
        <f t="shared" si="28"/>
        <v>1900</v>
      </c>
      <c r="I78" s="1"/>
      <c r="J78" s="4"/>
      <c r="K78" s="4" t="str">
        <f>IFERROR(VLOOKUP(J78,Config!$A:$B,2,0),"")</f>
        <v/>
      </c>
      <c r="L78" s="1"/>
      <c r="M78" s="4" t="str">
        <f>IFERROR(VLOOKUP(J78,Config!$A:$G,7,0),"")</f>
        <v/>
      </c>
      <c r="N78" s="23"/>
      <c r="O78" s="24"/>
      <c r="P78" s="24"/>
      <c r="Q78" s="24"/>
      <c r="R78" s="26"/>
      <c r="S78" s="24"/>
      <c r="T78" s="24"/>
      <c r="U78" s="24"/>
      <c r="V78" s="28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s="20" customFormat="1" x14ac:dyDescent="0.25">
      <c r="A79" s="1">
        <v>77</v>
      </c>
      <c r="B79" s="6"/>
      <c r="C79" s="7"/>
      <c r="D79" s="4"/>
      <c r="E79" s="4" t="s">
        <v>70</v>
      </c>
      <c r="F79" s="4"/>
      <c r="G79" s="4">
        <f t="shared" si="27"/>
        <v>1</v>
      </c>
      <c r="H79" s="4">
        <f t="shared" si="28"/>
        <v>1900</v>
      </c>
      <c r="I79" s="1"/>
      <c r="J79" s="4"/>
      <c r="K79" s="4" t="str">
        <f>IFERROR(VLOOKUP(J79,Config!$A:$B,2,0),"")</f>
        <v/>
      </c>
      <c r="L79" s="1"/>
      <c r="M79" s="4" t="str">
        <f>IFERROR(VLOOKUP(J79,Config!$A:$G,7,0),"")</f>
        <v/>
      </c>
      <c r="N79" s="23"/>
      <c r="O79" s="24"/>
      <c r="P79" s="24"/>
      <c r="Q79" s="24"/>
      <c r="R79" s="26"/>
      <c r="S79" s="24"/>
      <c r="T79" s="24"/>
      <c r="U79" s="24"/>
      <c r="V79" s="28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s="20" customFormat="1" x14ac:dyDescent="0.25">
      <c r="A80" s="1">
        <v>78</v>
      </c>
      <c r="B80" s="6"/>
      <c r="C80" s="7"/>
      <c r="D80" s="4"/>
      <c r="E80" s="4" t="s">
        <v>70</v>
      </c>
      <c r="F80" s="4"/>
      <c r="G80" s="4">
        <f t="shared" si="27"/>
        <v>1</v>
      </c>
      <c r="H80" s="4">
        <f t="shared" si="28"/>
        <v>1900</v>
      </c>
      <c r="I80" s="1"/>
      <c r="J80" s="4"/>
      <c r="K80" s="4" t="str">
        <f>IFERROR(VLOOKUP(J80,Config!$A:$B,2,0),"")</f>
        <v/>
      </c>
      <c r="L80" s="1"/>
      <c r="M80" s="4" t="str">
        <f>IFERROR(VLOOKUP(J80,Config!$A:$G,7,0),"")</f>
        <v/>
      </c>
      <c r="N80" s="23"/>
      <c r="O80" s="24"/>
      <c r="P80" s="24"/>
      <c r="Q80" s="24"/>
      <c r="R80" s="26"/>
      <c r="S80" s="24"/>
      <c r="T80" s="24"/>
      <c r="U80" s="24"/>
      <c r="V80" s="28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s="20" customFormat="1" x14ac:dyDescent="0.25">
      <c r="A81" s="1">
        <v>79</v>
      </c>
      <c r="B81" s="6"/>
      <c r="C81" s="7"/>
      <c r="D81" s="4"/>
      <c r="E81" s="4" t="s">
        <v>70</v>
      </c>
      <c r="F81" s="4"/>
      <c r="G81" s="4">
        <f t="shared" si="27"/>
        <v>1</v>
      </c>
      <c r="H81" s="4">
        <f t="shared" si="28"/>
        <v>1900</v>
      </c>
      <c r="I81" s="1"/>
      <c r="J81" s="4"/>
      <c r="K81" s="4" t="str">
        <f>IFERROR(VLOOKUP(J81,Config!$A:$B,2,0),"")</f>
        <v/>
      </c>
      <c r="L81" s="1"/>
      <c r="M81" s="4" t="str">
        <f>IFERROR(VLOOKUP(J81,Config!$A:$G,7,0),"")</f>
        <v/>
      </c>
      <c r="N81" s="23"/>
      <c r="O81" s="24"/>
      <c r="P81" s="24"/>
      <c r="Q81" s="24"/>
      <c r="R81" s="26"/>
      <c r="S81" s="24"/>
      <c r="T81" s="24"/>
      <c r="U81" s="24"/>
      <c r="V81" s="28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s="20" customFormat="1" x14ac:dyDescent="0.25">
      <c r="A82" s="1">
        <v>80</v>
      </c>
      <c r="B82" s="6"/>
      <c r="C82" s="7"/>
      <c r="D82" s="4"/>
      <c r="E82" s="4" t="s">
        <v>70</v>
      </c>
      <c r="F82" s="4"/>
      <c r="G82" s="4">
        <f t="shared" si="27"/>
        <v>1</v>
      </c>
      <c r="H82" s="4">
        <f t="shared" si="28"/>
        <v>1900</v>
      </c>
      <c r="I82" s="1"/>
      <c r="J82" s="4"/>
      <c r="K82" s="4" t="str">
        <f>IFERROR(VLOOKUP(J82,Config!$A:$B,2,0),"")</f>
        <v/>
      </c>
      <c r="L82" s="1"/>
      <c r="M82" s="4" t="str">
        <f>IFERROR(VLOOKUP(J82,Config!$A:$G,7,0),"")</f>
        <v/>
      </c>
      <c r="N82" s="23"/>
      <c r="O82" s="24"/>
      <c r="P82" s="24"/>
      <c r="Q82" s="24"/>
      <c r="R82" s="26"/>
      <c r="S82" s="24"/>
      <c r="T82" s="24"/>
      <c r="U82" s="24"/>
      <c r="V82" s="28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s="20" customFormat="1" x14ac:dyDescent="0.25">
      <c r="A83" s="1">
        <v>81</v>
      </c>
      <c r="B83" s="6"/>
      <c r="C83" s="7"/>
      <c r="D83" s="4"/>
      <c r="E83" s="4" t="s">
        <v>70</v>
      </c>
      <c r="F83" s="4"/>
      <c r="G83" s="4">
        <f t="shared" si="27"/>
        <v>1</v>
      </c>
      <c r="H83" s="4">
        <f t="shared" si="28"/>
        <v>1900</v>
      </c>
      <c r="I83" s="1"/>
      <c r="J83" s="4"/>
      <c r="K83" s="4" t="str">
        <f>IFERROR(VLOOKUP(J83,Config!$A:$B,2,0),"")</f>
        <v/>
      </c>
      <c r="L83" s="1"/>
      <c r="M83" s="4" t="str">
        <f>IFERROR(VLOOKUP(J83,Config!$A:$G,7,0),"")</f>
        <v/>
      </c>
      <c r="N83" s="23"/>
      <c r="O83" s="24"/>
      <c r="P83" s="24"/>
      <c r="Q83" s="24"/>
      <c r="R83" s="26"/>
      <c r="S83" s="24"/>
      <c r="T83" s="24"/>
      <c r="U83" s="24"/>
      <c r="V83" s="28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s="20" customFormat="1" x14ac:dyDescent="0.25">
      <c r="A84" s="1">
        <v>82</v>
      </c>
      <c r="B84" s="6"/>
      <c r="C84" s="7"/>
      <c r="D84" s="4"/>
      <c r="E84" s="4" t="s">
        <v>70</v>
      </c>
      <c r="F84" s="4"/>
      <c r="G84" s="4">
        <f t="shared" si="27"/>
        <v>1</v>
      </c>
      <c r="H84" s="4">
        <f t="shared" si="28"/>
        <v>1900</v>
      </c>
      <c r="I84" s="1"/>
      <c r="J84" s="4"/>
      <c r="K84" s="4" t="str">
        <f>IFERROR(VLOOKUP(J84,Config!$A:$B,2,0),"")</f>
        <v/>
      </c>
      <c r="L84" s="1"/>
      <c r="M84" s="4" t="str">
        <f>IFERROR(VLOOKUP(J84,Config!$A:$G,7,0),"")</f>
        <v/>
      </c>
      <c r="N84" s="23"/>
      <c r="O84" s="24"/>
      <c r="P84" s="24"/>
      <c r="Q84" s="24"/>
      <c r="R84" s="26"/>
      <c r="S84" s="24"/>
      <c r="T84" s="24"/>
      <c r="U84" s="24"/>
      <c r="V84" s="28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s="20" customFormat="1" x14ac:dyDescent="0.25">
      <c r="A85" s="1">
        <v>83</v>
      </c>
      <c r="B85" s="6"/>
      <c r="C85" s="7"/>
      <c r="D85" s="4"/>
      <c r="E85" s="4" t="s">
        <v>70</v>
      </c>
      <c r="F85" s="4"/>
      <c r="G85" s="4">
        <f t="shared" si="27"/>
        <v>1</v>
      </c>
      <c r="H85" s="4">
        <f t="shared" si="28"/>
        <v>1900</v>
      </c>
      <c r="I85" s="1"/>
      <c r="J85" s="4"/>
      <c r="K85" s="4" t="str">
        <f>IFERROR(VLOOKUP(J85,Config!$A:$B,2,0),"")</f>
        <v/>
      </c>
      <c r="L85" s="1"/>
      <c r="M85" s="4" t="str">
        <f>IFERROR(VLOOKUP(J85,Config!$A:$G,7,0),"")</f>
        <v/>
      </c>
      <c r="N85" s="23"/>
      <c r="O85" s="24"/>
      <c r="P85" s="24"/>
      <c r="Q85" s="24"/>
      <c r="R85" s="26"/>
      <c r="S85" s="24"/>
      <c r="T85" s="24"/>
      <c r="U85" s="24"/>
      <c r="V85" s="28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s="20" customFormat="1" x14ac:dyDescent="0.25">
      <c r="A86" s="1">
        <v>84</v>
      </c>
      <c r="B86" s="6"/>
      <c r="C86" s="7"/>
      <c r="D86" s="4"/>
      <c r="E86" s="4" t="s">
        <v>70</v>
      </c>
      <c r="F86" s="4"/>
      <c r="G86" s="4">
        <f t="shared" si="27"/>
        <v>1</v>
      </c>
      <c r="H86" s="4">
        <f t="shared" si="28"/>
        <v>1900</v>
      </c>
      <c r="I86" s="1"/>
      <c r="J86" s="4"/>
      <c r="K86" s="4" t="str">
        <f>IFERROR(VLOOKUP(J86,Config!$A:$B,2,0),"")</f>
        <v/>
      </c>
      <c r="L86" s="1"/>
      <c r="M86" s="4" t="str">
        <f>IFERROR(VLOOKUP(J86,Config!$A:$G,7,0),"")</f>
        <v/>
      </c>
      <c r="N86" s="23"/>
      <c r="O86" s="24"/>
      <c r="P86" s="24"/>
      <c r="Q86" s="24"/>
      <c r="R86" s="26"/>
      <c r="S86" s="24"/>
      <c r="T86" s="24"/>
      <c r="U86" s="24"/>
      <c r="V86" s="28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s="20" customFormat="1" x14ac:dyDescent="0.25">
      <c r="A87" s="1">
        <v>85</v>
      </c>
      <c r="B87" s="6"/>
      <c r="C87" s="7"/>
      <c r="D87" s="4"/>
      <c r="E87" s="4" t="s">
        <v>70</v>
      </c>
      <c r="F87" s="4"/>
      <c r="G87" s="4">
        <f t="shared" si="27"/>
        <v>1</v>
      </c>
      <c r="H87" s="4">
        <f t="shared" si="28"/>
        <v>1900</v>
      </c>
      <c r="I87" s="1"/>
      <c r="J87" s="4"/>
      <c r="K87" s="4" t="str">
        <f>IFERROR(VLOOKUP(J87,Config!$A:$B,2,0),"")</f>
        <v/>
      </c>
      <c r="L87" s="1"/>
      <c r="M87" s="4" t="str">
        <f>IFERROR(VLOOKUP(J87,Config!$A:$G,7,0),"")</f>
        <v/>
      </c>
      <c r="N87" s="23"/>
      <c r="O87" s="24"/>
      <c r="P87" s="24"/>
      <c r="Q87" s="24"/>
      <c r="R87" s="26"/>
      <c r="S87" s="24"/>
      <c r="T87" s="24"/>
      <c r="U87" s="24"/>
      <c r="V87" s="28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s="20" customFormat="1" x14ac:dyDescent="0.25">
      <c r="A88" s="1">
        <v>86</v>
      </c>
      <c r="B88" s="6"/>
      <c r="C88" s="7"/>
      <c r="D88" s="4"/>
      <c r="E88" s="4" t="s">
        <v>70</v>
      </c>
      <c r="F88" s="4"/>
      <c r="G88" s="4">
        <f t="shared" si="27"/>
        <v>1</v>
      </c>
      <c r="H88" s="4">
        <f t="shared" si="28"/>
        <v>1900</v>
      </c>
      <c r="I88" s="1"/>
      <c r="J88" s="4"/>
      <c r="K88" s="4" t="str">
        <f>IFERROR(VLOOKUP(J88,Config!$A:$B,2,0),"")</f>
        <v/>
      </c>
      <c r="L88" s="1"/>
      <c r="M88" s="4" t="str">
        <f>IFERROR(VLOOKUP(J88,Config!$A:$G,7,0),"")</f>
        <v/>
      </c>
      <c r="N88" s="23"/>
      <c r="O88" s="24"/>
      <c r="P88" s="24"/>
      <c r="Q88" s="24"/>
      <c r="R88" s="26"/>
      <c r="S88" s="24"/>
      <c r="T88" s="24"/>
      <c r="U88" s="24"/>
      <c r="V88" s="28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s="20" customFormat="1" x14ac:dyDescent="0.25">
      <c r="A89" s="1">
        <v>87</v>
      </c>
      <c r="B89" s="6"/>
      <c r="C89" s="7"/>
      <c r="D89" s="4"/>
      <c r="E89" s="4" t="s">
        <v>70</v>
      </c>
      <c r="F89" s="4"/>
      <c r="G89" s="4">
        <f t="shared" si="27"/>
        <v>1</v>
      </c>
      <c r="H89" s="4">
        <f t="shared" si="28"/>
        <v>1900</v>
      </c>
      <c r="I89" s="1"/>
      <c r="J89" s="4"/>
      <c r="K89" s="4" t="str">
        <f>IFERROR(VLOOKUP(J89,Config!$A:$B,2,0),"")</f>
        <v/>
      </c>
      <c r="L89" s="1"/>
      <c r="M89" s="4" t="str">
        <f>IFERROR(VLOOKUP(J89,Config!$A:$G,7,0),"")</f>
        <v/>
      </c>
      <c r="N89" s="23"/>
      <c r="O89" s="24"/>
      <c r="P89" s="24"/>
      <c r="Q89" s="24"/>
      <c r="R89" s="26"/>
      <c r="S89" s="24"/>
      <c r="T89" s="24"/>
      <c r="U89" s="24"/>
      <c r="V89" s="28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s="20" customFormat="1" x14ac:dyDescent="0.25">
      <c r="A90" s="1">
        <v>88</v>
      </c>
      <c r="B90" s="6"/>
      <c r="C90" s="7"/>
      <c r="D90" s="4"/>
      <c r="E90" s="4" t="s">
        <v>70</v>
      </c>
      <c r="F90" s="4"/>
      <c r="G90" s="4">
        <f t="shared" si="27"/>
        <v>1</v>
      </c>
      <c r="H90" s="4">
        <f t="shared" si="28"/>
        <v>1900</v>
      </c>
      <c r="I90" s="1"/>
      <c r="J90" s="4"/>
      <c r="K90" s="4" t="str">
        <f>IFERROR(VLOOKUP(J90,Config!$A:$B,2,0),"")</f>
        <v/>
      </c>
      <c r="L90" s="1"/>
      <c r="M90" s="4" t="str">
        <f>IFERROR(VLOOKUP(J90,Config!$A:$G,7,0),"")</f>
        <v/>
      </c>
      <c r="N90" s="23"/>
      <c r="O90" s="24"/>
      <c r="P90" s="24"/>
      <c r="Q90" s="24"/>
      <c r="R90" s="26"/>
      <c r="S90" s="24"/>
      <c r="T90" s="24"/>
      <c r="U90" s="24"/>
      <c r="V90" s="28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s="20" customFormat="1" x14ac:dyDescent="0.25">
      <c r="A91" s="1">
        <v>89</v>
      </c>
      <c r="B91" s="6"/>
      <c r="C91" s="7"/>
      <c r="D91" s="4"/>
      <c r="E91" s="4" t="s">
        <v>70</v>
      </c>
      <c r="F91" s="4"/>
      <c r="G91" s="4">
        <f t="shared" si="27"/>
        <v>1</v>
      </c>
      <c r="H91" s="4">
        <f t="shared" si="28"/>
        <v>1900</v>
      </c>
      <c r="I91" s="1"/>
      <c r="J91" s="4"/>
      <c r="K91" s="4" t="str">
        <f>IFERROR(VLOOKUP(J91,Config!$A:$B,2,0),"")</f>
        <v/>
      </c>
      <c r="L91" s="1"/>
      <c r="M91" s="4" t="str">
        <f>IFERROR(VLOOKUP(J91,Config!$A:$G,7,0),"")</f>
        <v/>
      </c>
      <c r="N91" s="23"/>
      <c r="O91" s="24"/>
      <c r="P91" s="24"/>
      <c r="Q91" s="24"/>
      <c r="R91" s="26"/>
      <c r="S91" s="24"/>
      <c r="T91" s="24"/>
      <c r="U91" s="24"/>
      <c r="V91" s="28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s="20" customFormat="1" x14ac:dyDescent="0.25">
      <c r="A92" s="1">
        <v>90</v>
      </c>
      <c r="B92" s="6"/>
      <c r="C92" s="7"/>
      <c r="D92" s="4"/>
      <c r="E92" s="4" t="s">
        <v>70</v>
      </c>
      <c r="F92" s="4"/>
      <c r="G92" s="4">
        <f t="shared" si="27"/>
        <v>1</v>
      </c>
      <c r="H92" s="4">
        <f t="shared" si="28"/>
        <v>1900</v>
      </c>
      <c r="I92" s="1"/>
      <c r="J92" s="4"/>
      <c r="K92" s="4" t="str">
        <f>IFERROR(VLOOKUP(J92,Config!$A:$B,2,0),"")</f>
        <v/>
      </c>
      <c r="L92" s="1"/>
      <c r="M92" s="4" t="str">
        <f>IFERROR(VLOOKUP(J92,Config!$A:$G,7,0),"")</f>
        <v/>
      </c>
      <c r="N92" s="23"/>
      <c r="O92" s="24"/>
      <c r="P92" s="24"/>
      <c r="Q92" s="24"/>
      <c r="R92" s="26"/>
      <c r="S92" s="24"/>
      <c r="T92" s="24"/>
      <c r="U92" s="24"/>
      <c r="V92" s="28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s="20" customFormat="1" x14ac:dyDescent="0.25">
      <c r="A93" s="1">
        <v>91</v>
      </c>
      <c r="B93" s="6"/>
      <c r="C93" s="7"/>
      <c r="D93" s="4"/>
      <c r="E93" s="4" t="s">
        <v>70</v>
      </c>
      <c r="F93" s="4"/>
      <c r="G93" s="4">
        <f t="shared" si="27"/>
        <v>1</v>
      </c>
      <c r="H93" s="4">
        <f t="shared" si="28"/>
        <v>1900</v>
      </c>
      <c r="I93" s="1"/>
      <c r="J93" s="4"/>
      <c r="K93" s="4" t="str">
        <f>IFERROR(VLOOKUP(J93,Config!$A:$B,2,0),"")</f>
        <v/>
      </c>
      <c r="L93" s="1"/>
      <c r="M93" s="4" t="str">
        <f>IFERROR(VLOOKUP(J93,Config!$A:$G,7,0),"")</f>
        <v/>
      </c>
      <c r="N93" s="23"/>
      <c r="O93" s="24"/>
      <c r="P93" s="24"/>
      <c r="Q93" s="24"/>
      <c r="R93" s="26"/>
      <c r="S93" s="24"/>
      <c r="T93" s="24"/>
      <c r="U93" s="24"/>
      <c r="V93" s="28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s="20" customFormat="1" x14ac:dyDescent="0.25">
      <c r="A94" s="1">
        <v>92</v>
      </c>
      <c r="B94" s="6"/>
      <c r="C94" s="7"/>
      <c r="D94" s="4"/>
      <c r="E94" s="4" t="s">
        <v>70</v>
      </c>
      <c r="F94" s="4"/>
      <c r="G94" s="4">
        <f t="shared" si="27"/>
        <v>1</v>
      </c>
      <c r="H94" s="4">
        <f t="shared" si="28"/>
        <v>1900</v>
      </c>
      <c r="I94" s="1"/>
      <c r="J94" s="4"/>
      <c r="K94" s="4" t="str">
        <f>IFERROR(VLOOKUP(J94,Config!$A:$B,2,0),"")</f>
        <v/>
      </c>
      <c r="L94" s="1"/>
      <c r="M94" s="4" t="str">
        <f>IFERROR(VLOOKUP(J94,Config!$A:$G,7,0),"")</f>
        <v/>
      </c>
      <c r="N94" s="23"/>
      <c r="O94" s="24"/>
      <c r="P94" s="24"/>
      <c r="Q94" s="24"/>
      <c r="R94" s="26"/>
      <c r="S94" s="24"/>
      <c r="T94" s="24"/>
      <c r="U94" s="24"/>
      <c r="V94" s="28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s="20" customFormat="1" x14ac:dyDescent="0.25">
      <c r="A95" s="1">
        <v>93</v>
      </c>
      <c r="B95" s="6"/>
      <c r="C95" s="7"/>
      <c r="D95" s="4"/>
      <c r="E95" s="4" t="s">
        <v>70</v>
      </c>
      <c r="F95" s="4"/>
      <c r="G95" s="4">
        <f t="shared" si="27"/>
        <v>1</v>
      </c>
      <c r="H95" s="4">
        <f t="shared" si="28"/>
        <v>1900</v>
      </c>
      <c r="I95" s="1"/>
      <c r="J95" s="4"/>
      <c r="K95" s="4" t="str">
        <f>IFERROR(VLOOKUP(J95,Config!$A:$B,2,0),"")</f>
        <v/>
      </c>
      <c r="L95" s="1"/>
      <c r="M95" s="4" t="str">
        <f>IFERROR(VLOOKUP(J95,Config!$A:$G,7,0),"")</f>
        <v/>
      </c>
      <c r="N95" s="23"/>
      <c r="O95" s="24"/>
      <c r="P95" s="24"/>
      <c r="Q95" s="24"/>
      <c r="R95" s="26"/>
      <c r="S95" s="24"/>
      <c r="T95" s="24"/>
      <c r="U95" s="24"/>
      <c r="V95" s="28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s="20" customFormat="1" x14ac:dyDescent="0.25">
      <c r="A96" s="1">
        <v>94</v>
      </c>
      <c r="B96" s="6"/>
      <c r="C96" s="7"/>
      <c r="D96" s="4"/>
      <c r="E96" s="4" t="s">
        <v>70</v>
      </c>
      <c r="F96" s="4"/>
      <c r="G96" s="4">
        <f t="shared" si="27"/>
        <v>1</v>
      </c>
      <c r="H96" s="4">
        <f t="shared" si="28"/>
        <v>1900</v>
      </c>
      <c r="I96" s="1"/>
      <c r="J96" s="4"/>
      <c r="K96" s="4" t="str">
        <f>IFERROR(VLOOKUP(J96,Config!$A:$B,2,0),"")</f>
        <v/>
      </c>
      <c r="L96" s="1"/>
      <c r="M96" s="4" t="str">
        <f>IFERROR(VLOOKUP(J96,Config!$A:$G,7,0),"")</f>
        <v/>
      </c>
      <c r="N96" s="23"/>
      <c r="O96" s="24"/>
      <c r="P96" s="24"/>
      <c r="Q96" s="24"/>
      <c r="R96" s="26"/>
      <c r="S96" s="24"/>
      <c r="T96" s="24"/>
      <c r="U96" s="24"/>
      <c r="V96" s="28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s="20" customFormat="1" x14ac:dyDescent="0.25">
      <c r="A97" s="1">
        <v>95</v>
      </c>
      <c r="B97" s="6"/>
      <c r="C97" s="7"/>
      <c r="D97" s="4"/>
      <c r="E97" s="4" t="s">
        <v>70</v>
      </c>
      <c r="F97" s="4"/>
      <c r="G97" s="4">
        <f t="shared" si="27"/>
        <v>1</v>
      </c>
      <c r="H97" s="4">
        <f t="shared" si="28"/>
        <v>1900</v>
      </c>
      <c r="I97" s="1"/>
      <c r="J97" s="4"/>
      <c r="K97" s="4" t="str">
        <f>IFERROR(VLOOKUP(J97,Config!$A:$B,2,0),"")</f>
        <v/>
      </c>
      <c r="L97" s="1"/>
      <c r="M97" s="4" t="str">
        <f>IFERROR(VLOOKUP(J97,Config!$A:$G,7,0),"")</f>
        <v/>
      </c>
      <c r="N97" s="23"/>
      <c r="O97" s="24"/>
      <c r="P97" s="24"/>
      <c r="Q97" s="24"/>
      <c r="R97" s="26"/>
      <c r="S97" s="24"/>
      <c r="T97" s="24"/>
      <c r="U97" s="24"/>
      <c r="V97" s="28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s="20" customFormat="1" x14ac:dyDescent="0.25">
      <c r="A98" s="1">
        <v>96</v>
      </c>
      <c r="B98" s="6"/>
      <c r="C98" s="7"/>
      <c r="D98" s="4"/>
      <c r="E98" s="4" t="s">
        <v>70</v>
      </c>
      <c r="F98" s="4"/>
      <c r="G98" s="4">
        <f t="shared" si="27"/>
        <v>1</v>
      </c>
      <c r="H98" s="4">
        <f t="shared" si="28"/>
        <v>1900</v>
      </c>
      <c r="I98" s="1"/>
      <c r="J98" s="4"/>
      <c r="K98" s="4" t="str">
        <f>IFERROR(VLOOKUP(J98,Config!$A:$B,2,0),"")</f>
        <v/>
      </c>
      <c r="L98" s="1"/>
      <c r="M98" s="4" t="str">
        <f>IFERROR(VLOOKUP(J98,Config!$A:$G,7,0),"")</f>
        <v/>
      </c>
      <c r="N98" s="23"/>
      <c r="O98" s="24"/>
      <c r="P98" s="24"/>
      <c r="Q98" s="24"/>
      <c r="R98" s="26"/>
      <c r="S98" s="24"/>
      <c r="T98" s="24"/>
      <c r="U98" s="24"/>
      <c r="V98" s="28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s="20" customFormat="1" x14ac:dyDescent="0.25">
      <c r="A99" s="1">
        <v>97</v>
      </c>
      <c r="B99" s="6"/>
      <c r="C99" s="7"/>
      <c r="D99" s="4"/>
      <c r="E99" s="4" t="s">
        <v>70</v>
      </c>
      <c r="F99" s="4"/>
      <c r="G99" s="4">
        <f t="shared" si="27"/>
        <v>1</v>
      </c>
      <c r="H99" s="4">
        <f t="shared" si="28"/>
        <v>1900</v>
      </c>
      <c r="I99" s="1"/>
      <c r="J99" s="4"/>
      <c r="K99" s="4" t="str">
        <f>IFERROR(VLOOKUP(J99,Config!$A:$B,2,0),"")</f>
        <v/>
      </c>
      <c r="L99" s="1"/>
      <c r="M99" s="4" t="str">
        <f>IFERROR(VLOOKUP(J99,Config!$A:$G,7,0),"")</f>
        <v/>
      </c>
      <c r="N99" s="23"/>
      <c r="O99" s="24"/>
      <c r="P99" s="24"/>
      <c r="Q99" s="24"/>
      <c r="R99" s="26"/>
      <c r="S99" s="24"/>
      <c r="T99" s="24"/>
      <c r="U99" s="24"/>
      <c r="V99" s="28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s="20" customFormat="1" x14ac:dyDescent="0.25">
      <c r="A100" s="1">
        <v>98</v>
      </c>
      <c r="B100" s="6"/>
      <c r="C100" s="7"/>
      <c r="D100" s="4"/>
      <c r="E100" s="4" t="s">
        <v>70</v>
      </c>
      <c r="F100" s="4"/>
      <c r="G100" s="4">
        <f t="shared" si="27"/>
        <v>1</v>
      </c>
      <c r="H100" s="4">
        <f t="shared" si="28"/>
        <v>1900</v>
      </c>
      <c r="I100" s="1"/>
      <c r="J100" s="4"/>
      <c r="K100" s="4" t="str">
        <f>IFERROR(VLOOKUP(J100,Config!$A:$B,2,0),"")</f>
        <v/>
      </c>
      <c r="L100" s="1"/>
      <c r="M100" s="4" t="str">
        <f>IFERROR(VLOOKUP(J100,Config!$A:$G,7,0),"")</f>
        <v/>
      </c>
      <c r="N100" s="23"/>
      <c r="O100" s="24"/>
      <c r="P100" s="24"/>
      <c r="Q100" s="24"/>
      <c r="R100" s="26"/>
      <c r="S100" s="24"/>
      <c r="T100" s="24"/>
      <c r="U100" s="24"/>
      <c r="V100" s="28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s="20" customFormat="1" x14ac:dyDescent="0.25">
      <c r="A101" s="1">
        <v>99</v>
      </c>
      <c r="B101" s="6"/>
      <c r="C101" s="7"/>
      <c r="D101" s="4"/>
      <c r="E101" s="4" t="s">
        <v>70</v>
      </c>
      <c r="F101" s="4"/>
      <c r="G101" s="4">
        <f t="shared" si="27"/>
        <v>1</v>
      </c>
      <c r="H101" s="4">
        <f t="shared" si="28"/>
        <v>1900</v>
      </c>
      <c r="I101" s="1"/>
      <c r="J101" s="4"/>
      <c r="K101" s="4" t="str">
        <f>IFERROR(VLOOKUP(J101,Config!$A:$B,2,0),"")</f>
        <v/>
      </c>
      <c r="L101" s="1"/>
      <c r="M101" s="4" t="str">
        <f>IFERROR(VLOOKUP(J101,Config!$A:$G,7,0),"")</f>
        <v/>
      </c>
      <c r="N101" s="23"/>
      <c r="O101" s="24"/>
      <c r="P101" s="24"/>
      <c r="Q101" s="24"/>
      <c r="R101" s="26"/>
      <c r="S101" s="24"/>
      <c r="T101" s="24"/>
      <c r="U101" s="24"/>
      <c r="V101" s="28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s="20" customFormat="1" x14ac:dyDescent="0.25">
      <c r="A102" s="1">
        <v>100</v>
      </c>
      <c r="B102" s="6"/>
      <c r="C102" s="7"/>
      <c r="D102" s="4"/>
      <c r="E102" s="4" t="s">
        <v>70</v>
      </c>
      <c r="F102" s="4"/>
      <c r="G102" s="4">
        <f t="shared" si="27"/>
        <v>1</v>
      </c>
      <c r="H102" s="4">
        <f t="shared" si="28"/>
        <v>1900</v>
      </c>
      <c r="I102" s="1"/>
      <c r="J102" s="4"/>
      <c r="K102" s="4" t="str">
        <f>IFERROR(VLOOKUP(J102,Config!$A:$B,2,0),"")</f>
        <v/>
      </c>
      <c r="L102" s="1"/>
      <c r="M102" s="4" t="str">
        <f>IFERROR(VLOOKUP(J102,Config!$A:$G,7,0),"")</f>
        <v/>
      </c>
      <c r="N102" s="23"/>
      <c r="O102" s="24"/>
      <c r="P102" s="24"/>
      <c r="Q102" s="24"/>
      <c r="R102" s="26"/>
      <c r="S102" s="24"/>
      <c r="T102" s="24"/>
      <c r="U102" s="24"/>
      <c r="V102" s="28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s="20" customFormat="1" x14ac:dyDescent="0.25">
      <c r="A103" s="1">
        <v>101</v>
      </c>
      <c r="B103" s="6"/>
      <c r="C103" s="7"/>
      <c r="D103" s="4"/>
      <c r="E103" s="4" t="s">
        <v>70</v>
      </c>
      <c r="F103" s="4"/>
      <c r="G103" s="4">
        <f t="shared" si="27"/>
        <v>1</v>
      </c>
      <c r="H103" s="4">
        <f t="shared" si="28"/>
        <v>1900</v>
      </c>
      <c r="I103" s="1"/>
      <c r="J103" s="4"/>
      <c r="K103" s="4" t="str">
        <f>IFERROR(VLOOKUP(J103,Config!$A:$B,2,0),"")</f>
        <v/>
      </c>
      <c r="L103" s="1"/>
      <c r="M103" s="4" t="str">
        <f>IFERROR(VLOOKUP(J103,Config!$A:$G,7,0),"")</f>
        <v/>
      </c>
      <c r="N103" s="23"/>
      <c r="O103" s="24"/>
      <c r="P103" s="24"/>
      <c r="Q103" s="24"/>
      <c r="R103" s="26"/>
      <c r="S103" s="24"/>
      <c r="T103" s="24"/>
      <c r="U103" s="24"/>
      <c r="V103" s="28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20" customFormat="1" x14ac:dyDescent="0.25">
      <c r="A104" s="1">
        <v>102</v>
      </c>
      <c r="B104" s="6"/>
      <c r="C104" s="7"/>
      <c r="D104" s="4"/>
      <c r="E104" s="4" t="s">
        <v>70</v>
      </c>
      <c r="F104" s="4"/>
      <c r="G104" s="4">
        <f t="shared" si="27"/>
        <v>1</v>
      </c>
      <c r="H104" s="4">
        <f t="shared" si="28"/>
        <v>1900</v>
      </c>
      <c r="I104" s="1"/>
      <c r="J104" s="4"/>
      <c r="K104" s="4" t="str">
        <f>IFERROR(VLOOKUP(J104,Config!$A:$B,2,0),"")</f>
        <v/>
      </c>
      <c r="L104" s="1"/>
      <c r="M104" s="4" t="str">
        <f>IFERROR(VLOOKUP(J104,Config!$A:$G,7,0),"")</f>
        <v/>
      </c>
      <c r="N104" s="23"/>
      <c r="O104" s="24"/>
      <c r="P104" s="24"/>
      <c r="Q104" s="24"/>
      <c r="R104" s="26"/>
      <c r="S104" s="24"/>
      <c r="T104" s="24"/>
      <c r="U104" s="24"/>
      <c r="V104" s="28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s="20" customFormat="1" x14ac:dyDescent="0.25">
      <c r="A105" s="1">
        <v>103</v>
      </c>
      <c r="B105" s="6"/>
      <c r="C105" s="7"/>
      <c r="D105" s="4"/>
      <c r="E105" s="4" t="s">
        <v>70</v>
      </c>
      <c r="F105" s="4"/>
      <c r="G105" s="4">
        <f t="shared" si="27"/>
        <v>1</v>
      </c>
      <c r="H105" s="4">
        <f t="shared" si="28"/>
        <v>1900</v>
      </c>
      <c r="I105" s="1"/>
      <c r="J105" s="4"/>
      <c r="K105" s="4" t="str">
        <f>IFERROR(VLOOKUP(J105,Config!$A:$B,2,0),"")</f>
        <v/>
      </c>
      <c r="L105" s="1"/>
      <c r="M105" s="4" t="str">
        <f>IFERROR(VLOOKUP(J105,Config!$A:$G,7,0),"")</f>
        <v/>
      </c>
      <c r="N105" s="23"/>
      <c r="O105" s="24"/>
      <c r="P105" s="24"/>
      <c r="Q105" s="24"/>
      <c r="R105" s="26"/>
      <c r="S105" s="24"/>
      <c r="T105" s="24"/>
      <c r="U105" s="24"/>
      <c r="V105" s="28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20" customFormat="1" x14ac:dyDescent="0.25">
      <c r="A106" s="1">
        <v>104</v>
      </c>
      <c r="B106" s="6"/>
      <c r="C106" s="7"/>
      <c r="D106" s="4"/>
      <c r="E106" s="4" t="s">
        <v>70</v>
      </c>
      <c r="F106" s="4"/>
      <c r="G106" s="4">
        <f t="shared" si="27"/>
        <v>1</v>
      </c>
      <c r="H106" s="4">
        <f t="shared" si="28"/>
        <v>1900</v>
      </c>
      <c r="I106" s="1"/>
      <c r="J106" s="4"/>
      <c r="K106" s="4" t="str">
        <f>IFERROR(VLOOKUP(J106,Config!$A:$B,2,0),"")</f>
        <v/>
      </c>
      <c r="L106" s="1"/>
      <c r="M106" s="4" t="str">
        <f>IFERROR(VLOOKUP(J106,Config!$A:$G,7,0),"")</f>
        <v/>
      </c>
      <c r="N106" s="23"/>
      <c r="O106" s="24"/>
      <c r="P106" s="24"/>
      <c r="Q106" s="24"/>
      <c r="R106" s="26"/>
      <c r="S106" s="24"/>
      <c r="T106" s="24"/>
      <c r="U106" s="24"/>
      <c r="V106" s="28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s="20" customFormat="1" x14ac:dyDescent="0.25">
      <c r="A107" s="1">
        <v>105</v>
      </c>
      <c r="B107" s="6"/>
      <c r="C107" s="7"/>
      <c r="D107" s="4"/>
      <c r="E107" s="4" t="s">
        <v>70</v>
      </c>
      <c r="F107" s="4"/>
      <c r="G107" s="4">
        <f t="shared" si="27"/>
        <v>1</v>
      </c>
      <c r="H107" s="4">
        <f t="shared" si="28"/>
        <v>1900</v>
      </c>
      <c r="I107" s="1"/>
      <c r="J107" s="4"/>
      <c r="K107" s="4" t="str">
        <f>IFERROR(VLOOKUP(J107,Config!$A:$B,2,0),"")</f>
        <v/>
      </c>
      <c r="L107" s="1"/>
      <c r="M107" s="4" t="str">
        <f>IFERROR(VLOOKUP(J107,Config!$A:$G,7,0),"")</f>
        <v/>
      </c>
      <c r="N107" s="23"/>
      <c r="O107" s="24"/>
      <c r="P107" s="24"/>
      <c r="Q107" s="24"/>
      <c r="R107" s="26"/>
      <c r="S107" s="24"/>
      <c r="T107" s="24"/>
      <c r="U107" s="24"/>
      <c r="V107" s="28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s="20" customFormat="1" x14ac:dyDescent="0.25">
      <c r="A108" s="1">
        <v>106</v>
      </c>
      <c r="B108" s="6"/>
      <c r="C108" s="7"/>
      <c r="D108" s="4"/>
      <c r="E108" s="4" t="s">
        <v>70</v>
      </c>
      <c r="F108" s="4"/>
      <c r="G108" s="4">
        <f t="shared" si="27"/>
        <v>1</v>
      </c>
      <c r="H108" s="4">
        <f t="shared" si="28"/>
        <v>1900</v>
      </c>
      <c r="I108" s="1"/>
      <c r="J108" s="4"/>
      <c r="K108" s="4" t="str">
        <f>IFERROR(VLOOKUP(J108,Config!$A:$B,2,0),"")</f>
        <v/>
      </c>
      <c r="L108" s="1"/>
      <c r="M108" s="4" t="str">
        <f>IFERROR(VLOOKUP(J108,Config!$A:$G,7,0),"")</f>
        <v/>
      </c>
      <c r="N108" s="23"/>
      <c r="O108" s="24"/>
      <c r="P108" s="24"/>
      <c r="Q108" s="24"/>
      <c r="R108" s="26"/>
      <c r="S108" s="24"/>
      <c r="T108" s="24"/>
      <c r="U108" s="24"/>
      <c r="V108" s="28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s="20" customFormat="1" x14ac:dyDescent="0.25">
      <c r="A109" s="1">
        <v>107</v>
      </c>
      <c r="B109" s="6"/>
      <c r="C109" s="7"/>
      <c r="D109" s="4"/>
      <c r="E109" s="4" t="s">
        <v>70</v>
      </c>
      <c r="F109" s="4"/>
      <c r="G109" s="4">
        <f t="shared" si="27"/>
        <v>1</v>
      </c>
      <c r="H109" s="4">
        <f t="shared" si="28"/>
        <v>1900</v>
      </c>
      <c r="I109" s="1"/>
      <c r="J109" s="4"/>
      <c r="K109" s="4" t="str">
        <f>IFERROR(VLOOKUP(J109,Config!$A:$B,2,0),"")</f>
        <v/>
      </c>
      <c r="L109" s="1"/>
      <c r="M109" s="4" t="str">
        <f>IFERROR(VLOOKUP(J109,Config!$A:$G,7,0),"")</f>
        <v/>
      </c>
      <c r="N109" s="23"/>
      <c r="O109" s="24"/>
      <c r="P109" s="24"/>
      <c r="Q109" s="24"/>
      <c r="R109" s="26"/>
      <c r="S109" s="24"/>
      <c r="T109" s="24"/>
      <c r="U109" s="24"/>
      <c r="V109" s="28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s="20" customFormat="1" x14ac:dyDescent="0.25">
      <c r="A110" s="1">
        <v>108</v>
      </c>
      <c r="B110" s="6"/>
      <c r="C110" s="7"/>
      <c r="D110" s="4"/>
      <c r="E110" s="4" t="s">
        <v>70</v>
      </c>
      <c r="F110" s="4"/>
      <c r="G110" s="4">
        <f t="shared" si="27"/>
        <v>1</v>
      </c>
      <c r="H110" s="4">
        <f t="shared" si="28"/>
        <v>1900</v>
      </c>
      <c r="I110" s="1"/>
      <c r="J110" s="4"/>
      <c r="K110" s="4" t="str">
        <f>IFERROR(VLOOKUP(J110,Config!$A:$B,2,0),"")</f>
        <v/>
      </c>
      <c r="L110" s="1"/>
      <c r="M110" s="4" t="str">
        <f>IFERROR(VLOOKUP(J110,Config!$A:$G,7,0),"")</f>
        <v/>
      </c>
      <c r="N110" s="23"/>
      <c r="O110" s="24"/>
      <c r="P110" s="24"/>
      <c r="Q110" s="24"/>
      <c r="R110" s="26"/>
      <c r="S110" s="24"/>
      <c r="T110" s="24"/>
      <c r="U110" s="24"/>
      <c r="V110" s="28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s="20" customFormat="1" x14ac:dyDescent="0.25">
      <c r="A111" s="1">
        <v>109</v>
      </c>
      <c r="B111" s="6"/>
      <c r="C111" s="7"/>
      <c r="D111" s="4"/>
      <c r="E111" s="4" t="s">
        <v>70</v>
      </c>
      <c r="F111" s="4"/>
      <c r="G111" s="4">
        <f t="shared" si="27"/>
        <v>1</v>
      </c>
      <c r="H111" s="4">
        <f t="shared" si="28"/>
        <v>1900</v>
      </c>
      <c r="I111" s="1"/>
      <c r="J111" s="4"/>
      <c r="K111" s="4" t="str">
        <f>IFERROR(VLOOKUP(J111,Config!$A:$B,2,0),"")</f>
        <v/>
      </c>
      <c r="L111" s="1"/>
      <c r="M111" s="4" t="str">
        <f>IFERROR(VLOOKUP(J111,Config!$A:$G,7,0),"")</f>
        <v/>
      </c>
      <c r="N111" s="23"/>
      <c r="O111" s="24"/>
      <c r="P111" s="24"/>
      <c r="Q111" s="24"/>
      <c r="R111" s="26"/>
      <c r="S111" s="24"/>
      <c r="T111" s="24"/>
      <c r="U111" s="24"/>
      <c r="V111" s="28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s="20" customFormat="1" x14ac:dyDescent="0.25">
      <c r="A112" s="1">
        <v>110</v>
      </c>
      <c r="B112" s="6"/>
      <c r="C112" s="7"/>
      <c r="D112" s="4"/>
      <c r="E112" s="4" t="s">
        <v>70</v>
      </c>
      <c r="F112" s="4"/>
      <c r="G112" s="4">
        <f t="shared" si="27"/>
        <v>1</v>
      </c>
      <c r="H112" s="4">
        <f t="shared" si="28"/>
        <v>1900</v>
      </c>
      <c r="I112" s="1"/>
      <c r="J112" s="4"/>
      <c r="K112" s="4" t="str">
        <f>IFERROR(VLOOKUP(J112,Config!$A:$B,2,0),"")</f>
        <v/>
      </c>
      <c r="L112" s="1"/>
      <c r="M112" s="4" t="str">
        <f>IFERROR(VLOOKUP(J112,Config!$A:$G,7,0),"")</f>
        <v/>
      </c>
      <c r="N112" s="23"/>
      <c r="O112" s="24"/>
      <c r="P112" s="24"/>
      <c r="Q112" s="24"/>
      <c r="R112" s="26"/>
      <c r="S112" s="24"/>
      <c r="T112" s="24"/>
      <c r="U112" s="24"/>
      <c r="V112" s="28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s="20" customFormat="1" x14ac:dyDescent="0.25">
      <c r="A113" s="1">
        <v>111</v>
      </c>
      <c r="B113" s="6"/>
      <c r="C113" s="7"/>
      <c r="D113" s="4"/>
      <c r="E113" s="4" t="s">
        <v>70</v>
      </c>
      <c r="F113" s="4"/>
      <c r="G113" s="4">
        <f t="shared" si="27"/>
        <v>1</v>
      </c>
      <c r="H113" s="4">
        <f t="shared" si="28"/>
        <v>1900</v>
      </c>
      <c r="I113" s="1"/>
      <c r="J113" s="4"/>
      <c r="K113" s="4" t="str">
        <f>IFERROR(VLOOKUP(J113,Config!$A:$B,2,0),"")</f>
        <v/>
      </c>
      <c r="L113" s="1"/>
      <c r="M113" s="4" t="str">
        <f>IFERROR(VLOOKUP(J113,Config!$A:$G,7,0),"")</f>
        <v/>
      </c>
      <c r="N113" s="23"/>
      <c r="O113" s="24"/>
      <c r="P113" s="24"/>
      <c r="Q113" s="24"/>
      <c r="R113" s="26"/>
      <c r="S113" s="24"/>
      <c r="T113" s="24"/>
      <c r="U113" s="24"/>
      <c r="V113" s="28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s="20" customFormat="1" x14ac:dyDescent="0.25">
      <c r="A114" s="1">
        <v>112</v>
      </c>
      <c r="B114" s="6"/>
      <c r="C114" s="7"/>
      <c r="D114" s="4"/>
      <c r="E114" s="4" t="s">
        <v>70</v>
      </c>
      <c r="F114" s="4"/>
      <c r="G114" s="4">
        <f t="shared" si="27"/>
        <v>1</v>
      </c>
      <c r="H114" s="4">
        <f t="shared" si="28"/>
        <v>1900</v>
      </c>
      <c r="I114" s="1"/>
      <c r="J114" s="4"/>
      <c r="K114" s="4" t="str">
        <f>IFERROR(VLOOKUP(J114,Config!$A:$B,2,0),"")</f>
        <v/>
      </c>
      <c r="L114" s="1"/>
      <c r="M114" s="4" t="str">
        <f>IFERROR(VLOOKUP(J114,Config!$A:$G,7,0),"")</f>
        <v/>
      </c>
      <c r="N114" s="23"/>
      <c r="O114" s="24"/>
      <c r="P114" s="24"/>
      <c r="Q114" s="24"/>
      <c r="R114" s="26"/>
      <c r="S114" s="24"/>
      <c r="T114" s="24"/>
      <c r="U114" s="24"/>
      <c r="V114" s="28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s="20" customFormat="1" x14ac:dyDescent="0.25">
      <c r="A115" s="1">
        <v>113</v>
      </c>
      <c r="B115" s="6"/>
      <c r="C115" s="7"/>
      <c r="D115" s="4"/>
      <c r="E115" s="4" t="s">
        <v>70</v>
      </c>
      <c r="F115" s="4"/>
      <c r="G115" s="4">
        <f t="shared" si="27"/>
        <v>1</v>
      </c>
      <c r="H115" s="4">
        <f t="shared" si="28"/>
        <v>1900</v>
      </c>
      <c r="I115" s="1"/>
      <c r="J115" s="4"/>
      <c r="K115" s="4" t="str">
        <f>IFERROR(VLOOKUP(J115,Config!$A:$B,2,0),"")</f>
        <v/>
      </c>
      <c r="L115" s="1"/>
      <c r="M115" s="4" t="str">
        <f>IFERROR(VLOOKUP(J115,Config!$A:$G,7,0),"")</f>
        <v/>
      </c>
      <c r="N115" s="23"/>
      <c r="O115" s="24"/>
      <c r="P115" s="24"/>
      <c r="Q115" s="24"/>
      <c r="R115" s="26"/>
      <c r="S115" s="24"/>
      <c r="T115" s="24"/>
      <c r="U115" s="24"/>
      <c r="V115" s="28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s="20" customFormat="1" x14ac:dyDescent="0.25">
      <c r="A116" s="1">
        <v>114</v>
      </c>
      <c r="B116" s="6"/>
      <c r="C116" s="7"/>
      <c r="D116" s="4"/>
      <c r="E116" s="4" t="s">
        <v>70</v>
      </c>
      <c r="F116" s="4"/>
      <c r="G116" s="4">
        <f t="shared" si="27"/>
        <v>1</v>
      </c>
      <c r="H116" s="4">
        <f t="shared" si="28"/>
        <v>1900</v>
      </c>
      <c r="I116" s="1"/>
      <c r="J116" s="4"/>
      <c r="K116" s="4" t="str">
        <f>IFERROR(VLOOKUP(J116,Config!$A:$B,2,0),"")</f>
        <v/>
      </c>
      <c r="L116" s="1"/>
      <c r="M116" s="4" t="str">
        <f>IFERROR(VLOOKUP(J116,Config!$A:$G,7,0),"")</f>
        <v/>
      </c>
      <c r="N116" s="23"/>
      <c r="O116" s="24"/>
      <c r="P116" s="24"/>
      <c r="Q116" s="24"/>
      <c r="R116" s="26"/>
      <c r="S116" s="24"/>
      <c r="T116" s="24"/>
      <c r="U116" s="24"/>
      <c r="V116" s="28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s="20" customFormat="1" x14ac:dyDescent="0.25">
      <c r="A117" s="1">
        <v>115</v>
      </c>
      <c r="B117" s="6"/>
      <c r="C117" s="7"/>
      <c r="D117" s="4"/>
      <c r="E117" s="4" t="s">
        <v>70</v>
      </c>
      <c r="F117" s="4"/>
      <c r="G117" s="4">
        <f t="shared" si="27"/>
        <v>1</v>
      </c>
      <c r="H117" s="4">
        <f t="shared" si="28"/>
        <v>1900</v>
      </c>
      <c r="I117" s="1"/>
      <c r="J117" s="4"/>
      <c r="K117" s="4" t="str">
        <f>IFERROR(VLOOKUP(J117,Config!$A:$B,2,0),"")</f>
        <v/>
      </c>
      <c r="L117" s="1"/>
      <c r="M117" s="4" t="str">
        <f>IFERROR(VLOOKUP(J117,Config!$A:$G,7,0),"")</f>
        <v/>
      </c>
      <c r="N117" s="23"/>
      <c r="O117" s="24"/>
      <c r="P117" s="24"/>
      <c r="Q117" s="24"/>
      <c r="R117" s="26"/>
      <c r="S117" s="24"/>
      <c r="T117" s="24"/>
      <c r="U117" s="24"/>
      <c r="V117" s="28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s="20" customFormat="1" x14ac:dyDescent="0.25">
      <c r="A118" s="1">
        <v>116</v>
      </c>
      <c r="B118" s="6"/>
      <c r="C118" s="7"/>
      <c r="D118" s="4"/>
      <c r="E118" s="4" t="s">
        <v>70</v>
      </c>
      <c r="F118" s="4"/>
      <c r="G118" s="4">
        <f t="shared" si="27"/>
        <v>1</v>
      </c>
      <c r="H118" s="4">
        <f t="shared" si="28"/>
        <v>1900</v>
      </c>
      <c r="I118" s="1"/>
      <c r="J118" s="4"/>
      <c r="K118" s="4" t="str">
        <f>IFERROR(VLOOKUP(J118,Config!$A:$B,2,0),"")</f>
        <v/>
      </c>
      <c r="L118" s="1"/>
      <c r="M118" s="4" t="str">
        <f>IFERROR(VLOOKUP(J118,Config!$A:$G,7,0),"")</f>
        <v/>
      </c>
      <c r="N118" s="23"/>
      <c r="O118" s="24"/>
      <c r="P118" s="24"/>
      <c r="Q118" s="24"/>
      <c r="R118" s="26"/>
      <c r="S118" s="24"/>
      <c r="T118" s="24"/>
      <c r="U118" s="24"/>
      <c r="V118" s="28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s="20" customFormat="1" x14ac:dyDescent="0.25">
      <c r="A119" s="1">
        <v>117</v>
      </c>
      <c r="B119" s="6"/>
      <c r="C119" s="7"/>
      <c r="D119" s="4"/>
      <c r="E119" s="4" t="s">
        <v>70</v>
      </c>
      <c r="F119" s="4"/>
      <c r="G119" s="4">
        <f t="shared" si="27"/>
        <v>1</v>
      </c>
      <c r="H119" s="4">
        <f t="shared" si="28"/>
        <v>1900</v>
      </c>
      <c r="I119" s="1"/>
      <c r="J119" s="4"/>
      <c r="K119" s="4" t="str">
        <f>IFERROR(VLOOKUP(J119,Config!$A:$B,2,0),"")</f>
        <v/>
      </c>
      <c r="L119" s="1"/>
      <c r="M119" s="4" t="str">
        <f>IFERROR(VLOOKUP(J119,Config!$A:$G,7,0),"")</f>
        <v/>
      </c>
      <c r="N119" s="23"/>
      <c r="O119" s="24"/>
      <c r="P119" s="24"/>
      <c r="Q119" s="24"/>
      <c r="R119" s="26"/>
      <c r="S119" s="24"/>
      <c r="T119" s="24"/>
      <c r="U119" s="24"/>
      <c r="V119" s="28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s="20" customFormat="1" x14ac:dyDescent="0.25">
      <c r="A120" s="1">
        <v>118</v>
      </c>
      <c r="B120" s="6"/>
      <c r="C120" s="7"/>
      <c r="D120" s="4"/>
      <c r="E120" s="4" t="s">
        <v>70</v>
      </c>
      <c r="F120" s="4"/>
      <c r="G120" s="4">
        <f t="shared" si="27"/>
        <v>1</v>
      </c>
      <c r="H120" s="4">
        <f t="shared" si="28"/>
        <v>1900</v>
      </c>
      <c r="I120" s="1"/>
      <c r="J120" s="4"/>
      <c r="K120" s="4" t="str">
        <f>IFERROR(VLOOKUP(J120,Config!$A:$B,2,0),"")</f>
        <v/>
      </c>
      <c r="L120" s="1"/>
      <c r="M120" s="4" t="str">
        <f>IFERROR(VLOOKUP(J120,Config!$A:$G,7,0),"")</f>
        <v/>
      </c>
      <c r="N120" s="23"/>
      <c r="O120" s="24"/>
      <c r="P120" s="24"/>
      <c r="Q120" s="24"/>
      <c r="R120" s="26"/>
      <c r="S120" s="24"/>
      <c r="T120" s="24"/>
      <c r="U120" s="24"/>
      <c r="V120" s="28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s="20" customFormat="1" x14ac:dyDescent="0.25">
      <c r="A121" s="1">
        <v>119</v>
      </c>
      <c r="B121" s="6"/>
      <c r="C121" s="7"/>
      <c r="D121" s="4"/>
      <c r="E121" s="4" t="s">
        <v>70</v>
      </c>
      <c r="F121" s="4"/>
      <c r="G121" s="4">
        <f t="shared" si="27"/>
        <v>1</v>
      </c>
      <c r="H121" s="4">
        <f t="shared" si="28"/>
        <v>1900</v>
      </c>
      <c r="I121" s="1"/>
      <c r="J121" s="4"/>
      <c r="K121" s="4" t="str">
        <f>IFERROR(VLOOKUP(J121,Config!$A:$B,2,0),"")</f>
        <v/>
      </c>
      <c r="L121" s="1"/>
      <c r="M121" s="4" t="str">
        <f>IFERROR(VLOOKUP(J121,Config!$A:$G,7,0),"")</f>
        <v/>
      </c>
      <c r="N121" s="23"/>
      <c r="O121" s="24"/>
      <c r="P121" s="24"/>
      <c r="Q121" s="24"/>
      <c r="R121" s="26"/>
      <c r="S121" s="24"/>
      <c r="T121" s="24"/>
      <c r="U121" s="24"/>
      <c r="V121" s="28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s="20" customFormat="1" x14ac:dyDescent="0.25">
      <c r="A122" s="1">
        <v>120</v>
      </c>
      <c r="B122" s="6"/>
      <c r="C122" s="7"/>
      <c r="D122" s="4"/>
      <c r="E122" s="4" t="s">
        <v>70</v>
      </c>
      <c r="F122" s="4"/>
      <c r="G122" s="4">
        <f t="shared" si="27"/>
        <v>1</v>
      </c>
      <c r="H122" s="4">
        <f t="shared" si="28"/>
        <v>1900</v>
      </c>
      <c r="I122" s="1"/>
      <c r="J122" s="4"/>
      <c r="K122" s="4" t="str">
        <f>IFERROR(VLOOKUP(J122,Config!$A:$B,2,0),"")</f>
        <v/>
      </c>
      <c r="L122" s="1"/>
      <c r="M122" s="4" t="str">
        <f>IFERROR(VLOOKUP(J122,Config!$A:$G,7,0),"")</f>
        <v/>
      </c>
      <c r="N122" s="23"/>
      <c r="O122" s="24"/>
      <c r="P122" s="24"/>
      <c r="Q122" s="24"/>
      <c r="R122" s="26"/>
      <c r="S122" s="24"/>
      <c r="T122" s="24"/>
      <c r="U122" s="24"/>
      <c r="V122" s="28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s="20" customFormat="1" x14ac:dyDescent="0.25">
      <c r="A123" s="1">
        <v>121</v>
      </c>
      <c r="B123" s="6"/>
      <c r="C123" s="7"/>
      <c r="D123" s="4"/>
      <c r="E123" s="4" t="s">
        <v>70</v>
      </c>
      <c r="F123" s="4"/>
      <c r="G123" s="4">
        <f t="shared" si="27"/>
        <v>1</v>
      </c>
      <c r="H123" s="4">
        <f t="shared" si="28"/>
        <v>1900</v>
      </c>
      <c r="I123" s="1"/>
      <c r="J123" s="4"/>
      <c r="K123" s="4" t="str">
        <f>IFERROR(VLOOKUP(J123,Config!$A:$B,2,0),"")</f>
        <v/>
      </c>
      <c r="L123" s="1"/>
      <c r="M123" s="4" t="str">
        <f>IFERROR(VLOOKUP(J123,Config!$A:$G,7,0),"")</f>
        <v/>
      </c>
      <c r="N123" s="23"/>
      <c r="O123" s="24"/>
      <c r="P123" s="24"/>
      <c r="Q123" s="24"/>
      <c r="R123" s="26"/>
      <c r="S123" s="24"/>
      <c r="T123" s="24"/>
      <c r="U123" s="24"/>
      <c r="V123" s="28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s="20" customFormat="1" x14ac:dyDescent="0.25">
      <c r="A124" s="1">
        <v>122</v>
      </c>
      <c r="B124" s="6"/>
      <c r="C124" s="7"/>
      <c r="D124" s="4"/>
      <c r="E124" s="4" t="s">
        <v>70</v>
      </c>
      <c r="F124" s="4"/>
      <c r="G124" s="4">
        <f t="shared" si="27"/>
        <v>1</v>
      </c>
      <c r="H124" s="4">
        <f t="shared" si="28"/>
        <v>1900</v>
      </c>
      <c r="I124" s="1"/>
      <c r="J124" s="4"/>
      <c r="K124" s="4" t="str">
        <f>IFERROR(VLOOKUP(J124,Config!$A:$B,2,0),"")</f>
        <v/>
      </c>
      <c r="L124" s="1"/>
      <c r="M124" s="4" t="str">
        <f>IFERROR(VLOOKUP(J124,Config!$A:$G,7,0),"")</f>
        <v/>
      </c>
      <c r="N124" s="23"/>
      <c r="O124" s="24"/>
      <c r="P124" s="24"/>
      <c r="Q124" s="24"/>
      <c r="R124" s="26"/>
      <c r="S124" s="24"/>
      <c r="T124" s="24"/>
      <c r="U124" s="24"/>
      <c r="V124" s="28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s="20" customFormat="1" x14ac:dyDescent="0.25">
      <c r="A125" s="1">
        <v>123</v>
      </c>
      <c r="B125" s="6"/>
      <c r="C125" s="7"/>
      <c r="D125" s="4"/>
      <c r="E125" s="4" t="s">
        <v>70</v>
      </c>
      <c r="F125" s="4"/>
      <c r="G125" s="4">
        <f t="shared" si="27"/>
        <v>1</v>
      </c>
      <c r="H125" s="4">
        <f t="shared" si="28"/>
        <v>1900</v>
      </c>
      <c r="I125" s="1"/>
      <c r="J125" s="4"/>
      <c r="K125" s="4" t="str">
        <f>IFERROR(VLOOKUP(J125,Config!$A:$B,2,0),"")</f>
        <v/>
      </c>
      <c r="L125" s="1"/>
      <c r="M125" s="4" t="str">
        <f>IFERROR(VLOOKUP(J125,Config!$A:$G,7,0),"")</f>
        <v/>
      </c>
      <c r="N125" s="23"/>
      <c r="O125" s="24"/>
      <c r="P125" s="24"/>
      <c r="Q125" s="24"/>
      <c r="R125" s="26"/>
      <c r="S125" s="24"/>
      <c r="T125" s="24"/>
      <c r="U125" s="24"/>
      <c r="V125" s="28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s="20" customFormat="1" x14ac:dyDescent="0.25">
      <c r="A126" s="1">
        <v>124</v>
      </c>
      <c r="B126" s="6"/>
      <c r="C126" s="7"/>
      <c r="D126" s="4"/>
      <c r="E126" s="4" t="s">
        <v>70</v>
      </c>
      <c r="F126" s="4"/>
      <c r="G126" s="4">
        <f t="shared" si="27"/>
        <v>1</v>
      </c>
      <c r="H126" s="4">
        <f t="shared" si="28"/>
        <v>1900</v>
      </c>
      <c r="I126" s="1"/>
      <c r="J126" s="4"/>
      <c r="K126" s="4" t="str">
        <f>IFERROR(VLOOKUP(J126,Config!$A:$B,2,0),"")</f>
        <v/>
      </c>
      <c r="L126" s="1"/>
      <c r="M126" s="4" t="str">
        <f>IFERROR(VLOOKUP(J126,Config!$A:$G,7,0),"")</f>
        <v/>
      </c>
      <c r="N126" s="23"/>
      <c r="O126" s="24"/>
      <c r="P126" s="24"/>
      <c r="Q126" s="24"/>
      <c r="R126" s="26"/>
      <c r="S126" s="24"/>
      <c r="T126" s="24"/>
      <c r="U126" s="24"/>
      <c r="V126" s="28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s="20" customFormat="1" x14ac:dyDescent="0.25">
      <c r="A127" s="1">
        <v>125</v>
      </c>
      <c r="B127" s="6"/>
      <c r="C127" s="7"/>
      <c r="D127" s="4"/>
      <c r="E127" s="4" t="s">
        <v>70</v>
      </c>
      <c r="F127" s="4"/>
      <c r="G127" s="4">
        <f t="shared" si="27"/>
        <v>1</v>
      </c>
      <c r="H127" s="4">
        <f t="shared" si="28"/>
        <v>1900</v>
      </c>
      <c r="I127" s="1"/>
      <c r="J127" s="4"/>
      <c r="K127" s="4" t="str">
        <f>IFERROR(VLOOKUP(J127,Config!$A:$B,2,0),"")</f>
        <v/>
      </c>
      <c r="L127" s="1"/>
      <c r="M127" s="4" t="str">
        <f>IFERROR(VLOOKUP(J127,Config!$A:$G,7,0),"")</f>
        <v/>
      </c>
      <c r="N127" s="23"/>
      <c r="O127" s="24"/>
      <c r="P127" s="24"/>
      <c r="Q127" s="24"/>
      <c r="R127" s="26"/>
      <c r="S127" s="24"/>
      <c r="T127" s="24"/>
      <c r="U127" s="24"/>
      <c r="V127" s="28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s="20" customFormat="1" x14ac:dyDescent="0.25">
      <c r="A128" s="1">
        <v>126</v>
      </c>
      <c r="B128" s="6"/>
      <c r="C128" s="7"/>
      <c r="D128" s="4"/>
      <c r="E128" s="4" t="s">
        <v>70</v>
      </c>
      <c r="F128" s="4"/>
      <c r="G128" s="4">
        <f t="shared" si="27"/>
        <v>1</v>
      </c>
      <c r="H128" s="4">
        <f t="shared" si="28"/>
        <v>1900</v>
      </c>
      <c r="I128" s="1"/>
      <c r="J128" s="4"/>
      <c r="K128" s="4" t="str">
        <f>IFERROR(VLOOKUP(J128,Config!$A:$B,2,0),"")</f>
        <v/>
      </c>
      <c r="L128" s="1"/>
      <c r="M128" s="4" t="str">
        <f>IFERROR(VLOOKUP(J128,Config!$A:$G,7,0),"")</f>
        <v/>
      </c>
      <c r="N128" s="23"/>
      <c r="O128" s="24"/>
      <c r="P128" s="24"/>
      <c r="Q128" s="24"/>
      <c r="R128" s="26"/>
      <c r="S128" s="24"/>
      <c r="T128" s="24"/>
      <c r="U128" s="24"/>
      <c r="V128" s="28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s="20" customFormat="1" x14ac:dyDescent="0.25">
      <c r="A129" s="1">
        <v>127</v>
      </c>
      <c r="B129" s="6"/>
      <c r="C129" s="7"/>
      <c r="D129" s="4"/>
      <c r="E129" s="4" t="s">
        <v>70</v>
      </c>
      <c r="F129" s="4"/>
      <c r="G129" s="4">
        <f t="shared" si="27"/>
        <v>1</v>
      </c>
      <c r="H129" s="4">
        <f t="shared" si="28"/>
        <v>1900</v>
      </c>
      <c r="I129" s="1"/>
      <c r="J129" s="4"/>
      <c r="K129" s="4" t="str">
        <f>IFERROR(VLOOKUP(J129,Config!$A:$B,2,0),"")</f>
        <v/>
      </c>
      <c r="L129" s="1"/>
      <c r="M129" s="4" t="str">
        <f>IFERROR(VLOOKUP(J129,Config!$A:$G,7,0),"")</f>
        <v/>
      </c>
      <c r="N129" s="23"/>
      <c r="O129" s="24"/>
      <c r="P129" s="24"/>
      <c r="Q129" s="24"/>
      <c r="R129" s="26"/>
      <c r="S129" s="24"/>
      <c r="T129" s="24"/>
      <c r="U129" s="24"/>
      <c r="V129" s="28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s="20" customFormat="1" x14ac:dyDescent="0.25">
      <c r="A130" s="1">
        <v>128</v>
      </c>
      <c r="B130" s="6"/>
      <c r="C130" s="7"/>
      <c r="D130" s="4"/>
      <c r="E130" s="4" t="s">
        <v>70</v>
      </c>
      <c r="F130" s="4"/>
      <c r="G130" s="4">
        <f t="shared" si="27"/>
        <v>1</v>
      </c>
      <c r="H130" s="4">
        <f t="shared" si="28"/>
        <v>1900</v>
      </c>
      <c r="I130" s="1"/>
      <c r="J130" s="4"/>
      <c r="K130" s="4" t="str">
        <f>IFERROR(VLOOKUP(J130,Config!$A:$B,2,0),"")</f>
        <v/>
      </c>
      <c r="L130" s="1"/>
      <c r="M130" s="4" t="str">
        <f>IFERROR(VLOOKUP(J130,Config!$A:$G,7,0),"")</f>
        <v/>
      </c>
      <c r="N130" s="23"/>
      <c r="O130" s="24"/>
      <c r="P130" s="24"/>
      <c r="Q130" s="24"/>
      <c r="R130" s="26"/>
      <c r="S130" s="24"/>
      <c r="T130" s="24"/>
      <c r="U130" s="24"/>
      <c r="V130" s="28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s="20" customFormat="1" x14ac:dyDescent="0.25">
      <c r="A131" s="1">
        <v>129</v>
      </c>
      <c r="B131" s="6"/>
      <c r="C131" s="7"/>
      <c r="D131" s="4"/>
      <c r="E131" s="4" t="s">
        <v>70</v>
      </c>
      <c r="F131" s="4"/>
      <c r="G131" s="4">
        <f t="shared" si="27"/>
        <v>1</v>
      </c>
      <c r="H131" s="4">
        <f t="shared" si="28"/>
        <v>1900</v>
      </c>
      <c r="I131" s="1"/>
      <c r="J131" s="4"/>
      <c r="K131" s="4" t="str">
        <f>IFERROR(VLOOKUP(J131,Config!$A:$B,2,0),"")</f>
        <v/>
      </c>
      <c r="L131" s="1"/>
      <c r="M131" s="4" t="str">
        <f>IFERROR(VLOOKUP(J131,Config!$A:$G,7,0),"")</f>
        <v/>
      </c>
      <c r="N131" s="23"/>
      <c r="O131" s="24"/>
      <c r="P131" s="24"/>
      <c r="Q131" s="24"/>
      <c r="R131" s="26"/>
      <c r="S131" s="24"/>
      <c r="T131" s="24"/>
      <c r="U131" s="24"/>
      <c r="V131" s="28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s="20" customFormat="1" x14ac:dyDescent="0.25">
      <c r="A132" s="1">
        <v>130</v>
      </c>
      <c r="B132" s="6"/>
      <c r="C132" s="7"/>
      <c r="D132" s="4"/>
      <c r="E132" s="4" t="s">
        <v>70</v>
      </c>
      <c r="F132" s="4"/>
      <c r="G132" s="4">
        <f t="shared" ref="G132:G195" si="29">MONTH(B132)</f>
        <v>1</v>
      </c>
      <c r="H132" s="4">
        <f t="shared" ref="H132:H195" si="30">YEAR(B132)</f>
        <v>1900</v>
      </c>
      <c r="I132" s="1"/>
      <c r="J132" s="4"/>
      <c r="K132" s="4" t="str">
        <f>IFERROR(VLOOKUP(J132,Config!$A:$B,2,0),"")</f>
        <v/>
      </c>
      <c r="L132" s="1"/>
      <c r="M132" s="4" t="str">
        <f>IFERROR(VLOOKUP(J132,Config!$A:$G,7,0),"")</f>
        <v/>
      </c>
      <c r="N132" s="23"/>
      <c r="O132" s="24"/>
      <c r="P132" s="24"/>
      <c r="Q132" s="24"/>
      <c r="R132" s="26"/>
      <c r="S132" s="24"/>
      <c r="T132" s="24"/>
      <c r="U132" s="24"/>
      <c r="V132" s="28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s="20" customFormat="1" x14ac:dyDescent="0.25">
      <c r="A133" s="1">
        <v>131</v>
      </c>
      <c r="B133" s="6"/>
      <c r="C133" s="7"/>
      <c r="D133" s="4"/>
      <c r="E133" s="4" t="s">
        <v>70</v>
      </c>
      <c r="F133" s="4"/>
      <c r="G133" s="4">
        <f t="shared" si="29"/>
        <v>1</v>
      </c>
      <c r="H133" s="4">
        <f t="shared" si="30"/>
        <v>1900</v>
      </c>
      <c r="I133" s="1"/>
      <c r="J133" s="4"/>
      <c r="K133" s="4" t="str">
        <f>IFERROR(VLOOKUP(J133,Config!$A:$B,2,0),"")</f>
        <v/>
      </c>
      <c r="L133" s="1"/>
      <c r="M133" s="4" t="str">
        <f>IFERROR(VLOOKUP(J133,Config!$A:$G,7,0),"")</f>
        <v/>
      </c>
      <c r="N133" s="23"/>
      <c r="O133" s="24"/>
      <c r="P133" s="24"/>
      <c r="Q133" s="24"/>
      <c r="R133" s="26"/>
      <c r="S133" s="24"/>
      <c r="T133" s="24"/>
      <c r="U133" s="24"/>
      <c r="V133" s="28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s="20" customFormat="1" x14ac:dyDescent="0.25">
      <c r="A134" s="1">
        <v>132</v>
      </c>
      <c r="B134" s="6"/>
      <c r="C134" s="7"/>
      <c r="D134" s="4"/>
      <c r="E134" s="4" t="s">
        <v>70</v>
      </c>
      <c r="F134" s="4"/>
      <c r="G134" s="4">
        <f t="shared" si="29"/>
        <v>1</v>
      </c>
      <c r="H134" s="4">
        <f t="shared" si="30"/>
        <v>1900</v>
      </c>
      <c r="I134" s="1"/>
      <c r="J134" s="4"/>
      <c r="K134" s="4" t="str">
        <f>IFERROR(VLOOKUP(J134,Config!$A:$B,2,0),"")</f>
        <v/>
      </c>
      <c r="L134" s="1"/>
      <c r="M134" s="4" t="str">
        <f>IFERROR(VLOOKUP(J134,Config!$A:$G,7,0),"")</f>
        <v/>
      </c>
      <c r="N134" s="23"/>
      <c r="O134" s="24"/>
      <c r="P134" s="24"/>
      <c r="Q134" s="24"/>
      <c r="R134" s="26"/>
      <c r="S134" s="24"/>
      <c r="T134" s="24"/>
      <c r="U134" s="24"/>
      <c r="V134" s="28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s="20" customFormat="1" x14ac:dyDescent="0.25">
      <c r="A135" s="1">
        <v>133</v>
      </c>
      <c r="B135" s="6"/>
      <c r="C135" s="7"/>
      <c r="D135" s="4"/>
      <c r="E135" s="4" t="s">
        <v>70</v>
      </c>
      <c r="F135" s="4"/>
      <c r="G135" s="4">
        <f t="shared" si="29"/>
        <v>1</v>
      </c>
      <c r="H135" s="4">
        <f t="shared" si="30"/>
        <v>1900</v>
      </c>
      <c r="I135" s="1"/>
      <c r="J135" s="4"/>
      <c r="K135" s="4" t="str">
        <f>IFERROR(VLOOKUP(J135,Config!$A:$B,2,0),"")</f>
        <v/>
      </c>
      <c r="L135" s="1"/>
      <c r="M135" s="4" t="str">
        <f>IFERROR(VLOOKUP(J135,Config!$A:$G,7,0),"")</f>
        <v/>
      </c>
      <c r="N135" s="23"/>
      <c r="O135" s="24"/>
      <c r="P135" s="24"/>
      <c r="Q135" s="24"/>
      <c r="R135" s="26"/>
      <c r="S135" s="24"/>
      <c r="T135" s="24"/>
      <c r="U135" s="24"/>
      <c r="V135" s="28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s="20" customFormat="1" x14ac:dyDescent="0.25">
      <c r="A136" s="1">
        <v>134</v>
      </c>
      <c r="B136" s="6"/>
      <c r="C136" s="7"/>
      <c r="D136" s="4"/>
      <c r="E136" s="4" t="s">
        <v>70</v>
      </c>
      <c r="F136" s="4"/>
      <c r="G136" s="4">
        <f t="shared" si="29"/>
        <v>1</v>
      </c>
      <c r="H136" s="4">
        <f t="shared" si="30"/>
        <v>1900</v>
      </c>
      <c r="I136" s="1"/>
      <c r="J136" s="4"/>
      <c r="K136" s="4" t="str">
        <f>IFERROR(VLOOKUP(J136,Config!$A:$B,2,0),"")</f>
        <v/>
      </c>
      <c r="L136" s="1"/>
      <c r="M136" s="4" t="str">
        <f>IFERROR(VLOOKUP(J136,Config!$A:$G,7,0),"")</f>
        <v/>
      </c>
      <c r="N136" s="23"/>
      <c r="O136" s="24"/>
      <c r="P136" s="24"/>
      <c r="Q136" s="24"/>
      <c r="R136" s="26"/>
      <c r="S136" s="24"/>
      <c r="T136" s="24"/>
      <c r="U136" s="24"/>
      <c r="V136" s="28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s="20" customFormat="1" x14ac:dyDescent="0.25">
      <c r="A137" s="1">
        <v>135</v>
      </c>
      <c r="B137" s="6"/>
      <c r="C137" s="7"/>
      <c r="D137" s="4"/>
      <c r="E137" s="4" t="s">
        <v>70</v>
      </c>
      <c r="F137" s="4"/>
      <c r="G137" s="4">
        <f t="shared" si="29"/>
        <v>1</v>
      </c>
      <c r="H137" s="4">
        <f t="shared" si="30"/>
        <v>1900</v>
      </c>
      <c r="I137" s="1"/>
      <c r="J137" s="4"/>
      <c r="K137" s="4" t="str">
        <f>IFERROR(VLOOKUP(J137,Config!$A:$B,2,0),"")</f>
        <v/>
      </c>
      <c r="L137" s="1"/>
      <c r="M137" s="4" t="str">
        <f>IFERROR(VLOOKUP(J137,Config!$A:$G,7,0),"")</f>
        <v/>
      </c>
      <c r="N137" s="23"/>
      <c r="O137" s="24"/>
      <c r="P137" s="24"/>
      <c r="Q137" s="24"/>
      <c r="R137" s="26"/>
      <c r="S137" s="24"/>
      <c r="T137" s="24"/>
      <c r="U137" s="24"/>
      <c r="V137" s="28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s="20" customFormat="1" x14ac:dyDescent="0.25">
      <c r="A138" s="1">
        <v>136</v>
      </c>
      <c r="B138" s="6"/>
      <c r="C138" s="7"/>
      <c r="D138" s="4"/>
      <c r="E138" s="4" t="s">
        <v>70</v>
      </c>
      <c r="F138" s="4"/>
      <c r="G138" s="4">
        <f t="shared" si="29"/>
        <v>1</v>
      </c>
      <c r="H138" s="4">
        <f t="shared" si="30"/>
        <v>1900</v>
      </c>
      <c r="I138" s="1"/>
      <c r="J138" s="4"/>
      <c r="K138" s="4" t="str">
        <f>IFERROR(VLOOKUP(J138,Config!$A:$B,2,0),"")</f>
        <v/>
      </c>
      <c r="L138" s="1"/>
      <c r="M138" s="4" t="str">
        <f>IFERROR(VLOOKUP(J138,Config!$A:$G,7,0),"")</f>
        <v/>
      </c>
      <c r="N138" s="23"/>
      <c r="O138" s="24"/>
      <c r="P138" s="24"/>
      <c r="Q138" s="24"/>
      <c r="R138" s="26"/>
      <c r="S138" s="24"/>
      <c r="T138" s="24"/>
      <c r="U138" s="24"/>
      <c r="V138" s="28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s="20" customFormat="1" x14ac:dyDescent="0.25">
      <c r="A139" s="1">
        <v>137</v>
      </c>
      <c r="B139" s="6"/>
      <c r="C139" s="7"/>
      <c r="D139" s="4"/>
      <c r="E139" s="4" t="s">
        <v>70</v>
      </c>
      <c r="F139" s="4"/>
      <c r="G139" s="4">
        <f t="shared" si="29"/>
        <v>1</v>
      </c>
      <c r="H139" s="4">
        <f t="shared" si="30"/>
        <v>1900</v>
      </c>
      <c r="I139" s="1"/>
      <c r="J139" s="4"/>
      <c r="K139" s="4" t="str">
        <f>IFERROR(VLOOKUP(J139,Config!$A:$B,2,0),"")</f>
        <v/>
      </c>
      <c r="L139" s="1"/>
      <c r="M139" s="4" t="str">
        <f>IFERROR(VLOOKUP(J139,Config!$A:$G,7,0),"")</f>
        <v/>
      </c>
      <c r="N139" s="23"/>
      <c r="O139" s="24"/>
      <c r="P139" s="24"/>
      <c r="Q139" s="24"/>
      <c r="R139" s="26"/>
      <c r="S139" s="24"/>
      <c r="T139" s="24"/>
      <c r="U139" s="24"/>
      <c r="V139" s="28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s="20" customFormat="1" x14ac:dyDescent="0.25">
      <c r="A140" s="1">
        <v>138</v>
      </c>
      <c r="B140" s="1"/>
      <c r="C140" s="1"/>
      <c r="D140" s="4"/>
      <c r="E140" s="4" t="s">
        <v>70</v>
      </c>
      <c r="F140" s="4"/>
      <c r="G140" s="4">
        <f t="shared" si="29"/>
        <v>1</v>
      </c>
      <c r="H140" s="4">
        <f t="shared" si="30"/>
        <v>1900</v>
      </c>
      <c r="I140" s="1"/>
      <c r="J140" s="4"/>
      <c r="K140" s="4" t="str">
        <f>IFERROR(VLOOKUP(J140,Config!$A:$B,2,0),"")</f>
        <v/>
      </c>
      <c r="L140" s="1"/>
      <c r="M140" s="4" t="str">
        <f>IFERROR(VLOOKUP(J140,Config!$A:$G,7,0),"")</f>
        <v/>
      </c>
      <c r="N140" s="23"/>
      <c r="O140" s="24"/>
      <c r="P140" s="24"/>
      <c r="Q140" s="24"/>
      <c r="R140" s="26"/>
      <c r="S140" s="24"/>
      <c r="T140" s="24"/>
      <c r="U140" s="24"/>
      <c r="V140" s="28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s="20" customFormat="1" x14ac:dyDescent="0.25">
      <c r="A141" s="1">
        <v>139</v>
      </c>
      <c r="B141" s="1"/>
      <c r="C141" s="1"/>
      <c r="D141" s="4"/>
      <c r="E141" s="4" t="s">
        <v>70</v>
      </c>
      <c r="F141" s="4"/>
      <c r="G141" s="4">
        <f t="shared" si="29"/>
        <v>1</v>
      </c>
      <c r="H141" s="4">
        <f t="shared" si="30"/>
        <v>1900</v>
      </c>
      <c r="I141" s="1"/>
      <c r="J141" s="4"/>
      <c r="K141" s="4" t="str">
        <f>IFERROR(VLOOKUP(J141,Config!$A:$B,2,0),"")</f>
        <v/>
      </c>
      <c r="L141" s="1"/>
      <c r="M141" s="4" t="str">
        <f>IFERROR(VLOOKUP(J141,Config!$A:$G,7,0),"")</f>
        <v/>
      </c>
      <c r="N141" s="23"/>
      <c r="O141" s="24"/>
      <c r="P141" s="24"/>
      <c r="Q141" s="24"/>
      <c r="R141" s="26"/>
      <c r="S141" s="24"/>
      <c r="T141" s="24"/>
      <c r="U141" s="24"/>
      <c r="V141" s="28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s="20" customFormat="1" x14ac:dyDescent="0.25">
      <c r="A142" s="1">
        <v>140</v>
      </c>
      <c r="B142" s="1"/>
      <c r="C142" s="1"/>
      <c r="D142" s="4"/>
      <c r="E142" s="4"/>
      <c r="F142" s="4"/>
      <c r="G142" s="4">
        <f t="shared" si="29"/>
        <v>1</v>
      </c>
      <c r="H142" s="4">
        <f t="shared" si="30"/>
        <v>1900</v>
      </c>
      <c r="I142" s="1"/>
      <c r="J142" s="4"/>
      <c r="K142" s="4" t="str">
        <f>IFERROR(VLOOKUP(J142,Config!$A:$B,2,0),"")</f>
        <v/>
      </c>
      <c r="L142" s="1"/>
      <c r="M142" s="4" t="str">
        <f>IFERROR(VLOOKUP(J142,Config!$A:$G,7,0),"")</f>
        <v/>
      </c>
      <c r="N142" s="23"/>
      <c r="O142" s="24"/>
      <c r="P142" s="24"/>
      <c r="Q142" s="24"/>
      <c r="R142" s="26"/>
      <c r="S142" s="24"/>
      <c r="T142" s="24"/>
      <c r="U142" s="24"/>
      <c r="V142" s="28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s="20" customFormat="1" x14ac:dyDescent="0.25">
      <c r="A143" s="1">
        <v>141</v>
      </c>
      <c r="B143" s="1"/>
      <c r="C143" s="1"/>
      <c r="D143" s="4"/>
      <c r="E143" s="4"/>
      <c r="F143" s="4"/>
      <c r="G143" s="4">
        <f t="shared" si="29"/>
        <v>1</v>
      </c>
      <c r="H143" s="4">
        <f t="shared" si="30"/>
        <v>1900</v>
      </c>
      <c r="I143" s="1"/>
      <c r="J143" s="4"/>
      <c r="K143" s="4" t="str">
        <f>IFERROR(VLOOKUP(J143,Config!$A:$B,2,0),"")</f>
        <v/>
      </c>
      <c r="L143" s="1"/>
      <c r="M143" s="4" t="str">
        <f>IFERROR(VLOOKUP(J143,Config!$A:$G,7,0),"")</f>
        <v/>
      </c>
      <c r="N143" s="23"/>
      <c r="O143" s="24"/>
      <c r="P143" s="24"/>
      <c r="Q143" s="24"/>
      <c r="R143" s="26"/>
      <c r="S143" s="24"/>
      <c r="T143" s="24"/>
      <c r="U143" s="24"/>
      <c r="V143" s="28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s="20" customFormat="1" x14ac:dyDescent="0.25">
      <c r="A144" s="1">
        <v>142</v>
      </c>
      <c r="B144" s="1"/>
      <c r="C144" s="1"/>
      <c r="D144" s="4"/>
      <c r="E144" s="4"/>
      <c r="F144" s="4"/>
      <c r="G144" s="4">
        <f t="shared" si="29"/>
        <v>1</v>
      </c>
      <c r="H144" s="4">
        <f t="shared" si="30"/>
        <v>1900</v>
      </c>
      <c r="I144" s="1"/>
      <c r="J144" s="4"/>
      <c r="K144" s="4" t="str">
        <f>IFERROR(VLOOKUP(J144,Config!$A:$B,2,0),"")</f>
        <v/>
      </c>
      <c r="L144" s="1"/>
      <c r="M144" s="4" t="str">
        <f>IFERROR(VLOOKUP(J144,Config!$A:$G,7,0),"")</f>
        <v/>
      </c>
      <c r="N144" s="23"/>
      <c r="O144" s="24"/>
      <c r="P144" s="24"/>
      <c r="Q144" s="24"/>
      <c r="R144" s="26"/>
      <c r="S144" s="24"/>
      <c r="T144" s="24"/>
      <c r="U144" s="24"/>
      <c r="V144" s="28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20" customFormat="1" x14ac:dyDescent="0.25">
      <c r="A145" s="1">
        <v>143</v>
      </c>
      <c r="B145" s="1"/>
      <c r="C145" s="1"/>
      <c r="D145" s="4"/>
      <c r="E145" s="4"/>
      <c r="F145" s="4"/>
      <c r="G145" s="4">
        <f t="shared" si="29"/>
        <v>1</v>
      </c>
      <c r="H145" s="4">
        <f t="shared" si="30"/>
        <v>1900</v>
      </c>
      <c r="I145" s="1"/>
      <c r="J145" s="4"/>
      <c r="K145" s="4" t="str">
        <f>IFERROR(VLOOKUP(J145,Config!$A:$B,2,0),"")</f>
        <v/>
      </c>
      <c r="L145" s="1"/>
      <c r="M145" s="4" t="str">
        <f>IFERROR(VLOOKUP(J145,Config!$A:$G,7,0),"")</f>
        <v/>
      </c>
      <c r="N145" s="23"/>
      <c r="O145" s="24"/>
      <c r="P145" s="24"/>
      <c r="Q145" s="24"/>
      <c r="R145" s="26"/>
      <c r="S145" s="24"/>
      <c r="T145" s="24"/>
      <c r="U145" s="24"/>
      <c r="V145" s="28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20" customFormat="1" x14ac:dyDescent="0.25">
      <c r="A146" s="1">
        <v>144</v>
      </c>
      <c r="B146" s="1"/>
      <c r="C146" s="1"/>
      <c r="D146" s="4"/>
      <c r="E146" s="4"/>
      <c r="F146" s="4"/>
      <c r="G146" s="4">
        <f t="shared" si="29"/>
        <v>1</v>
      </c>
      <c r="H146" s="4">
        <f t="shared" si="30"/>
        <v>1900</v>
      </c>
      <c r="I146" s="1"/>
      <c r="J146" s="4"/>
      <c r="K146" s="4" t="str">
        <f>IFERROR(VLOOKUP(J146,Config!$A:$B,2,0),"")</f>
        <v/>
      </c>
      <c r="L146" s="1"/>
      <c r="M146" s="4" t="str">
        <f>IFERROR(VLOOKUP(J146,Config!$A:$G,7,0),"")</f>
        <v/>
      </c>
      <c r="N146" s="23"/>
      <c r="O146" s="24"/>
      <c r="P146" s="24"/>
      <c r="Q146" s="24"/>
      <c r="R146" s="26"/>
      <c r="S146" s="24"/>
      <c r="T146" s="24"/>
      <c r="U146" s="24"/>
      <c r="V146" s="28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s="20" customFormat="1" x14ac:dyDescent="0.25">
      <c r="A147" s="1">
        <v>145</v>
      </c>
      <c r="B147" s="1"/>
      <c r="C147" s="1"/>
      <c r="D147" s="4"/>
      <c r="E147" s="4"/>
      <c r="F147" s="4"/>
      <c r="G147" s="4">
        <f t="shared" si="29"/>
        <v>1</v>
      </c>
      <c r="H147" s="4">
        <f t="shared" si="30"/>
        <v>1900</v>
      </c>
      <c r="I147" s="1"/>
      <c r="J147" s="4"/>
      <c r="K147" s="4" t="str">
        <f>IFERROR(VLOOKUP(J147,Config!$A:$B,2,0),"")</f>
        <v/>
      </c>
      <c r="L147" s="1"/>
      <c r="M147" s="4" t="str">
        <f>IFERROR(VLOOKUP(J147,Config!$A:$G,7,0),"")</f>
        <v/>
      </c>
      <c r="N147" s="23"/>
      <c r="O147" s="24"/>
      <c r="P147" s="24"/>
      <c r="Q147" s="24"/>
      <c r="R147" s="26"/>
      <c r="S147" s="24"/>
      <c r="T147" s="24"/>
      <c r="U147" s="24"/>
      <c r="V147" s="28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20" customFormat="1" x14ac:dyDescent="0.25">
      <c r="A148" s="1">
        <v>146</v>
      </c>
      <c r="B148" s="1"/>
      <c r="C148" s="1"/>
      <c r="D148" s="4"/>
      <c r="E148" s="4"/>
      <c r="F148" s="4"/>
      <c r="G148" s="4">
        <f t="shared" si="29"/>
        <v>1</v>
      </c>
      <c r="H148" s="4">
        <f t="shared" si="30"/>
        <v>1900</v>
      </c>
      <c r="I148" s="1"/>
      <c r="J148" s="4"/>
      <c r="K148" s="4" t="str">
        <f>IFERROR(VLOOKUP(J148,Config!$A:$B,2,0),"")</f>
        <v/>
      </c>
      <c r="L148" s="1"/>
      <c r="M148" s="4" t="str">
        <f>IFERROR(VLOOKUP(J148,Config!$A:$G,7,0),"")</f>
        <v/>
      </c>
      <c r="N148" s="23"/>
      <c r="O148" s="24"/>
      <c r="P148" s="24"/>
      <c r="Q148" s="24"/>
      <c r="R148" s="26"/>
      <c r="S148" s="24"/>
      <c r="T148" s="24"/>
      <c r="U148" s="24"/>
      <c r="V148" s="28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20" customFormat="1" x14ac:dyDescent="0.25">
      <c r="A149" s="1">
        <v>147</v>
      </c>
      <c r="B149" s="1"/>
      <c r="C149" s="1"/>
      <c r="D149" s="4"/>
      <c r="E149" s="4"/>
      <c r="F149" s="4"/>
      <c r="G149" s="4">
        <f t="shared" si="29"/>
        <v>1</v>
      </c>
      <c r="H149" s="4">
        <f t="shared" si="30"/>
        <v>1900</v>
      </c>
      <c r="I149" s="1"/>
      <c r="J149" s="4"/>
      <c r="K149" s="4" t="str">
        <f>IFERROR(VLOOKUP(J149,Config!$A:$B,2,0),"")</f>
        <v/>
      </c>
      <c r="L149" s="1"/>
      <c r="M149" s="4" t="str">
        <f>IFERROR(VLOOKUP(J149,Config!$A:$G,7,0),"")</f>
        <v/>
      </c>
      <c r="N149" s="23"/>
      <c r="O149" s="24"/>
      <c r="P149" s="24"/>
      <c r="Q149" s="24"/>
      <c r="R149" s="26"/>
      <c r="S149" s="24"/>
      <c r="T149" s="24"/>
      <c r="U149" s="24"/>
      <c r="V149" s="28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20" customFormat="1" x14ac:dyDescent="0.25">
      <c r="A150" s="1">
        <v>148</v>
      </c>
      <c r="B150" s="1"/>
      <c r="C150" s="1"/>
      <c r="D150" s="4"/>
      <c r="E150" s="4"/>
      <c r="F150" s="4"/>
      <c r="G150" s="4">
        <f t="shared" si="29"/>
        <v>1</v>
      </c>
      <c r="H150" s="4">
        <f t="shared" si="30"/>
        <v>1900</v>
      </c>
      <c r="I150" s="1"/>
      <c r="J150" s="4"/>
      <c r="K150" s="4" t="str">
        <f>IFERROR(VLOOKUP(J150,Config!$A:$B,2,0),"")</f>
        <v/>
      </c>
      <c r="L150" s="1"/>
      <c r="M150" s="4" t="str">
        <f>IFERROR(VLOOKUP(J150,Config!$A:$G,7,0),"")</f>
        <v/>
      </c>
      <c r="N150" s="23"/>
      <c r="O150" s="24"/>
      <c r="P150" s="24"/>
      <c r="Q150" s="24"/>
      <c r="R150" s="26"/>
      <c r="S150" s="24"/>
      <c r="T150" s="24"/>
      <c r="U150" s="24"/>
      <c r="V150" s="28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20" customFormat="1" x14ac:dyDescent="0.25">
      <c r="A151" s="1">
        <v>149</v>
      </c>
      <c r="B151" s="1"/>
      <c r="C151" s="1"/>
      <c r="D151" s="4"/>
      <c r="E151" s="4"/>
      <c r="F151" s="4"/>
      <c r="G151" s="4">
        <f t="shared" si="29"/>
        <v>1</v>
      </c>
      <c r="H151" s="4">
        <f t="shared" si="30"/>
        <v>1900</v>
      </c>
      <c r="I151" s="1"/>
      <c r="J151" s="4"/>
      <c r="K151" s="4" t="str">
        <f>IFERROR(VLOOKUP(J151,Config!$A:$B,2,0),"")</f>
        <v/>
      </c>
      <c r="L151" s="1"/>
      <c r="M151" s="4" t="str">
        <f>IFERROR(VLOOKUP(J151,Config!$A:$G,7,0),"")</f>
        <v/>
      </c>
      <c r="N151" s="23"/>
      <c r="O151" s="24"/>
      <c r="P151" s="24"/>
      <c r="Q151" s="24"/>
      <c r="R151" s="26"/>
      <c r="S151" s="24"/>
      <c r="T151" s="24"/>
      <c r="U151" s="24"/>
      <c r="V151" s="28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20" customFormat="1" x14ac:dyDescent="0.25">
      <c r="A152" s="1">
        <v>150</v>
      </c>
      <c r="B152" s="1"/>
      <c r="C152" s="1"/>
      <c r="D152" s="4"/>
      <c r="E152" s="4"/>
      <c r="F152" s="4"/>
      <c r="G152" s="4">
        <f t="shared" si="29"/>
        <v>1</v>
      </c>
      <c r="H152" s="4">
        <f t="shared" si="30"/>
        <v>1900</v>
      </c>
      <c r="I152" s="1"/>
      <c r="J152" s="4"/>
      <c r="K152" s="4" t="str">
        <f>IFERROR(VLOOKUP(J152,Config!$A:$B,2,0),"")</f>
        <v/>
      </c>
      <c r="L152" s="1"/>
      <c r="M152" s="4" t="str">
        <f>IFERROR(VLOOKUP(J152,Config!$A:$G,7,0),"")</f>
        <v/>
      </c>
      <c r="N152" s="23"/>
      <c r="O152" s="24"/>
      <c r="P152" s="24"/>
      <c r="Q152" s="24"/>
      <c r="R152" s="26"/>
      <c r="S152" s="24"/>
      <c r="T152" s="24"/>
      <c r="U152" s="24"/>
      <c r="V152" s="28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20" customFormat="1" x14ac:dyDescent="0.25">
      <c r="A153" s="1">
        <v>151</v>
      </c>
      <c r="B153" s="1"/>
      <c r="C153" s="1"/>
      <c r="D153" s="4"/>
      <c r="E153" s="4"/>
      <c r="F153" s="4"/>
      <c r="G153" s="4">
        <f t="shared" si="29"/>
        <v>1</v>
      </c>
      <c r="H153" s="4">
        <f t="shared" si="30"/>
        <v>1900</v>
      </c>
      <c r="I153" s="1"/>
      <c r="J153" s="4"/>
      <c r="K153" s="4" t="str">
        <f>IFERROR(VLOOKUP(J153,Config!$A:$B,2,0),"")</f>
        <v/>
      </c>
      <c r="L153" s="1"/>
      <c r="M153" s="4" t="str">
        <f>IFERROR(VLOOKUP(J153,Config!$A:$G,7,0),"")</f>
        <v/>
      </c>
      <c r="N153" s="23"/>
      <c r="O153" s="24"/>
      <c r="P153" s="24"/>
      <c r="Q153" s="24"/>
      <c r="R153" s="26"/>
      <c r="S153" s="24"/>
      <c r="T153" s="24"/>
      <c r="U153" s="24"/>
      <c r="V153" s="28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20" customFormat="1" x14ac:dyDescent="0.25">
      <c r="A154" s="1">
        <v>152</v>
      </c>
      <c r="B154" s="1"/>
      <c r="C154" s="1"/>
      <c r="D154" s="4"/>
      <c r="E154" s="4"/>
      <c r="F154" s="4"/>
      <c r="G154" s="4">
        <f t="shared" si="29"/>
        <v>1</v>
      </c>
      <c r="H154" s="4">
        <f t="shared" si="30"/>
        <v>1900</v>
      </c>
      <c r="I154" s="1"/>
      <c r="J154" s="4"/>
      <c r="K154" s="4" t="str">
        <f>IFERROR(VLOOKUP(J154,Config!$A:$B,2,0),"")</f>
        <v/>
      </c>
      <c r="L154" s="1"/>
      <c r="M154" s="4" t="str">
        <f>IFERROR(VLOOKUP(J154,Config!$A:$G,7,0),"")</f>
        <v/>
      </c>
      <c r="N154" s="23"/>
      <c r="O154" s="24"/>
      <c r="P154" s="24"/>
      <c r="Q154" s="24"/>
      <c r="R154" s="26"/>
      <c r="S154" s="24"/>
      <c r="T154" s="24"/>
      <c r="U154" s="24"/>
      <c r="V154" s="28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20" customFormat="1" x14ac:dyDescent="0.25">
      <c r="A155" s="1">
        <v>153</v>
      </c>
      <c r="B155" s="1"/>
      <c r="C155" s="1"/>
      <c r="D155" s="4"/>
      <c r="E155" s="4"/>
      <c r="F155" s="4"/>
      <c r="G155" s="4">
        <f t="shared" si="29"/>
        <v>1</v>
      </c>
      <c r="H155" s="4">
        <f t="shared" si="30"/>
        <v>1900</v>
      </c>
      <c r="I155" s="1"/>
      <c r="J155" s="4"/>
      <c r="K155" s="4" t="str">
        <f>IFERROR(VLOOKUP(J155,Config!$A:$B,2,0),"")</f>
        <v/>
      </c>
      <c r="L155" s="1"/>
      <c r="M155" s="4" t="str">
        <f>IFERROR(VLOOKUP(J155,Config!$A:$G,7,0),"")</f>
        <v/>
      </c>
      <c r="N155" s="23"/>
      <c r="O155" s="24"/>
      <c r="P155" s="24"/>
      <c r="Q155" s="24"/>
      <c r="R155" s="26"/>
      <c r="S155" s="24"/>
      <c r="T155" s="24"/>
      <c r="U155" s="24"/>
      <c r="V155" s="28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20" customFormat="1" x14ac:dyDescent="0.25">
      <c r="A156" s="1">
        <v>154</v>
      </c>
      <c r="B156" s="1"/>
      <c r="C156" s="1"/>
      <c r="D156" s="4"/>
      <c r="E156" s="4"/>
      <c r="F156" s="4"/>
      <c r="G156" s="4">
        <f t="shared" si="29"/>
        <v>1</v>
      </c>
      <c r="H156" s="4">
        <f t="shared" si="30"/>
        <v>1900</v>
      </c>
      <c r="I156" s="1"/>
      <c r="J156" s="4"/>
      <c r="K156" s="4" t="str">
        <f>IFERROR(VLOOKUP(J156,Config!$A:$B,2,0),"")</f>
        <v/>
      </c>
      <c r="L156" s="1"/>
      <c r="M156" s="4" t="str">
        <f>IFERROR(VLOOKUP(J156,Config!$A:$G,7,0),"")</f>
        <v/>
      </c>
      <c r="N156" s="23"/>
      <c r="O156" s="24"/>
      <c r="P156" s="24"/>
      <c r="Q156" s="24"/>
      <c r="R156" s="26"/>
      <c r="S156" s="24"/>
      <c r="T156" s="24"/>
      <c r="U156" s="24"/>
      <c r="V156" s="28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20" customFormat="1" x14ac:dyDescent="0.25">
      <c r="A157" s="1">
        <v>155</v>
      </c>
      <c r="B157" s="1"/>
      <c r="C157" s="1"/>
      <c r="D157" s="4"/>
      <c r="E157" s="4"/>
      <c r="F157" s="4"/>
      <c r="G157" s="4">
        <f t="shared" si="29"/>
        <v>1</v>
      </c>
      <c r="H157" s="4">
        <f t="shared" si="30"/>
        <v>1900</v>
      </c>
      <c r="I157" s="1"/>
      <c r="J157" s="4"/>
      <c r="K157" s="4" t="str">
        <f>IFERROR(VLOOKUP(J157,Config!$A:$B,2,0),"")</f>
        <v/>
      </c>
      <c r="L157" s="1"/>
      <c r="M157" s="4" t="str">
        <f>IFERROR(VLOOKUP(J157,Config!$A:$G,7,0),"")</f>
        <v/>
      </c>
      <c r="N157" s="23"/>
      <c r="O157" s="24"/>
      <c r="P157" s="24"/>
      <c r="Q157" s="24"/>
      <c r="R157" s="26"/>
      <c r="S157" s="24"/>
      <c r="T157" s="24"/>
      <c r="U157" s="24"/>
      <c r="V157" s="28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20" customFormat="1" x14ac:dyDescent="0.25">
      <c r="A158" s="1">
        <v>156</v>
      </c>
      <c r="B158" s="1"/>
      <c r="C158" s="1"/>
      <c r="D158" s="4"/>
      <c r="E158" s="4"/>
      <c r="F158" s="4"/>
      <c r="G158" s="4">
        <f t="shared" si="29"/>
        <v>1</v>
      </c>
      <c r="H158" s="4">
        <f t="shared" si="30"/>
        <v>1900</v>
      </c>
      <c r="I158" s="1"/>
      <c r="J158" s="4"/>
      <c r="K158" s="4" t="str">
        <f>IFERROR(VLOOKUP(J158,Config!$A:$B,2,0),"")</f>
        <v/>
      </c>
      <c r="L158" s="1"/>
      <c r="M158" s="4" t="str">
        <f>IFERROR(VLOOKUP(J158,Config!$A:$G,7,0),"")</f>
        <v/>
      </c>
      <c r="N158" s="23"/>
      <c r="O158" s="24"/>
      <c r="P158" s="24"/>
      <c r="Q158" s="24"/>
      <c r="R158" s="26"/>
      <c r="S158" s="24"/>
      <c r="T158" s="24"/>
      <c r="U158" s="24"/>
      <c r="V158" s="28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20" customFormat="1" x14ac:dyDescent="0.25">
      <c r="A159" s="1">
        <v>157</v>
      </c>
      <c r="B159" s="1"/>
      <c r="C159" s="1"/>
      <c r="D159" s="4"/>
      <c r="E159" s="4"/>
      <c r="F159" s="4"/>
      <c r="G159" s="4">
        <f t="shared" si="29"/>
        <v>1</v>
      </c>
      <c r="H159" s="4">
        <f t="shared" si="30"/>
        <v>1900</v>
      </c>
      <c r="I159" s="1"/>
      <c r="J159" s="4"/>
      <c r="K159" s="4" t="str">
        <f>IFERROR(VLOOKUP(J159,Config!$A:$B,2,0),"")</f>
        <v/>
      </c>
      <c r="L159" s="1"/>
      <c r="M159" s="4" t="str">
        <f>IFERROR(VLOOKUP(J159,Config!$A:$G,7,0),"")</f>
        <v/>
      </c>
      <c r="N159" s="23"/>
      <c r="O159" s="24"/>
      <c r="P159" s="24"/>
      <c r="Q159" s="24"/>
      <c r="R159" s="26"/>
      <c r="S159" s="24"/>
      <c r="T159" s="24"/>
      <c r="U159" s="24"/>
      <c r="V159" s="28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20" customFormat="1" x14ac:dyDescent="0.25">
      <c r="A160" s="1">
        <v>158</v>
      </c>
      <c r="B160" s="1"/>
      <c r="C160" s="1"/>
      <c r="D160" s="4"/>
      <c r="E160" s="4"/>
      <c r="F160" s="4"/>
      <c r="G160" s="4">
        <f t="shared" si="29"/>
        <v>1</v>
      </c>
      <c r="H160" s="4">
        <f t="shared" si="30"/>
        <v>1900</v>
      </c>
      <c r="I160" s="1"/>
      <c r="J160" s="4"/>
      <c r="K160" s="4" t="str">
        <f>IFERROR(VLOOKUP(J160,Config!$A:$B,2,0),"")</f>
        <v/>
      </c>
      <c r="L160" s="1"/>
      <c r="M160" s="4" t="str">
        <f>IFERROR(VLOOKUP(J160,Config!$A:$G,7,0),"")</f>
        <v/>
      </c>
      <c r="N160" s="23"/>
      <c r="O160" s="24"/>
      <c r="P160" s="24"/>
      <c r="Q160" s="24"/>
      <c r="R160" s="26"/>
      <c r="S160" s="24"/>
      <c r="T160" s="24"/>
      <c r="U160" s="24"/>
      <c r="V160" s="28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20" customFormat="1" x14ac:dyDescent="0.25">
      <c r="A161" s="1">
        <v>159</v>
      </c>
      <c r="B161" s="1"/>
      <c r="C161" s="1"/>
      <c r="D161" s="4"/>
      <c r="E161" s="4"/>
      <c r="F161" s="4"/>
      <c r="G161" s="4">
        <f t="shared" si="29"/>
        <v>1</v>
      </c>
      <c r="H161" s="4">
        <f t="shared" si="30"/>
        <v>1900</v>
      </c>
      <c r="I161" s="1"/>
      <c r="J161" s="4"/>
      <c r="K161" s="4" t="str">
        <f>IFERROR(VLOOKUP(J161,Config!$A:$B,2,0),"")</f>
        <v/>
      </c>
      <c r="L161" s="1"/>
      <c r="M161" s="4" t="str">
        <f>IFERROR(VLOOKUP(J161,Config!$A:$G,7,0),"")</f>
        <v/>
      </c>
      <c r="N161" s="23"/>
      <c r="O161" s="24"/>
      <c r="P161" s="24"/>
      <c r="Q161" s="24"/>
      <c r="R161" s="26"/>
      <c r="S161" s="24"/>
      <c r="T161" s="24"/>
      <c r="U161" s="24"/>
      <c r="V161" s="28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20" customFormat="1" x14ac:dyDescent="0.25">
      <c r="A162" s="1">
        <v>160</v>
      </c>
      <c r="B162" s="1"/>
      <c r="C162" s="1"/>
      <c r="D162" s="4"/>
      <c r="E162" s="4"/>
      <c r="F162" s="4"/>
      <c r="G162" s="4">
        <f t="shared" si="29"/>
        <v>1</v>
      </c>
      <c r="H162" s="4">
        <f t="shared" si="30"/>
        <v>1900</v>
      </c>
      <c r="I162" s="1"/>
      <c r="J162" s="4"/>
      <c r="K162" s="4" t="str">
        <f>IFERROR(VLOOKUP(J162,Config!$A:$B,2,0),"")</f>
        <v/>
      </c>
      <c r="L162" s="1"/>
      <c r="M162" s="4" t="str">
        <f>IFERROR(VLOOKUP(J162,Config!$A:$G,7,0),"")</f>
        <v/>
      </c>
      <c r="N162" s="23"/>
      <c r="O162" s="24"/>
      <c r="P162" s="24"/>
      <c r="Q162" s="24"/>
      <c r="R162" s="26"/>
      <c r="S162" s="24"/>
      <c r="T162" s="24"/>
      <c r="U162" s="24"/>
      <c r="V162" s="28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20" customFormat="1" x14ac:dyDescent="0.25">
      <c r="A163" s="1">
        <v>161</v>
      </c>
      <c r="B163" s="1"/>
      <c r="C163" s="1"/>
      <c r="D163" s="4"/>
      <c r="E163" s="4"/>
      <c r="F163" s="4"/>
      <c r="G163" s="4">
        <f t="shared" si="29"/>
        <v>1</v>
      </c>
      <c r="H163" s="4">
        <f t="shared" si="30"/>
        <v>1900</v>
      </c>
      <c r="I163" s="1"/>
      <c r="J163" s="4"/>
      <c r="K163" s="4" t="str">
        <f>IFERROR(VLOOKUP(J163,Config!$A:$B,2,0),"")</f>
        <v/>
      </c>
      <c r="L163" s="1"/>
      <c r="M163" s="4" t="str">
        <f>IFERROR(VLOOKUP(J163,Config!$A:$G,7,0),"")</f>
        <v/>
      </c>
      <c r="N163" s="23"/>
      <c r="O163" s="24"/>
      <c r="P163" s="24"/>
      <c r="Q163" s="24"/>
      <c r="R163" s="26"/>
      <c r="S163" s="24"/>
      <c r="T163" s="24"/>
      <c r="U163" s="24"/>
      <c r="V163" s="28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20" customFormat="1" x14ac:dyDescent="0.25">
      <c r="A164" s="1">
        <v>162</v>
      </c>
      <c r="B164" s="1"/>
      <c r="C164" s="1"/>
      <c r="D164" s="4"/>
      <c r="E164" s="4"/>
      <c r="F164" s="4"/>
      <c r="G164" s="4">
        <f t="shared" si="29"/>
        <v>1</v>
      </c>
      <c r="H164" s="4">
        <f t="shared" si="30"/>
        <v>1900</v>
      </c>
      <c r="I164" s="1"/>
      <c r="J164" s="4"/>
      <c r="K164" s="4" t="str">
        <f>IFERROR(VLOOKUP(J164,Config!$A:$B,2,0),"")</f>
        <v/>
      </c>
      <c r="L164" s="1"/>
      <c r="M164" s="4" t="str">
        <f>IFERROR(VLOOKUP(J164,Config!$A:$G,7,0),"")</f>
        <v/>
      </c>
      <c r="N164" s="23"/>
      <c r="O164" s="24"/>
      <c r="P164" s="24"/>
      <c r="Q164" s="24"/>
      <c r="R164" s="26"/>
      <c r="S164" s="24"/>
      <c r="T164" s="24"/>
      <c r="U164" s="24"/>
      <c r="V164" s="28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20" customFormat="1" x14ac:dyDescent="0.25">
      <c r="A165" s="1">
        <v>163</v>
      </c>
      <c r="B165" s="1"/>
      <c r="C165" s="1"/>
      <c r="D165" s="4"/>
      <c r="E165" s="4"/>
      <c r="F165" s="4"/>
      <c r="G165" s="4">
        <f t="shared" si="29"/>
        <v>1</v>
      </c>
      <c r="H165" s="4">
        <f t="shared" si="30"/>
        <v>1900</v>
      </c>
      <c r="I165" s="1"/>
      <c r="J165" s="4"/>
      <c r="K165" s="4" t="str">
        <f>IFERROR(VLOOKUP(J165,Config!$A:$B,2,0),"")</f>
        <v/>
      </c>
      <c r="L165" s="1"/>
      <c r="M165" s="4" t="str">
        <f>IFERROR(VLOOKUP(J165,Config!$A:$G,7,0),"")</f>
        <v/>
      </c>
      <c r="N165" s="23"/>
      <c r="O165" s="24"/>
      <c r="P165" s="24"/>
      <c r="Q165" s="24"/>
      <c r="R165" s="26"/>
      <c r="S165" s="24"/>
      <c r="T165" s="24"/>
      <c r="U165" s="24"/>
      <c r="V165" s="28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20" customFormat="1" x14ac:dyDescent="0.25">
      <c r="A166" s="1">
        <v>164</v>
      </c>
      <c r="B166" s="1"/>
      <c r="C166" s="1"/>
      <c r="D166" s="4"/>
      <c r="E166" s="4"/>
      <c r="F166" s="4"/>
      <c r="G166" s="4">
        <f t="shared" si="29"/>
        <v>1</v>
      </c>
      <c r="H166" s="4">
        <f t="shared" si="30"/>
        <v>1900</v>
      </c>
      <c r="I166" s="1"/>
      <c r="J166" s="4"/>
      <c r="K166" s="4" t="str">
        <f>IFERROR(VLOOKUP(J166,Config!$A:$B,2,0),"")</f>
        <v/>
      </c>
      <c r="L166" s="1"/>
      <c r="M166" s="4" t="str">
        <f>IFERROR(VLOOKUP(J166,Config!$A:$G,7,0),"")</f>
        <v/>
      </c>
      <c r="N166" s="23"/>
      <c r="O166" s="24"/>
      <c r="P166" s="24"/>
      <c r="Q166" s="24"/>
      <c r="R166" s="26"/>
      <c r="S166" s="24"/>
      <c r="T166" s="24"/>
      <c r="U166" s="24"/>
      <c r="V166" s="28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20" customFormat="1" x14ac:dyDescent="0.25">
      <c r="A167" s="1">
        <v>165</v>
      </c>
      <c r="B167" s="1"/>
      <c r="C167" s="1"/>
      <c r="D167" s="4"/>
      <c r="E167" s="4"/>
      <c r="F167" s="4"/>
      <c r="G167" s="4">
        <f t="shared" si="29"/>
        <v>1</v>
      </c>
      <c r="H167" s="4">
        <f t="shared" si="30"/>
        <v>1900</v>
      </c>
      <c r="I167" s="1"/>
      <c r="J167" s="4"/>
      <c r="K167" s="4" t="str">
        <f>IFERROR(VLOOKUP(J167,Config!$A:$B,2,0),"")</f>
        <v/>
      </c>
      <c r="L167" s="1"/>
      <c r="M167" s="4" t="str">
        <f>IFERROR(VLOOKUP(J167,Config!$A:$G,7,0),"")</f>
        <v/>
      </c>
      <c r="N167" s="23"/>
      <c r="O167" s="24"/>
      <c r="P167" s="24"/>
      <c r="Q167" s="24"/>
      <c r="R167" s="26"/>
      <c r="S167" s="24"/>
      <c r="T167" s="24"/>
      <c r="U167" s="24"/>
      <c r="V167" s="28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20" customFormat="1" x14ac:dyDescent="0.25">
      <c r="A168" s="1">
        <v>166</v>
      </c>
      <c r="B168" s="1"/>
      <c r="C168" s="1"/>
      <c r="D168" s="4"/>
      <c r="E168" s="4"/>
      <c r="F168" s="4"/>
      <c r="G168" s="4">
        <f t="shared" si="29"/>
        <v>1</v>
      </c>
      <c r="H168" s="4">
        <f t="shared" si="30"/>
        <v>1900</v>
      </c>
      <c r="I168" s="1"/>
      <c r="J168" s="4"/>
      <c r="K168" s="4" t="str">
        <f>IFERROR(VLOOKUP(J168,Config!$A:$B,2,0),"")</f>
        <v/>
      </c>
      <c r="L168" s="1"/>
      <c r="M168" s="4" t="str">
        <f>IFERROR(VLOOKUP(J168,Config!$A:$G,7,0),"")</f>
        <v/>
      </c>
      <c r="N168" s="23"/>
      <c r="O168" s="24"/>
      <c r="P168" s="24"/>
      <c r="Q168" s="24"/>
      <c r="R168" s="26"/>
      <c r="S168" s="24"/>
      <c r="T168" s="24"/>
      <c r="U168" s="24"/>
      <c r="V168" s="28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20" customFormat="1" x14ac:dyDescent="0.25">
      <c r="A169" s="1">
        <v>167</v>
      </c>
      <c r="B169" s="1"/>
      <c r="C169" s="1"/>
      <c r="D169" s="4"/>
      <c r="E169" s="4"/>
      <c r="F169" s="4"/>
      <c r="G169" s="4">
        <f t="shared" si="29"/>
        <v>1</v>
      </c>
      <c r="H169" s="4">
        <f t="shared" si="30"/>
        <v>1900</v>
      </c>
      <c r="I169" s="1"/>
      <c r="J169" s="4"/>
      <c r="K169" s="4" t="str">
        <f>IFERROR(VLOOKUP(J169,Config!$A:$B,2,0),"")</f>
        <v/>
      </c>
      <c r="L169" s="1"/>
      <c r="M169" s="4" t="str">
        <f>IFERROR(VLOOKUP(J169,Config!$A:$G,7,0),"")</f>
        <v/>
      </c>
      <c r="N169" s="23"/>
      <c r="O169" s="24"/>
      <c r="P169" s="24"/>
      <c r="Q169" s="24"/>
      <c r="R169" s="26"/>
      <c r="S169" s="24"/>
      <c r="T169" s="24"/>
      <c r="U169" s="24"/>
      <c r="V169" s="28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20" customFormat="1" x14ac:dyDescent="0.25">
      <c r="A170" s="1">
        <v>168</v>
      </c>
      <c r="B170" s="1"/>
      <c r="C170" s="1"/>
      <c r="D170" s="4"/>
      <c r="E170" s="4"/>
      <c r="F170" s="4"/>
      <c r="G170" s="4">
        <f t="shared" si="29"/>
        <v>1</v>
      </c>
      <c r="H170" s="4">
        <f t="shared" si="30"/>
        <v>1900</v>
      </c>
      <c r="I170" s="1"/>
      <c r="J170" s="4"/>
      <c r="K170" s="4" t="str">
        <f>IFERROR(VLOOKUP(J170,Config!$A:$B,2,0),"")</f>
        <v/>
      </c>
      <c r="L170" s="1"/>
      <c r="M170" s="4" t="str">
        <f>IFERROR(VLOOKUP(J170,Config!$A:$G,7,0),"")</f>
        <v/>
      </c>
      <c r="N170" s="23"/>
      <c r="O170" s="24"/>
      <c r="P170" s="24"/>
      <c r="Q170" s="24"/>
      <c r="R170" s="26"/>
      <c r="S170" s="24"/>
      <c r="T170" s="24"/>
      <c r="U170" s="24"/>
      <c r="V170" s="28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20" customFormat="1" x14ac:dyDescent="0.25">
      <c r="A171" s="1">
        <v>169</v>
      </c>
      <c r="B171" s="1"/>
      <c r="C171" s="1"/>
      <c r="D171" s="4"/>
      <c r="E171" s="4"/>
      <c r="F171" s="4"/>
      <c r="G171" s="4">
        <f t="shared" si="29"/>
        <v>1</v>
      </c>
      <c r="H171" s="4">
        <f t="shared" si="30"/>
        <v>1900</v>
      </c>
      <c r="I171" s="1"/>
      <c r="J171" s="4"/>
      <c r="K171" s="4" t="str">
        <f>IFERROR(VLOOKUP(J171,Config!$A:$B,2,0),"")</f>
        <v/>
      </c>
      <c r="L171" s="1"/>
      <c r="M171" s="4" t="str">
        <f>IFERROR(VLOOKUP(J171,Config!$A:$G,7,0),"")</f>
        <v/>
      </c>
      <c r="N171" s="23"/>
      <c r="O171" s="24"/>
      <c r="P171" s="24"/>
      <c r="Q171" s="24"/>
      <c r="R171" s="26"/>
      <c r="S171" s="24"/>
      <c r="T171" s="24"/>
      <c r="U171" s="24"/>
      <c r="V171" s="28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20" customFormat="1" x14ac:dyDescent="0.25">
      <c r="A172" s="1">
        <v>170</v>
      </c>
      <c r="B172" s="1"/>
      <c r="C172" s="1"/>
      <c r="D172" s="4"/>
      <c r="E172" s="4"/>
      <c r="F172" s="4"/>
      <c r="G172" s="4">
        <f t="shared" si="29"/>
        <v>1</v>
      </c>
      <c r="H172" s="4">
        <f t="shared" si="30"/>
        <v>1900</v>
      </c>
      <c r="I172" s="1"/>
      <c r="J172" s="4"/>
      <c r="K172" s="4" t="str">
        <f>IFERROR(VLOOKUP(J172,Config!$A:$B,2,0),"")</f>
        <v/>
      </c>
      <c r="L172" s="1"/>
      <c r="M172" s="4" t="str">
        <f>IFERROR(VLOOKUP(J172,Config!$A:$G,7,0),"")</f>
        <v/>
      </c>
      <c r="N172" s="23"/>
      <c r="O172" s="24"/>
      <c r="P172" s="24"/>
      <c r="Q172" s="24"/>
      <c r="R172" s="26"/>
      <c r="S172" s="24"/>
      <c r="T172" s="24"/>
      <c r="U172" s="24"/>
      <c r="V172" s="28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20" customFormat="1" x14ac:dyDescent="0.25">
      <c r="A173" s="1">
        <v>171</v>
      </c>
      <c r="B173" s="1"/>
      <c r="C173" s="1"/>
      <c r="D173" s="4"/>
      <c r="E173" s="4"/>
      <c r="F173" s="4"/>
      <c r="G173" s="4">
        <f t="shared" si="29"/>
        <v>1</v>
      </c>
      <c r="H173" s="4">
        <f t="shared" si="30"/>
        <v>1900</v>
      </c>
      <c r="I173" s="1"/>
      <c r="J173" s="4"/>
      <c r="K173" s="4" t="str">
        <f>IFERROR(VLOOKUP(J173,Config!$A:$B,2,0),"")</f>
        <v/>
      </c>
      <c r="L173" s="1"/>
      <c r="M173" s="4" t="str">
        <f>IFERROR(VLOOKUP(J173,Config!$A:$G,7,0),"")</f>
        <v/>
      </c>
      <c r="N173" s="23"/>
      <c r="O173" s="24"/>
      <c r="P173" s="24"/>
      <c r="Q173" s="24"/>
      <c r="R173" s="26"/>
      <c r="S173" s="24"/>
      <c r="T173" s="24"/>
      <c r="U173" s="24"/>
      <c r="V173" s="28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20" customFormat="1" x14ac:dyDescent="0.25">
      <c r="A174" s="1">
        <v>172</v>
      </c>
      <c r="B174" s="1"/>
      <c r="C174" s="1"/>
      <c r="D174" s="4"/>
      <c r="E174" s="4"/>
      <c r="F174" s="4"/>
      <c r="G174" s="4">
        <f t="shared" si="29"/>
        <v>1</v>
      </c>
      <c r="H174" s="4">
        <f t="shared" si="30"/>
        <v>1900</v>
      </c>
      <c r="I174" s="1"/>
      <c r="J174" s="4"/>
      <c r="K174" s="4" t="str">
        <f>IFERROR(VLOOKUP(J174,Config!$A:$B,2,0),"")</f>
        <v/>
      </c>
      <c r="L174" s="1"/>
      <c r="M174" s="4" t="str">
        <f>IFERROR(VLOOKUP(J174,Config!$A:$G,7,0),"")</f>
        <v/>
      </c>
      <c r="N174" s="23"/>
      <c r="O174" s="24"/>
      <c r="P174" s="24"/>
      <c r="Q174" s="24"/>
      <c r="R174" s="26"/>
      <c r="S174" s="24"/>
      <c r="T174" s="24"/>
      <c r="U174" s="24"/>
      <c r="V174" s="28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s="20" customFormat="1" x14ac:dyDescent="0.25">
      <c r="A175" s="1">
        <v>173</v>
      </c>
      <c r="B175" s="1"/>
      <c r="C175" s="1"/>
      <c r="D175" s="4"/>
      <c r="E175" s="4"/>
      <c r="F175" s="4"/>
      <c r="G175" s="4">
        <f t="shared" si="29"/>
        <v>1</v>
      </c>
      <c r="H175" s="4">
        <f t="shared" si="30"/>
        <v>1900</v>
      </c>
      <c r="I175" s="1"/>
      <c r="J175" s="4"/>
      <c r="K175" s="4" t="str">
        <f>IFERROR(VLOOKUP(J175,Config!$A:$B,2,0),"")</f>
        <v/>
      </c>
      <c r="L175" s="1"/>
      <c r="M175" s="4" t="str">
        <f>IFERROR(VLOOKUP(J175,Config!$A:$G,7,0),"")</f>
        <v/>
      </c>
      <c r="N175" s="23"/>
      <c r="O175" s="24"/>
      <c r="P175" s="24"/>
      <c r="Q175" s="24"/>
      <c r="R175" s="26"/>
      <c r="S175" s="24"/>
      <c r="T175" s="24"/>
      <c r="U175" s="24"/>
      <c r="V175" s="28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s="20" customFormat="1" x14ac:dyDescent="0.25">
      <c r="A176" s="1">
        <v>174</v>
      </c>
      <c r="B176" s="1"/>
      <c r="C176" s="1"/>
      <c r="D176" s="4"/>
      <c r="E176" s="4"/>
      <c r="F176" s="4"/>
      <c r="G176" s="4">
        <f t="shared" si="29"/>
        <v>1</v>
      </c>
      <c r="H176" s="4">
        <f t="shared" si="30"/>
        <v>1900</v>
      </c>
      <c r="I176" s="1"/>
      <c r="J176" s="4"/>
      <c r="K176" s="4" t="str">
        <f>IFERROR(VLOOKUP(J176,Config!$A:$B,2,0),"")</f>
        <v/>
      </c>
      <c r="L176" s="1"/>
      <c r="M176" s="4" t="str">
        <f>IFERROR(VLOOKUP(J176,Config!$A:$G,7,0),"")</f>
        <v/>
      </c>
      <c r="N176" s="23"/>
      <c r="O176" s="24"/>
      <c r="P176" s="24"/>
      <c r="Q176" s="24"/>
      <c r="R176" s="26"/>
      <c r="S176" s="24"/>
      <c r="T176" s="24"/>
      <c r="U176" s="24"/>
      <c r="V176" s="28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s="20" customFormat="1" x14ac:dyDescent="0.25">
      <c r="A177" s="1">
        <v>175</v>
      </c>
      <c r="B177" s="1"/>
      <c r="C177" s="1"/>
      <c r="D177" s="4"/>
      <c r="E177" s="4"/>
      <c r="F177" s="4"/>
      <c r="G177" s="4">
        <f t="shared" si="29"/>
        <v>1</v>
      </c>
      <c r="H177" s="4">
        <f t="shared" si="30"/>
        <v>1900</v>
      </c>
      <c r="I177" s="1"/>
      <c r="J177" s="4"/>
      <c r="K177" s="4" t="str">
        <f>IFERROR(VLOOKUP(J177,Config!$A:$B,2,0),"")</f>
        <v/>
      </c>
      <c r="L177" s="1"/>
      <c r="M177" s="4" t="str">
        <f>IFERROR(VLOOKUP(J177,Config!$A:$G,7,0),"")</f>
        <v/>
      </c>
      <c r="N177" s="23"/>
      <c r="O177" s="24"/>
      <c r="P177" s="24"/>
      <c r="Q177" s="24"/>
      <c r="R177" s="26"/>
      <c r="S177" s="24"/>
      <c r="T177" s="24"/>
      <c r="U177" s="24"/>
      <c r="V177" s="28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s="20" customFormat="1" x14ac:dyDescent="0.25">
      <c r="A178" s="1">
        <v>176</v>
      </c>
      <c r="B178" s="1"/>
      <c r="C178" s="1"/>
      <c r="D178" s="4"/>
      <c r="E178" s="4"/>
      <c r="F178" s="4"/>
      <c r="G178" s="4">
        <f t="shared" si="29"/>
        <v>1</v>
      </c>
      <c r="H178" s="4">
        <f t="shared" si="30"/>
        <v>1900</v>
      </c>
      <c r="I178" s="1"/>
      <c r="J178" s="4"/>
      <c r="K178" s="4" t="str">
        <f>IFERROR(VLOOKUP(J178,Config!$A:$B,2,0),"")</f>
        <v/>
      </c>
      <c r="L178" s="1"/>
      <c r="M178" s="4" t="str">
        <f>IFERROR(VLOOKUP(J178,Config!$A:$G,7,0),"")</f>
        <v/>
      </c>
      <c r="N178" s="23"/>
      <c r="O178" s="24"/>
      <c r="P178" s="24"/>
      <c r="Q178" s="24"/>
      <c r="R178" s="26"/>
      <c r="S178" s="24"/>
      <c r="T178" s="24"/>
      <c r="U178" s="24"/>
      <c r="V178" s="28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s="20" customFormat="1" x14ac:dyDescent="0.25">
      <c r="A179" s="1">
        <v>177</v>
      </c>
      <c r="B179" s="1"/>
      <c r="C179" s="1"/>
      <c r="D179" s="4"/>
      <c r="E179" s="4"/>
      <c r="F179" s="4"/>
      <c r="G179" s="4">
        <f t="shared" si="29"/>
        <v>1</v>
      </c>
      <c r="H179" s="4">
        <f t="shared" si="30"/>
        <v>1900</v>
      </c>
      <c r="I179" s="1"/>
      <c r="J179" s="4"/>
      <c r="K179" s="4" t="str">
        <f>IFERROR(VLOOKUP(J179,Config!$A:$B,2,0),"")</f>
        <v/>
      </c>
      <c r="L179" s="1"/>
      <c r="M179" s="4" t="str">
        <f>IFERROR(VLOOKUP(J179,Config!$A:$G,7,0),"")</f>
        <v/>
      </c>
      <c r="N179" s="23"/>
      <c r="O179" s="24"/>
      <c r="P179" s="24"/>
      <c r="Q179" s="24"/>
      <c r="R179" s="26"/>
      <c r="S179" s="24"/>
      <c r="T179" s="24"/>
      <c r="U179" s="24"/>
      <c r="V179" s="28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s="20" customFormat="1" x14ac:dyDescent="0.25">
      <c r="A180" s="1">
        <v>178</v>
      </c>
      <c r="B180" s="1"/>
      <c r="C180" s="1"/>
      <c r="D180" s="4"/>
      <c r="E180" s="4"/>
      <c r="F180" s="4"/>
      <c r="G180" s="4">
        <f t="shared" si="29"/>
        <v>1</v>
      </c>
      <c r="H180" s="4">
        <f t="shared" si="30"/>
        <v>1900</v>
      </c>
      <c r="I180" s="1"/>
      <c r="J180" s="4"/>
      <c r="K180" s="4" t="str">
        <f>IFERROR(VLOOKUP(J180,Config!$A:$B,2,0),"")</f>
        <v/>
      </c>
      <c r="L180" s="1"/>
      <c r="M180" s="4" t="str">
        <f>IFERROR(VLOOKUP(J180,Config!$A:$G,7,0),"")</f>
        <v/>
      </c>
      <c r="N180" s="23"/>
      <c r="O180" s="24"/>
      <c r="P180" s="24"/>
      <c r="Q180" s="24"/>
      <c r="R180" s="26"/>
      <c r="S180" s="24"/>
      <c r="T180" s="24"/>
      <c r="U180" s="24"/>
      <c r="V180" s="28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s="20" customFormat="1" x14ac:dyDescent="0.25">
      <c r="A181" s="1">
        <v>179</v>
      </c>
      <c r="B181" s="1"/>
      <c r="C181" s="1"/>
      <c r="D181" s="4"/>
      <c r="E181" s="4"/>
      <c r="F181" s="4"/>
      <c r="G181" s="4">
        <f t="shared" si="29"/>
        <v>1</v>
      </c>
      <c r="H181" s="4">
        <f t="shared" si="30"/>
        <v>1900</v>
      </c>
      <c r="I181" s="1"/>
      <c r="J181" s="4"/>
      <c r="K181" s="4" t="str">
        <f>IFERROR(VLOOKUP(J181,Config!$A:$B,2,0),"")</f>
        <v/>
      </c>
      <c r="L181" s="1"/>
      <c r="M181" s="4" t="str">
        <f>IFERROR(VLOOKUP(J181,Config!$A:$G,7,0),"")</f>
        <v/>
      </c>
      <c r="N181" s="23"/>
      <c r="O181" s="24"/>
      <c r="P181" s="24"/>
      <c r="Q181" s="24"/>
      <c r="R181" s="26"/>
      <c r="S181" s="24"/>
      <c r="T181" s="24"/>
      <c r="U181" s="24"/>
      <c r="V181" s="28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s="20" customFormat="1" x14ac:dyDescent="0.25">
      <c r="A182" s="1">
        <v>180</v>
      </c>
      <c r="B182" s="1"/>
      <c r="C182" s="1"/>
      <c r="D182" s="4"/>
      <c r="E182" s="4"/>
      <c r="F182" s="4"/>
      <c r="G182" s="4">
        <f t="shared" si="29"/>
        <v>1</v>
      </c>
      <c r="H182" s="4">
        <f t="shared" si="30"/>
        <v>1900</v>
      </c>
      <c r="I182" s="1"/>
      <c r="J182" s="4"/>
      <c r="K182" s="4" t="str">
        <f>IFERROR(VLOOKUP(J182,Config!$A:$B,2,0),"")</f>
        <v/>
      </c>
      <c r="L182" s="1"/>
      <c r="M182" s="4" t="str">
        <f>IFERROR(VLOOKUP(J182,Config!$A:$G,7,0),"")</f>
        <v/>
      </c>
      <c r="N182" s="23"/>
      <c r="O182" s="24"/>
      <c r="P182" s="24"/>
      <c r="Q182" s="24"/>
      <c r="R182" s="26"/>
      <c r="S182" s="24"/>
      <c r="T182" s="24"/>
      <c r="U182" s="24"/>
      <c r="V182" s="28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s="20" customFormat="1" x14ac:dyDescent="0.25">
      <c r="A183" s="1">
        <v>181</v>
      </c>
      <c r="B183" s="1"/>
      <c r="C183" s="1"/>
      <c r="D183" s="4"/>
      <c r="E183" s="4"/>
      <c r="F183" s="4"/>
      <c r="G183" s="4">
        <f t="shared" si="29"/>
        <v>1</v>
      </c>
      <c r="H183" s="4">
        <f t="shared" si="30"/>
        <v>1900</v>
      </c>
      <c r="I183" s="1"/>
      <c r="J183" s="4"/>
      <c r="K183" s="4" t="str">
        <f>IFERROR(VLOOKUP(J183,Config!$A:$B,2,0),"")</f>
        <v/>
      </c>
      <c r="L183" s="1"/>
      <c r="M183" s="4" t="str">
        <f>IFERROR(VLOOKUP(J183,Config!$A:$G,7,0),"")</f>
        <v/>
      </c>
      <c r="N183" s="23"/>
      <c r="O183" s="24"/>
      <c r="P183" s="24"/>
      <c r="Q183" s="24"/>
      <c r="R183" s="26"/>
      <c r="S183" s="24"/>
      <c r="T183" s="24"/>
      <c r="U183" s="24"/>
      <c r="V183" s="28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s="20" customFormat="1" x14ac:dyDescent="0.25">
      <c r="A184" s="1">
        <v>182</v>
      </c>
      <c r="B184" s="1"/>
      <c r="C184" s="1"/>
      <c r="D184" s="4"/>
      <c r="E184" s="4"/>
      <c r="F184" s="4"/>
      <c r="G184" s="4">
        <f t="shared" si="29"/>
        <v>1</v>
      </c>
      <c r="H184" s="4">
        <f t="shared" si="30"/>
        <v>1900</v>
      </c>
      <c r="I184" s="1"/>
      <c r="J184" s="4"/>
      <c r="K184" s="4" t="str">
        <f>IFERROR(VLOOKUP(J184,Config!$A:$B,2,0),"")</f>
        <v/>
      </c>
      <c r="L184" s="1"/>
      <c r="M184" s="4" t="str">
        <f>IFERROR(VLOOKUP(J184,Config!$A:$G,7,0),"")</f>
        <v/>
      </c>
      <c r="N184" s="23"/>
      <c r="O184" s="24"/>
      <c r="P184" s="24"/>
      <c r="Q184" s="24"/>
      <c r="R184" s="26"/>
      <c r="S184" s="24"/>
      <c r="T184" s="24"/>
      <c r="U184" s="24"/>
      <c r="V184" s="28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s="20" customFormat="1" x14ac:dyDescent="0.25">
      <c r="A185" s="1">
        <v>183</v>
      </c>
      <c r="B185" s="1"/>
      <c r="C185" s="1"/>
      <c r="D185" s="4"/>
      <c r="E185" s="4"/>
      <c r="F185" s="4"/>
      <c r="G185" s="4">
        <f t="shared" si="29"/>
        <v>1</v>
      </c>
      <c r="H185" s="4">
        <f t="shared" si="30"/>
        <v>1900</v>
      </c>
      <c r="I185" s="1"/>
      <c r="J185" s="4"/>
      <c r="K185" s="4" t="str">
        <f>IFERROR(VLOOKUP(J185,Config!$A:$B,2,0),"")</f>
        <v/>
      </c>
      <c r="L185" s="1"/>
      <c r="M185" s="4" t="str">
        <f>IFERROR(VLOOKUP(J185,Config!$A:$G,7,0),"")</f>
        <v/>
      </c>
      <c r="N185" s="23"/>
      <c r="O185" s="24"/>
      <c r="P185" s="24"/>
      <c r="Q185" s="24"/>
      <c r="R185" s="26"/>
      <c r="S185" s="24"/>
      <c r="T185" s="24"/>
      <c r="U185" s="24"/>
      <c r="V185" s="28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s="20" customFormat="1" x14ac:dyDescent="0.25">
      <c r="A186" s="1">
        <v>184</v>
      </c>
      <c r="B186" s="1"/>
      <c r="C186" s="1"/>
      <c r="D186" s="4"/>
      <c r="E186" s="4"/>
      <c r="F186" s="4"/>
      <c r="G186" s="4">
        <f t="shared" si="29"/>
        <v>1</v>
      </c>
      <c r="H186" s="4">
        <f t="shared" si="30"/>
        <v>1900</v>
      </c>
      <c r="I186" s="1"/>
      <c r="J186" s="4"/>
      <c r="K186" s="4" t="str">
        <f>IFERROR(VLOOKUP(J186,Config!$A:$B,2,0),"")</f>
        <v/>
      </c>
      <c r="L186" s="1"/>
      <c r="M186" s="4" t="str">
        <f>IFERROR(VLOOKUP(J186,Config!$A:$G,7,0),"")</f>
        <v/>
      </c>
      <c r="N186" s="23"/>
      <c r="O186" s="24"/>
      <c r="P186" s="24"/>
      <c r="Q186" s="24"/>
      <c r="R186" s="26"/>
      <c r="S186" s="24"/>
      <c r="T186" s="24"/>
      <c r="U186" s="24"/>
      <c r="V186" s="28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s="20" customFormat="1" x14ac:dyDescent="0.25">
      <c r="A187" s="1">
        <v>185</v>
      </c>
      <c r="B187" s="1"/>
      <c r="C187" s="1"/>
      <c r="D187" s="4"/>
      <c r="E187" s="4"/>
      <c r="F187" s="4"/>
      <c r="G187" s="4">
        <f t="shared" si="29"/>
        <v>1</v>
      </c>
      <c r="H187" s="4">
        <f t="shared" si="30"/>
        <v>1900</v>
      </c>
      <c r="I187" s="1"/>
      <c r="J187" s="4"/>
      <c r="K187" s="4" t="str">
        <f>IFERROR(VLOOKUP(J187,Config!$A:$B,2,0),"")</f>
        <v/>
      </c>
      <c r="L187" s="1"/>
      <c r="M187" s="4" t="str">
        <f>IFERROR(VLOOKUP(J187,Config!$A:$G,7,0),"")</f>
        <v/>
      </c>
      <c r="N187" s="23"/>
      <c r="O187" s="24"/>
      <c r="P187" s="24"/>
      <c r="Q187" s="24"/>
      <c r="R187" s="26"/>
      <c r="S187" s="24"/>
      <c r="T187" s="24"/>
      <c r="U187" s="24"/>
      <c r="V187" s="28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s="20" customFormat="1" x14ac:dyDescent="0.25">
      <c r="A188" s="1">
        <v>186</v>
      </c>
      <c r="B188" s="1"/>
      <c r="C188" s="1"/>
      <c r="D188" s="4"/>
      <c r="E188" s="4"/>
      <c r="F188" s="4"/>
      <c r="G188" s="4">
        <f t="shared" si="29"/>
        <v>1</v>
      </c>
      <c r="H188" s="4">
        <f t="shared" si="30"/>
        <v>1900</v>
      </c>
      <c r="I188" s="1"/>
      <c r="J188" s="4"/>
      <c r="K188" s="4" t="str">
        <f>IFERROR(VLOOKUP(J188,Config!$A:$B,2,0),"")</f>
        <v/>
      </c>
      <c r="L188" s="1"/>
      <c r="M188" s="4" t="str">
        <f>IFERROR(VLOOKUP(J188,Config!$A:$G,7,0),"")</f>
        <v/>
      </c>
      <c r="N188" s="23"/>
      <c r="O188" s="24"/>
      <c r="P188" s="24"/>
      <c r="Q188" s="24"/>
      <c r="R188" s="26"/>
      <c r="S188" s="24"/>
      <c r="T188" s="24"/>
      <c r="U188" s="24"/>
      <c r="V188" s="28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s="20" customFormat="1" x14ac:dyDescent="0.25">
      <c r="A189" s="1">
        <v>187</v>
      </c>
      <c r="B189" s="1"/>
      <c r="C189" s="1"/>
      <c r="D189" s="4"/>
      <c r="E189" s="4"/>
      <c r="F189" s="4"/>
      <c r="G189" s="4">
        <f t="shared" si="29"/>
        <v>1</v>
      </c>
      <c r="H189" s="4">
        <f t="shared" si="30"/>
        <v>1900</v>
      </c>
      <c r="I189" s="1"/>
      <c r="J189" s="4"/>
      <c r="K189" s="4" t="str">
        <f>IFERROR(VLOOKUP(J189,Config!$A:$B,2,0),"")</f>
        <v/>
      </c>
      <c r="L189" s="1"/>
      <c r="M189" s="4" t="str">
        <f>IFERROR(VLOOKUP(J189,Config!$A:$G,7,0),"")</f>
        <v/>
      </c>
      <c r="N189" s="23"/>
      <c r="O189" s="24"/>
      <c r="P189" s="24"/>
      <c r="Q189" s="24"/>
      <c r="R189" s="26"/>
      <c r="S189" s="24"/>
      <c r="T189" s="24"/>
      <c r="U189" s="24"/>
      <c r="V189" s="28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s="20" customFormat="1" x14ac:dyDescent="0.25">
      <c r="A190" s="1">
        <v>188</v>
      </c>
      <c r="B190" s="1"/>
      <c r="C190" s="1"/>
      <c r="D190" s="4"/>
      <c r="E190" s="4"/>
      <c r="F190" s="4"/>
      <c r="G190" s="4">
        <f t="shared" si="29"/>
        <v>1</v>
      </c>
      <c r="H190" s="4">
        <f t="shared" si="30"/>
        <v>1900</v>
      </c>
      <c r="I190" s="1"/>
      <c r="J190" s="4"/>
      <c r="K190" s="4" t="str">
        <f>IFERROR(VLOOKUP(J190,Config!$A:$B,2,0),"")</f>
        <v/>
      </c>
      <c r="L190" s="1"/>
      <c r="M190" s="4" t="str">
        <f>IFERROR(VLOOKUP(J190,Config!$A:$G,7,0),"")</f>
        <v/>
      </c>
      <c r="N190" s="23"/>
      <c r="O190" s="24"/>
      <c r="P190" s="24"/>
      <c r="Q190" s="24"/>
      <c r="R190" s="26"/>
      <c r="S190" s="24"/>
      <c r="T190" s="24"/>
      <c r="U190" s="24"/>
      <c r="V190" s="28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s="20" customFormat="1" x14ac:dyDescent="0.25">
      <c r="A191" s="1">
        <v>189</v>
      </c>
      <c r="B191" s="1"/>
      <c r="C191" s="1"/>
      <c r="D191" s="4"/>
      <c r="E191" s="4"/>
      <c r="F191" s="4"/>
      <c r="G191" s="4">
        <f t="shared" si="29"/>
        <v>1</v>
      </c>
      <c r="H191" s="4">
        <f t="shared" si="30"/>
        <v>1900</v>
      </c>
      <c r="I191" s="1"/>
      <c r="J191" s="4"/>
      <c r="K191" s="4" t="str">
        <f>IFERROR(VLOOKUP(J191,Config!$A:$B,2,0),"")</f>
        <v/>
      </c>
      <c r="L191" s="1"/>
      <c r="M191" s="4" t="str">
        <f>IFERROR(VLOOKUP(J191,Config!$A:$G,7,0),"")</f>
        <v/>
      </c>
      <c r="N191" s="23"/>
      <c r="O191" s="24"/>
      <c r="P191" s="24"/>
      <c r="Q191" s="24"/>
      <c r="R191" s="26"/>
      <c r="S191" s="24"/>
      <c r="T191" s="24"/>
      <c r="U191" s="24"/>
      <c r="V191" s="28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s="20" customFormat="1" x14ac:dyDescent="0.25">
      <c r="A192" s="1">
        <v>190</v>
      </c>
      <c r="B192" s="1"/>
      <c r="C192" s="1"/>
      <c r="D192" s="4"/>
      <c r="E192" s="4"/>
      <c r="F192" s="4"/>
      <c r="G192" s="4">
        <f t="shared" si="29"/>
        <v>1</v>
      </c>
      <c r="H192" s="4">
        <f t="shared" si="30"/>
        <v>1900</v>
      </c>
      <c r="I192" s="1"/>
      <c r="J192" s="4"/>
      <c r="K192" s="4" t="str">
        <f>IFERROR(VLOOKUP(J192,Config!$A:$B,2,0),"")</f>
        <v/>
      </c>
      <c r="L192" s="1"/>
      <c r="M192" s="4" t="str">
        <f>IFERROR(VLOOKUP(J192,Config!$A:$G,7,0),"")</f>
        <v/>
      </c>
      <c r="N192" s="23"/>
      <c r="O192" s="24"/>
      <c r="P192" s="24"/>
      <c r="Q192" s="24"/>
      <c r="R192" s="26"/>
      <c r="S192" s="24"/>
      <c r="T192" s="24"/>
      <c r="U192" s="24"/>
      <c r="V192" s="28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s="20" customFormat="1" x14ac:dyDescent="0.25">
      <c r="A193" s="1">
        <v>191</v>
      </c>
      <c r="B193" s="1"/>
      <c r="C193" s="1"/>
      <c r="D193" s="4"/>
      <c r="E193" s="4"/>
      <c r="F193" s="4"/>
      <c r="G193" s="4">
        <f t="shared" si="29"/>
        <v>1</v>
      </c>
      <c r="H193" s="4">
        <f t="shared" si="30"/>
        <v>1900</v>
      </c>
      <c r="I193" s="1"/>
      <c r="J193" s="4"/>
      <c r="K193" s="4" t="str">
        <f>IFERROR(VLOOKUP(J193,Config!$A:$B,2,0),"")</f>
        <v/>
      </c>
      <c r="L193" s="1"/>
      <c r="M193" s="4" t="str">
        <f>IFERROR(VLOOKUP(J193,Config!$A:$G,7,0),"")</f>
        <v/>
      </c>
      <c r="N193" s="23"/>
      <c r="O193" s="24"/>
      <c r="P193" s="24"/>
      <c r="Q193" s="24"/>
      <c r="R193" s="26"/>
      <c r="S193" s="24"/>
      <c r="T193" s="24"/>
      <c r="U193" s="24"/>
      <c r="V193" s="28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s="20" customFormat="1" x14ac:dyDescent="0.25">
      <c r="A194" s="1">
        <v>192</v>
      </c>
      <c r="B194" s="1"/>
      <c r="C194" s="1"/>
      <c r="D194" s="4"/>
      <c r="E194" s="4"/>
      <c r="F194" s="4"/>
      <c r="G194" s="4">
        <f t="shared" si="29"/>
        <v>1</v>
      </c>
      <c r="H194" s="4">
        <f t="shared" si="30"/>
        <v>1900</v>
      </c>
      <c r="I194" s="1"/>
      <c r="J194" s="4"/>
      <c r="K194" s="4" t="str">
        <f>IFERROR(VLOOKUP(J194,Config!$A:$B,2,0),"")</f>
        <v/>
      </c>
      <c r="L194" s="1"/>
      <c r="M194" s="4" t="str">
        <f>IFERROR(VLOOKUP(J194,Config!$A:$G,7,0),"")</f>
        <v/>
      </c>
      <c r="N194" s="23"/>
      <c r="O194" s="24"/>
      <c r="P194" s="24"/>
      <c r="Q194" s="24"/>
      <c r="R194" s="26"/>
      <c r="S194" s="24"/>
      <c r="T194" s="24"/>
      <c r="U194" s="24"/>
      <c r="V194" s="28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s="20" customFormat="1" x14ac:dyDescent="0.25">
      <c r="A195" s="1">
        <v>193</v>
      </c>
      <c r="B195" s="1"/>
      <c r="C195" s="1"/>
      <c r="D195" s="4"/>
      <c r="E195" s="4"/>
      <c r="F195" s="4"/>
      <c r="G195" s="4">
        <f t="shared" si="29"/>
        <v>1</v>
      </c>
      <c r="H195" s="4">
        <f t="shared" si="30"/>
        <v>1900</v>
      </c>
      <c r="I195" s="1"/>
      <c r="J195" s="4"/>
      <c r="K195" s="4" t="str">
        <f>IFERROR(VLOOKUP(J195,Config!$A:$B,2,0),"")</f>
        <v/>
      </c>
      <c r="L195" s="1"/>
      <c r="M195" s="4" t="str">
        <f>IFERROR(VLOOKUP(J195,Config!$A:$G,7,0),"")</f>
        <v/>
      </c>
      <c r="N195" s="23"/>
      <c r="O195" s="24"/>
      <c r="P195" s="24"/>
      <c r="Q195" s="24"/>
      <c r="R195" s="26"/>
      <c r="S195" s="24"/>
      <c r="T195" s="24"/>
      <c r="U195" s="24"/>
      <c r="V195" s="28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s="20" customFormat="1" x14ac:dyDescent="0.25">
      <c r="A196" s="1">
        <v>194</v>
      </c>
      <c r="B196" s="1"/>
      <c r="C196" s="1"/>
      <c r="D196" s="4"/>
      <c r="E196" s="4"/>
      <c r="F196" s="4"/>
      <c r="G196" s="4">
        <f t="shared" ref="G196:G259" si="31">MONTH(B196)</f>
        <v>1</v>
      </c>
      <c r="H196" s="4">
        <f t="shared" ref="H196:H259" si="32">YEAR(B196)</f>
        <v>1900</v>
      </c>
      <c r="I196" s="1"/>
      <c r="J196" s="4"/>
      <c r="K196" s="4" t="str">
        <f>IFERROR(VLOOKUP(J196,Config!$A:$B,2,0),"")</f>
        <v/>
      </c>
      <c r="L196" s="1"/>
      <c r="M196" s="4" t="str">
        <f>IFERROR(VLOOKUP(J196,Config!$A:$G,7,0),"")</f>
        <v/>
      </c>
      <c r="N196" s="23"/>
      <c r="O196" s="24"/>
      <c r="P196" s="24"/>
      <c r="Q196" s="24"/>
      <c r="R196" s="26"/>
      <c r="S196" s="24"/>
      <c r="T196" s="24"/>
      <c r="U196" s="24"/>
      <c r="V196" s="28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s="20" customFormat="1" x14ac:dyDescent="0.25">
      <c r="A197" s="1">
        <v>195</v>
      </c>
      <c r="B197" s="1"/>
      <c r="C197" s="1"/>
      <c r="D197" s="4"/>
      <c r="E197" s="4"/>
      <c r="F197" s="4"/>
      <c r="G197" s="4">
        <f t="shared" si="31"/>
        <v>1</v>
      </c>
      <c r="H197" s="4">
        <f t="shared" si="32"/>
        <v>1900</v>
      </c>
      <c r="I197" s="1"/>
      <c r="J197" s="4"/>
      <c r="K197" s="4" t="str">
        <f>IFERROR(VLOOKUP(J197,Config!$A:$B,2,0),"")</f>
        <v/>
      </c>
      <c r="L197" s="1"/>
      <c r="M197" s="4" t="str">
        <f>IFERROR(VLOOKUP(J197,Config!$A:$G,7,0),"")</f>
        <v/>
      </c>
      <c r="N197" s="23"/>
      <c r="O197" s="24"/>
      <c r="P197" s="24"/>
      <c r="Q197" s="24"/>
      <c r="R197" s="26"/>
      <c r="S197" s="24"/>
      <c r="T197" s="24"/>
      <c r="U197" s="24"/>
      <c r="V197" s="28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s="20" customFormat="1" x14ac:dyDescent="0.25">
      <c r="A198" s="1">
        <v>196</v>
      </c>
      <c r="B198" s="1"/>
      <c r="C198" s="1"/>
      <c r="D198" s="4"/>
      <c r="E198" s="4"/>
      <c r="F198" s="4"/>
      <c r="G198" s="4">
        <f t="shared" si="31"/>
        <v>1</v>
      </c>
      <c r="H198" s="4">
        <f t="shared" si="32"/>
        <v>1900</v>
      </c>
      <c r="I198" s="1"/>
      <c r="J198" s="4"/>
      <c r="K198" s="4" t="str">
        <f>IFERROR(VLOOKUP(J198,Config!$A:$B,2,0),"")</f>
        <v/>
      </c>
      <c r="L198" s="1"/>
      <c r="M198" s="4" t="str">
        <f>IFERROR(VLOOKUP(J198,Config!$A:$G,7,0),"")</f>
        <v/>
      </c>
      <c r="N198" s="23"/>
      <c r="O198" s="24"/>
      <c r="P198" s="24"/>
      <c r="Q198" s="24"/>
      <c r="R198" s="26"/>
      <c r="S198" s="24"/>
      <c r="T198" s="24"/>
      <c r="U198" s="24"/>
      <c r="V198" s="28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s="20" customFormat="1" x14ac:dyDescent="0.25">
      <c r="A199" s="1">
        <v>197</v>
      </c>
      <c r="B199" s="1"/>
      <c r="C199" s="1"/>
      <c r="D199" s="4"/>
      <c r="E199" s="4"/>
      <c r="F199" s="4"/>
      <c r="G199" s="4">
        <f t="shared" si="31"/>
        <v>1</v>
      </c>
      <c r="H199" s="4">
        <f t="shared" si="32"/>
        <v>1900</v>
      </c>
      <c r="I199" s="1"/>
      <c r="J199" s="4"/>
      <c r="K199" s="4" t="str">
        <f>IFERROR(VLOOKUP(J199,Config!$A:$B,2,0),"")</f>
        <v/>
      </c>
      <c r="L199" s="1"/>
      <c r="M199" s="4" t="str">
        <f>IFERROR(VLOOKUP(J199,Config!$A:$G,7,0),"")</f>
        <v/>
      </c>
      <c r="N199" s="23"/>
      <c r="O199" s="24"/>
      <c r="P199" s="24"/>
      <c r="Q199" s="24"/>
      <c r="R199" s="26"/>
      <c r="S199" s="24"/>
      <c r="T199" s="24"/>
      <c r="U199" s="24"/>
      <c r="V199" s="28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s="20" customFormat="1" x14ac:dyDescent="0.25">
      <c r="A200" s="1">
        <v>198</v>
      </c>
      <c r="B200" s="1"/>
      <c r="C200" s="1"/>
      <c r="D200" s="4"/>
      <c r="E200" s="4"/>
      <c r="F200" s="4"/>
      <c r="G200" s="4">
        <f t="shared" si="31"/>
        <v>1</v>
      </c>
      <c r="H200" s="4">
        <f t="shared" si="32"/>
        <v>1900</v>
      </c>
      <c r="I200" s="1"/>
      <c r="J200" s="4"/>
      <c r="K200" s="4" t="str">
        <f>IFERROR(VLOOKUP(J200,Config!$A:$B,2,0),"")</f>
        <v/>
      </c>
      <c r="L200" s="1"/>
      <c r="M200" s="4" t="str">
        <f>IFERROR(VLOOKUP(J200,Config!$A:$G,7,0),"")</f>
        <v/>
      </c>
      <c r="N200" s="23"/>
      <c r="O200" s="24"/>
      <c r="P200" s="24"/>
      <c r="Q200" s="24"/>
      <c r="R200" s="26"/>
      <c r="S200" s="24"/>
      <c r="T200" s="24"/>
      <c r="U200" s="24"/>
      <c r="V200" s="28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s="20" customFormat="1" x14ac:dyDescent="0.25">
      <c r="A201" s="1">
        <v>199</v>
      </c>
      <c r="B201" s="1"/>
      <c r="C201" s="1"/>
      <c r="D201" s="4"/>
      <c r="E201" s="4"/>
      <c r="F201" s="4"/>
      <c r="G201" s="4">
        <f t="shared" si="31"/>
        <v>1</v>
      </c>
      <c r="H201" s="4">
        <f t="shared" si="32"/>
        <v>1900</v>
      </c>
      <c r="I201" s="1"/>
      <c r="J201" s="4"/>
      <c r="K201" s="4" t="str">
        <f>IFERROR(VLOOKUP(J201,Config!$A:$B,2,0),"")</f>
        <v/>
      </c>
      <c r="L201" s="1"/>
      <c r="M201" s="4" t="str">
        <f>IFERROR(VLOOKUP(J201,Config!$A:$G,7,0),"")</f>
        <v/>
      </c>
      <c r="N201" s="23"/>
      <c r="O201" s="24"/>
      <c r="P201" s="24"/>
      <c r="Q201" s="24"/>
      <c r="R201" s="26"/>
      <c r="S201" s="24"/>
      <c r="T201" s="24"/>
      <c r="U201" s="24"/>
      <c r="V201" s="28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s="20" customFormat="1" x14ac:dyDescent="0.25">
      <c r="A202" s="1">
        <v>200</v>
      </c>
      <c r="B202" s="1"/>
      <c r="C202" s="1"/>
      <c r="D202" s="4"/>
      <c r="E202" s="4"/>
      <c r="F202" s="4"/>
      <c r="G202" s="4">
        <f t="shared" si="31"/>
        <v>1</v>
      </c>
      <c r="H202" s="4">
        <f t="shared" si="32"/>
        <v>1900</v>
      </c>
      <c r="I202" s="1"/>
      <c r="J202" s="4"/>
      <c r="K202" s="4" t="str">
        <f>IFERROR(VLOOKUP(J202,Config!$A:$B,2,0),"")</f>
        <v/>
      </c>
      <c r="L202" s="1"/>
      <c r="M202" s="4" t="str">
        <f>IFERROR(VLOOKUP(J202,Config!$A:$G,7,0),"")</f>
        <v/>
      </c>
      <c r="N202" s="23"/>
      <c r="O202" s="24"/>
      <c r="P202" s="24"/>
      <c r="Q202" s="24"/>
      <c r="R202" s="26"/>
      <c r="S202" s="24"/>
      <c r="T202" s="24"/>
      <c r="U202" s="24"/>
      <c r="V202" s="28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s="20" customFormat="1" x14ac:dyDescent="0.25">
      <c r="A203" s="1">
        <v>201</v>
      </c>
      <c r="B203" s="1"/>
      <c r="C203" s="1"/>
      <c r="D203" s="4"/>
      <c r="E203" s="4"/>
      <c r="F203" s="4"/>
      <c r="G203" s="4">
        <f t="shared" si="31"/>
        <v>1</v>
      </c>
      <c r="H203" s="4">
        <f t="shared" si="32"/>
        <v>1900</v>
      </c>
      <c r="I203" s="1"/>
      <c r="J203" s="4"/>
      <c r="K203" s="4" t="str">
        <f>IFERROR(VLOOKUP(J203,Config!$A:$B,2,0),"")</f>
        <v/>
      </c>
      <c r="L203" s="1"/>
      <c r="M203" s="4" t="str">
        <f>IFERROR(VLOOKUP(J203,Config!$A:$G,7,0),"")</f>
        <v/>
      </c>
      <c r="N203" s="23"/>
      <c r="O203" s="24"/>
      <c r="P203" s="24"/>
      <c r="Q203" s="24"/>
      <c r="R203" s="26"/>
      <c r="S203" s="24"/>
      <c r="T203" s="24"/>
      <c r="U203" s="24"/>
      <c r="V203" s="28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s="20" customFormat="1" x14ac:dyDescent="0.25">
      <c r="A204" s="1">
        <v>202</v>
      </c>
      <c r="B204" s="1"/>
      <c r="C204" s="1"/>
      <c r="D204" s="4"/>
      <c r="E204" s="4"/>
      <c r="F204" s="4"/>
      <c r="G204" s="4">
        <f t="shared" si="31"/>
        <v>1</v>
      </c>
      <c r="H204" s="4">
        <f t="shared" si="32"/>
        <v>1900</v>
      </c>
      <c r="I204" s="1"/>
      <c r="J204" s="4"/>
      <c r="K204" s="4" t="str">
        <f>IFERROR(VLOOKUP(J204,Config!$A:$B,2,0),"")</f>
        <v/>
      </c>
      <c r="L204" s="1"/>
      <c r="M204" s="4" t="str">
        <f>IFERROR(VLOOKUP(J204,Config!$A:$G,7,0),"")</f>
        <v/>
      </c>
      <c r="N204" s="23"/>
      <c r="O204" s="24"/>
      <c r="P204" s="24"/>
      <c r="Q204" s="24"/>
      <c r="R204" s="26"/>
      <c r="S204" s="24"/>
      <c r="T204" s="24"/>
      <c r="U204" s="24"/>
      <c r="V204" s="28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s="20" customFormat="1" x14ac:dyDescent="0.25">
      <c r="A205" s="1">
        <v>203</v>
      </c>
      <c r="B205" s="1"/>
      <c r="C205" s="1"/>
      <c r="D205" s="4"/>
      <c r="E205" s="4"/>
      <c r="F205" s="4"/>
      <c r="G205" s="4">
        <f t="shared" si="31"/>
        <v>1</v>
      </c>
      <c r="H205" s="4">
        <f t="shared" si="32"/>
        <v>1900</v>
      </c>
      <c r="I205" s="1"/>
      <c r="J205" s="4"/>
      <c r="K205" s="4" t="str">
        <f>IFERROR(VLOOKUP(J205,Config!$A:$B,2,0),"")</f>
        <v/>
      </c>
      <c r="L205" s="1"/>
      <c r="M205" s="4" t="str">
        <f>IFERROR(VLOOKUP(J205,Config!$A:$G,7,0),"")</f>
        <v/>
      </c>
      <c r="N205" s="23"/>
      <c r="O205" s="24"/>
      <c r="P205" s="24"/>
      <c r="Q205" s="24"/>
      <c r="R205" s="26"/>
      <c r="S205" s="24"/>
      <c r="T205" s="24"/>
      <c r="U205" s="24"/>
      <c r="V205" s="28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s="20" customFormat="1" x14ac:dyDescent="0.25">
      <c r="A206" s="1">
        <v>204</v>
      </c>
      <c r="B206" s="1"/>
      <c r="C206" s="1"/>
      <c r="D206" s="4"/>
      <c r="E206" s="4"/>
      <c r="F206" s="4"/>
      <c r="G206" s="4">
        <f t="shared" si="31"/>
        <v>1</v>
      </c>
      <c r="H206" s="4">
        <f t="shared" si="32"/>
        <v>1900</v>
      </c>
      <c r="I206" s="1"/>
      <c r="J206" s="4"/>
      <c r="K206" s="4" t="str">
        <f>IFERROR(VLOOKUP(J206,Config!$A:$B,2,0),"")</f>
        <v/>
      </c>
      <c r="L206" s="1"/>
      <c r="M206" s="4" t="str">
        <f>IFERROR(VLOOKUP(J206,Config!$A:$G,7,0),"")</f>
        <v/>
      </c>
      <c r="N206" s="23"/>
      <c r="O206" s="24"/>
      <c r="P206" s="24"/>
      <c r="Q206" s="24"/>
      <c r="R206" s="26"/>
      <c r="S206" s="24"/>
      <c r="T206" s="24"/>
      <c r="U206" s="24"/>
      <c r="V206" s="28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s="20" customFormat="1" x14ac:dyDescent="0.25">
      <c r="A207" s="1">
        <v>205</v>
      </c>
      <c r="B207" s="1"/>
      <c r="C207" s="1"/>
      <c r="D207" s="4"/>
      <c r="E207" s="4"/>
      <c r="F207" s="4"/>
      <c r="G207" s="4">
        <f t="shared" si="31"/>
        <v>1</v>
      </c>
      <c r="H207" s="4">
        <f t="shared" si="32"/>
        <v>1900</v>
      </c>
      <c r="I207" s="1"/>
      <c r="J207" s="4"/>
      <c r="K207" s="4" t="str">
        <f>IFERROR(VLOOKUP(J207,Config!$A:$B,2,0),"")</f>
        <v/>
      </c>
      <c r="L207" s="1"/>
      <c r="M207" s="4" t="str">
        <f>IFERROR(VLOOKUP(J207,Config!$A:$G,7,0),"")</f>
        <v/>
      </c>
      <c r="N207" s="23"/>
      <c r="O207" s="24"/>
      <c r="P207" s="24"/>
      <c r="Q207" s="24"/>
      <c r="R207" s="26"/>
      <c r="S207" s="24"/>
      <c r="T207" s="24"/>
      <c r="U207" s="24"/>
      <c r="V207" s="28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s="20" customFormat="1" x14ac:dyDescent="0.25">
      <c r="A208" s="1">
        <v>206</v>
      </c>
      <c r="B208" s="1"/>
      <c r="C208" s="1"/>
      <c r="D208" s="4"/>
      <c r="E208" s="4"/>
      <c r="F208" s="4"/>
      <c r="G208" s="4">
        <f t="shared" si="31"/>
        <v>1</v>
      </c>
      <c r="H208" s="4">
        <f t="shared" si="32"/>
        <v>1900</v>
      </c>
      <c r="I208" s="1"/>
      <c r="J208" s="4"/>
      <c r="K208" s="4" t="str">
        <f>IFERROR(VLOOKUP(J208,Config!$A:$B,2,0),"")</f>
        <v/>
      </c>
      <c r="L208" s="1"/>
      <c r="M208" s="4" t="str">
        <f>IFERROR(VLOOKUP(J208,Config!$A:$G,7,0),"")</f>
        <v/>
      </c>
      <c r="N208" s="23"/>
      <c r="O208" s="24"/>
      <c r="P208" s="24"/>
      <c r="Q208" s="24"/>
      <c r="R208" s="26"/>
      <c r="S208" s="24"/>
      <c r="T208" s="24"/>
      <c r="U208" s="24"/>
      <c r="V208" s="28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s="20" customFormat="1" x14ac:dyDescent="0.25">
      <c r="A209" s="1">
        <v>207</v>
      </c>
      <c r="B209" s="1"/>
      <c r="C209" s="1"/>
      <c r="D209" s="4"/>
      <c r="E209" s="4"/>
      <c r="F209" s="4"/>
      <c r="G209" s="4">
        <f t="shared" si="31"/>
        <v>1</v>
      </c>
      <c r="H209" s="4">
        <f t="shared" si="32"/>
        <v>1900</v>
      </c>
      <c r="I209" s="1"/>
      <c r="J209" s="4"/>
      <c r="K209" s="4" t="str">
        <f>IFERROR(VLOOKUP(J209,Config!$A:$B,2,0),"")</f>
        <v/>
      </c>
      <c r="L209" s="1"/>
      <c r="M209" s="4" t="str">
        <f>IFERROR(VLOOKUP(J209,Config!$A:$G,7,0),"")</f>
        <v/>
      </c>
      <c r="N209" s="23"/>
      <c r="O209" s="24"/>
      <c r="P209" s="24"/>
      <c r="Q209" s="24"/>
      <c r="R209" s="26"/>
      <c r="S209" s="24"/>
      <c r="T209" s="24"/>
      <c r="U209" s="24"/>
      <c r="V209" s="28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s="20" customFormat="1" x14ac:dyDescent="0.25">
      <c r="A210" s="1">
        <v>208</v>
      </c>
      <c r="B210" s="1"/>
      <c r="C210" s="1"/>
      <c r="D210" s="4"/>
      <c r="E210" s="4"/>
      <c r="F210" s="4"/>
      <c r="G210" s="4">
        <f t="shared" si="31"/>
        <v>1</v>
      </c>
      <c r="H210" s="4">
        <f t="shared" si="32"/>
        <v>1900</v>
      </c>
      <c r="I210" s="1"/>
      <c r="J210" s="4"/>
      <c r="K210" s="4" t="str">
        <f>IFERROR(VLOOKUP(J210,Config!$A:$B,2,0),"")</f>
        <v/>
      </c>
      <c r="L210" s="1"/>
      <c r="M210" s="4" t="str">
        <f>IFERROR(VLOOKUP(J210,Config!$A:$G,7,0),"")</f>
        <v/>
      </c>
      <c r="N210" s="23"/>
      <c r="O210" s="24"/>
      <c r="P210" s="24"/>
      <c r="Q210" s="24"/>
      <c r="R210" s="26"/>
      <c r="S210" s="24"/>
      <c r="T210" s="24"/>
      <c r="U210" s="24"/>
      <c r="V210" s="28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s="20" customFormat="1" x14ac:dyDescent="0.25">
      <c r="A211" s="1">
        <v>209</v>
      </c>
      <c r="B211" s="1"/>
      <c r="C211" s="1"/>
      <c r="D211" s="4"/>
      <c r="E211" s="4"/>
      <c r="F211" s="4"/>
      <c r="G211" s="4">
        <f t="shared" si="31"/>
        <v>1</v>
      </c>
      <c r="H211" s="4">
        <f t="shared" si="32"/>
        <v>1900</v>
      </c>
      <c r="I211" s="1"/>
      <c r="J211" s="4"/>
      <c r="K211" s="4" t="str">
        <f>IFERROR(VLOOKUP(J211,Config!$A:$B,2,0),"")</f>
        <v/>
      </c>
      <c r="L211" s="1"/>
      <c r="M211" s="4" t="str">
        <f>IFERROR(VLOOKUP(J211,Config!$A:$G,7,0),"")</f>
        <v/>
      </c>
      <c r="N211" s="23"/>
      <c r="O211" s="24"/>
      <c r="P211" s="24"/>
      <c r="Q211" s="24"/>
      <c r="R211" s="26"/>
      <c r="S211" s="24"/>
      <c r="T211" s="24"/>
      <c r="U211" s="24"/>
      <c r="V211" s="28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s="20" customFormat="1" x14ac:dyDescent="0.25">
      <c r="A212" s="1">
        <v>210</v>
      </c>
      <c r="B212" s="1"/>
      <c r="C212" s="1"/>
      <c r="D212" s="4"/>
      <c r="E212" s="4"/>
      <c r="F212" s="4"/>
      <c r="G212" s="4">
        <f t="shared" si="31"/>
        <v>1</v>
      </c>
      <c r="H212" s="4">
        <f t="shared" si="32"/>
        <v>1900</v>
      </c>
      <c r="I212" s="1"/>
      <c r="J212" s="4"/>
      <c r="K212" s="4" t="str">
        <f>IFERROR(VLOOKUP(J212,Config!$A:$B,2,0),"")</f>
        <v/>
      </c>
      <c r="L212" s="1"/>
      <c r="M212" s="4" t="str">
        <f>IFERROR(VLOOKUP(J212,Config!$A:$G,7,0),"")</f>
        <v/>
      </c>
      <c r="N212" s="23"/>
      <c r="O212" s="24"/>
      <c r="P212" s="24"/>
      <c r="Q212" s="24"/>
      <c r="R212" s="26"/>
      <c r="S212" s="24"/>
      <c r="T212" s="24"/>
      <c r="U212" s="24"/>
      <c r="V212" s="28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s="20" customFormat="1" x14ac:dyDescent="0.25">
      <c r="A213" s="1">
        <v>211</v>
      </c>
      <c r="B213" s="1"/>
      <c r="C213" s="1"/>
      <c r="D213" s="4"/>
      <c r="E213" s="4"/>
      <c r="F213" s="4"/>
      <c r="G213" s="4">
        <f t="shared" si="31"/>
        <v>1</v>
      </c>
      <c r="H213" s="4">
        <f t="shared" si="32"/>
        <v>1900</v>
      </c>
      <c r="I213" s="1"/>
      <c r="J213" s="4"/>
      <c r="K213" s="4" t="str">
        <f>IFERROR(VLOOKUP(J213,Config!$A:$B,2,0),"")</f>
        <v/>
      </c>
      <c r="L213" s="1"/>
      <c r="M213" s="4" t="str">
        <f>IFERROR(VLOOKUP(J213,Config!$A:$G,7,0),"")</f>
        <v/>
      </c>
      <c r="N213" s="23"/>
      <c r="O213" s="24"/>
      <c r="P213" s="24"/>
      <c r="Q213" s="24"/>
      <c r="R213" s="26"/>
      <c r="S213" s="24"/>
      <c r="T213" s="24"/>
      <c r="U213" s="24"/>
      <c r="V213" s="28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s="20" customFormat="1" x14ac:dyDescent="0.25">
      <c r="A214" s="1">
        <v>212</v>
      </c>
      <c r="B214" s="1"/>
      <c r="C214" s="1"/>
      <c r="D214" s="4"/>
      <c r="E214" s="4"/>
      <c r="F214" s="4"/>
      <c r="G214" s="4">
        <f t="shared" si="31"/>
        <v>1</v>
      </c>
      <c r="H214" s="4">
        <f t="shared" si="32"/>
        <v>1900</v>
      </c>
      <c r="I214" s="1"/>
      <c r="J214" s="4"/>
      <c r="K214" s="4" t="str">
        <f>IFERROR(VLOOKUP(J214,Config!$A:$B,2,0),"")</f>
        <v/>
      </c>
      <c r="L214" s="1"/>
      <c r="M214" s="4" t="str">
        <f>IFERROR(VLOOKUP(J214,Config!$A:$G,7,0),"")</f>
        <v/>
      </c>
      <c r="N214" s="23"/>
      <c r="O214" s="24"/>
      <c r="P214" s="24"/>
      <c r="Q214" s="24"/>
      <c r="R214" s="26"/>
      <c r="S214" s="24"/>
      <c r="T214" s="24"/>
      <c r="U214" s="24"/>
      <c r="V214" s="28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s="20" customFormat="1" x14ac:dyDescent="0.25">
      <c r="A215" s="1">
        <v>213</v>
      </c>
      <c r="B215" s="1"/>
      <c r="C215" s="1"/>
      <c r="D215" s="4"/>
      <c r="E215" s="4"/>
      <c r="F215" s="4"/>
      <c r="G215" s="4">
        <f t="shared" si="31"/>
        <v>1</v>
      </c>
      <c r="H215" s="4">
        <f t="shared" si="32"/>
        <v>1900</v>
      </c>
      <c r="I215" s="1"/>
      <c r="J215" s="4"/>
      <c r="K215" s="4" t="str">
        <f>IFERROR(VLOOKUP(J215,Config!$A:$B,2,0),"")</f>
        <v/>
      </c>
      <c r="L215" s="1"/>
      <c r="M215" s="4" t="str">
        <f>IFERROR(VLOOKUP(J215,Config!$A:$G,7,0),"")</f>
        <v/>
      </c>
      <c r="N215" s="23"/>
      <c r="O215" s="24"/>
      <c r="P215" s="24"/>
      <c r="Q215" s="24"/>
      <c r="R215" s="26"/>
      <c r="S215" s="24"/>
      <c r="T215" s="24"/>
      <c r="U215" s="24"/>
      <c r="V215" s="28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s="20" customFormat="1" x14ac:dyDescent="0.25">
      <c r="A216" s="1">
        <v>214</v>
      </c>
      <c r="B216" s="1"/>
      <c r="C216" s="1"/>
      <c r="D216" s="4"/>
      <c r="E216" s="4"/>
      <c r="F216" s="4"/>
      <c r="G216" s="4">
        <f t="shared" si="31"/>
        <v>1</v>
      </c>
      <c r="H216" s="4">
        <f t="shared" si="32"/>
        <v>1900</v>
      </c>
      <c r="I216" s="1"/>
      <c r="J216" s="4"/>
      <c r="K216" s="4" t="str">
        <f>IFERROR(VLOOKUP(J216,Config!$A:$B,2,0),"")</f>
        <v/>
      </c>
      <c r="L216" s="1"/>
      <c r="M216" s="4" t="str">
        <f>IFERROR(VLOOKUP(J216,Config!$A:$G,7,0),"")</f>
        <v/>
      </c>
      <c r="N216" s="23"/>
      <c r="O216" s="24"/>
      <c r="P216" s="24"/>
      <c r="Q216" s="24"/>
      <c r="R216" s="26"/>
      <c r="S216" s="24"/>
      <c r="T216" s="24"/>
      <c r="U216" s="24"/>
      <c r="V216" s="28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s="20" customFormat="1" x14ac:dyDescent="0.25">
      <c r="A217" s="1">
        <v>215</v>
      </c>
      <c r="B217" s="1"/>
      <c r="C217" s="1"/>
      <c r="D217" s="4"/>
      <c r="E217" s="4"/>
      <c r="F217" s="4"/>
      <c r="G217" s="4">
        <f t="shared" si="31"/>
        <v>1</v>
      </c>
      <c r="H217" s="4">
        <f t="shared" si="32"/>
        <v>1900</v>
      </c>
      <c r="I217" s="1"/>
      <c r="J217" s="4"/>
      <c r="K217" s="4" t="str">
        <f>IFERROR(VLOOKUP(J217,Config!$A:$B,2,0),"")</f>
        <v/>
      </c>
      <c r="L217" s="1"/>
      <c r="M217" s="4" t="str">
        <f>IFERROR(VLOOKUP(J217,Config!$A:$G,7,0),"")</f>
        <v/>
      </c>
      <c r="N217" s="23"/>
      <c r="O217" s="24"/>
      <c r="P217" s="24"/>
      <c r="Q217" s="24"/>
      <c r="R217" s="26"/>
      <c r="S217" s="24"/>
      <c r="T217" s="24"/>
      <c r="U217" s="24"/>
      <c r="V217" s="28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s="20" customFormat="1" x14ac:dyDescent="0.25">
      <c r="A218" s="1">
        <v>216</v>
      </c>
      <c r="B218" s="1"/>
      <c r="C218" s="1"/>
      <c r="D218" s="4"/>
      <c r="E218" s="4"/>
      <c r="F218" s="4"/>
      <c r="G218" s="4">
        <f t="shared" si="31"/>
        <v>1</v>
      </c>
      <c r="H218" s="4">
        <f t="shared" si="32"/>
        <v>1900</v>
      </c>
      <c r="I218" s="1"/>
      <c r="J218" s="4"/>
      <c r="K218" s="4" t="str">
        <f>IFERROR(VLOOKUP(J218,Config!$A:$B,2,0),"")</f>
        <v/>
      </c>
      <c r="L218" s="1"/>
      <c r="M218" s="4" t="str">
        <f>IFERROR(VLOOKUP(J218,Config!$A:$G,7,0),"")</f>
        <v/>
      </c>
      <c r="N218" s="23"/>
      <c r="O218" s="24"/>
      <c r="P218" s="24"/>
      <c r="Q218" s="24"/>
      <c r="R218" s="26"/>
      <c r="S218" s="24"/>
      <c r="T218" s="24"/>
      <c r="U218" s="24"/>
      <c r="V218" s="28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s="20" customFormat="1" x14ac:dyDescent="0.25">
      <c r="A219" s="1">
        <v>217</v>
      </c>
      <c r="B219" s="1"/>
      <c r="C219" s="1"/>
      <c r="D219" s="4"/>
      <c r="E219" s="4"/>
      <c r="F219" s="4"/>
      <c r="G219" s="4">
        <f t="shared" si="31"/>
        <v>1</v>
      </c>
      <c r="H219" s="4">
        <f t="shared" si="32"/>
        <v>1900</v>
      </c>
      <c r="I219" s="1"/>
      <c r="J219" s="4"/>
      <c r="K219" s="4" t="str">
        <f>IFERROR(VLOOKUP(J219,Config!$A:$B,2,0),"")</f>
        <v/>
      </c>
      <c r="L219" s="1"/>
      <c r="M219" s="4" t="str">
        <f>IFERROR(VLOOKUP(J219,Config!$A:$G,7,0),"")</f>
        <v/>
      </c>
      <c r="N219" s="23"/>
      <c r="O219" s="24"/>
      <c r="P219" s="24"/>
      <c r="Q219" s="24"/>
      <c r="R219" s="26"/>
      <c r="S219" s="24"/>
      <c r="T219" s="24"/>
      <c r="U219" s="24"/>
      <c r="V219" s="28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s="20" customFormat="1" x14ac:dyDescent="0.25">
      <c r="A220" s="1">
        <v>218</v>
      </c>
      <c r="B220" s="1"/>
      <c r="C220" s="1"/>
      <c r="D220" s="4"/>
      <c r="E220" s="4"/>
      <c r="F220" s="4"/>
      <c r="G220" s="4">
        <f t="shared" si="31"/>
        <v>1</v>
      </c>
      <c r="H220" s="4">
        <f t="shared" si="32"/>
        <v>1900</v>
      </c>
      <c r="I220" s="1"/>
      <c r="J220" s="4"/>
      <c r="K220" s="4" t="str">
        <f>IFERROR(VLOOKUP(J220,Config!$A:$B,2,0),"")</f>
        <v/>
      </c>
      <c r="L220" s="1"/>
      <c r="M220" s="4" t="str">
        <f>IFERROR(VLOOKUP(J220,Config!$A:$G,7,0),"")</f>
        <v/>
      </c>
      <c r="N220" s="23"/>
      <c r="O220" s="24"/>
      <c r="P220" s="24"/>
      <c r="Q220" s="24"/>
      <c r="R220" s="26"/>
      <c r="S220" s="24"/>
      <c r="T220" s="24"/>
      <c r="U220" s="24"/>
      <c r="V220" s="28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s="20" customFormat="1" x14ac:dyDescent="0.25">
      <c r="A221" s="1">
        <v>219</v>
      </c>
      <c r="B221" s="1"/>
      <c r="C221" s="1"/>
      <c r="D221" s="4"/>
      <c r="E221" s="4"/>
      <c r="F221" s="4"/>
      <c r="G221" s="4">
        <f t="shared" si="31"/>
        <v>1</v>
      </c>
      <c r="H221" s="4">
        <f t="shared" si="32"/>
        <v>1900</v>
      </c>
      <c r="I221" s="1"/>
      <c r="J221" s="4"/>
      <c r="K221" s="4" t="str">
        <f>IFERROR(VLOOKUP(J221,Config!$A:$B,2,0),"")</f>
        <v/>
      </c>
      <c r="L221" s="1"/>
      <c r="M221" s="4" t="str">
        <f>IFERROR(VLOOKUP(J221,Config!$A:$G,7,0),"")</f>
        <v/>
      </c>
      <c r="N221" s="23"/>
      <c r="O221" s="24"/>
      <c r="P221" s="24"/>
      <c r="Q221" s="24"/>
      <c r="R221" s="26"/>
      <c r="S221" s="24"/>
      <c r="T221" s="24"/>
      <c r="U221" s="24"/>
      <c r="V221" s="28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s="20" customFormat="1" x14ac:dyDescent="0.25">
      <c r="A222" s="1">
        <v>220</v>
      </c>
      <c r="B222" s="1"/>
      <c r="C222" s="1"/>
      <c r="D222" s="4"/>
      <c r="E222" s="4"/>
      <c r="F222" s="4"/>
      <c r="G222" s="4">
        <f t="shared" si="31"/>
        <v>1</v>
      </c>
      <c r="H222" s="4">
        <f t="shared" si="32"/>
        <v>1900</v>
      </c>
      <c r="I222" s="1"/>
      <c r="J222" s="4"/>
      <c r="K222" s="4" t="str">
        <f>IFERROR(VLOOKUP(J222,Config!$A:$B,2,0),"")</f>
        <v/>
      </c>
      <c r="L222" s="1"/>
      <c r="M222" s="4" t="str">
        <f>IFERROR(VLOOKUP(J222,Config!$A:$G,7,0),"")</f>
        <v/>
      </c>
      <c r="N222" s="23"/>
      <c r="O222" s="24"/>
      <c r="P222" s="24"/>
      <c r="Q222" s="24"/>
      <c r="R222" s="26"/>
      <c r="S222" s="24"/>
      <c r="T222" s="24"/>
      <c r="U222" s="24"/>
      <c r="V222" s="28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s="20" customFormat="1" x14ac:dyDescent="0.25">
      <c r="A223" s="1">
        <v>221</v>
      </c>
      <c r="B223" s="1"/>
      <c r="C223" s="1"/>
      <c r="D223" s="4"/>
      <c r="E223" s="4"/>
      <c r="F223" s="4"/>
      <c r="G223" s="4">
        <f t="shared" si="31"/>
        <v>1</v>
      </c>
      <c r="H223" s="4">
        <f t="shared" si="32"/>
        <v>1900</v>
      </c>
      <c r="I223" s="1"/>
      <c r="J223" s="4"/>
      <c r="K223" s="4" t="str">
        <f>IFERROR(VLOOKUP(J223,Config!$A:$B,2,0),"")</f>
        <v/>
      </c>
      <c r="L223" s="1"/>
      <c r="M223" s="4" t="str">
        <f>IFERROR(VLOOKUP(J223,Config!$A:$G,7,0),"")</f>
        <v/>
      </c>
      <c r="N223" s="23"/>
      <c r="O223" s="24"/>
      <c r="P223" s="24"/>
      <c r="Q223" s="24"/>
      <c r="R223" s="26"/>
      <c r="S223" s="24"/>
      <c r="T223" s="24"/>
      <c r="U223" s="24"/>
      <c r="V223" s="28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s="20" customFormat="1" x14ac:dyDescent="0.25">
      <c r="A224" s="1">
        <v>222</v>
      </c>
      <c r="B224" s="1"/>
      <c r="C224" s="1"/>
      <c r="D224" s="4"/>
      <c r="E224" s="4"/>
      <c r="F224" s="4"/>
      <c r="G224" s="4">
        <f t="shared" si="31"/>
        <v>1</v>
      </c>
      <c r="H224" s="4">
        <f t="shared" si="32"/>
        <v>1900</v>
      </c>
      <c r="I224" s="1"/>
      <c r="J224" s="4"/>
      <c r="K224" s="4" t="str">
        <f>IFERROR(VLOOKUP(J224,Config!$A:$B,2,0),"")</f>
        <v/>
      </c>
      <c r="L224" s="1"/>
      <c r="M224" s="4" t="str">
        <f>IFERROR(VLOOKUP(J224,Config!$A:$G,7,0),"")</f>
        <v/>
      </c>
      <c r="N224" s="23"/>
      <c r="O224" s="24"/>
      <c r="P224" s="24"/>
      <c r="Q224" s="24"/>
      <c r="R224" s="26"/>
      <c r="S224" s="24"/>
      <c r="T224" s="24"/>
      <c r="U224" s="24"/>
      <c r="V224" s="28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s="20" customFormat="1" x14ac:dyDescent="0.25">
      <c r="A225" s="1">
        <v>223</v>
      </c>
      <c r="B225" s="1"/>
      <c r="C225" s="1"/>
      <c r="D225" s="4"/>
      <c r="E225" s="4"/>
      <c r="F225" s="4"/>
      <c r="G225" s="4">
        <f t="shared" si="31"/>
        <v>1</v>
      </c>
      <c r="H225" s="4">
        <f t="shared" si="32"/>
        <v>1900</v>
      </c>
      <c r="I225" s="1"/>
      <c r="J225" s="4"/>
      <c r="K225" s="4" t="str">
        <f>IFERROR(VLOOKUP(J225,Config!$A:$B,2,0),"")</f>
        <v/>
      </c>
      <c r="L225" s="1"/>
      <c r="M225" s="4" t="str">
        <f>IFERROR(VLOOKUP(J225,Config!$A:$G,7,0),"")</f>
        <v/>
      </c>
      <c r="N225" s="23"/>
      <c r="O225" s="24"/>
      <c r="P225" s="24"/>
      <c r="Q225" s="24"/>
      <c r="R225" s="26"/>
      <c r="S225" s="24"/>
      <c r="T225" s="24"/>
      <c r="U225" s="24"/>
      <c r="V225" s="28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s="20" customFormat="1" x14ac:dyDescent="0.25">
      <c r="A226" s="1">
        <v>224</v>
      </c>
      <c r="B226" s="1"/>
      <c r="C226" s="1"/>
      <c r="D226" s="4"/>
      <c r="E226" s="4"/>
      <c r="F226" s="4"/>
      <c r="G226" s="4">
        <f t="shared" si="31"/>
        <v>1</v>
      </c>
      <c r="H226" s="4">
        <f t="shared" si="32"/>
        <v>1900</v>
      </c>
      <c r="I226" s="1"/>
      <c r="J226" s="4"/>
      <c r="K226" s="4" t="str">
        <f>IFERROR(VLOOKUP(J226,Config!$A:$B,2,0),"")</f>
        <v/>
      </c>
      <c r="L226" s="1"/>
      <c r="M226" s="4" t="str">
        <f>IFERROR(VLOOKUP(J226,Config!$A:$G,7,0),"")</f>
        <v/>
      </c>
      <c r="N226" s="23"/>
      <c r="O226" s="24"/>
      <c r="P226" s="24"/>
      <c r="Q226" s="24"/>
      <c r="R226" s="26"/>
      <c r="S226" s="24"/>
      <c r="T226" s="24"/>
      <c r="U226" s="24"/>
      <c r="V226" s="28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s="20" customFormat="1" x14ac:dyDescent="0.25">
      <c r="A227" s="1">
        <v>225</v>
      </c>
      <c r="B227" s="1"/>
      <c r="C227" s="1"/>
      <c r="D227" s="4"/>
      <c r="E227" s="4"/>
      <c r="F227" s="4"/>
      <c r="G227" s="4">
        <f t="shared" si="31"/>
        <v>1</v>
      </c>
      <c r="H227" s="4">
        <f t="shared" si="32"/>
        <v>1900</v>
      </c>
      <c r="I227" s="1"/>
      <c r="J227" s="4"/>
      <c r="K227" s="4" t="str">
        <f>IFERROR(VLOOKUP(J227,Config!$A:$B,2,0),"")</f>
        <v/>
      </c>
      <c r="L227" s="1"/>
      <c r="M227" s="4" t="str">
        <f>IFERROR(VLOOKUP(J227,Config!$A:$G,7,0),"")</f>
        <v/>
      </c>
      <c r="N227" s="23"/>
      <c r="O227" s="24"/>
      <c r="P227" s="24"/>
      <c r="Q227" s="24"/>
      <c r="R227" s="26"/>
      <c r="S227" s="24"/>
      <c r="T227" s="24"/>
      <c r="U227" s="24"/>
      <c r="V227" s="28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s="20" customFormat="1" x14ac:dyDescent="0.25">
      <c r="A228" s="1">
        <v>226</v>
      </c>
      <c r="B228" s="1"/>
      <c r="C228" s="1"/>
      <c r="D228" s="4"/>
      <c r="E228" s="4"/>
      <c r="F228" s="4"/>
      <c r="G228" s="4">
        <f t="shared" si="31"/>
        <v>1</v>
      </c>
      <c r="H228" s="4">
        <f t="shared" si="32"/>
        <v>1900</v>
      </c>
      <c r="I228" s="1"/>
      <c r="J228" s="4"/>
      <c r="K228" s="4" t="str">
        <f>IFERROR(VLOOKUP(J228,Config!$A:$B,2,0),"")</f>
        <v/>
      </c>
      <c r="L228" s="1"/>
      <c r="M228" s="4" t="str">
        <f>IFERROR(VLOOKUP(J228,Config!$A:$G,7,0),"")</f>
        <v/>
      </c>
      <c r="N228" s="23"/>
      <c r="O228" s="24"/>
      <c r="P228" s="24"/>
      <c r="Q228" s="24"/>
      <c r="R228" s="26"/>
      <c r="S228" s="24"/>
      <c r="T228" s="24"/>
      <c r="U228" s="24"/>
      <c r="V228" s="28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s="20" customFormat="1" x14ac:dyDescent="0.25">
      <c r="A229" s="1">
        <v>227</v>
      </c>
      <c r="B229" s="1"/>
      <c r="C229" s="1"/>
      <c r="D229" s="4"/>
      <c r="E229" s="4"/>
      <c r="F229" s="4"/>
      <c r="G229" s="4">
        <f t="shared" si="31"/>
        <v>1</v>
      </c>
      <c r="H229" s="4">
        <f t="shared" si="32"/>
        <v>1900</v>
      </c>
      <c r="I229" s="1"/>
      <c r="J229" s="4"/>
      <c r="K229" s="4" t="str">
        <f>IFERROR(VLOOKUP(J229,Config!$A:$B,2,0),"")</f>
        <v/>
      </c>
      <c r="L229" s="1"/>
      <c r="M229" s="4" t="str">
        <f>IFERROR(VLOOKUP(J229,Config!$A:$G,7,0),"")</f>
        <v/>
      </c>
      <c r="N229" s="23"/>
      <c r="O229" s="24"/>
      <c r="P229" s="24"/>
      <c r="Q229" s="24"/>
      <c r="R229" s="26"/>
      <c r="S229" s="24"/>
      <c r="T229" s="24"/>
      <c r="U229" s="24"/>
      <c r="V229" s="28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s="20" customFormat="1" x14ac:dyDescent="0.25">
      <c r="A230" s="1">
        <v>228</v>
      </c>
      <c r="B230" s="1"/>
      <c r="C230" s="1"/>
      <c r="D230" s="4"/>
      <c r="E230" s="4"/>
      <c r="F230" s="4"/>
      <c r="G230" s="4">
        <f t="shared" si="31"/>
        <v>1</v>
      </c>
      <c r="H230" s="4">
        <f t="shared" si="32"/>
        <v>1900</v>
      </c>
      <c r="I230" s="1"/>
      <c r="J230" s="4"/>
      <c r="K230" s="4" t="str">
        <f>IFERROR(VLOOKUP(J230,Config!$A:$B,2,0),"")</f>
        <v/>
      </c>
      <c r="L230" s="1"/>
      <c r="M230" s="4" t="str">
        <f>IFERROR(VLOOKUP(J230,Config!$A:$G,7,0),"")</f>
        <v/>
      </c>
      <c r="N230" s="23"/>
      <c r="O230" s="24"/>
      <c r="P230" s="24"/>
      <c r="Q230" s="24"/>
      <c r="R230" s="26"/>
      <c r="S230" s="24"/>
      <c r="T230" s="24"/>
      <c r="U230" s="24"/>
      <c r="V230" s="28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s="20" customFormat="1" x14ac:dyDescent="0.25">
      <c r="A231" s="1">
        <v>229</v>
      </c>
      <c r="B231" s="1"/>
      <c r="C231" s="1"/>
      <c r="D231" s="4"/>
      <c r="E231" s="4"/>
      <c r="F231" s="4"/>
      <c r="G231" s="4">
        <f t="shared" si="31"/>
        <v>1</v>
      </c>
      <c r="H231" s="4">
        <f t="shared" si="32"/>
        <v>1900</v>
      </c>
      <c r="I231" s="1"/>
      <c r="J231" s="4"/>
      <c r="K231" s="4" t="str">
        <f>IFERROR(VLOOKUP(J231,Config!$A:$B,2,0),"")</f>
        <v/>
      </c>
      <c r="L231" s="1"/>
      <c r="M231" s="4" t="str">
        <f>IFERROR(VLOOKUP(J231,Config!$A:$G,7,0),"")</f>
        <v/>
      </c>
      <c r="N231" s="23"/>
      <c r="O231" s="24"/>
      <c r="P231" s="24"/>
      <c r="Q231" s="24"/>
      <c r="R231" s="26"/>
      <c r="S231" s="24"/>
      <c r="T231" s="24"/>
      <c r="U231" s="24"/>
      <c r="V231" s="28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s="20" customFormat="1" x14ac:dyDescent="0.25">
      <c r="A232" s="1">
        <v>230</v>
      </c>
      <c r="B232" s="1"/>
      <c r="C232" s="1"/>
      <c r="D232" s="4"/>
      <c r="E232" s="4"/>
      <c r="F232" s="4"/>
      <c r="G232" s="4">
        <f t="shared" si="31"/>
        <v>1</v>
      </c>
      <c r="H232" s="4">
        <f t="shared" si="32"/>
        <v>1900</v>
      </c>
      <c r="I232" s="1"/>
      <c r="J232" s="4"/>
      <c r="K232" s="4" t="str">
        <f>IFERROR(VLOOKUP(J232,Config!$A:$B,2,0),"")</f>
        <v/>
      </c>
      <c r="L232" s="1"/>
      <c r="M232" s="4" t="str">
        <f>IFERROR(VLOOKUP(J232,Config!$A:$G,7,0),"")</f>
        <v/>
      </c>
      <c r="N232" s="23"/>
      <c r="O232" s="24"/>
      <c r="P232" s="24"/>
      <c r="Q232" s="24"/>
      <c r="R232" s="26"/>
      <c r="S232" s="24"/>
      <c r="T232" s="24"/>
      <c r="U232" s="24"/>
      <c r="V232" s="28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s="20" customFormat="1" x14ac:dyDescent="0.25">
      <c r="A233" s="1">
        <v>231</v>
      </c>
      <c r="B233" s="1"/>
      <c r="C233" s="1"/>
      <c r="D233" s="4"/>
      <c r="E233" s="4"/>
      <c r="F233" s="4"/>
      <c r="G233" s="4">
        <f t="shared" si="31"/>
        <v>1</v>
      </c>
      <c r="H233" s="4">
        <f t="shared" si="32"/>
        <v>1900</v>
      </c>
      <c r="I233" s="1"/>
      <c r="J233" s="4"/>
      <c r="K233" s="4" t="str">
        <f>IFERROR(VLOOKUP(J233,Config!$A:$B,2,0),"")</f>
        <v/>
      </c>
      <c r="L233" s="1"/>
      <c r="M233" s="4" t="str">
        <f>IFERROR(VLOOKUP(J233,Config!$A:$G,7,0),"")</f>
        <v/>
      </c>
      <c r="N233" s="23"/>
      <c r="O233" s="24"/>
      <c r="P233" s="24"/>
      <c r="Q233" s="24"/>
      <c r="R233" s="26"/>
      <c r="S233" s="24"/>
      <c r="T233" s="24"/>
      <c r="U233" s="24"/>
      <c r="V233" s="28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s="20" customFormat="1" x14ac:dyDescent="0.25">
      <c r="A234" s="1">
        <v>232</v>
      </c>
      <c r="B234" s="1"/>
      <c r="C234" s="1"/>
      <c r="D234" s="4"/>
      <c r="E234" s="4"/>
      <c r="F234" s="4"/>
      <c r="G234" s="4">
        <f t="shared" si="31"/>
        <v>1</v>
      </c>
      <c r="H234" s="4">
        <f t="shared" si="32"/>
        <v>1900</v>
      </c>
      <c r="I234" s="1"/>
      <c r="J234" s="4"/>
      <c r="K234" s="4" t="str">
        <f>IFERROR(VLOOKUP(J234,Config!$A:$B,2,0),"")</f>
        <v/>
      </c>
      <c r="L234" s="1"/>
      <c r="M234" s="4" t="str">
        <f>IFERROR(VLOOKUP(J234,Config!$A:$G,7,0),"")</f>
        <v/>
      </c>
      <c r="N234" s="23"/>
      <c r="O234" s="24"/>
      <c r="P234" s="24"/>
      <c r="Q234" s="24"/>
      <c r="R234" s="26"/>
      <c r="S234" s="24"/>
      <c r="T234" s="24"/>
      <c r="U234" s="24"/>
      <c r="V234" s="28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s="20" customFormat="1" x14ac:dyDescent="0.25">
      <c r="A235" s="1">
        <v>233</v>
      </c>
      <c r="B235" s="1"/>
      <c r="C235" s="1"/>
      <c r="D235" s="4"/>
      <c r="E235" s="4"/>
      <c r="F235" s="4"/>
      <c r="G235" s="4">
        <f t="shared" si="31"/>
        <v>1</v>
      </c>
      <c r="H235" s="4">
        <f t="shared" si="32"/>
        <v>1900</v>
      </c>
      <c r="I235" s="1"/>
      <c r="J235" s="4"/>
      <c r="K235" s="4" t="str">
        <f>IFERROR(VLOOKUP(J235,Config!$A:$B,2,0),"")</f>
        <v/>
      </c>
      <c r="L235" s="1"/>
      <c r="M235" s="4" t="str">
        <f>IFERROR(VLOOKUP(J235,Config!$A:$G,7,0),"")</f>
        <v/>
      </c>
      <c r="N235" s="23"/>
      <c r="O235" s="24"/>
      <c r="P235" s="24"/>
      <c r="Q235" s="24"/>
      <c r="R235" s="26"/>
      <c r="S235" s="24"/>
      <c r="T235" s="24"/>
      <c r="U235" s="24"/>
      <c r="V235" s="28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s="20" customFormat="1" x14ac:dyDescent="0.25">
      <c r="A236" s="1">
        <v>234</v>
      </c>
      <c r="B236" s="1"/>
      <c r="C236" s="1"/>
      <c r="D236" s="4"/>
      <c r="E236" s="4"/>
      <c r="F236" s="4"/>
      <c r="G236" s="4">
        <f t="shared" si="31"/>
        <v>1</v>
      </c>
      <c r="H236" s="4">
        <f t="shared" si="32"/>
        <v>1900</v>
      </c>
      <c r="I236" s="1"/>
      <c r="J236" s="4"/>
      <c r="K236" s="4" t="str">
        <f>IFERROR(VLOOKUP(J236,Config!$A:$B,2,0),"")</f>
        <v/>
      </c>
      <c r="L236" s="1"/>
      <c r="M236" s="4" t="str">
        <f>IFERROR(VLOOKUP(J236,Config!$A:$G,7,0),"")</f>
        <v/>
      </c>
      <c r="N236" s="23"/>
      <c r="O236" s="24"/>
      <c r="P236" s="24"/>
      <c r="Q236" s="24"/>
      <c r="R236" s="26"/>
      <c r="S236" s="24"/>
      <c r="T236" s="24"/>
      <c r="U236" s="24"/>
      <c r="V236" s="28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s="20" customFormat="1" x14ac:dyDescent="0.25">
      <c r="A237" s="1">
        <v>235</v>
      </c>
      <c r="B237" s="1"/>
      <c r="C237" s="1"/>
      <c r="D237" s="4"/>
      <c r="E237" s="4"/>
      <c r="F237" s="4"/>
      <c r="G237" s="4">
        <f t="shared" si="31"/>
        <v>1</v>
      </c>
      <c r="H237" s="4">
        <f t="shared" si="32"/>
        <v>1900</v>
      </c>
      <c r="I237" s="1"/>
      <c r="J237" s="4"/>
      <c r="K237" s="4" t="str">
        <f>IFERROR(VLOOKUP(J237,Config!$A:$B,2,0),"")</f>
        <v/>
      </c>
      <c r="L237" s="1"/>
      <c r="M237" s="4" t="str">
        <f>IFERROR(VLOOKUP(J237,Config!$A:$G,7,0),"")</f>
        <v/>
      </c>
      <c r="N237" s="23"/>
      <c r="O237" s="24"/>
      <c r="P237" s="24"/>
      <c r="Q237" s="24"/>
      <c r="R237" s="26"/>
      <c r="S237" s="24"/>
      <c r="T237" s="24"/>
      <c r="U237" s="24"/>
      <c r="V237" s="28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s="20" customFormat="1" x14ac:dyDescent="0.25">
      <c r="A238" s="1">
        <v>236</v>
      </c>
      <c r="B238" s="1"/>
      <c r="C238" s="1"/>
      <c r="D238" s="4"/>
      <c r="E238" s="4"/>
      <c r="F238" s="4"/>
      <c r="G238" s="4">
        <f t="shared" si="31"/>
        <v>1</v>
      </c>
      <c r="H238" s="4">
        <f t="shared" si="32"/>
        <v>1900</v>
      </c>
      <c r="I238" s="1"/>
      <c r="J238" s="4"/>
      <c r="K238" s="4" t="str">
        <f>IFERROR(VLOOKUP(J238,Config!$A:$B,2,0),"")</f>
        <v/>
      </c>
      <c r="L238" s="1"/>
      <c r="M238" s="4" t="str">
        <f>IFERROR(VLOOKUP(J238,Config!$A:$G,7,0),"")</f>
        <v/>
      </c>
      <c r="N238" s="23"/>
      <c r="O238" s="24"/>
      <c r="P238" s="24"/>
      <c r="Q238" s="24"/>
      <c r="R238" s="26"/>
      <c r="S238" s="24"/>
      <c r="T238" s="24"/>
      <c r="U238" s="24"/>
      <c r="V238" s="28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s="20" customFormat="1" x14ac:dyDescent="0.25">
      <c r="A239" s="1">
        <v>237</v>
      </c>
      <c r="B239" s="1"/>
      <c r="C239" s="1"/>
      <c r="D239" s="4"/>
      <c r="E239" s="4"/>
      <c r="F239" s="4"/>
      <c r="G239" s="4">
        <f t="shared" si="31"/>
        <v>1</v>
      </c>
      <c r="H239" s="4">
        <f t="shared" si="32"/>
        <v>1900</v>
      </c>
      <c r="I239" s="1"/>
      <c r="J239" s="4"/>
      <c r="K239" s="4" t="str">
        <f>IFERROR(VLOOKUP(J239,Config!$A:$B,2,0),"")</f>
        <v/>
      </c>
      <c r="L239" s="1"/>
      <c r="M239" s="4" t="str">
        <f>IFERROR(VLOOKUP(J239,Config!$A:$G,7,0),"")</f>
        <v/>
      </c>
      <c r="N239" s="23"/>
      <c r="O239" s="24"/>
      <c r="P239" s="24"/>
      <c r="Q239" s="24"/>
      <c r="R239" s="26"/>
      <c r="S239" s="24"/>
      <c r="T239" s="24"/>
      <c r="U239" s="24"/>
      <c r="V239" s="28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s="20" customFormat="1" x14ac:dyDescent="0.25">
      <c r="A240" s="1">
        <v>238</v>
      </c>
      <c r="B240" s="1"/>
      <c r="C240" s="1"/>
      <c r="D240" s="4"/>
      <c r="E240" s="4"/>
      <c r="F240" s="4"/>
      <c r="G240" s="4">
        <f t="shared" si="31"/>
        <v>1</v>
      </c>
      <c r="H240" s="4">
        <f t="shared" si="32"/>
        <v>1900</v>
      </c>
      <c r="I240" s="1"/>
      <c r="J240" s="4"/>
      <c r="K240" s="4" t="str">
        <f>IFERROR(VLOOKUP(J240,Config!$A:$B,2,0),"")</f>
        <v/>
      </c>
      <c r="L240" s="1"/>
      <c r="M240" s="4" t="str">
        <f>IFERROR(VLOOKUP(J240,Config!$A:$G,7,0),"")</f>
        <v/>
      </c>
      <c r="N240" s="23"/>
      <c r="O240" s="24"/>
      <c r="P240" s="24"/>
      <c r="Q240" s="24"/>
      <c r="R240" s="26"/>
      <c r="S240" s="24"/>
      <c r="T240" s="24"/>
      <c r="U240" s="24"/>
      <c r="V240" s="28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s="20" customFormat="1" x14ac:dyDescent="0.25">
      <c r="A241" s="1">
        <v>239</v>
      </c>
      <c r="B241" s="1"/>
      <c r="C241" s="1"/>
      <c r="D241" s="4"/>
      <c r="E241" s="4"/>
      <c r="F241" s="4"/>
      <c r="G241" s="4">
        <f t="shared" si="31"/>
        <v>1</v>
      </c>
      <c r="H241" s="4">
        <f t="shared" si="32"/>
        <v>1900</v>
      </c>
      <c r="I241" s="1"/>
      <c r="J241" s="4"/>
      <c r="K241" s="4" t="str">
        <f>IFERROR(VLOOKUP(J241,Config!$A:$B,2,0),"")</f>
        <v/>
      </c>
      <c r="L241" s="1"/>
      <c r="M241" s="4" t="str">
        <f>IFERROR(VLOOKUP(J241,Config!$A:$G,7,0),"")</f>
        <v/>
      </c>
      <c r="N241" s="23"/>
      <c r="O241" s="24"/>
      <c r="P241" s="24"/>
      <c r="Q241" s="24"/>
      <c r="R241" s="26"/>
      <c r="S241" s="24"/>
      <c r="T241" s="24"/>
      <c r="U241" s="24"/>
      <c r="V241" s="28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s="20" customFormat="1" x14ac:dyDescent="0.25">
      <c r="A242" s="1">
        <v>240</v>
      </c>
      <c r="B242" s="1"/>
      <c r="C242" s="1"/>
      <c r="D242" s="4"/>
      <c r="E242" s="4"/>
      <c r="F242" s="4"/>
      <c r="G242" s="4">
        <f t="shared" si="31"/>
        <v>1</v>
      </c>
      <c r="H242" s="4">
        <f t="shared" si="32"/>
        <v>1900</v>
      </c>
      <c r="I242" s="1"/>
      <c r="J242" s="4"/>
      <c r="K242" s="4" t="str">
        <f>IFERROR(VLOOKUP(J242,Config!$A:$B,2,0),"")</f>
        <v/>
      </c>
      <c r="L242" s="1"/>
      <c r="M242" s="4" t="str">
        <f>IFERROR(VLOOKUP(J242,Config!$A:$G,7,0),"")</f>
        <v/>
      </c>
      <c r="N242" s="23"/>
      <c r="O242" s="24"/>
      <c r="P242" s="24"/>
      <c r="Q242" s="24"/>
      <c r="R242" s="26"/>
      <c r="S242" s="24"/>
      <c r="T242" s="24"/>
      <c r="U242" s="24"/>
      <c r="V242" s="28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s="20" customFormat="1" x14ac:dyDescent="0.25">
      <c r="A243" s="1">
        <v>241</v>
      </c>
      <c r="B243" s="1"/>
      <c r="C243" s="1"/>
      <c r="D243" s="4"/>
      <c r="E243" s="4"/>
      <c r="F243" s="4"/>
      <c r="G243" s="4">
        <f t="shared" si="31"/>
        <v>1</v>
      </c>
      <c r="H243" s="4">
        <f t="shared" si="32"/>
        <v>1900</v>
      </c>
      <c r="I243" s="1"/>
      <c r="J243" s="4"/>
      <c r="K243" s="4" t="str">
        <f>IFERROR(VLOOKUP(J243,Config!$A:$B,2,0),"")</f>
        <v/>
      </c>
      <c r="L243" s="1"/>
      <c r="M243" s="4" t="str">
        <f>IFERROR(VLOOKUP(J243,Config!$A:$G,7,0),"")</f>
        <v/>
      </c>
      <c r="N243" s="23"/>
      <c r="O243" s="24"/>
      <c r="P243" s="24"/>
      <c r="Q243" s="24"/>
      <c r="R243" s="26"/>
      <c r="S243" s="24"/>
      <c r="T243" s="24"/>
      <c r="U243" s="24"/>
      <c r="V243" s="28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s="20" customFormat="1" x14ac:dyDescent="0.25">
      <c r="A244" s="1">
        <v>242</v>
      </c>
      <c r="B244" s="1"/>
      <c r="C244" s="1"/>
      <c r="D244" s="4"/>
      <c r="E244" s="4"/>
      <c r="F244" s="4"/>
      <c r="G244" s="4">
        <f t="shared" si="31"/>
        <v>1</v>
      </c>
      <c r="H244" s="4">
        <f t="shared" si="32"/>
        <v>1900</v>
      </c>
      <c r="I244" s="1"/>
      <c r="J244" s="4"/>
      <c r="K244" s="4" t="str">
        <f>IFERROR(VLOOKUP(J244,Config!$A:$B,2,0),"")</f>
        <v/>
      </c>
      <c r="L244" s="1"/>
      <c r="M244" s="4" t="str">
        <f>IFERROR(VLOOKUP(J244,Config!$A:$G,7,0),"")</f>
        <v/>
      </c>
      <c r="N244" s="23"/>
      <c r="O244" s="24"/>
      <c r="P244" s="24"/>
      <c r="Q244" s="24"/>
      <c r="R244" s="26"/>
      <c r="S244" s="24"/>
      <c r="T244" s="24"/>
      <c r="U244" s="24"/>
      <c r="V244" s="28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s="20" customFormat="1" x14ac:dyDescent="0.25">
      <c r="A245" s="1">
        <v>243</v>
      </c>
      <c r="B245" s="1"/>
      <c r="C245" s="1"/>
      <c r="D245" s="4"/>
      <c r="E245" s="4"/>
      <c r="F245" s="4"/>
      <c r="G245" s="4">
        <f t="shared" si="31"/>
        <v>1</v>
      </c>
      <c r="H245" s="4">
        <f t="shared" si="32"/>
        <v>1900</v>
      </c>
      <c r="I245" s="1"/>
      <c r="J245" s="4"/>
      <c r="K245" s="4" t="str">
        <f>IFERROR(VLOOKUP(J245,Config!$A:$B,2,0),"")</f>
        <v/>
      </c>
      <c r="L245" s="1"/>
      <c r="M245" s="4" t="str">
        <f>IFERROR(VLOOKUP(J245,Config!$A:$G,7,0),"")</f>
        <v/>
      </c>
      <c r="N245" s="23"/>
      <c r="O245" s="24"/>
      <c r="P245" s="24"/>
      <c r="Q245" s="24"/>
      <c r="R245" s="26"/>
      <c r="S245" s="24"/>
      <c r="T245" s="24"/>
      <c r="U245" s="24"/>
      <c r="V245" s="28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s="20" customFormat="1" x14ac:dyDescent="0.25">
      <c r="A246" s="1">
        <v>244</v>
      </c>
      <c r="B246" s="1"/>
      <c r="C246" s="1"/>
      <c r="D246" s="4"/>
      <c r="E246" s="4"/>
      <c r="F246" s="4"/>
      <c r="G246" s="4">
        <f t="shared" si="31"/>
        <v>1</v>
      </c>
      <c r="H246" s="4">
        <f t="shared" si="32"/>
        <v>1900</v>
      </c>
      <c r="I246" s="1"/>
      <c r="J246" s="4"/>
      <c r="K246" s="4" t="str">
        <f>IFERROR(VLOOKUP(J246,Config!$A:$B,2,0),"")</f>
        <v/>
      </c>
      <c r="L246" s="1"/>
      <c r="M246" s="4" t="str">
        <f>IFERROR(VLOOKUP(J246,Config!$A:$G,7,0),"")</f>
        <v/>
      </c>
      <c r="N246" s="23"/>
      <c r="O246" s="24"/>
      <c r="P246" s="24"/>
      <c r="Q246" s="24"/>
      <c r="R246" s="26"/>
      <c r="S246" s="24"/>
      <c r="T246" s="24"/>
      <c r="U246" s="24"/>
      <c r="V246" s="28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s="20" customFormat="1" x14ac:dyDescent="0.25">
      <c r="A247" s="1">
        <v>245</v>
      </c>
      <c r="B247" s="1"/>
      <c r="C247" s="1"/>
      <c r="D247" s="4"/>
      <c r="E247" s="4"/>
      <c r="F247" s="4"/>
      <c r="G247" s="4">
        <f t="shared" si="31"/>
        <v>1</v>
      </c>
      <c r="H247" s="4">
        <f t="shared" si="32"/>
        <v>1900</v>
      </c>
      <c r="I247" s="1"/>
      <c r="J247" s="4"/>
      <c r="K247" s="4" t="str">
        <f>IFERROR(VLOOKUP(J247,Config!$A:$B,2,0),"")</f>
        <v/>
      </c>
      <c r="L247" s="1"/>
      <c r="M247" s="4" t="str">
        <f>IFERROR(VLOOKUP(J247,Config!$A:$G,7,0),"")</f>
        <v/>
      </c>
      <c r="N247" s="23"/>
      <c r="O247" s="24"/>
      <c r="P247" s="24"/>
      <c r="Q247" s="24"/>
      <c r="R247" s="26"/>
      <c r="S247" s="24"/>
      <c r="T247" s="24"/>
      <c r="U247" s="24"/>
      <c r="V247" s="28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s="20" customFormat="1" x14ac:dyDescent="0.25">
      <c r="A248" s="1">
        <v>246</v>
      </c>
      <c r="B248" s="1"/>
      <c r="C248" s="1"/>
      <c r="D248" s="4"/>
      <c r="E248" s="4"/>
      <c r="F248" s="4"/>
      <c r="G248" s="4">
        <f t="shared" si="31"/>
        <v>1</v>
      </c>
      <c r="H248" s="4">
        <f t="shared" si="32"/>
        <v>1900</v>
      </c>
      <c r="I248" s="1"/>
      <c r="J248" s="4"/>
      <c r="K248" s="4" t="str">
        <f>IFERROR(VLOOKUP(J248,Config!$A:$B,2,0),"")</f>
        <v/>
      </c>
      <c r="L248" s="1"/>
      <c r="M248" s="4" t="str">
        <f>IFERROR(VLOOKUP(J248,Config!$A:$G,7,0),"")</f>
        <v/>
      </c>
      <c r="N248" s="23"/>
      <c r="O248" s="24"/>
      <c r="P248" s="24"/>
      <c r="Q248" s="24"/>
      <c r="R248" s="26"/>
      <c r="S248" s="24"/>
      <c r="T248" s="24"/>
      <c r="U248" s="24"/>
      <c r="V248" s="28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s="20" customFormat="1" x14ac:dyDescent="0.25">
      <c r="A249" s="1">
        <v>247</v>
      </c>
      <c r="B249" s="1"/>
      <c r="C249" s="1"/>
      <c r="D249" s="4"/>
      <c r="E249" s="4"/>
      <c r="F249" s="4"/>
      <c r="G249" s="4">
        <f t="shared" si="31"/>
        <v>1</v>
      </c>
      <c r="H249" s="4">
        <f t="shared" si="32"/>
        <v>1900</v>
      </c>
      <c r="I249" s="1"/>
      <c r="J249" s="4"/>
      <c r="K249" s="4" t="str">
        <f>IFERROR(VLOOKUP(J249,Config!$A:$B,2,0),"")</f>
        <v/>
      </c>
      <c r="L249" s="1"/>
      <c r="M249" s="4" t="str">
        <f>IFERROR(VLOOKUP(J249,Config!$A:$G,7,0),"")</f>
        <v/>
      </c>
      <c r="N249" s="23"/>
      <c r="O249" s="24"/>
      <c r="P249" s="24"/>
      <c r="Q249" s="24"/>
      <c r="R249" s="26"/>
      <c r="S249" s="24"/>
      <c r="T249" s="24"/>
      <c r="U249" s="24"/>
      <c r="V249" s="28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s="20" customFormat="1" x14ac:dyDescent="0.25">
      <c r="A250" s="1">
        <v>248</v>
      </c>
      <c r="B250" s="1"/>
      <c r="C250" s="1"/>
      <c r="D250" s="4"/>
      <c r="E250" s="4"/>
      <c r="F250" s="4"/>
      <c r="G250" s="4">
        <f t="shared" si="31"/>
        <v>1</v>
      </c>
      <c r="H250" s="4">
        <f t="shared" si="32"/>
        <v>1900</v>
      </c>
      <c r="I250" s="1"/>
      <c r="J250" s="4"/>
      <c r="K250" s="4" t="str">
        <f>IFERROR(VLOOKUP(J250,Config!$A:$B,2,0),"")</f>
        <v/>
      </c>
      <c r="L250" s="1"/>
      <c r="M250" s="4" t="str">
        <f>IFERROR(VLOOKUP(J250,Config!$A:$G,7,0),"")</f>
        <v/>
      </c>
      <c r="N250" s="23"/>
      <c r="O250" s="24"/>
      <c r="P250" s="24"/>
      <c r="Q250" s="24"/>
      <c r="R250" s="26"/>
      <c r="S250" s="24"/>
      <c r="T250" s="24"/>
      <c r="U250" s="24"/>
      <c r="V250" s="28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s="20" customFormat="1" x14ac:dyDescent="0.25">
      <c r="A251" s="1">
        <v>249</v>
      </c>
      <c r="B251" s="1"/>
      <c r="C251" s="1"/>
      <c r="D251" s="4"/>
      <c r="E251" s="4"/>
      <c r="F251" s="4"/>
      <c r="G251" s="4">
        <f t="shared" si="31"/>
        <v>1</v>
      </c>
      <c r="H251" s="4">
        <f t="shared" si="32"/>
        <v>1900</v>
      </c>
      <c r="I251" s="1"/>
      <c r="J251" s="4"/>
      <c r="K251" s="4" t="str">
        <f>IFERROR(VLOOKUP(J251,Config!$A:$B,2,0),"")</f>
        <v/>
      </c>
      <c r="L251" s="1"/>
      <c r="M251" s="4" t="str">
        <f>IFERROR(VLOOKUP(J251,Config!$A:$G,7,0),"")</f>
        <v/>
      </c>
      <c r="N251" s="23"/>
      <c r="O251" s="24"/>
      <c r="P251" s="24"/>
      <c r="Q251" s="24"/>
      <c r="R251" s="26"/>
      <c r="S251" s="24"/>
      <c r="T251" s="24"/>
      <c r="U251" s="24"/>
      <c r="V251" s="28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s="20" customFormat="1" x14ac:dyDescent="0.25">
      <c r="A252" s="1">
        <v>250</v>
      </c>
      <c r="B252" s="1"/>
      <c r="C252" s="1"/>
      <c r="D252" s="4"/>
      <c r="E252" s="4"/>
      <c r="F252" s="4"/>
      <c r="G252" s="4">
        <f t="shared" si="31"/>
        <v>1</v>
      </c>
      <c r="H252" s="4">
        <f t="shared" si="32"/>
        <v>1900</v>
      </c>
      <c r="I252" s="1"/>
      <c r="J252" s="4"/>
      <c r="K252" s="4" t="str">
        <f>IFERROR(VLOOKUP(J252,Config!$A:$B,2,0),"")</f>
        <v/>
      </c>
      <c r="L252" s="1"/>
      <c r="M252" s="4" t="str">
        <f>IFERROR(VLOOKUP(J252,Config!$A:$G,7,0),"")</f>
        <v/>
      </c>
      <c r="N252" s="23"/>
      <c r="O252" s="24"/>
      <c r="P252" s="24"/>
      <c r="Q252" s="24"/>
      <c r="R252" s="26"/>
      <c r="S252" s="24"/>
      <c r="T252" s="24"/>
      <c r="U252" s="24"/>
      <c r="V252" s="28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s="20" customFormat="1" x14ac:dyDescent="0.25">
      <c r="A253" s="1">
        <v>251</v>
      </c>
      <c r="B253" s="1"/>
      <c r="C253" s="1"/>
      <c r="D253" s="4"/>
      <c r="E253" s="4"/>
      <c r="F253" s="4"/>
      <c r="G253" s="4">
        <f t="shared" si="31"/>
        <v>1</v>
      </c>
      <c r="H253" s="4">
        <f t="shared" si="32"/>
        <v>1900</v>
      </c>
      <c r="I253" s="1"/>
      <c r="J253" s="4"/>
      <c r="K253" s="4" t="str">
        <f>IFERROR(VLOOKUP(J253,Config!$A:$B,2,0),"")</f>
        <v/>
      </c>
      <c r="L253" s="1"/>
      <c r="M253" s="4" t="str">
        <f>IFERROR(VLOOKUP(J253,Config!$A:$G,7,0),"")</f>
        <v/>
      </c>
      <c r="N253" s="23"/>
      <c r="O253" s="24"/>
      <c r="P253" s="24"/>
      <c r="Q253" s="24"/>
      <c r="R253" s="26"/>
      <c r="S253" s="24"/>
      <c r="T253" s="24"/>
      <c r="U253" s="24"/>
      <c r="V253" s="28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s="20" customFormat="1" x14ac:dyDescent="0.25">
      <c r="A254" s="1">
        <v>252</v>
      </c>
      <c r="B254" s="1"/>
      <c r="C254" s="1"/>
      <c r="D254" s="4"/>
      <c r="E254" s="4"/>
      <c r="F254" s="4"/>
      <c r="G254" s="4">
        <f t="shared" si="31"/>
        <v>1</v>
      </c>
      <c r="H254" s="4">
        <f t="shared" si="32"/>
        <v>1900</v>
      </c>
      <c r="I254" s="1"/>
      <c r="J254" s="4"/>
      <c r="K254" s="4" t="str">
        <f>IFERROR(VLOOKUP(J254,Config!$A:$B,2,0),"")</f>
        <v/>
      </c>
      <c r="L254" s="1"/>
      <c r="M254" s="4" t="str">
        <f>IFERROR(VLOOKUP(J254,Config!$A:$G,7,0),"")</f>
        <v/>
      </c>
      <c r="N254" s="23"/>
      <c r="O254" s="24"/>
      <c r="P254" s="24"/>
      <c r="Q254" s="24"/>
      <c r="R254" s="26"/>
      <c r="S254" s="24"/>
      <c r="T254" s="24"/>
      <c r="U254" s="24"/>
      <c r="V254" s="28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s="20" customFormat="1" x14ac:dyDescent="0.25">
      <c r="A255" s="1">
        <v>253</v>
      </c>
      <c r="B255" s="1"/>
      <c r="C255" s="1"/>
      <c r="D255" s="4"/>
      <c r="E255" s="4"/>
      <c r="F255" s="4"/>
      <c r="G255" s="4">
        <f t="shared" si="31"/>
        <v>1</v>
      </c>
      <c r="H255" s="4">
        <f t="shared" si="32"/>
        <v>1900</v>
      </c>
      <c r="I255" s="1"/>
      <c r="J255" s="4"/>
      <c r="K255" s="4" t="str">
        <f>IFERROR(VLOOKUP(J255,Config!$A:$B,2,0),"")</f>
        <v/>
      </c>
      <c r="L255" s="1"/>
      <c r="M255" s="4" t="str">
        <f>IFERROR(VLOOKUP(J255,Config!$A:$G,7,0),"")</f>
        <v/>
      </c>
      <c r="N255" s="23"/>
      <c r="O255" s="24"/>
      <c r="P255" s="24"/>
      <c r="Q255" s="24"/>
      <c r="R255" s="26"/>
      <c r="S255" s="24"/>
      <c r="T255" s="24"/>
      <c r="U255" s="24"/>
      <c r="V255" s="28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s="20" customFormat="1" x14ac:dyDescent="0.25">
      <c r="A256" s="1">
        <v>254</v>
      </c>
      <c r="B256" s="1"/>
      <c r="C256" s="1"/>
      <c r="D256" s="4"/>
      <c r="E256" s="4"/>
      <c r="F256" s="4"/>
      <c r="G256" s="4">
        <f t="shared" si="31"/>
        <v>1</v>
      </c>
      <c r="H256" s="4">
        <f t="shared" si="32"/>
        <v>1900</v>
      </c>
      <c r="I256" s="1"/>
      <c r="J256" s="4"/>
      <c r="K256" s="4" t="str">
        <f>IFERROR(VLOOKUP(J256,Config!$A:$B,2,0),"")</f>
        <v/>
      </c>
      <c r="L256" s="1"/>
      <c r="M256" s="4" t="str">
        <f>IFERROR(VLOOKUP(J256,Config!$A:$G,7,0),"")</f>
        <v/>
      </c>
      <c r="N256" s="23"/>
      <c r="O256" s="24"/>
      <c r="P256" s="24"/>
      <c r="Q256" s="24"/>
      <c r="R256" s="26"/>
      <c r="S256" s="24"/>
      <c r="T256" s="24"/>
      <c r="U256" s="24"/>
      <c r="V256" s="28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s="20" customFormat="1" x14ac:dyDescent="0.25">
      <c r="A257" s="1">
        <v>255</v>
      </c>
      <c r="B257" s="1"/>
      <c r="C257" s="1"/>
      <c r="D257" s="4"/>
      <c r="E257" s="4"/>
      <c r="F257" s="4"/>
      <c r="G257" s="4">
        <f t="shared" si="31"/>
        <v>1</v>
      </c>
      <c r="H257" s="4">
        <f t="shared" si="32"/>
        <v>1900</v>
      </c>
      <c r="I257" s="1"/>
      <c r="J257" s="4"/>
      <c r="K257" s="4" t="str">
        <f>IFERROR(VLOOKUP(J257,Config!$A:$B,2,0),"")</f>
        <v/>
      </c>
      <c r="L257" s="1"/>
      <c r="M257" s="4" t="str">
        <f>IFERROR(VLOOKUP(J257,Config!$A:$G,7,0),"")</f>
        <v/>
      </c>
      <c r="N257" s="23"/>
      <c r="O257" s="24"/>
      <c r="P257" s="24"/>
      <c r="Q257" s="24"/>
      <c r="R257" s="26"/>
      <c r="S257" s="24"/>
      <c r="T257" s="24"/>
      <c r="U257" s="24"/>
      <c r="V257" s="28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s="20" customFormat="1" x14ac:dyDescent="0.25">
      <c r="A258" s="1">
        <v>256</v>
      </c>
      <c r="B258" s="1"/>
      <c r="C258" s="1"/>
      <c r="D258" s="4"/>
      <c r="E258" s="4"/>
      <c r="F258" s="4"/>
      <c r="G258" s="4">
        <f t="shared" si="31"/>
        <v>1</v>
      </c>
      <c r="H258" s="4">
        <f t="shared" si="32"/>
        <v>1900</v>
      </c>
      <c r="I258" s="1"/>
      <c r="J258" s="4"/>
      <c r="K258" s="4" t="str">
        <f>IFERROR(VLOOKUP(J258,Config!$A:$B,2,0),"")</f>
        <v/>
      </c>
      <c r="L258" s="1"/>
      <c r="M258" s="4" t="str">
        <f>IFERROR(VLOOKUP(J258,Config!$A:$G,7,0),"")</f>
        <v/>
      </c>
      <c r="N258" s="23"/>
      <c r="O258" s="24"/>
      <c r="P258" s="24"/>
      <c r="Q258" s="24"/>
      <c r="R258" s="26"/>
      <c r="S258" s="24"/>
      <c r="T258" s="24"/>
      <c r="U258" s="24"/>
      <c r="V258" s="28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s="20" customFormat="1" x14ac:dyDescent="0.25">
      <c r="A259" s="1">
        <v>257</v>
      </c>
      <c r="B259" s="1"/>
      <c r="C259" s="1"/>
      <c r="D259" s="4"/>
      <c r="E259" s="4"/>
      <c r="F259" s="4"/>
      <c r="G259" s="4">
        <f t="shared" si="31"/>
        <v>1</v>
      </c>
      <c r="H259" s="4">
        <f t="shared" si="32"/>
        <v>1900</v>
      </c>
      <c r="I259" s="1"/>
      <c r="J259" s="4"/>
      <c r="K259" s="4" t="str">
        <f>IFERROR(VLOOKUP(J259,Config!$A:$B,2,0),"")</f>
        <v/>
      </c>
      <c r="L259" s="1"/>
      <c r="M259" s="4" t="str">
        <f>IFERROR(VLOOKUP(J259,Config!$A:$G,7,0),"")</f>
        <v/>
      </c>
      <c r="N259" s="23"/>
      <c r="O259" s="24"/>
      <c r="P259" s="24"/>
      <c r="Q259" s="24"/>
      <c r="R259" s="26"/>
      <c r="S259" s="24"/>
      <c r="T259" s="24"/>
      <c r="U259" s="24"/>
      <c r="V259" s="28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s="20" customFormat="1" x14ac:dyDescent="0.25">
      <c r="A260" s="1">
        <v>258</v>
      </c>
      <c r="B260" s="1"/>
      <c r="C260" s="1"/>
      <c r="D260" s="4"/>
      <c r="E260" s="4"/>
      <c r="F260" s="4"/>
      <c r="G260" s="4">
        <f t="shared" ref="G260:G323" si="33">MONTH(B260)</f>
        <v>1</v>
      </c>
      <c r="H260" s="4">
        <f t="shared" ref="H260:H323" si="34">YEAR(B260)</f>
        <v>1900</v>
      </c>
      <c r="I260" s="1"/>
      <c r="J260" s="4"/>
      <c r="K260" s="4" t="str">
        <f>IFERROR(VLOOKUP(J260,Config!$A:$B,2,0),"")</f>
        <v/>
      </c>
      <c r="L260" s="1"/>
      <c r="M260" s="4" t="str">
        <f>IFERROR(VLOOKUP(J260,Config!$A:$G,7,0),"")</f>
        <v/>
      </c>
      <c r="N260" s="23"/>
      <c r="O260" s="24"/>
      <c r="P260" s="24"/>
      <c r="Q260" s="24"/>
      <c r="R260" s="26"/>
      <c r="S260" s="24"/>
      <c r="T260" s="24"/>
      <c r="U260" s="24"/>
      <c r="V260" s="28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s="20" customFormat="1" x14ac:dyDescent="0.25">
      <c r="A261" s="1">
        <v>259</v>
      </c>
      <c r="B261" s="1"/>
      <c r="C261" s="1"/>
      <c r="D261" s="4"/>
      <c r="E261" s="4"/>
      <c r="F261" s="4"/>
      <c r="G261" s="4">
        <f t="shared" si="33"/>
        <v>1</v>
      </c>
      <c r="H261" s="4">
        <f t="shared" si="34"/>
        <v>1900</v>
      </c>
      <c r="I261" s="1"/>
      <c r="J261" s="4"/>
      <c r="K261" s="4" t="str">
        <f>IFERROR(VLOOKUP(J261,Config!$A:$B,2,0),"")</f>
        <v/>
      </c>
      <c r="L261" s="1"/>
      <c r="M261" s="4" t="str">
        <f>IFERROR(VLOOKUP(J261,Config!$A:$G,7,0),"")</f>
        <v/>
      </c>
      <c r="N261" s="23"/>
      <c r="O261" s="24"/>
      <c r="P261" s="24"/>
      <c r="Q261" s="24"/>
      <c r="R261" s="26"/>
      <c r="S261" s="24"/>
      <c r="T261" s="24"/>
      <c r="U261" s="24"/>
      <c r="V261" s="28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s="20" customFormat="1" x14ac:dyDescent="0.25">
      <c r="A262" s="1">
        <v>260</v>
      </c>
      <c r="B262" s="1"/>
      <c r="C262" s="1"/>
      <c r="D262" s="4"/>
      <c r="E262" s="4"/>
      <c r="F262" s="4"/>
      <c r="G262" s="4">
        <f t="shared" si="33"/>
        <v>1</v>
      </c>
      <c r="H262" s="4">
        <f t="shared" si="34"/>
        <v>1900</v>
      </c>
      <c r="I262" s="1"/>
      <c r="J262" s="4"/>
      <c r="K262" s="4" t="str">
        <f>IFERROR(VLOOKUP(J262,Config!$A:$B,2,0),"")</f>
        <v/>
      </c>
      <c r="L262" s="1"/>
      <c r="M262" s="4" t="str">
        <f>IFERROR(VLOOKUP(J262,Config!$A:$G,7,0),"")</f>
        <v/>
      </c>
      <c r="N262" s="23"/>
      <c r="O262" s="24"/>
      <c r="P262" s="24"/>
      <c r="Q262" s="24"/>
      <c r="R262" s="26"/>
      <c r="S262" s="24"/>
      <c r="T262" s="24"/>
      <c r="U262" s="24"/>
      <c r="V262" s="28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s="20" customFormat="1" x14ac:dyDescent="0.25">
      <c r="A263" s="1">
        <v>261</v>
      </c>
      <c r="B263" s="1"/>
      <c r="C263" s="1"/>
      <c r="D263" s="4"/>
      <c r="E263" s="4"/>
      <c r="F263" s="4"/>
      <c r="G263" s="4">
        <f t="shared" si="33"/>
        <v>1</v>
      </c>
      <c r="H263" s="4">
        <f t="shared" si="34"/>
        <v>1900</v>
      </c>
      <c r="I263" s="1"/>
      <c r="J263" s="4"/>
      <c r="K263" s="4" t="str">
        <f>IFERROR(VLOOKUP(J263,Config!$A:$B,2,0),"")</f>
        <v/>
      </c>
      <c r="L263" s="1"/>
      <c r="M263" s="4" t="str">
        <f>IFERROR(VLOOKUP(J263,Config!$A:$G,7,0),"")</f>
        <v/>
      </c>
      <c r="N263" s="23"/>
      <c r="O263" s="24"/>
      <c r="P263" s="24"/>
      <c r="Q263" s="24"/>
      <c r="R263" s="26"/>
      <c r="S263" s="24"/>
      <c r="T263" s="24"/>
      <c r="U263" s="24"/>
      <c r="V263" s="28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s="20" customFormat="1" x14ac:dyDescent="0.25">
      <c r="A264" s="1">
        <v>262</v>
      </c>
      <c r="B264" s="1"/>
      <c r="C264" s="1"/>
      <c r="D264" s="4"/>
      <c r="E264" s="4"/>
      <c r="F264" s="4"/>
      <c r="G264" s="4">
        <f t="shared" si="33"/>
        <v>1</v>
      </c>
      <c r="H264" s="4">
        <f t="shared" si="34"/>
        <v>1900</v>
      </c>
      <c r="I264" s="1"/>
      <c r="J264" s="4"/>
      <c r="K264" s="4" t="str">
        <f>IFERROR(VLOOKUP(J264,Config!$A:$B,2,0),"")</f>
        <v/>
      </c>
      <c r="L264" s="1"/>
      <c r="M264" s="4" t="str">
        <f>IFERROR(VLOOKUP(J264,Config!$A:$G,7,0),"")</f>
        <v/>
      </c>
      <c r="N264" s="23"/>
      <c r="O264" s="24"/>
      <c r="P264" s="24"/>
      <c r="Q264" s="24"/>
      <c r="R264" s="26"/>
      <c r="S264" s="24"/>
      <c r="T264" s="24"/>
      <c r="U264" s="24"/>
      <c r="V264" s="28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s="20" customFormat="1" x14ac:dyDescent="0.25">
      <c r="A265" s="1">
        <v>263</v>
      </c>
      <c r="B265" s="1"/>
      <c r="C265" s="1"/>
      <c r="D265" s="4"/>
      <c r="E265" s="4"/>
      <c r="F265" s="4"/>
      <c r="G265" s="4">
        <f t="shared" si="33"/>
        <v>1</v>
      </c>
      <c r="H265" s="4">
        <f t="shared" si="34"/>
        <v>1900</v>
      </c>
      <c r="I265" s="1"/>
      <c r="J265" s="4"/>
      <c r="K265" s="4" t="str">
        <f>IFERROR(VLOOKUP(J265,Config!$A:$B,2,0),"")</f>
        <v/>
      </c>
      <c r="L265" s="1"/>
      <c r="M265" s="4" t="str">
        <f>IFERROR(VLOOKUP(J265,Config!$A:$G,7,0),"")</f>
        <v/>
      </c>
      <c r="N265" s="23"/>
      <c r="O265" s="24"/>
      <c r="P265" s="24"/>
      <c r="Q265" s="24"/>
      <c r="R265" s="26"/>
      <c r="S265" s="24"/>
      <c r="T265" s="24"/>
      <c r="U265" s="24"/>
      <c r="V265" s="28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s="20" customFormat="1" x14ac:dyDescent="0.25">
      <c r="A266" s="1">
        <v>264</v>
      </c>
      <c r="B266" s="1"/>
      <c r="C266" s="1"/>
      <c r="D266" s="4"/>
      <c r="E266" s="4"/>
      <c r="F266" s="4"/>
      <c r="G266" s="4">
        <f t="shared" si="33"/>
        <v>1</v>
      </c>
      <c r="H266" s="4">
        <f t="shared" si="34"/>
        <v>1900</v>
      </c>
      <c r="I266" s="1"/>
      <c r="J266" s="4"/>
      <c r="K266" s="4" t="str">
        <f>IFERROR(VLOOKUP(J266,Config!$A:$B,2,0),"")</f>
        <v/>
      </c>
      <c r="L266" s="1"/>
      <c r="M266" s="4" t="str">
        <f>IFERROR(VLOOKUP(J266,Config!$A:$G,7,0),"")</f>
        <v/>
      </c>
      <c r="N266" s="23"/>
      <c r="O266" s="24"/>
      <c r="P266" s="24"/>
      <c r="Q266" s="24"/>
      <c r="R266" s="26"/>
      <c r="S266" s="24"/>
      <c r="T266" s="24"/>
      <c r="U266" s="24"/>
      <c r="V266" s="28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s="20" customFormat="1" x14ac:dyDescent="0.25">
      <c r="A267" s="1">
        <v>265</v>
      </c>
      <c r="B267" s="1"/>
      <c r="C267" s="1"/>
      <c r="D267" s="4"/>
      <c r="E267" s="4"/>
      <c r="F267" s="4"/>
      <c r="G267" s="4">
        <f t="shared" si="33"/>
        <v>1</v>
      </c>
      <c r="H267" s="4">
        <f t="shared" si="34"/>
        <v>1900</v>
      </c>
      <c r="I267" s="1"/>
      <c r="J267" s="4"/>
      <c r="K267" s="4" t="str">
        <f>IFERROR(VLOOKUP(J267,Config!$A:$B,2,0),"")</f>
        <v/>
      </c>
      <c r="L267" s="1"/>
      <c r="M267" s="4" t="str">
        <f>IFERROR(VLOOKUP(J267,Config!$A:$G,7,0),"")</f>
        <v/>
      </c>
      <c r="N267" s="23"/>
      <c r="O267" s="24"/>
      <c r="P267" s="24"/>
      <c r="Q267" s="24"/>
      <c r="R267" s="26"/>
      <c r="S267" s="24"/>
      <c r="T267" s="24"/>
      <c r="U267" s="24"/>
      <c r="V267" s="28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s="20" customFormat="1" x14ac:dyDescent="0.25">
      <c r="A268" s="1">
        <v>266</v>
      </c>
      <c r="B268" s="1"/>
      <c r="C268" s="1"/>
      <c r="D268" s="4"/>
      <c r="E268" s="4"/>
      <c r="F268" s="4"/>
      <c r="G268" s="4">
        <f t="shared" si="33"/>
        <v>1</v>
      </c>
      <c r="H268" s="4">
        <f t="shared" si="34"/>
        <v>1900</v>
      </c>
      <c r="I268" s="1"/>
      <c r="J268" s="4"/>
      <c r="K268" s="4" t="str">
        <f>IFERROR(VLOOKUP(J268,Config!$A:$B,2,0),"")</f>
        <v/>
      </c>
      <c r="L268" s="1"/>
      <c r="M268" s="4" t="str">
        <f>IFERROR(VLOOKUP(J268,Config!$A:$G,7,0),"")</f>
        <v/>
      </c>
      <c r="N268" s="23"/>
      <c r="O268" s="24"/>
      <c r="P268" s="24"/>
      <c r="Q268" s="24"/>
      <c r="R268" s="26"/>
      <c r="S268" s="24"/>
      <c r="T268" s="24"/>
      <c r="U268" s="24"/>
      <c r="V268" s="28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s="20" customFormat="1" x14ac:dyDescent="0.25">
      <c r="A269" s="1">
        <v>267</v>
      </c>
      <c r="B269" s="1"/>
      <c r="C269" s="1"/>
      <c r="D269" s="4"/>
      <c r="E269" s="4"/>
      <c r="F269" s="4"/>
      <c r="G269" s="4">
        <f t="shared" si="33"/>
        <v>1</v>
      </c>
      <c r="H269" s="4">
        <f t="shared" si="34"/>
        <v>1900</v>
      </c>
      <c r="I269" s="1"/>
      <c r="J269" s="4"/>
      <c r="K269" s="4" t="str">
        <f>IFERROR(VLOOKUP(J269,Config!$A:$B,2,0),"")</f>
        <v/>
      </c>
      <c r="L269" s="1"/>
      <c r="M269" s="4" t="str">
        <f>IFERROR(VLOOKUP(J269,Config!$A:$G,7,0),"")</f>
        <v/>
      </c>
      <c r="N269" s="23"/>
      <c r="O269" s="24"/>
      <c r="P269" s="24"/>
      <c r="Q269" s="24"/>
      <c r="R269" s="26"/>
      <c r="S269" s="24"/>
      <c r="T269" s="24"/>
      <c r="U269" s="24"/>
      <c r="V269" s="28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s="20" customFormat="1" x14ac:dyDescent="0.25">
      <c r="A270" s="1">
        <v>268</v>
      </c>
      <c r="B270" s="1"/>
      <c r="C270" s="1"/>
      <c r="D270" s="4"/>
      <c r="E270" s="4"/>
      <c r="F270" s="4"/>
      <c r="G270" s="4">
        <f t="shared" si="33"/>
        <v>1</v>
      </c>
      <c r="H270" s="4">
        <f t="shared" si="34"/>
        <v>1900</v>
      </c>
      <c r="I270" s="1"/>
      <c r="J270" s="4"/>
      <c r="K270" s="4" t="str">
        <f>IFERROR(VLOOKUP(J270,Config!$A:$B,2,0),"")</f>
        <v/>
      </c>
      <c r="L270" s="1"/>
      <c r="M270" s="4" t="str">
        <f>IFERROR(VLOOKUP(J270,Config!$A:$G,7,0),"")</f>
        <v/>
      </c>
      <c r="N270" s="23"/>
      <c r="O270" s="24"/>
      <c r="P270" s="24"/>
      <c r="Q270" s="24"/>
      <c r="R270" s="26"/>
      <c r="S270" s="24"/>
      <c r="T270" s="24"/>
      <c r="U270" s="24"/>
      <c r="V270" s="28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s="20" customFormat="1" x14ac:dyDescent="0.25">
      <c r="A271" s="1">
        <v>269</v>
      </c>
      <c r="B271" s="1"/>
      <c r="C271" s="1"/>
      <c r="D271" s="4"/>
      <c r="E271" s="4"/>
      <c r="F271" s="4"/>
      <c r="G271" s="4">
        <f t="shared" si="33"/>
        <v>1</v>
      </c>
      <c r="H271" s="4">
        <f t="shared" si="34"/>
        <v>1900</v>
      </c>
      <c r="I271" s="1"/>
      <c r="J271" s="4"/>
      <c r="K271" s="4" t="str">
        <f>IFERROR(VLOOKUP(J271,Config!$A:$B,2,0),"")</f>
        <v/>
      </c>
      <c r="L271" s="1"/>
      <c r="M271" s="4" t="str">
        <f>IFERROR(VLOOKUP(J271,Config!$A:$G,7,0),"")</f>
        <v/>
      </c>
      <c r="N271" s="23"/>
      <c r="O271" s="24"/>
      <c r="P271" s="24"/>
      <c r="Q271" s="24"/>
      <c r="R271" s="26"/>
      <c r="S271" s="24"/>
      <c r="T271" s="24"/>
      <c r="U271" s="24"/>
      <c r="V271" s="28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s="20" customFormat="1" x14ac:dyDescent="0.25">
      <c r="A272" s="1">
        <v>270</v>
      </c>
      <c r="B272" s="1"/>
      <c r="C272" s="1"/>
      <c r="D272" s="4"/>
      <c r="E272" s="4"/>
      <c r="F272" s="4"/>
      <c r="G272" s="4">
        <f t="shared" si="33"/>
        <v>1</v>
      </c>
      <c r="H272" s="4">
        <f t="shared" si="34"/>
        <v>1900</v>
      </c>
      <c r="I272" s="1"/>
      <c r="J272" s="4"/>
      <c r="K272" s="4" t="str">
        <f>IFERROR(VLOOKUP(J272,Config!$A:$B,2,0),"")</f>
        <v/>
      </c>
      <c r="L272" s="1"/>
      <c r="M272" s="4" t="str">
        <f>IFERROR(VLOOKUP(J272,Config!$A:$G,7,0),"")</f>
        <v/>
      </c>
      <c r="N272" s="23"/>
      <c r="O272" s="24"/>
      <c r="P272" s="24"/>
      <c r="Q272" s="24"/>
      <c r="R272" s="26"/>
      <c r="S272" s="24"/>
      <c r="T272" s="24"/>
      <c r="U272" s="24"/>
      <c r="V272" s="28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s="20" customFormat="1" x14ac:dyDescent="0.25">
      <c r="A273" s="1">
        <v>271</v>
      </c>
      <c r="B273" s="1"/>
      <c r="C273" s="1"/>
      <c r="D273" s="4"/>
      <c r="E273" s="4"/>
      <c r="F273" s="4"/>
      <c r="G273" s="4">
        <f t="shared" si="33"/>
        <v>1</v>
      </c>
      <c r="H273" s="4">
        <f t="shared" si="34"/>
        <v>1900</v>
      </c>
      <c r="I273" s="1"/>
      <c r="J273" s="4"/>
      <c r="K273" s="4" t="str">
        <f>IFERROR(VLOOKUP(J273,Config!$A:$B,2,0),"")</f>
        <v/>
      </c>
      <c r="L273" s="1"/>
      <c r="M273" s="4" t="str">
        <f>IFERROR(VLOOKUP(J273,Config!$A:$G,7,0),"")</f>
        <v/>
      </c>
      <c r="N273" s="23"/>
      <c r="O273" s="24"/>
      <c r="P273" s="24"/>
      <c r="Q273" s="24"/>
      <c r="R273" s="26"/>
      <c r="S273" s="24"/>
      <c r="T273" s="24"/>
      <c r="U273" s="24"/>
      <c r="V273" s="28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s="20" customFormat="1" x14ac:dyDescent="0.25">
      <c r="A274" s="1">
        <v>272</v>
      </c>
      <c r="B274" s="1"/>
      <c r="C274" s="1"/>
      <c r="D274" s="4"/>
      <c r="E274" s="4"/>
      <c r="F274" s="4"/>
      <c r="G274" s="4">
        <f t="shared" si="33"/>
        <v>1</v>
      </c>
      <c r="H274" s="4">
        <f t="shared" si="34"/>
        <v>1900</v>
      </c>
      <c r="I274" s="1"/>
      <c r="J274" s="4"/>
      <c r="K274" s="4" t="str">
        <f>IFERROR(VLOOKUP(J274,Config!$A:$B,2,0),"")</f>
        <v/>
      </c>
      <c r="L274" s="1"/>
      <c r="M274" s="4" t="str">
        <f>IFERROR(VLOOKUP(J274,Config!$A:$G,7,0),"")</f>
        <v/>
      </c>
      <c r="N274" s="23"/>
      <c r="O274" s="24"/>
      <c r="P274" s="24"/>
      <c r="Q274" s="24"/>
      <c r="R274" s="26"/>
      <c r="S274" s="24"/>
      <c r="T274" s="24"/>
      <c r="U274" s="24"/>
      <c r="V274" s="28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s="20" customFormat="1" x14ac:dyDescent="0.25">
      <c r="A275" s="1">
        <v>273</v>
      </c>
      <c r="B275" s="1"/>
      <c r="C275" s="1"/>
      <c r="D275" s="4"/>
      <c r="E275" s="4"/>
      <c r="F275" s="4"/>
      <c r="G275" s="4">
        <f t="shared" si="33"/>
        <v>1</v>
      </c>
      <c r="H275" s="4">
        <f t="shared" si="34"/>
        <v>1900</v>
      </c>
      <c r="I275" s="1"/>
      <c r="J275" s="4"/>
      <c r="K275" s="4" t="str">
        <f>IFERROR(VLOOKUP(J275,Config!$A:$B,2,0),"")</f>
        <v/>
      </c>
      <c r="L275" s="1"/>
      <c r="M275" s="4" t="str">
        <f>IFERROR(VLOOKUP(J275,Config!$A:$G,7,0),"")</f>
        <v/>
      </c>
      <c r="N275" s="23"/>
      <c r="O275" s="24"/>
      <c r="P275" s="24"/>
      <c r="Q275" s="24"/>
      <c r="R275" s="26"/>
      <c r="S275" s="24"/>
      <c r="T275" s="24"/>
      <c r="U275" s="24"/>
      <c r="V275" s="28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s="20" customFormat="1" x14ac:dyDescent="0.25">
      <c r="A276" s="1">
        <v>274</v>
      </c>
      <c r="B276" s="1"/>
      <c r="C276" s="1"/>
      <c r="D276" s="4"/>
      <c r="E276" s="4"/>
      <c r="F276" s="4"/>
      <c r="G276" s="4">
        <f t="shared" si="33"/>
        <v>1</v>
      </c>
      <c r="H276" s="4">
        <f t="shared" si="34"/>
        <v>1900</v>
      </c>
      <c r="I276" s="1"/>
      <c r="J276" s="4"/>
      <c r="K276" s="4" t="str">
        <f>IFERROR(VLOOKUP(J276,Config!$A:$B,2,0),"")</f>
        <v/>
      </c>
      <c r="L276" s="1"/>
      <c r="M276" s="4" t="str">
        <f>IFERROR(VLOOKUP(J276,Config!$A:$G,7,0),"")</f>
        <v/>
      </c>
      <c r="N276" s="23"/>
      <c r="O276" s="24"/>
      <c r="P276" s="24"/>
      <c r="Q276" s="24"/>
      <c r="R276" s="26"/>
      <c r="S276" s="24"/>
      <c r="T276" s="24"/>
      <c r="U276" s="24"/>
      <c r="V276" s="28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s="20" customFormat="1" x14ac:dyDescent="0.25">
      <c r="A277" s="1">
        <v>275</v>
      </c>
      <c r="B277" s="1"/>
      <c r="C277" s="1"/>
      <c r="D277" s="4"/>
      <c r="E277" s="4"/>
      <c r="F277" s="4"/>
      <c r="G277" s="4">
        <f t="shared" si="33"/>
        <v>1</v>
      </c>
      <c r="H277" s="4">
        <f t="shared" si="34"/>
        <v>1900</v>
      </c>
      <c r="I277" s="1"/>
      <c r="J277" s="4"/>
      <c r="K277" s="4" t="str">
        <f>IFERROR(VLOOKUP(J277,Config!$A:$B,2,0),"")</f>
        <v/>
      </c>
      <c r="L277" s="1"/>
      <c r="M277" s="4" t="str">
        <f>IFERROR(VLOOKUP(J277,Config!$A:$G,7,0),"")</f>
        <v/>
      </c>
      <c r="N277" s="23"/>
      <c r="O277" s="24"/>
      <c r="P277" s="24"/>
      <c r="Q277" s="24"/>
      <c r="R277" s="26"/>
      <c r="S277" s="24"/>
      <c r="T277" s="24"/>
      <c r="U277" s="24"/>
      <c r="V277" s="28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s="20" customFormat="1" x14ac:dyDescent="0.25">
      <c r="A278" s="1">
        <v>276</v>
      </c>
      <c r="B278" s="1"/>
      <c r="C278" s="1"/>
      <c r="D278" s="4"/>
      <c r="E278" s="4"/>
      <c r="F278" s="4"/>
      <c r="G278" s="4">
        <f t="shared" si="33"/>
        <v>1</v>
      </c>
      <c r="H278" s="4">
        <f t="shared" si="34"/>
        <v>1900</v>
      </c>
      <c r="I278" s="1"/>
      <c r="J278" s="4"/>
      <c r="K278" s="4" t="str">
        <f>IFERROR(VLOOKUP(J278,Config!$A:$B,2,0),"")</f>
        <v/>
      </c>
      <c r="L278" s="1"/>
      <c r="M278" s="4" t="str">
        <f>IFERROR(VLOOKUP(J278,Config!$A:$G,7,0),"")</f>
        <v/>
      </c>
      <c r="N278" s="23"/>
      <c r="O278" s="24"/>
      <c r="P278" s="24"/>
      <c r="Q278" s="24"/>
      <c r="R278" s="26"/>
      <c r="S278" s="24"/>
      <c r="T278" s="24"/>
      <c r="U278" s="24"/>
      <c r="V278" s="28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s="20" customFormat="1" x14ac:dyDescent="0.25">
      <c r="A279" s="1">
        <v>277</v>
      </c>
      <c r="B279" s="1"/>
      <c r="C279" s="1"/>
      <c r="D279" s="4"/>
      <c r="E279" s="4"/>
      <c r="F279" s="4"/>
      <c r="G279" s="4">
        <f t="shared" si="33"/>
        <v>1</v>
      </c>
      <c r="H279" s="4">
        <f t="shared" si="34"/>
        <v>1900</v>
      </c>
      <c r="I279" s="1"/>
      <c r="J279" s="4"/>
      <c r="K279" s="4" t="str">
        <f>IFERROR(VLOOKUP(J279,Config!$A:$B,2,0),"")</f>
        <v/>
      </c>
      <c r="L279" s="1"/>
      <c r="M279" s="4" t="str">
        <f>IFERROR(VLOOKUP(J279,Config!$A:$G,7,0),"")</f>
        <v/>
      </c>
      <c r="N279" s="23"/>
      <c r="O279" s="24"/>
      <c r="P279" s="24"/>
      <c r="Q279" s="24"/>
      <c r="R279" s="26"/>
      <c r="S279" s="24"/>
      <c r="T279" s="24"/>
      <c r="U279" s="24"/>
      <c r="V279" s="28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s="20" customFormat="1" x14ac:dyDescent="0.25">
      <c r="A280" s="1">
        <v>278</v>
      </c>
      <c r="B280" s="1"/>
      <c r="C280" s="1"/>
      <c r="D280" s="4"/>
      <c r="E280" s="4"/>
      <c r="F280" s="4"/>
      <c r="G280" s="4">
        <f t="shared" si="33"/>
        <v>1</v>
      </c>
      <c r="H280" s="4">
        <f t="shared" si="34"/>
        <v>1900</v>
      </c>
      <c r="I280" s="1"/>
      <c r="J280" s="4"/>
      <c r="K280" s="4" t="str">
        <f>IFERROR(VLOOKUP(J280,Config!$A:$B,2,0),"")</f>
        <v/>
      </c>
      <c r="L280" s="1"/>
      <c r="M280" s="4" t="str">
        <f>IFERROR(VLOOKUP(J280,Config!$A:$G,7,0),"")</f>
        <v/>
      </c>
      <c r="N280" s="23"/>
      <c r="O280" s="24"/>
      <c r="P280" s="24"/>
      <c r="Q280" s="24"/>
      <c r="R280" s="26"/>
      <c r="S280" s="24"/>
      <c r="T280" s="24"/>
      <c r="U280" s="24"/>
      <c r="V280" s="28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s="20" customFormat="1" x14ac:dyDescent="0.25">
      <c r="A281" s="1">
        <v>279</v>
      </c>
      <c r="B281" s="1"/>
      <c r="C281" s="1"/>
      <c r="D281" s="4"/>
      <c r="E281" s="4"/>
      <c r="F281" s="4"/>
      <c r="G281" s="4">
        <f t="shared" si="33"/>
        <v>1</v>
      </c>
      <c r="H281" s="4">
        <f t="shared" si="34"/>
        <v>1900</v>
      </c>
      <c r="I281" s="1"/>
      <c r="J281" s="4"/>
      <c r="K281" s="4" t="str">
        <f>IFERROR(VLOOKUP(J281,Config!$A:$B,2,0),"")</f>
        <v/>
      </c>
      <c r="L281" s="1"/>
      <c r="M281" s="4" t="str">
        <f>IFERROR(VLOOKUP(J281,Config!$A:$G,7,0),"")</f>
        <v/>
      </c>
      <c r="N281" s="23"/>
      <c r="O281" s="24"/>
      <c r="P281" s="24"/>
      <c r="Q281" s="24"/>
      <c r="R281" s="26"/>
      <c r="S281" s="24"/>
      <c r="T281" s="24"/>
      <c r="U281" s="24"/>
      <c r="V281" s="28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s="20" customFormat="1" x14ac:dyDescent="0.25">
      <c r="A282" s="1">
        <v>280</v>
      </c>
      <c r="B282" s="1"/>
      <c r="C282" s="1"/>
      <c r="D282" s="4"/>
      <c r="E282" s="4"/>
      <c r="F282" s="4"/>
      <c r="G282" s="4">
        <f t="shared" si="33"/>
        <v>1</v>
      </c>
      <c r="H282" s="4">
        <f t="shared" si="34"/>
        <v>1900</v>
      </c>
      <c r="I282" s="1"/>
      <c r="J282" s="4"/>
      <c r="K282" s="4" t="str">
        <f>IFERROR(VLOOKUP(J282,Config!$A:$B,2,0),"")</f>
        <v/>
      </c>
      <c r="L282" s="1"/>
      <c r="M282" s="4" t="str">
        <f>IFERROR(VLOOKUP(J282,Config!$A:$G,7,0),"")</f>
        <v/>
      </c>
      <c r="N282" s="23"/>
      <c r="O282" s="24"/>
      <c r="P282" s="24"/>
      <c r="Q282" s="24"/>
      <c r="R282" s="26"/>
      <c r="S282" s="24"/>
      <c r="T282" s="24"/>
      <c r="U282" s="24"/>
      <c r="V282" s="28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s="20" customFormat="1" x14ac:dyDescent="0.25">
      <c r="A283" s="1">
        <v>281</v>
      </c>
      <c r="B283" s="1"/>
      <c r="C283" s="1"/>
      <c r="D283" s="4"/>
      <c r="E283" s="4"/>
      <c r="F283" s="4"/>
      <c r="G283" s="4">
        <f t="shared" si="33"/>
        <v>1</v>
      </c>
      <c r="H283" s="4">
        <f t="shared" si="34"/>
        <v>1900</v>
      </c>
      <c r="I283" s="1"/>
      <c r="J283" s="4"/>
      <c r="K283" s="4" t="str">
        <f>IFERROR(VLOOKUP(J283,Config!$A:$B,2,0),"")</f>
        <v/>
      </c>
      <c r="L283" s="1"/>
      <c r="M283" s="4" t="str">
        <f>IFERROR(VLOOKUP(J283,Config!$A:$G,7,0),"")</f>
        <v/>
      </c>
      <c r="N283" s="23"/>
      <c r="O283" s="24"/>
      <c r="P283" s="24"/>
      <c r="Q283" s="24"/>
      <c r="R283" s="26"/>
      <c r="S283" s="24"/>
      <c r="T283" s="24"/>
      <c r="U283" s="24"/>
      <c r="V283" s="28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s="20" customFormat="1" x14ac:dyDescent="0.25">
      <c r="A284" s="1">
        <v>282</v>
      </c>
      <c r="B284" s="1"/>
      <c r="C284" s="1"/>
      <c r="D284" s="4"/>
      <c r="E284" s="4"/>
      <c r="F284" s="4"/>
      <c r="G284" s="4">
        <f t="shared" si="33"/>
        <v>1</v>
      </c>
      <c r="H284" s="4">
        <f t="shared" si="34"/>
        <v>1900</v>
      </c>
      <c r="I284" s="1"/>
      <c r="J284" s="4"/>
      <c r="K284" s="4" t="str">
        <f>IFERROR(VLOOKUP(J284,Config!$A:$B,2,0),"")</f>
        <v/>
      </c>
      <c r="L284" s="1"/>
      <c r="M284" s="4" t="str">
        <f>IFERROR(VLOOKUP(J284,Config!$A:$G,7,0),"")</f>
        <v/>
      </c>
      <c r="N284" s="23"/>
      <c r="O284" s="24"/>
      <c r="P284" s="24"/>
      <c r="Q284" s="24"/>
      <c r="R284" s="26"/>
      <c r="S284" s="24"/>
      <c r="T284" s="24"/>
      <c r="U284" s="24"/>
      <c r="V284" s="28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s="20" customFormat="1" x14ac:dyDescent="0.25">
      <c r="A285" s="1">
        <v>283</v>
      </c>
      <c r="B285" s="1"/>
      <c r="C285" s="1"/>
      <c r="D285" s="4"/>
      <c r="E285" s="4"/>
      <c r="F285" s="4"/>
      <c r="G285" s="4">
        <f t="shared" si="33"/>
        <v>1</v>
      </c>
      <c r="H285" s="4">
        <f t="shared" si="34"/>
        <v>1900</v>
      </c>
      <c r="I285" s="1"/>
      <c r="J285" s="4"/>
      <c r="K285" s="4" t="str">
        <f>IFERROR(VLOOKUP(J285,Config!$A:$B,2,0),"")</f>
        <v/>
      </c>
      <c r="L285" s="1"/>
      <c r="M285" s="4" t="str">
        <f>IFERROR(VLOOKUP(J285,Config!$A:$G,7,0),"")</f>
        <v/>
      </c>
      <c r="N285" s="23"/>
      <c r="O285" s="24"/>
      <c r="P285" s="24"/>
      <c r="Q285" s="24"/>
      <c r="R285" s="26"/>
      <c r="S285" s="24"/>
      <c r="T285" s="24"/>
      <c r="U285" s="24"/>
      <c r="V285" s="28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s="20" customFormat="1" x14ac:dyDescent="0.25">
      <c r="A286" s="1">
        <v>284</v>
      </c>
      <c r="B286" s="1"/>
      <c r="C286" s="1"/>
      <c r="D286" s="4"/>
      <c r="E286" s="4"/>
      <c r="F286" s="4"/>
      <c r="G286" s="4">
        <f t="shared" si="33"/>
        <v>1</v>
      </c>
      <c r="H286" s="4">
        <f t="shared" si="34"/>
        <v>1900</v>
      </c>
      <c r="I286" s="1"/>
      <c r="J286" s="4"/>
      <c r="K286" s="4" t="str">
        <f>IFERROR(VLOOKUP(J286,Config!$A:$B,2,0),"")</f>
        <v/>
      </c>
      <c r="L286" s="1"/>
      <c r="M286" s="4" t="str">
        <f>IFERROR(VLOOKUP(J286,Config!$A:$G,7,0),"")</f>
        <v/>
      </c>
      <c r="N286" s="23"/>
      <c r="O286" s="24"/>
      <c r="P286" s="24"/>
      <c r="Q286" s="24"/>
      <c r="R286" s="26"/>
      <c r="S286" s="24"/>
      <c r="T286" s="24"/>
      <c r="U286" s="24"/>
      <c r="V286" s="28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s="20" customFormat="1" x14ac:dyDescent="0.25">
      <c r="A287" s="1">
        <v>285</v>
      </c>
      <c r="B287" s="1"/>
      <c r="C287" s="1"/>
      <c r="D287" s="4"/>
      <c r="E287" s="4"/>
      <c r="F287" s="4"/>
      <c r="G287" s="4">
        <f t="shared" si="33"/>
        <v>1</v>
      </c>
      <c r="H287" s="4">
        <f t="shared" si="34"/>
        <v>1900</v>
      </c>
      <c r="I287" s="1"/>
      <c r="J287" s="4"/>
      <c r="K287" s="4" t="str">
        <f>IFERROR(VLOOKUP(J287,Config!$A:$B,2,0),"")</f>
        <v/>
      </c>
      <c r="L287" s="1"/>
      <c r="M287" s="4" t="str">
        <f>IFERROR(VLOOKUP(J287,Config!$A:$G,7,0),"")</f>
        <v/>
      </c>
      <c r="N287" s="23"/>
      <c r="O287" s="24"/>
      <c r="P287" s="24"/>
      <c r="Q287" s="24"/>
      <c r="R287" s="26"/>
      <c r="S287" s="24"/>
      <c r="T287" s="24"/>
      <c r="U287" s="24"/>
      <c r="V287" s="28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s="20" customFormat="1" x14ac:dyDescent="0.25">
      <c r="A288" s="1">
        <v>286</v>
      </c>
      <c r="B288" s="1"/>
      <c r="C288" s="1"/>
      <c r="D288" s="4"/>
      <c r="E288" s="4"/>
      <c r="F288" s="4"/>
      <c r="G288" s="4">
        <f t="shared" si="33"/>
        <v>1</v>
      </c>
      <c r="H288" s="4">
        <f t="shared" si="34"/>
        <v>1900</v>
      </c>
      <c r="I288" s="1"/>
      <c r="J288" s="4"/>
      <c r="K288" s="4" t="str">
        <f>IFERROR(VLOOKUP(J288,Config!$A:$B,2,0),"")</f>
        <v/>
      </c>
      <c r="L288" s="1"/>
      <c r="M288" s="4" t="str">
        <f>IFERROR(VLOOKUP(J288,Config!$A:$G,7,0),"")</f>
        <v/>
      </c>
      <c r="N288" s="23"/>
      <c r="O288" s="24"/>
      <c r="P288" s="24"/>
      <c r="Q288" s="24"/>
      <c r="R288" s="26"/>
      <c r="S288" s="24"/>
      <c r="T288" s="24"/>
      <c r="U288" s="24"/>
      <c r="V288" s="28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s="20" customFormat="1" x14ac:dyDescent="0.25">
      <c r="A289" s="1">
        <v>287</v>
      </c>
      <c r="B289" s="1"/>
      <c r="C289" s="1"/>
      <c r="D289" s="4"/>
      <c r="E289" s="4"/>
      <c r="F289" s="4"/>
      <c r="G289" s="4">
        <f t="shared" si="33"/>
        <v>1</v>
      </c>
      <c r="H289" s="4">
        <f t="shared" si="34"/>
        <v>1900</v>
      </c>
      <c r="I289" s="1"/>
      <c r="J289" s="4"/>
      <c r="K289" s="4" t="str">
        <f>IFERROR(VLOOKUP(J289,Config!$A:$B,2,0),"")</f>
        <v/>
      </c>
      <c r="L289" s="1"/>
      <c r="M289" s="4" t="str">
        <f>IFERROR(VLOOKUP(J289,Config!$A:$G,7,0),"")</f>
        <v/>
      </c>
      <c r="N289" s="23"/>
      <c r="O289" s="24"/>
      <c r="P289" s="24"/>
      <c r="Q289" s="24"/>
      <c r="R289" s="26"/>
      <c r="S289" s="24"/>
      <c r="T289" s="24"/>
      <c r="U289" s="24"/>
      <c r="V289" s="28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s="20" customFormat="1" x14ac:dyDescent="0.25">
      <c r="A290" s="1">
        <v>288</v>
      </c>
      <c r="B290" s="1"/>
      <c r="C290" s="1"/>
      <c r="D290" s="4"/>
      <c r="E290" s="4"/>
      <c r="F290" s="4"/>
      <c r="G290" s="4">
        <f t="shared" si="33"/>
        <v>1</v>
      </c>
      <c r="H290" s="4">
        <f t="shared" si="34"/>
        <v>1900</v>
      </c>
      <c r="I290" s="1"/>
      <c r="J290" s="4"/>
      <c r="K290" s="4" t="str">
        <f>IFERROR(VLOOKUP(J290,Config!$A:$B,2,0),"")</f>
        <v/>
      </c>
      <c r="L290" s="1"/>
      <c r="M290" s="4" t="str">
        <f>IFERROR(VLOOKUP(J290,Config!$A:$G,7,0),"")</f>
        <v/>
      </c>
      <c r="N290" s="23"/>
      <c r="O290" s="24"/>
      <c r="P290" s="24"/>
      <c r="Q290" s="24"/>
      <c r="R290" s="26"/>
      <c r="S290" s="24"/>
      <c r="T290" s="24"/>
      <c r="U290" s="24"/>
      <c r="V290" s="28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s="20" customFormat="1" x14ac:dyDescent="0.25">
      <c r="A291" s="1">
        <v>289</v>
      </c>
      <c r="B291" s="1"/>
      <c r="C291" s="1"/>
      <c r="D291" s="4"/>
      <c r="E291" s="4"/>
      <c r="F291" s="4"/>
      <c r="G291" s="4">
        <f t="shared" si="33"/>
        <v>1</v>
      </c>
      <c r="H291" s="4">
        <f t="shared" si="34"/>
        <v>1900</v>
      </c>
      <c r="I291" s="1"/>
      <c r="J291" s="4"/>
      <c r="K291" s="4" t="str">
        <f>IFERROR(VLOOKUP(J291,Config!$A:$B,2,0),"")</f>
        <v/>
      </c>
      <c r="L291" s="1"/>
      <c r="M291" s="4" t="str">
        <f>IFERROR(VLOOKUP(J291,Config!$A:$G,7,0),"")</f>
        <v/>
      </c>
      <c r="N291" s="23"/>
      <c r="O291" s="24"/>
      <c r="P291" s="24"/>
      <c r="Q291" s="24"/>
      <c r="R291" s="26"/>
      <c r="S291" s="24"/>
      <c r="T291" s="24"/>
      <c r="U291" s="24"/>
      <c r="V291" s="28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s="20" customFormat="1" x14ac:dyDescent="0.25">
      <c r="A292" s="1">
        <v>290</v>
      </c>
      <c r="B292" s="1"/>
      <c r="C292" s="1"/>
      <c r="D292" s="4"/>
      <c r="E292" s="4"/>
      <c r="F292" s="4"/>
      <c r="G292" s="4">
        <f t="shared" si="33"/>
        <v>1</v>
      </c>
      <c r="H292" s="4">
        <f t="shared" si="34"/>
        <v>1900</v>
      </c>
      <c r="I292" s="1"/>
      <c r="J292" s="4"/>
      <c r="K292" s="4" t="str">
        <f>IFERROR(VLOOKUP(J292,Config!$A:$B,2,0),"")</f>
        <v/>
      </c>
      <c r="L292" s="1"/>
      <c r="M292" s="4" t="str">
        <f>IFERROR(VLOOKUP(J292,Config!$A:$G,7,0),"")</f>
        <v/>
      </c>
      <c r="N292" s="23"/>
      <c r="O292" s="24"/>
      <c r="P292" s="24"/>
      <c r="Q292" s="24"/>
      <c r="R292" s="26"/>
      <c r="S292" s="24"/>
      <c r="T292" s="24"/>
      <c r="U292" s="24"/>
      <c r="V292" s="28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s="20" customFormat="1" x14ac:dyDescent="0.25">
      <c r="A293" s="1">
        <v>291</v>
      </c>
      <c r="B293" s="1"/>
      <c r="C293" s="1"/>
      <c r="D293" s="4"/>
      <c r="E293" s="4"/>
      <c r="F293" s="4"/>
      <c r="G293" s="4">
        <f t="shared" si="33"/>
        <v>1</v>
      </c>
      <c r="H293" s="4">
        <f t="shared" si="34"/>
        <v>1900</v>
      </c>
      <c r="I293" s="1"/>
      <c r="J293" s="4"/>
      <c r="K293" s="4" t="str">
        <f>IFERROR(VLOOKUP(J293,Config!$A:$B,2,0),"")</f>
        <v/>
      </c>
      <c r="L293" s="1"/>
      <c r="M293" s="4" t="str">
        <f>IFERROR(VLOOKUP(J293,Config!$A:$G,7,0),"")</f>
        <v/>
      </c>
      <c r="N293" s="23"/>
      <c r="O293" s="24"/>
      <c r="P293" s="24"/>
      <c r="Q293" s="24"/>
      <c r="R293" s="26"/>
      <c r="S293" s="24"/>
      <c r="T293" s="24"/>
      <c r="U293" s="24"/>
      <c r="V293" s="28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s="20" customFormat="1" x14ac:dyDescent="0.25">
      <c r="A294" s="1">
        <v>292</v>
      </c>
      <c r="B294" s="1"/>
      <c r="C294" s="1"/>
      <c r="D294" s="4"/>
      <c r="E294" s="4"/>
      <c r="F294" s="4"/>
      <c r="G294" s="4">
        <f t="shared" si="33"/>
        <v>1</v>
      </c>
      <c r="H294" s="4">
        <f t="shared" si="34"/>
        <v>1900</v>
      </c>
      <c r="I294" s="1"/>
      <c r="J294" s="4"/>
      <c r="K294" s="4" t="str">
        <f>IFERROR(VLOOKUP(J294,Config!$A:$B,2,0),"")</f>
        <v/>
      </c>
      <c r="L294" s="1"/>
      <c r="M294" s="4" t="str">
        <f>IFERROR(VLOOKUP(J294,Config!$A:$G,7,0),"")</f>
        <v/>
      </c>
      <c r="N294" s="23"/>
      <c r="O294" s="24"/>
      <c r="P294" s="24"/>
      <c r="Q294" s="24"/>
      <c r="R294" s="26"/>
      <c r="S294" s="24"/>
      <c r="T294" s="24"/>
      <c r="U294" s="24"/>
      <c r="V294" s="28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s="20" customFormat="1" x14ac:dyDescent="0.25">
      <c r="A295" s="1">
        <v>293</v>
      </c>
      <c r="B295" s="1"/>
      <c r="C295" s="1"/>
      <c r="D295" s="4"/>
      <c r="E295" s="4"/>
      <c r="F295" s="4"/>
      <c r="G295" s="4">
        <f t="shared" si="33"/>
        <v>1</v>
      </c>
      <c r="H295" s="4">
        <f t="shared" si="34"/>
        <v>1900</v>
      </c>
      <c r="I295" s="1"/>
      <c r="J295" s="4"/>
      <c r="K295" s="4" t="str">
        <f>IFERROR(VLOOKUP(J295,Config!$A:$B,2,0),"")</f>
        <v/>
      </c>
      <c r="L295" s="1"/>
      <c r="M295" s="4" t="str">
        <f>IFERROR(VLOOKUP(J295,Config!$A:$G,7,0),"")</f>
        <v/>
      </c>
      <c r="N295" s="23"/>
      <c r="O295" s="24"/>
      <c r="P295" s="24"/>
      <c r="Q295" s="24"/>
      <c r="R295" s="26"/>
      <c r="S295" s="24"/>
      <c r="T295" s="24"/>
      <c r="U295" s="24"/>
      <c r="V295" s="28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s="20" customFormat="1" x14ac:dyDescent="0.25">
      <c r="A296" s="1">
        <v>294</v>
      </c>
      <c r="B296" s="1"/>
      <c r="C296" s="1"/>
      <c r="D296" s="4"/>
      <c r="E296" s="4"/>
      <c r="F296" s="4"/>
      <c r="G296" s="4">
        <f t="shared" si="33"/>
        <v>1</v>
      </c>
      <c r="H296" s="4">
        <f t="shared" si="34"/>
        <v>1900</v>
      </c>
      <c r="I296" s="1"/>
      <c r="J296" s="4"/>
      <c r="K296" s="4" t="str">
        <f>IFERROR(VLOOKUP(J296,Config!$A:$B,2,0),"")</f>
        <v/>
      </c>
      <c r="L296" s="1"/>
      <c r="M296" s="4" t="str">
        <f>IFERROR(VLOOKUP(J296,Config!$A:$G,7,0),"")</f>
        <v/>
      </c>
      <c r="N296" s="23"/>
      <c r="O296" s="24"/>
      <c r="P296" s="24"/>
      <c r="Q296" s="24"/>
      <c r="R296" s="26"/>
      <c r="S296" s="24"/>
      <c r="T296" s="24"/>
      <c r="U296" s="24"/>
      <c r="V296" s="28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s="20" customFormat="1" x14ac:dyDescent="0.25">
      <c r="A297" s="1">
        <v>295</v>
      </c>
      <c r="B297" s="1"/>
      <c r="C297" s="1"/>
      <c r="D297" s="4"/>
      <c r="E297" s="4"/>
      <c r="F297" s="4"/>
      <c r="G297" s="4">
        <f t="shared" si="33"/>
        <v>1</v>
      </c>
      <c r="H297" s="4">
        <f t="shared" si="34"/>
        <v>1900</v>
      </c>
      <c r="I297" s="1"/>
      <c r="J297" s="4"/>
      <c r="K297" s="4" t="str">
        <f>IFERROR(VLOOKUP(J297,Config!$A:$B,2,0),"")</f>
        <v/>
      </c>
      <c r="L297" s="1"/>
      <c r="M297" s="4" t="str">
        <f>IFERROR(VLOOKUP(J297,Config!$A:$G,7,0),"")</f>
        <v/>
      </c>
      <c r="N297" s="23"/>
      <c r="O297" s="24"/>
      <c r="P297" s="24"/>
      <c r="Q297" s="24"/>
      <c r="R297" s="26"/>
      <c r="S297" s="24"/>
      <c r="T297" s="24"/>
      <c r="U297" s="24"/>
      <c r="V297" s="28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s="20" customFormat="1" x14ac:dyDescent="0.25">
      <c r="A298" s="1">
        <v>296</v>
      </c>
      <c r="B298" s="1"/>
      <c r="C298" s="1"/>
      <c r="D298" s="4"/>
      <c r="E298" s="4"/>
      <c r="F298" s="4"/>
      <c r="G298" s="4">
        <f t="shared" si="33"/>
        <v>1</v>
      </c>
      <c r="H298" s="4">
        <f t="shared" si="34"/>
        <v>1900</v>
      </c>
      <c r="I298" s="1"/>
      <c r="J298" s="4"/>
      <c r="K298" s="4" t="str">
        <f>IFERROR(VLOOKUP(J298,Config!$A:$B,2,0),"")</f>
        <v/>
      </c>
      <c r="L298" s="1"/>
      <c r="M298" s="4" t="str">
        <f>IFERROR(VLOOKUP(J298,Config!$A:$G,7,0),"")</f>
        <v/>
      </c>
      <c r="N298" s="23"/>
      <c r="O298" s="24"/>
      <c r="P298" s="24"/>
      <c r="Q298" s="24"/>
      <c r="R298" s="26"/>
      <c r="S298" s="24"/>
      <c r="T298" s="24"/>
      <c r="U298" s="24"/>
      <c r="V298" s="28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s="20" customFormat="1" x14ac:dyDescent="0.25">
      <c r="A299" s="1">
        <v>297</v>
      </c>
      <c r="B299" s="1"/>
      <c r="C299" s="1"/>
      <c r="D299" s="4"/>
      <c r="E299" s="4"/>
      <c r="F299" s="4"/>
      <c r="G299" s="4">
        <f t="shared" si="33"/>
        <v>1</v>
      </c>
      <c r="H299" s="4">
        <f t="shared" si="34"/>
        <v>1900</v>
      </c>
      <c r="I299" s="1"/>
      <c r="J299" s="4"/>
      <c r="K299" s="4" t="str">
        <f>IFERROR(VLOOKUP(J299,Config!$A:$B,2,0),"")</f>
        <v/>
      </c>
      <c r="L299" s="1"/>
      <c r="M299" s="4" t="str">
        <f>IFERROR(VLOOKUP(J299,Config!$A:$G,7,0),"")</f>
        <v/>
      </c>
      <c r="N299" s="23"/>
      <c r="O299" s="24"/>
      <c r="P299" s="24"/>
      <c r="Q299" s="24"/>
      <c r="R299" s="26"/>
      <c r="S299" s="24"/>
      <c r="T299" s="24"/>
      <c r="U299" s="24"/>
      <c r="V299" s="28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s="20" customFormat="1" x14ac:dyDescent="0.25">
      <c r="A300" s="1">
        <v>298</v>
      </c>
      <c r="B300" s="1"/>
      <c r="C300" s="1"/>
      <c r="D300" s="4"/>
      <c r="E300" s="4"/>
      <c r="F300" s="4"/>
      <c r="G300" s="4">
        <f t="shared" si="33"/>
        <v>1</v>
      </c>
      <c r="H300" s="4">
        <f t="shared" si="34"/>
        <v>1900</v>
      </c>
      <c r="I300" s="1"/>
      <c r="J300" s="4"/>
      <c r="K300" s="4" t="str">
        <f>IFERROR(VLOOKUP(J300,Config!$A:$B,2,0),"")</f>
        <v/>
      </c>
      <c r="L300" s="1"/>
      <c r="M300" s="4" t="str">
        <f>IFERROR(VLOOKUP(J300,Config!$A:$G,7,0),"")</f>
        <v/>
      </c>
      <c r="N300" s="23"/>
      <c r="O300" s="24"/>
      <c r="P300" s="24"/>
      <c r="Q300" s="24"/>
      <c r="R300" s="26"/>
      <c r="S300" s="24"/>
      <c r="T300" s="24"/>
      <c r="U300" s="24"/>
      <c r="V300" s="28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s="20" customFormat="1" x14ac:dyDescent="0.25">
      <c r="A301" s="1">
        <v>299</v>
      </c>
      <c r="B301" s="1"/>
      <c r="C301" s="1"/>
      <c r="D301" s="4"/>
      <c r="E301" s="4"/>
      <c r="F301" s="4"/>
      <c r="G301" s="4">
        <f t="shared" si="33"/>
        <v>1</v>
      </c>
      <c r="H301" s="4">
        <f t="shared" si="34"/>
        <v>1900</v>
      </c>
      <c r="I301" s="1"/>
      <c r="J301" s="4"/>
      <c r="K301" s="4" t="str">
        <f>IFERROR(VLOOKUP(J301,Config!$A:$B,2,0),"")</f>
        <v/>
      </c>
      <c r="L301" s="1"/>
      <c r="M301" s="4" t="str">
        <f>IFERROR(VLOOKUP(J301,Config!$A:$G,7,0),"")</f>
        <v/>
      </c>
      <c r="N301" s="23"/>
      <c r="O301" s="24"/>
      <c r="P301" s="24"/>
      <c r="Q301" s="24"/>
      <c r="R301" s="26"/>
      <c r="S301" s="24"/>
      <c r="T301" s="24"/>
      <c r="U301" s="24"/>
      <c r="V301" s="28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s="20" customFormat="1" x14ac:dyDescent="0.25">
      <c r="A302" s="1">
        <v>300</v>
      </c>
      <c r="B302" s="1"/>
      <c r="C302" s="1"/>
      <c r="D302" s="4"/>
      <c r="E302" s="4"/>
      <c r="F302" s="4"/>
      <c r="G302" s="4">
        <f t="shared" si="33"/>
        <v>1</v>
      </c>
      <c r="H302" s="4">
        <f t="shared" si="34"/>
        <v>1900</v>
      </c>
      <c r="I302" s="1"/>
      <c r="J302" s="4"/>
      <c r="K302" s="4" t="str">
        <f>IFERROR(VLOOKUP(J302,Config!$A:$B,2,0),"")</f>
        <v/>
      </c>
      <c r="L302" s="1"/>
      <c r="M302" s="4" t="str">
        <f>IFERROR(VLOOKUP(J302,Config!$A:$G,7,0),"")</f>
        <v/>
      </c>
      <c r="N302" s="23"/>
      <c r="O302" s="24"/>
      <c r="P302" s="24"/>
      <c r="Q302" s="24"/>
      <c r="R302" s="26"/>
      <c r="S302" s="24"/>
      <c r="T302" s="24"/>
      <c r="U302" s="24"/>
      <c r="V302" s="28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s="20" customFormat="1" x14ac:dyDescent="0.25">
      <c r="A303" s="1">
        <v>301</v>
      </c>
      <c r="B303" s="1"/>
      <c r="C303" s="1"/>
      <c r="D303" s="4"/>
      <c r="E303" s="4"/>
      <c r="F303" s="4"/>
      <c r="G303" s="4">
        <f t="shared" si="33"/>
        <v>1</v>
      </c>
      <c r="H303" s="4">
        <f t="shared" si="34"/>
        <v>1900</v>
      </c>
      <c r="I303" s="1"/>
      <c r="J303" s="4"/>
      <c r="K303" s="4" t="str">
        <f>IFERROR(VLOOKUP(J303,Config!$A:$B,2,0),"")</f>
        <v/>
      </c>
      <c r="L303" s="1"/>
      <c r="M303" s="4" t="str">
        <f>IFERROR(VLOOKUP(J303,Config!$A:$G,7,0),"")</f>
        <v/>
      </c>
      <c r="N303" s="23"/>
      <c r="O303" s="24"/>
      <c r="P303" s="24"/>
      <c r="Q303" s="24"/>
      <c r="R303" s="26"/>
      <c r="S303" s="24"/>
      <c r="T303" s="24"/>
      <c r="U303" s="24"/>
      <c r="V303" s="28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s="20" customFormat="1" x14ac:dyDescent="0.25">
      <c r="A304" s="1">
        <v>302</v>
      </c>
      <c r="B304" s="1"/>
      <c r="C304" s="1"/>
      <c r="D304" s="4"/>
      <c r="E304" s="4"/>
      <c r="F304" s="4"/>
      <c r="G304" s="4">
        <f t="shared" si="33"/>
        <v>1</v>
      </c>
      <c r="H304" s="4">
        <f t="shared" si="34"/>
        <v>1900</v>
      </c>
      <c r="I304" s="1"/>
      <c r="J304" s="4"/>
      <c r="K304" s="4" t="str">
        <f>IFERROR(VLOOKUP(J304,Config!$A:$B,2,0),"")</f>
        <v/>
      </c>
      <c r="L304" s="1"/>
      <c r="M304" s="4" t="str">
        <f>IFERROR(VLOOKUP(J304,Config!$A:$G,7,0),"")</f>
        <v/>
      </c>
      <c r="N304" s="23"/>
      <c r="O304" s="24"/>
      <c r="P304" s="24"/>
      <c r="Q304" s="24"/>
      <c r="R304" s="26"/>
      <c r="S304" s="24"/>
      <c r="T304" s="24"/>
      <c r="U304" s="24"/>
      <c r="V304" s="28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s="20" customFormat="1" x14ac:dyDescent="0.25">
      <c r="A305" s="1">
        <v>303</v>
      </c>
      <c r="B305" s="1"/>
      <c r="C305" s="1"/>
      <c r="D305" s="4"/>
      <c r="E305" s="4"/>
      <c r="F305" s="4"/>
      <c r="G305" s="4">
        <f t="shared" si="33"/>
        <v>1</v>
      </c>
      <c r="H305" s="4">
        <f t="shared" si="34"/>
        <v>1900</v>
      </c>
      <c r="I305" s="1"/>
      <c r="J305" s="4"/>
      <c r="K305" s="4" t="str">
        <f>IFERROR(VLOOKUP(J305,Config!$A:$B,2,0),"")</f>
        <v/>
      </c>
      <c r="L305" s="1"/>
      <c r="M305" s="4" t="str">
        <f>IFERROR(VLOOKUP(J305,Config!$A:$G,7,0),"")</f>
        <v/>
      </c>
      <c r="N305" s="23"/>
      <c r="O305" s="24"/>
      <c r="P305" s="24"/>
      <c r="Q305" s="24"/>
      <c r="R305" s="26"/>
      <c r="S305" s="24"/>
      <c r="T305" s="24"/>
      <c r="U305" s="24"/>
      <c r="V305" s="28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s="20" customFormat="1" x14ac:dyDescent="0.25">
      <c r="A306" s="1">
        <v>304</v>
      </c>
      <c r="B306" s="1"/>
      <c r="C306" s="1"/>
      <c r="D306" s="4"/>
      <c r="E306" s="4"/>
      <c r="F306" s="4"/>
      <c r="G306" s="4">
        <f t="shared" si="33"/>
        <v>1</v>
      </c>
      <c r="H306" s="4">
        <f t="shared" si="34"/>
        <v>1900</v>
      </c>
      <c r="I306" s="1"/>
      <c r="J306" s="4"/>
      <c r="K306" s="4" t="str">
        <f>IFERROR(VLOOKUP(J306,Config!$A:$B,2,0),"")</f>
        <v/>
      </c>
      <c r="L306" s="1"/>
      <c r="M306" s="4" t="str">
        <f>IFERROR(VLOOKUP(J306,Config!$A:$G,7,0),"")</f>
        <v/>
      </c>
      <c r="N306" s="23"/>
      <c r="O306" s="24"/>
      <c r="P306" s="24"/>
      <c r="Q306" s="24"/>
      <c r="R306" s="26"/>
      <c r="S306" s="24"/>
      <c r="T306" s="24"/>
      <c r="U306" s="24"/>
      <c r="V306" s="28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s="20" customFormat="1" x14ac:dyDescent="0.25">
      <c r="A307" s="1">
        <v>305</v>
      </c>
      <c r="B307" s="1"/>
      <c r="C307" s="1"/>
      <c r="D307" s="4"/>
      <c r="E307" s="4"/>
      <c r="F307" s="4"/>
      <c r="G307" s="4">
        <f t="shared" si="33"/>
        <v>1</v>
      </c>
      <c r="H307" s="4">
        <f t="shared" si="34"/>
        <v>1900</v>
      </c>
      <c r="I307" s="1"/>
      <c r="J307" s="4"/>
      <c r="K307" s="4" t="str">
        <f>IFERROR(VLOOKUP(J307,Config!$A:$B,2,0),"")</f>
        <v/>
      </c>
      <c r="L307" s="1"/>
      <c r="M307" s="4" t="str">
        <f>IFERROR(VLOOKUP(J307,Config!$A:$G,7,0),"")</f>
        <v/>
      </c>
      <c r="N307" s="23"/>
      <c r="O307" s="24"/>
      <c r="P307" s="24"/>
      <c r="Q307" s="24"/>
      <c r="R307" s="26"/>
      <c r="S307" s="24"/>
      <c r="T307" s="24"/>
      <c r="U307" s="24"/>
      <c r="V307" s="28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s="20" customFormat="1" x14ac:dyDescent="0.25">
      <c r="A308" s="1">
        <v>306</v>
      </c>
      <c r="B308" s="1"/>
      <c r="C308" s="1"/>
      <c r="D308" s="4"/>
      <c r="E308" s="4"/>
      <c r="F308" s="4"/>
      <c r="G308" s="4">
        <f t="shared" si="33"/>
        <v>1</v>
      </c>
      <c r="H308" s="4">
        <f t="shared" si="34"/>
        <v>1900</v>
      </c>
      <c r="I308" s="1"/>
      <c r="J308" s="4"/>
      <c r="K308" s="4" t="str">
        <f>IFERROR(VLOOKUP(J308,Config!$A:$B,2,0),"")</f>
        <v/>
      </c>
      <c r="L308" s="1"/>
      <c r="M308" s="4" t="str">
        <f>IFERROR(VLOOKUP(J308,Config!$A:$G,7,0),"")</f>
        <v/>
      </c>
      <c r="N308" s="23"/>
      <c r="O308" s="24"/>
      <c r="P308" s="24"/>
      <c r="Q308" s="24"/>
      <c r="R308" s="26"/>
      <c r="S308" s="24"/>
      <c r="T308" s="24"/>
      <c r="U308" s="24"/>
      <c r="V308" s="28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s="20" customFormat="1" x14ac:dyDescent="0.25">
      <c r="A309" s="1">
        <v>307</v>
      </c>
      <c r="B309" s="1"/>
      <c r="C309" s="1"/>
      <c r="D309" s="4"/>
      <c r="E309" s="4"/>
      <c r="F309" s="4"/>
      <c r="G309" s="4">
        <f t="shared" si="33"/>
        <v>1</v>
      </c>
      <c r="H309" s="4">
        <f t="shared" si="34"/>
        <v>1900</v>
      </c>
      <c r="I309" s="1"/>
      <c r="J309" s="4"/>
      <c r="K309" s="4" t="str">
        <f>IFERROR(VLOOKUP(J309,Config!$A:$B,2,0),"")</f>
        <v/>
      </c>
      <c r="L309" s="1"/>
      <c r="M309" s="4" t="str">
        <f>IFERROR(VLOOKUP(J309,Config!$A:$G,7,0),"")</f>
        <v/>
      </c>
      <c r="N309" s="23"/>
      <c r="O309" s="24"/>
      <c r="P309" s="24"/>
      <c r="Q309" s="24"/>
      <c r="R309" s="26"/>
      <c r="S309" s="24"/>
      <c r="T309" s="24"/>
      <c r="U309" s="24"/>
      <c r="V309" s="28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s="20" customFormat="1" x14ac:dyDescent="0.25">
      <c r="A310" s="1">
        <v>308</v>
      </c>
      <c r="B310" s="1"/>
      <c r="C310" s="1"/>
      <c r="D310" s="4"/>
      <c r="E310" s="4"/>
      <c r="F310" s="4"/>
      <c r="G310" s="4">
        <f t="shared" si="33"/>
        <v>1</v>
      </c>
      <c r="H310" s="4">
        <f t="shared" si="34"/>
        <v>1900</v>
      </c>
      <c r="I310" s="1"/>
      <c r="J310" s="4"/>
      <c r="K310" s="4" t="str">
        <f>IFERROR(VLOOKUP(J310,Config!$A:$B,2,0),"")</f>
        <v/>
      </c>
      <c r="L310" s="1"/>
      <c r="M310" s="4" t="str">
        <f>IFERROR(VLOOKUP(J310,Config!$A:$G,7,0),"")</f>
        <v/>
      </c>
      <c r="N310" s="23"/>
      <c r="O310" s="24"/>
      <c r="P310" s="24"/>
      <c r="Q310" s="24"/>
      <c r="R310" s="26"/>
      <c r="S310" s="24"/>
      <c r="T310" s="24"/>
      <c r="U310" s="24"/>
      <c r="V310" s="28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s="20" customFormat="1" x14ac:dyDescent="0.25">
      <c r="A311" s="1">
        <v>309</v>
      </c>
      <c r="B311" s="1"/>
      <c r="C311" s="1"/>
      <c r="D311" s="4"/>
      <c r="E311" s="4"/>
      <c r="F311" s="4"/>
      <c r="G311" s="4">
        <f t="shared" si="33"/>
        <v>1</v>
      </c>
      <c r="H311" s="4">
        <f t="shared" si="34"/>
        <v>1900</v>
      </c>
      <c r="I311" s="1"/>
      <c r="J311" s="4"/>
      <c r="K311" s="4" t="str">
        <f>IFERROR(VLOOKUP(J311,Config!$A:$B,2,0),"")</f>
        <v/>
      </c>
      <c r="L311" s="1"/>
      <c r="M311" s="4" t="str">
        <f>IFERROR(VLOOKUP(J311,Config!$A:$G,7,0),"")</f>
        <v/>
      </c>
      <c r="N311" s="23"/>
      <c r="O311" s="24"/>
      <c r="P311" s="24"/>
      <c r="Q311" s="24"/>
      <c r="R311" s="26"/>
      <c r="S311" s="24"/>
      <c r="T311" s="24"/>
      <c r="U311" s="24"/>
      <c r="V311" s="28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s="20" customFormat="1" x14ac:dyDescent="0.25">
      <c r="A312" s="1">
        <v>310</v>
      </c>
      <c r="B312" s="1"/>
      <c r="C312" s="1"/>
      <c r="D312" s="4"/>
      <c r="E312" s="4"/>
      <c r="F312" s="4"/>
      <c r="G312" s="4">
        <f t="shared" si="33"/>
        <v>1</v>
      </c>
      <c r="H312" s="4">
        <f t="shared" si="34"/>
        <v>1900</v>
      </c>
      <c r="I312" s="1"/>
      <c r="J312" s="4"/>
      <c r="K312" s="4" t="str">
        <f>IFERROR(VLOOKUP(J312,Config!$A:$B,2,0),"")</f>
        <v/>
      </c>
      <c r="L312" s="1"/>
      <c r="M312" s="4" t="str">
        <f>IFERROR(VLOOKUP(J312,Config!$A:$G,7,0),"")</f>
        <v/>
      </c>
      <c r="N312" s="23"/>
      <c r="O312" s="24"/>
      <c r="P312" s="24"/>
      <c r="Q312" s="24"/>
      <c r="R312" s="26"/>
      <c r="S312" s="24"/>
      <c r="T312" s="24"/>
      <c r="U312" s="24"/>
      <c r="V312" s="28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s="20" customFormat="1" x14ac:dyDescent="0.25">
      <c r="A313" s="1">
        <v>311</v>
      </c>
      <c r="B313" s="1"/>
      <c r="C313" s="1"/>
      <c r="D313" s="4"/>
      <c r="E313" s="4"/>
      <c r="F313" s="4"/>
      <c r="G313" s="4">
        <f t="shared" si="33"/>
        <v>1</v>
      </c>
      <c r="H313" s="4">
        <f t="shared" si="34"/>
        <v>1900</v>
      </c>
      <c r="I313" s="1"/>
      <c r="J313" s="4"/>
      <c r="K313" s="4" t="str">
        <f>IFERROR(VLOOKUP(J313,Config!$A:$B,2,0),"")</f>
        <v/>
      </c>
      <c r="L313" s="1"/>
      <c r="M313" s="4" t="str">
        <f>IFERROR(VLOOKUP(J313,Config!$A:$G,7,0),"")</f>
        <v/>
      </c>
      <c r="N313" s="23"/>
      <c r="O313" s="24"/>
      <c r="P313" s="24"/>
      <c r="Q313" s="24"/>
      <c r="R313" s="26"/>
      <c r="S313" s="24"/>
      <c r="T313" s="24"/>
      <c r="U313" s="24"/>
      <c r="V313" s="28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s="20" customFormat="1" x14ac:dyDescent="0.25">
      <c r="A314" s="1">
        <v>312</v>
      </c>
      <c r="B314" s="1"/>
      <c r="C314" s="1"/>
      <c r="D314" s="4"/>
      <c r="E314" s="4"/>
      <c r="F314" s="4"/>
      <c r="G314" s="4">
        <f t="shared" si="33"/>
        <v>1</v>
      </c>
      <c r="H314" s="4">
        <f t="shared" si="34"/>
        <v>1900</v>
      </c>
      <c r="I314" s="1"/>
      <c r="J314" s="4"/>
      <c r="K314" s="4" t="str">
        <f>IFERROR(VLOOKUP(J314,Config!$A:$B,2,0),"")</f>
        <v/>
      </c>
      <c r="L314" s="1"/>
      <c r="M314" s="4" t="str">
        <f>IFERROR(VLOOKUP(J314,Config!$A:$G,7,0),"")</f>
        <v/>
      </c>
      <c r="N314" s="23"/>
      <c r="O314" s="24"/>
      <c r="P314" s="24"/>
      <c r="Q314" s="24"/>
      <c r="R314" s="26"/>
      <c r="S314" s="24"/>
      <c r="T314" s="24"/>
      <c r="U314" s="24"/>
      <c r="V314" s="28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s="20" customFormat="1" x14ac:dyDescent="0.25">
      <c r="A315" s="1">
        <v>313</v>
      </c>
      <c r="B315" s="1"/>
      <c r="C315" s="1"/>
      <c r="D315" s="4"/>
      <c r="E315" s="4"/>
      <c r="F315" s="4"/>
      <c r="G315" s="4">
        <f t="shared" si="33"/>
        <v>1</v>
      </c>
      <c r="H315" s="4">
        <f t="shared" si="34"/>
        <v>1900</v>
      </c>
      <c r="I315" s="1"/>
      <c r="J315" s="4"/>
      <c r="K315" s="4" t="str">
        <f>IFERROR(VLOOKUP(J315,Config!$A:$B,2,0),"")</f>
        <v/>
      </c>
      <c r="L315" s="1"/>
      <c r="M315" s="4" t="str">
        <f>IFERROR(VLOOKUP(J315,Config!$A:$G,7,0),"")</f>
        <v/>
      </c>
      <c r="N315" s="23"/>
      <c r="O315" s="24"/>
      <c r="P315" s="24"/>
      <c r="Q315" s="24"/>
      <c r="R315" s="26"/>
      <c r="S315" s="24"/>
      <c r="T315" s="24"/>
      <c r="U315" s="24"/>
      <c r="V315" s="28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s="20" customFormat="1" x14ac:dyDescent="0.25">
      <c r="A316" s="1">
        <v>314</v>
      </c>
      <c r="B316" s="1"/>
      <c r="C316" s="1"/>
      <c r="D316" s="4"/>
      <c r="E316" s="4"/>
      <c r="F316" s="4"/>
      <c r="G316" s="4">
        <f t="shared" si="33"/>
        <v>1</v>
      </c>
      <c r="H316" s="4">
        <f t="shared" si="34"/>
        <v>1900</v>
      </c>
      <c r="I316" s="1"/>
      <c r="J316" s="4"/>
      <c r="K316" s="4" t="str">
        <f>IFERROR(VLOOKUP(J316,Config!$A:$B,2,0),"")</f>
        <v/>
      </c>
      <c r="L316" s="1"/>
      <c r="M316" s="4" t="str">
        <f>IFERROR(VLOOKUP(J316,Config!$A:$G,7,0),"")</f>
        <v/>
      </c>
      <c r="N316" s="23"/>
      <c r="O316" s="24"/>
      <c r="P316" s="24"/>
      <c r="Q316" s="24"/>
      <c r="R316" s="26"/>
      <c r="S316" s="24"/>
      <c r="T316" s="24"/>
      <c r="U316" s="24"/>
      <c r="V316" s="28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s="20" customFormat="1" x14ac:dyDescent="0.25">
      <c r="A317" s="1">
        <v>315</v>
      </c>
      <c r="B317" s="1"/>
      <c r="C317" s="1"/>
      <c r="D317" s="4"/>
      <c r="E317" s="4"/>
      <c r="F317" s="4"/>
      <c r="G317" s="4">
        <f t="shared" si="33"/>
        <v>1</v>
      </c>
      <c r="H317" s="4">
        <f t="shared" si="34"/>
        <v>1900</v>
      </c>
      <c r="I317" s="1"/>
      <c r="J317" s="4"/>
      <c r="K317" s="4" t="str">
        <f>IFERROR(VLOOKUP(J317,Config!$A:$B,2,0),"")</f>
        <v/>
      </c>
      <c r="L317" s="1"/>
      <c r="M317" s="4" t="str">
        <f>IFERROR(VLOOKUP(J317,Config!$A:$G,7,0),"")</f>
        <v/>
      </c>
      <c r="N317" s="23"/>
      <c r="O317" s="24"/>
      <c r="P317" s="24"/>
      <c r="Q317" s="24"/>
      <c r="R317" s="26"/>
      <c r="S317" s="24"/>
      <c r="T317" s="24"/>
      <c r="U317" s="24"/>
      <c r="V317" s="28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s="20" customFormat="1" x14ac:dyDescent="0.25">
      <c r="A318" s="1">
        <v>316</v>
      </c>
      <c r="B318" s="1"/>
      <c r="C318" s="1"/>
      <c r="D318" s="4"/>
      <c r="E318" s="4"/>
      <c r="F318" s="4"/>
      <c r="G318" s="4">
        <f t="shared" si="33"/>
        <v>1</v>
      </c>
      <c r="H318" s="4">
        <f t="shared" si="34"/>
        <v>1900</v>
      </c>
      <c r="I318" s="1"/>
      <c r="J318" s="4"/>
      <c r="K318" s="4" t="str">
        <f>IFERROR(VLOOKUP(J318,Config!$A:$B,2,0),"")</f>
        <v/>
      </c>
      <c r="L318" s="1"/>
      <c r="M318" s="4" t="str">
        <f>IFERROR(VLOOKUP(J318,Config!$A:$G,7,0),"")</f>
        <v/>
      </c>
      <c r="N318" s="23"/>
      <c r="O318" s="24"/>
      <c r="P318" s="24"/>
      <c r="Q318" s="24"/>
      <c r="R318" s="26"/>
      <c r="S318" s="24"/>
      <c r="T318" s="24"/>
      <c r="U318" s="24"/>
      <c r="V318" s="28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s="20" customFormat="1" x14ac:dyDescent="0.25">
      <c r="A319" s="1">
        <v>317</v>
      </c>
      <c r="B319" s="1"/>
      <c r="C319" s="1"/>
      <c r="D319" s="4"/>
      <c r="E319" s="4"/>
      <c r="F319" s="4"/>
      <c r="G319" s="4">
        <f t="shared" si="33"/>
        <v>1</v>
      </c>
      <c r="H319" s="4">
        <f t="shared" si="34"/>
        <v>1900</v>
      </c>
      <c r="I319" s="1"/>
      <c r="J319" s="4"/>
      <c r="K319" s="4" t="str">
        <f>IFERROR(VLOOKUP(J319,Config!$A:$B,2,0),"")</f>
        <v/>
      </c>
      <c r="L319" s="1"/>
      <c r="M319" s="4" t="str">
        <f>IFERROR(VLOOKUP(J319,Config!$A:$G,7,0),"")</f>
        <v/>
      </c>
      <c r="N319" s="23"/>
      <c r="O319" s="24"/>
      <c r="P319" s="24"/>
      <c r="Q319" s="24"/>
      <c r="R319" s="26"/>
      <c r="S319" s="24"/>
      <c r="T319" s="24"/>
      <c r="U319" s="24"/>
      <c r="V319" s="28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s="20" customFormat="1" x14ac:dyDescent="0.25">
      <c r="A320" s="1">
        <v>318</v>
      </c>
      <c r="B320" s="1"/>
      <c r="C320" s="1"/>
      <c r="D320" s="4"/>
      <c r="E320" s="4"/>
      <c r="F320" s="4"/>
      <c r="G320" s="4">
        <f t="shared" si="33"/>
        <v>1</v>
      </c>
      <c r="H320" s="4">
        <f t="shared" si="34"/>
        <v>1900</v>
      </c>
      <c r="I320" s="1"/>
      <c r="J320" s="4"/>
      <c r="K320" s="4" t="str">
        <f>IFERROR(VLOOKUP(J320,Config!$A:$B,2,0),"")</f>
        <v/>
      </c>
      <c r="L320" s="1"/>
      <c r="M320" s="4" t="str">
        <f>IFERROR(VLOOKUP(J320,Config!$A:$G,7,0),"")</f>
        <v/>
      </c>
      <c r="N320" s="23"/>
      <c r="O320" s="24"/>
      <c r="P320" s="24"/>
      <c r="Q320" s="24"/>
      <c r="R320" s="26"/>
      <c r="S320" s="24"/>
      <c r="T320" s="24"/>
      <c r="U320" s="24"/>
      <c r="V320" s="28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s="20" customFormat="1" x14ac:dyDescent="0.25">
      <c r="A321" s="1">
        <v>319</v>
      </c>
      <c r="B321" s="1"/>
      <c r="C321" s="1"/>
      <c r="D321" s="4"/>
      <c r="E321" s="4"/>
      <c r="F321" s="4"/>
      <c r="G321" s="4">
        <f t="shared" si="33"/>
        <v>1</v>
      </c>
      <c r="H321" s="4">
        <f t="shared" si="34"/>
        <v>1900</v>
      </c>
      <c r="I321" s="1"/>
      <c r="J321" s="4"/>
      <c r="K321" s="4" t="str">
        <f>IFERROR(VLOOKUP(J321,Config!$A:$B,2,0),"")</f>
        <v/>
      </c>
      <c r="L321" s="1"/>
      <c r="M321" s="4" t="str">
        <f>IFERROR(VLOOKUP(J321,Config!$A:$G,7,0),"")</f>
        <v/>
      </c>
      <c r="N321" s="23"/>
      <c r="O321" s="24"/>
      <c r="P321" s="24"/>
      <c r="Q321" s="24"/>
      <c r="R321" s="26"/>
      <c r="S321" s="24"/>
      <c r="T321" s="24"/>
      <c r="U321" s="24"/>
      <c r="V321" s="28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s="20" customFormat="1" x14ac:dyDescent="0.25">
      <c r="A322" s="1">
        <v>320</v>
      </c>
      <c r="B322" s="1"/>
      <c r="C322" s="1"/>
      <c r="D322" s="4"/>
      <c r="E322" s="4"/>
      <c r="F322" s="4"/>
      <c r="G322" s="4">
        <f t="shared" si="33"/>
        <v>1</v>
      </c>
      <c r="H322" s="4">
        <f t="shared" si="34"/>
        <v>1900</v>
      </c>
      <c r="I322" s="1"/>
      <c r="J322" s="4"/>
      <c r="K322" s="4" t="str">
        <f>IFERROR(VLOOKUP(J322,Config!$A:$B,2,0),"")</f>
        <v/>
      </c>
      <c r="L322" s="1"/>
      <c r="M322" s="4" t="str">
        <f>IFERROR(VLOOKUP(J322,Config!$A:$G,7,0),"")</f>
        <v/>
      </c>
      <c r="N322" s="23"/>
      <c r="O322" s="24"/>
      <c r="P322" s="24"/>
      <c r="Q322" s="24"/>
      <c r="R322" s="26"/>
      <c r="S322" s="24"/>
      <c r="T322" s="24"/>
      <c r="U322" s="24"/>
      <c r="V322" s="28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s="20" customFormat="1" x14ac:dyDescent="0.25">
      <c r="A323" s="1">
        <v>321</v>
      </c>
      <c r="B323" s="1"/>
      <c r="C323" s="1"/>
      <c r="D323" s="4"/>
      <c r="E323" s="4"/>
      <c r="F323" s="4"/>
      <c r="G323" s="4">
        <f t="shared" si="33"/>
        <v>1</v>
      </c>
      <c r="H323" s="4">
        <f t="shared" si="34"/>
        <v>1900</v>
      </c>
      <c r="I323" s="1"/>
      <c r="J323" s="4"/>
      <c r="K323" s="4" t="str">
        <f>IFERROR(VLOOKUP(J323,Config!$A:$B,2,0),"")</f>
        <v/>
      </c>
      <c r="L323" s="1"/>
      <c r="M323" s="4" t="str">
        <f>IFERROR(VLOOKUP(J323,Config!$A:$G,7,0),"")</f>
        <v/>
      </c>
      <c r="N323" s="23"/>
      <c r="O323" s="24"/>
      <c r="P323" s="24"/>
      <c r="Q323" s="24"/>
      <c r="R323" s="26"/>
      <c r="S323" s="24"/>
      <c r="T323" s="24"/>
      <c r="U323" s="24"/>
      <c r="V323" s="28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s="20" customFormat="1" x14ac:dyDescent="0.25">
      <c r="A324" s="1">
        <v>322</v>
      </c>
      <c r="B324" s="1"/>
      <c r="C324" s="1"/>
      <c r="D324" s="4"/>
      <c r="E324" s="4"/>
      <c r="F324" s="4"/>
      <c r="G324" s="4">
        <f t="shared" ref="G324:G387" si="35">MONTH(B324)</f>
        <v>1</v>
      </c>
      <c r="H324" s="4">
        <f t="shared" ref="H324:H387" si="36">YEAR(B324)</f>
        <v>1900</v>
      </c>
      <c r="I324" s="1"/>
      <c r="J324" s="4"/>
      <c r="K324" s="4" t="str">
        <f>IFERROR(VLOOKUP(J324,Config!$A:$B,2,0),"")</f>
        <v/>
      </c>
      <c r="L324" s="1"/>
      <c r="M324" s="4" t="str">
        <f>IFERROR(VLOOKUP(J324,Config!$A:$G,7,0),"")</f>
        <v/>
      </c>
      <c r="N324" s="23"/>
      <c r="O324" s="24"/>
      <c r="P324" s="24"/>
      <c r="Q324" s="24"/>
      <c r="R324" s="26"/>
      <c r="S324" s="24"/>
      <c r="T324" s="24"/>
      <c r="U324" s="24"/>
      <c r="V324" s="28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s="20" customFormat="1" x14ac:dyDescent="0.25">
      <c r="A325" s="1">
        <v>323</v>
      </c>
      <c r="B325" s="1"/>
      <c r="C325" s="1"/>
      <c r="D325" s="4"/>
      <c r="E325" s="4"/>
      <c r="F325" s="4"/>
      <c r="G325" s="4">
        <f t="shared" si="35"/>
        <v>1</v>
      </c>
      <c r="H325" s="4">
        <f t="shared" si="36"/>
        <v>1900</v>
      </c>
      <c r="I325" s="1"/>
      <c r="J325" s="4"/>
      <c r="K325" s="4" t="str">
        <f>IFERROR(VLOOKUP(J325,Config!$A:$B,2,0),"")</f>
        <v/>
      </c>
      <c r="L325" s="1"/>
      <c r="M325" s="4" t="str">
        <f>IFERROR(VLOOKUP(J325,Config!$A:$G,7,0),"")</f>
        <v/>
      </c>
      <c r="N325" s="23"/>
      <c r="O325" s="24"/>
      <c r="P325" s="24"/>
      <c r="Q325" s="24"/>
      <c r="R325" s="26"/>
      <c r="S325" s="24"/>
      <c r="T325" s="24"/>
      <c r="U325" s="24"/>
      <c r="V325" s="28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s="20" customFormat="1" x14ac:dyDescent="0.25">
      <c r="A326" s="1">
        <v>324</v>
      </c>
      <c r="B326" s="1"/>
      <c r="C326" s="1"/>
      <c r="D326" s="4"/>
      <c r="E326" s="4"/>
      <c r="F326" s="4"/>
      <c r="G326" s="4">
        <f t="shared" si="35"/>
        <v>1</v>
      </c>
      <c r="H326" s="4">
        <f t="shared" si="36"/>
        <v>1900</v>
      </c>
      <c r="I326" s="1"/>
      <c r="J326" s="4"/>
      <c r="K326" s="4" t="str">
        <f>IFERROR(VLOOKUP(J326,Config!$A:$B,2,0),"")</f>
        <v/>
      </c>
      <c r="L326" s="1"/>
      <c r="M326" s="4" t="str">
        <f>IFERROR(VLOOKUP(J326,Config!$A:$G,7,0),"")</f>
        <v/>
      </c>
      <c r="N326" s="23"/>
      <c r="O326" s="24"/>
      <c r="P326" s="24"/>
      <c r="Q326" s="24"/>
      <c r="R326" s="26"/>
      <c r="S326" s="24"/>
      <c r="T326" s="24"/>
      <c r="U326" s="24"/>
      <c r="V326" s="28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s="20" customFormat="1" x14ac:dyDescent="0.25">
      <c r="A327" s="1">
        <v>325</v>
      </c>
      <c r="B327" s="1"/>
      <c r="C327" s="1"/>
      <c r="D327" s="4"/>
      <c r="E327" s="4"/>
      <c r="F327" s="4"/>
      <c r="G327" s="4">
        <f t="shared" si="35"/>
        <v>1</v>
      </c>
      <c r="H327" s="4">
        <f t="shared" si="36"/>
        <v>1900</v>
      </c>
      <c r="I327" s="1"/>
      <c r="J327" s="4"/>
      <c r="K327" s="4" t="str">
        <f>IFERROR(VLOOKUP(J327,Config!$A:$B,2,0),"")</f>
        <v/>
      </c>
      <c r="L327" s="1"/>
      <c r="M327" s="4" t="str">
        <f>IFERROR(VLOOKUP(J327,Config!$A:$G,7,0),"")</f>
        <v/>
      </c>
      <c r="N327" s="23"/>
      <c r="O327" s="24"/>
      <c r="P327" s="24"/>
      <c r="Q327" s="24"/>
      <c r="R327" s="26"/>
      <c r="S327" s="24"/>
      <c r="T327" s="24"/>
      <c r="U327" s="24"/>
      <c r="V327" s="28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s="20" customFormat="1" x14ac:dyDescent="0.25">
      <c r="A328" s="1">
        <v>326</v>
      </c>
      <c r="B328" s="1"/>
      <c r="C328" s="1"/>
      <c r="D328" s="4"/>
      <c r="E328" s="4"/>
      <c r="F328" s="4"/>
      <c r="G328" s="4">
        <f t="shared" si="35"/>
        <v>1</v>
      </c>
      <c r="H328" s="4">
        <f t="shared" si="36"/>
        <v>1900</v>
      </c>
      <c r="I328" s="1"/>
      <c r="J328" s="4"/>
      <c r="K328" s="4" t="str">
        <f>IFERROR(VLOOKUP(J328,Config!$A:$B,2,0),"")</f>
        <v/>
      </c>
      <c r="L328" s="1"/>
      <c r="M328" s="4" t="str">
        <f>IFERROR(VLOOKUP(J328,Config!$A:$G,7,0),"")</f>
        <v/>
      </c>
      <c r="N328" s="23"/>
      <c r="O328" s="24"/>
      <c r="P328" s="24"/>
      <c r="Q328" s="24"/>
      <c r="R328" s="26"/>
      <c r="S328" s="24"/>
      <c r="T328" s="24"/>
      <c r="U328" s="24"/>
      <c r="V328" s="28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s="20" customFormat="1" x14ac:dyDescent="0.25">
      <c r="A329" s="1">
        <v>327</v>
      </c>
      <c r="B329" s="1"/>
      <c r="C329" s="1"/>
      <c r="D329" s="4"/>
      <c r="E329" s="4"/>
      <c r="F329" s="4"/>
      <c r="G329" s="4">
        <f t="shared" si="35"/>
        <v>1</v>
      </c>
      <c r="H329" s="4">
        <f t="shared" si="36"/>
        <v>1900</v>
      </c>
      <c r="I329" s="1"/>
      <c r="J329" s="4"/>
      <c r="K329" s="4" t="str">
        <f>IFERROR(VLOOKUP(J329,Config!$A:$B,2,0),"")</f>
        <v/>
      </c>
      <c r="L329" s="1"/>
      <c r="M329" s="4" t="str">
        <f>IFERROR(VLOOKUP(J329,Config!$A:$G,7,0),"")</f>
        <v/>
      </c>
      <c r="N329" s="23"/>
      <c r="O329" s="24"/>
      <c r="P329" s="24"/>
      <c r="Q329" s="24"/>
      <c r="R329" s="26"/>
      <c r="S329" s="24"/>
      <c r="T329" s="24"/>
      <c r="U329" s="24"/>
      <c r="V329" s="28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s="20" customFormat="1" x14ac:dyDescent="0.25">
      <c r="A330" s="1">
        <v>328</v>
      </c>
      <c r="B330" s="1"/>
      <c r="C330" s="1"/>
      <c r="D330" s="4"/>
      <c r="E330" s="4"/>
      <c r="F330" s="4"/>
      <c r="G330" s="4">
        <f t="shared" si="35"/>
        <v>1</v>
      </c>
      <c r="H330" s="4">
        <f t="shared" si="36"/>
        <v>1900</v>
      </c>
      <c r="I330" s="1"/>
      <c r="J330" s="4"/>
      <c r="K330" s="4" t="str">
        <f>IFERROR(VLOOKUP(J330,Config!$A:$B,2,0),"")</f>
        <v/>
      </c>
      <c r="L330" s="1"/>
      <c r="M330" s="4" t="str">
        <f>IFERROR(VLOOKUP(J330,Config!$A:$G,7,0),"")</f>
        <v/>
      </c>
      <c r="N330" s="23"/>
      <c r="O330" s="24"/>
      <c r="P330" s="24"/>
      <c r="Q330" s="24"/>
      <c r="R330" s="26"/>
      <c r="S330" s="24"/>
      <c r="T330" s="24"/>
      <c r="U330" s="24"/>
      <c r="V330" s="28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s="20" customFormat="1" x14ac:dyDescent="0.25">
      <c r="A331" s="1">
        <v>329</v>
      </c>
      <c r="B331" s="1"/>
      <c r="C331" s="1"/>
      <c r="D331" s="4"/>
      <c r="E331" s="4"/>
      <c r="F331" s="4"/>
      <c r="G331" s="4">
        <f t="shared" si="35"/>
        <v>1</v>
      </c>
      <c r="H331" s="4">
        <f t="shared" si="36"/>
        <v>1900</v>
      </c>
      <c r="I331" s="1"/>
      <c r="J331" s="4"/>
      <c r="K331" s="4" t="str">
        <f>IFERROR(VLOOKUP(J331,Config!$A:$B,2,0),"")</f>
        <v/>
      </c>
      <c r="L331" s="1"/>
      <c r="M331" s="4" t="str">
        <f>IFERROR(VLOOKUP(J331,Config!$A:$G,7,0),"")</f>
        <v/>
      </c>
      <c r="N331" s="23"/>
      <c r="O331" s="24"/>
      <c r="P331" s="24"/>
      <c r="Q331" s="24"/>
      <c r="R331" s="26"/>
      <c r="S331" s="24"/>
      <c r="T331" s="24"/>
      <c r="U331" s="24"/>
      <c r="V331" s="28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s="20" customFormat="1" x14ac:dyDescent="0.25">
      <c r="A332" s="1">
        <v>330</v>
      </c>
      <c r="B332" s="1"/>
      <c r="C332" s="1"/>
      <c r="D332" s="4"/>
      <c r="E332" s="4"/>
      <c r="F332" s="4"/>
      <c r="G332" s="4">
        <f t="shared" si="35"/>
        <v>1</v>
      </c>
      <c r="H332" s="4">
        <f t="shared" si="36"/>
        <v>1900</v>
      </c>
      <c r="I332" s="1"/>
      <c r="J332" s="4"/>
      <c r="K332" s="4" t="str">
        <f>IFERROR(VLOOKUP(J332,Config!$A:$B,2,0),"")</f>
        <v/>
      </c>
      <c r="L332" s="1"/>
      <c r="M332" s="4" t="str">
        <f>IFERROR(VLOOKUP(J332,Config!$A:$G,7,0),"")</f>
        <v/>
      </c>
      <c r="N332" s="23"/>
      <c r="O332" s="24"/>
      <c r="P332" s="24"/>
      <c r="Q332" s="24"/>
      <c r="R332" s="26"/>
      <c r="S332" s="24"/>
      <c r="T332" s="24"/>
      <c r="U332" s="24"/>
      <c r="V332" s="28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s="20" customFormat="1" x14ac:dyDescent="0.25">
      <c r="A333" s="1">
        <v>331</v>
      </c>
      <c r="B333" s="1"/>
      <c r="C333" s="1"/>
      <c r="D333" s="4"/>
      <c r="E333" s="4"/>
      <c r="F333" s="4"/>
      <c r="G333" s="4">
        <f t="shared" si="35"/>
        <v>1</v>
      </c>
      <c r="H333" s="4">
        <f t="shared" si="36"/>
        <v>1900</v>
      </c>
      <c r="I333" s="1"/>
      <c r="J333" s="4"/>
      <c r="K333" s="4" t="str">
        <f>IFERROR(VLOOKUP(J333,Config!$A:$B,2,0),"")</f>
        <v/>
      </c>
      <c r="L333" s="1"/>
      <c r="M333" s="4" t="str">
        <f>IFERROR(VLOOKUP(J333,Config!$A:$G,7,0),"")</f>
        <v/>
      </c>
      <c r="N333" s="23"/>
      <c r="O333" s="24"/>
      <c r="P333" s="24"/>
      <c r="Q333" s="24"/>
      <c r="R333" s="26"/>
      <c r="S333" s="24"/>
      <c r="T333" s="24"/>
      <c r="U333" s="24"/>
      <c r="V333" s="28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s="20" customFormat="1" x14ac:dyDescent="0.25">
      <c r="A334" s="1">
        <v>332</v>
      </c>
      <c r="B334" s="1"/>
      <c r="C334" s="1"/>
      <c r="D334" s="4"/>
      <c r="E334" s="4"/>
      <c r="F334" s="4"/>
      <c r="G334" s="4">
        <f t="shared" si="35"/>
        <v>1</v>
      </c>
      <c r="H334" s="4">
        <f t="shared" si="36"/>
        <v>1900</v>
      </c>
      <c r="I334" s="1"/>
      <c r="J334" s="4"/>
      <c r="K334" s="4" t="str">
        <f>IFERROR(VLOOKUP(J334,Config!$A:$B,2,0),"")</f>
        <v/>
      </c>
      <c r="L334" s="1"/>
      <c r="M334" s="4" t="str">
        <f>IFERROR(VLOOKUP(J334,Config!$A:$G,7,0),"")</f>
        <v/>
      </c>
      <c r="N334" s="23"/>
      <c r="O334" s="24"/>
      <c r="P334" s="24"/>
      <c r="Q334" s="24"/>
      <c r="R334" s="26"/>
      <c r="S334" s="24"/>
      <c r="T334" s="24"/>
      <c r="U334" s="24"/>
      <c r="V334" s="28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s="20" customFormat="1" x14ac:dyDescent="0.25">
      <c r="A335" s="1">
        <v>333</v>
      </c>
      <c r="B335" s="1"/>
      <c r="C335" s="1"/>
      <c r="D335" s="4"/>
      <c r="E335" s="4"/>
      <c r="F335" s="4"/>
      <c r="G335" s="4">
        <f t="shared" si="35"/>
        <v>1</v>
      </c>
      <c r="H335" s="4">
        <f t="shared" si="36"/>
        <v>1900</v>
      </c>
      <c r="I335" s="1"/>
      <c r="J335" s="4"/>
      <c r="K335" s="4" t="str">
        <f>IFERROR(VLOOKUP(J335,Config!$A:$B,2,0),"")</f>
        <v/>
      </c>
      <c r="L335" s="1"/>
      <c r="M335" s="4" t="str">
        <f>IFERROR(VLOOKUP(J335,Config!$A:$G,7,0),"")</f>
        <v/>
      </c>
      <c r="N335" s="23"/>
      <c r="O335" s="24"/>
      <c r="P335" s="24"/>
      <c r="Q335" s="24"/>
      <c r="R335" s="26"/>
      <c r="S335" s="24"/>
      <c r="T335" s="24"/>
      <c r="U335" s="24"/>
      <c r="V335" s="28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s="20" customFormat="1" x14ac:dyDescent="0.25">
      <c r="A336" s="1">
        <v>334</v>
      </c>
      <c r="B336" s="1"/>
      <c r="C336" s="1"/>
      <c r="D336" s="4"/>
      <c r="E336" s="4"/>
      <c r="F336" s="4"/>
      <c r="G336" s="4">
        <f t="shared" si="35"/>
        <v>1</v>
      </c>
      <c r="H336" s="4">
        <f t="shared" si="36"/>
        <v>1900</v>
      </c>
      <c r="I336" s="1"/>
      <c r="J336" s="4"/>
      <c r="K336" s="4" t="str">
        <f>IFERROR(VLOOKUP(J336,Config!$A:$B,2,0),"")</f>
        <v/>
      </c>
      <c r="L336" s="1"/>
      <c r="M336" s="4" t="str">
        <f>IFERROR(VLOOKUP(J336,Config!$A:$G,7,0),"")</f>
        <v/>
      </c>
      <c r="N336" s="23"/>
      <c r="O336" s="24"/>
      <c r="P336" s="24"/>
      <c r="Q336" s="24"/>
      <c r="R336" s="26"/>
      <c r="S336" s="24"/>
      <c r="T336" s="24"/>
      <c r="U336" s="24"/>
      <c r="V336" s="28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s="20" customFormat="1" x14ac:dyDescent="0.25">
      <c r="A337" s="1">
        <v>335</v>
      </c>
      <c r="B337" s="1"/>
      <c r="C337" s="1"/>
      <c r="D337" s="4"/>
      <c r="E337" s="4"/>
      <c r="F337" s="4"/>
      <c r="G337" s="4">
        <f t="shared" si="35"/>
        <v>1</v>
      </c>
      <c r="H337" s="4">
        <f t="shared" si="36"/>
        <v>1900</v>
      </c>
      <c r="I337" s="1"/>
      <c r="J337" s="4"/>
      <c r="K337" s="4" t="str">
        <f>IFERROR(VLOOKUP(J337,Config!$A:$B,2,0),"")</f>
        <v/>
      </c>
      <c r="L337" s="1"/>
      <c r="M337" s="4" t="str">
        <f>IFERROR(VLOOKUP(J337,Config!$A:$G,7,0),"")</f>
        <v/>
      </c>
      <c r="N337" s="23"/>
      <c r="O337" s="24"/>
      <c r="P337" s="24"/>
      <c r="Q337" s="24"/>
      <c r="R337" s="26"/>
      <c r="S337" s="24"/>
      <c r="T337" s="24"/>
      <c r="U337" s="24"/>
      <c r="V337" s="28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s="20" customFormat="1" x14ac:dyDescent="0.25">
      <c r="A338" s="1">
        <v>336</v>
      </c>
      <c r="B338" s="1"/>
      <c r="C338" s="1"/>
      <c r="D338" s="4"/>
      <c r="E338" s="4"/>
      <c r="F338" s="4"/>
      <c r="G338" s="4">
        <f t="shared" si="35"/>
        <v>1</v>
      </c>
      <c r="H338" s="4">
        <f t="shared" si="36"/>
        <v>1900</v>
      </c>
      <c r="I338" s="1"/>
      <c r="J338" s="4"/>
      <c r="K338" s="4" t="str">
        <f>IFERROR(VLOOKUP(J338,Config!$A:$B,2,0),"")</f>
        <v/>
      </c>
      <c r="L338" s="1"/>
      <c r="M338" s="4" t="str">
        <f>IFERROR(VLOOKUP(J338,Config!$A:$G,7,0),"")</f>
        <v/>
      </c>
      <c r="N338" s="23"/>
      <c r="O338" s="24"/>
      <c r="P338" s="24"/>
      <c r="Q338" s="24"/>
      <c r="R338" s="26"/>
      <c r="S338" s="24"/>
      <c r="T338" s="24"/>
      <c r="U338" s="24"/>
      <c r="V338" s="28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s="20" customFormat="1" x14ac:dyDescent="0.25">
      <c r="A339" s="1">
        <v>337</v>
      </c>
      <c r="B339" s="1"/>
      <c r="C339" s="1"/>
      <c r="D339" s="4"/>
      <c r="E339" s="4"/>
      <c r="F339" s="4"/>
      <c r="G339" s="4">
        <f t="shared" si="35"/>
        <v>1</v>
      </c>
      <c r="H339" s="4">
        <f t="shared" si="36"/>
        <v>1900</v>
      </c>
      <c r="I339" s="1"/>
      <c r="J339" s="4"/>
      <c r="K339" s="4" t="str">
        <f>IFERROR(VLOOKUP(J339,Config!$A:$B,2,0),"")</f>
        <v/>
      </c>
      <c r="L339" s="1"/>
      <c r="M339" s="4" t="str">
        <f>IFERROR(VLOOKUP(J339,Config!$A:$G,7,0),"")</f>
        <v/>
      </c>
      <c r="N339" s="23"/>
      <c r="O339" s="24"/>
      <c r="P339" s="24"/>
      <c r="Q339" s="24"/>
      <c r="R339" s="26"/>
      <c r="S339" s="24"/>
      <c r="T339" s="24"/>
      <c r="U339" s="24"/>
      <c r="V339" s="28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s="20" customFormat="1" x14ac:dyDescent="0.25">
      <c r="A340" s="1">
        <v>338</v>
      </c>
      <c r="B340" s="1"/>
      <c r="C340" s="1"/>
      <c r="D340" s="4"/>
      <c r="E340" s="4"/>
      <c r="F340" s="4"/>
      <c r="G340" s="4">
        <f t="shared" si="35"/>
        <v>1</v>
      </c>
      <c r="H340" s="4">
        <f t="shared" si="36"/>
        <v>1900</v>
      </c>
      <c r="I340" s="1"/>
      <c r="J340" s="4"/>
      <c r="K340" s="4" t="str">
        <f>IFERROR(VLOOKUP(J340,Config!$A:$B,2,0),"")</f>
        <v/>
      </c>
      <c r="L340" s="1"/>
      <c r="M340" s="4" t="str">
        <f>IFERROR(VLOOKUP(J340,Config!$A:$G,7,0),"")</f>
        <v/>
      </c>
      <c r="N340" s="23"/>
      <c r="O340" s="24"/>
      <c r="P340" s="24"/>
      <c r="Q340" s="24"/>
      <c r="R340" s="26"/>
      <c r="S340" s="24"/>
      <c r="T340" s="24"/>
      <c r="U340" s="24"/>
      <c r="V340" s="28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s="20" customFormat="1" x14ac:dyDescent="0.25">
      <c r="A341" s="1">
        <v>339</v>
      </c>
      <c r="B341" s="1"/>
      <c r="C341" s="1"/>
      <c r="D341" s="4"/>
      <c r="E341" s="4"/>
      <c r="F341" s="4"/>
      <c r="G341" s="4">
        <f t="shared" si="35"/>
        <v>1</v>
      </c>
      <c r="H341" s="4">
        <f t="shared" si="36"/>
        <v>1900</v>
      </c>
      <c r="I341" s="1"/>
      <c r="J341" s="4"/>
      <c r="K341" s="4" t="str">
        <f>IFERROR(VLOOKUP(J341,Config!$A:$B,2,0),"")</f>
        <v/>
      </c>
      <c r="L341" s="1"/>
      <c r="M341" s="4" t="str">
        <f>IFERROR(VLOOKUP(J341,Config!$A:$G,7,0),"")</f>
        <v/>
      </c>
      <c r="N341" s="23"/>
      <c r="O341" s="24"/>
      <c r="P341" s="24"/>
      <c r="Q341" s="24"/>
      <c r="R341" s="26"/>
      <c r="S341" s="24"/>
      <c r="T341" s="24"/>
      <c r="U341" s="24"/>
      <c r="V341" s="28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s="20" customFormat="1" x14ac:dyDescent="0.25">
      <c r="A342" s="1">
        <v>340</v>
      </c>
      <c r="B342" s="1"/>
      <c r="C342" s="1"/>
      <c r="D342" s="4"/>
      <c r="E342" s="4"/>
      <c r="F342" s="4"/>
      <c r="G342" s="4">
        <f t="shared" si="35"/>
        <v>1</v>
      </c>
      <c r="H342" s="4">
        <f t="shared" si="36"/>
        <v>1900</v>
      </c>
      <c r="I342" s="1"/>
      <c r="J342" s="4"/>
      <c r="K342" s="4" t="str">
        <f>IFERROR(VLOOKUP(J342,Config!$A:$B,2,0),"")</f>
        <v/>
      </c>
      <c r="L342" s="1"/>
      <c r="M342" s="4" t="str">
        <f>IFERROR(VLOOKUP(J342,Config!$A:$G,7,0),"")</f>
        <v/>
      </c>
      <c r="N342" s="23"/>
      <c r="O342" s="24"/>
      <c r="P342" s="24"/>
      <c r="Q342" s="24"/>
      <c r="R342" s="26"/>
      <c r="S342" s="24"/>
      <c r="T342" s="24"/>
      <c r="U342" s="24"/>
      <c r="V342" s="28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s="20" customFormat="1" x14ac:dyDescent="0.25">
      <c r="A343" s="1">
        <v>341</v>
      </c>
      <c r="B343" s="1"/>
      <c r="C343" s="1"/>
      <c r="D343" s="4"/>
      <c r="E343" s="4"/>
      <c r="F343" s="4"/>
      <c r="G343" s="4">
        <f t="shared" si="35"/>
        <v>1</v>
      </c>
      <c r="H343" s="4">
        <f t="shared" si="36"/>
        <v>1900</v>
      </c>
      <c r="I343" s="1"/>
      <c r="J343" s="4"/>
      <c r="K343" s="4" t="str">
        <f>IFERROR(VLOOKUP(J343,Config!$A:$B,2,0),"")</f>
        <v/>
      </c>
      <c r="L343" s="1"/>
      <c r="M343" s="4" t="str">
        <f>IFERROR(VLOOKUP(J343,Config!$A:$G,7,0),"")</f>
        <v/>
      </c>
      <c r="N343" s="23"/>
      <c r="O343" s="24"/>
      <c r="P343" s="24"/>
      <c r="Q343" s="24"/>
      <c r="R343" s="26"/>
      <c r="S343" s="24"/>
      <c r="T343" s="24"/>
      <c r="U343" s="24"/>
      <c r="V343" s="28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s="20" customFormat="1" x14ac:dyDescent="0.25">
      <c r="A344" s="1">
        <v>342</v>
      </c>
      <c r="B344" s="1"/>
      <c r="C344" s="1"/>
      <c r="D344" s="4"/>
      <c r="E344" s="4"/>
      <c r="F344" s="4"/>
      <c r="G344" s="4">
        <f t="shared" si="35"/>
        <v>1</v>
      </c>
      <c r="H344" s="4">
        <f t="shared" si="36"/>
        <v>1900</v>
      </c>
      <c r="I344" s="1"/>
      <c r="J344" s="4"/>
      <c r="K344" s="4" t="str">
        <f>IFERROR(VLOOKUP(J344,Config!$A:$B,2,0),"")</f>
        <v/>
      </c>
      <c r="L344" s="1"/>
      <c r="M344" s="4" t="str">
        <f>IFERROR(VLOOKUP(J344,Config!$A:$G,7,0),"")</f>
        <v/>
      </c>
      <c r="N344" s="23"/>
      <c r="O344" s="24"/>
      <c r="P344" s="24"/>
      <c r="Q344" s="24"/>
      <c r="R344" s="26"/>
      <c r="S344" s="24"/>
      <c r="T344" s="24"/>
      <c r="U344" s="24"/>
      <c r="V344" s="28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s="20" customFormat="1" x14ac:dyDescent="0.25">
      <c r="A345" s="1">
        <v>343</v>
      </c>
      <c r="B345" s="1"/>
      <c r="C345" s="1"/>
      <c r="D345" s="4"/>
      <c r="E345" s="4"/>
      <c r="F345" s="4"/>
      <c r="G345" s="4">
        <f t="shared" si="35"/>
        <v>1</v>
      </c>
      <c r="H345" s="4">
        <f t="shared" si="36"/>
        <v>1900</v>
      </c>
      <c r="I345" s="1"/>
      <c r="J345" s="4"/>
      <c r="K345" s="4" t="str">
        <f>IFERROR(VLOOKUP(J345,Config!$A:$B,2,0),"")</f>
        <v/>
      </c>
      <c r="L345" s="1"/>
      <c r="M345" s="4" t="str">
        <f>IFERROR(VLOOKUP(J345,Config!$A:$G,7,0),"")</f>
        <v/>
      </c>
      <c r="N345" s="23"/>
      <c r="O345" s="24"/>
      <c r="P345" s="24"/>
      <c r="Q345" s="24"/>
      <c r="R345" s="26"/>
      <c r="S345" s="24"/>
      <c r="T345" s="24"/>
      <c r="U345" s="24"/>
      <c r="V345" s="28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s="20" customFormat="1" x14ac:dyDescent="0.25">
      <c r="A346" s="1">
        <v>344</v>
      </c>
      <c r="B346" s="1"/>
      <c r="C346" s="1"/>
      <c r="D346" s="4"/>
      <c r="E346" s="4"/>
      <c r="F346" s="4"/>
      <c r="G346" s="4">
        <f t="shared" si="35"/>
        <v>1</v>
      </c>
      <c r="H346" s="4">
        <f t="shared" si="36"/>
        <v>1900</v>
      </c>
      <c r="I346" s="1"/>
      <c r="J346" s="4"/>
      <c r="K346" s="4" t="str">
        <f>IFERROR(VLOOKUP(J346,Config!$A:$B,2,0),"")</f>
        <v/>
      </c>
      <c r="L346" s="1"/>
      <c r="M346" s="4" t="str">
        <f>IFERROR(VLOOKUP(J346,Config!$A:$G,7,0),"")</f>
        <v/>
      </c>
      <c r="N346" s="23"/>
      <c r="O346" s="24"/>
      <c r="P346" s="24"/>
      <c r="Q346" s="24"/>
      <c r="R346" s="26"/>
      <c r="S346" s="24"/>
      <c r="T346" s="24"/>
      <c r="U346" s="24"/>
      <c r="V346" s="28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s="20" customFormat="1" x14ac:dyDescent="0.25">
      <c r="A347" s="1">
        <v>345</v>
      </c>
      <c r="B347" s="1"/>
      <c r="C347" s="1"/>
      <c r="D347" s="4"/>
      <c r="E347" s="4"/>
      <c r="F347" s="4"/>
      <c r="G347" s="4">
        <f t="shared" si="35"/>
        <v>1</v>
      </c>
      <c r="H347" s="4">
        <f t="shared" si="36"/>
        <v>1900</v>
      </c>
      <c r="I347" s="1"/>
      <c r="J347" s="4"/>
      <c r="K347" s="4" t="str">
        <f>IFERROR(VLOOKUP(J347,Config!$A:$B,2,0),"")</f>
        <v/>
      </c>
      <c r="L347" s="1"/>
      <c r="M347" s="4" t="str">
        <f>IFERROR(VLOOKUP(J347,Config!$A:$G,7,0),"")</f>
        <v/>
      </c>
      <c r="N347" s="23"/>
      <c r="O347" s="24"/>
      <c r="P347" s="24"/>
      <c r="Q347" s="24"/>
      <c r="R347" s="26"/>
      <c r="S347" s="24"/>
      <c r="T347" s="24"/>
      <c r="U347" s="24"/>
      <c r="V347" s="28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s="20" customFormat="1" x14ac:dyDescent="0.25">
      <c r="A348" s="1">
        <v>346</v>
      </c>
      <c r="B348" s="1"/>
      <c r="C348" s="1"/>
      <c r="D348" s="4"/>
      <c r="E348" s="4"/>
      <c r="F348" s="4"/>
      <c r="G348" s="4">
        <f t="shared" si="35"/>
        <v>1</v>
      </c>
      <c r="H348" s="4">
        <f t="shared" si="36"/>
        <v>1900</v>
      </c>
      <c r="I348" s="1"/>
      <c r="J348" s="4"/>
      <c r="K348" s="4" t="str">
        <f>IFERROR(VLOOKUP(J348,Config!$A:$B,2,0),"")</f>
        <v/>
      </c>
      <c r="L348" s="1"/>
      <c r="M348" s="4" t="str">
        <f>IFERROR(VLOOKUP(J348,Config!$A:$G,7,0),"")</f>
        <v/>
      </c>
      <c r="N348" s="23"/>
      <c r="O348" s="24"/>
      <c r="P348" s="24"/>
      <c r="Q348" s="24"/>
      <c r="R348" s="26"/>
      <c r="S348" s="24"/>
      <c r="T348" s="24"/>
      <c r="U348" s="24"/>
      <c r="V348" s="28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s="20" customFormat="1" x14ac:dyDescent="0.25">
      <c r="A349" s="1">
        <v>347</v>
      </c>
      <c r="B349" s="1"/>
      <c r="C349" s="1"/>
      <c r="D349" s="4"/>
      <c r="E349" s="4"/>
      <c r="F349" s="4"/>
      <c r="G349" s="4">
        <f t="shared" si="35"/>
        <v>1</v>
      </c>
      <c r="H349" s="4">
        <f t="shared" si="36"/>
        <v>1900</v>
      </c>
      <c r="I349" s="1"/>
      <c r="J349" s="4"/>
      <c r="K349" s="4" t="str">
        <f>IFERROR(VLOOKUP(J349,Config!$A:$B,2,0),"")</f>
        <v/>
      </c>
      <c r="L349" s="1"/>
      <c r="M349" s="4" t="str">
        <f>IFERROR(VLOOKUP(J349,Config!$A:$G,7,0),"")</f>
        <v/>
      </c>
      <c r="N349" s="23"/>
      <c r="O349" s="24"/>
      <c r="P349" s="24"/>
      <c r="Q349" s="24"/>
      <c r="R349" s="26"/>
      <c r="S349" s="24"/>
      <c r="T349" s="24"/>
      <c r="U349" s="24"/>
      <c r="V349" s="28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s="20" customFormat="1" x14ac:dyDescent="0.25">
      <c r="A350" s="1">
        <v>348</v>
      </c>
      <c r="B350" s="1"/>
      <c r="C350" s="1"/>
      <c r="D350" s="4"/>
      <c r="E350" s="4"/>
      <c r="F350" s="4"/>
      <c r="G350" s="4">
        <f t="shared" si="35"/>
        <v>1</v>
      </c>
      <c r="H350" s="4">
        <f t="shared" si="36"/>
        <v>1900</v>
      </c>
      <c r="I350" s="1"/>
      <c r="J350" s="4"/>
      <c r="K350" s="4" t="str">
        <f>IFERROR(VLOOKUP(J350,Config!$A:$B,2,0),"")</f>
        <v/>
      </c>
      <c r="L350" s="1"/>
      <c r="M350" s="4" t="str">
        <f>IFERROR(VLOOKUP(J350,Config!$A:$G,7,0),"")</f>
        <v/>
      </c>
      <c r="N350" s="23"/>
      <c r="O350" s="24"/>
      <c r="P350" s="24"/>
      <c r="Q350" s="24"/>
      <c r="R350" s="26"/>
      <c r="S350" s="24"/>
      <c r="T350" s="24"/>
      <c r="U350" s="24"/>
      <c r="V350" s="28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s="20" customFormat="1" x14ac:dyDescent="0.25">
      <c r="A351" s="1">
        <v>349</v>
      </c>
      <c r="B351" s="1"/>
      <c r="C351" s="1"/>
      <c r="D351" s="4"/>
      <c r="E351" s="4"/>
      <c r="F351" s="4"/>
      <c r="G351" s="4">
        <f t="shared" si="35"/>
        <v>1</v>
      </c>
      <c r="H351" s="4">
        <f t="shared" si="36"/>
        <v>1900</v>
      </c>
      <c r="I351" s="1"/>
      <c r="J351" s="4"/>
      <c r="K351" s="4" t="str">
        <f>IFERROR(VLOOKUP(J351,Config!$A:$B,2,0),"")</f>
        <v/>
      </c>
      <c r="L351" s="1"/>
      <c r="M351" s="4" t="str">
        <f>IFERROR(VLOOKUP(J351,Config!$A:$G,7,0),"")</f>
        <v/>
      </c>
      <c r="N351" s="23"/>
      <c r="O351" s="24"/>
      <c r="P351" s="24"/>
      <c r="Q351" s="24"/>
      <c r="R351" s="26"/>
      <c r="S351" s="24"/>
      <c r="T351" s="24"/>
      <c r="U351" s="24"/>
      <c r="V351" s="28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s="20" customFormat="1" x14ac:dyDescent="0.25">
      <c r="A352" s="1">
        <v>350</v>
      </c>
      <c r="B352" s="1"/>
      <c r="C352" s="1"/>
      <c r="D352" s="4"/>
      <c r="E352" s="4"/>
      <c r="F352" s="4"/>
      <c r="G352" s="4">
        <f t="shared" si="35"/>
        <v>1</v>
      </c>
      <c r="H352" s="4">
        <f t="shared" si="36"/>
        <v>1900</v>
      </c>
      <c r="I352" s="1"/>
      <c r="J352" s="4"/>
      <c r="K352" s="4" t="str">
        <f>IFERROR(VLOOKUP(J352,Config!$A:$B,2,0),"")</f>
        <v/>
      </c>
      <c r="L352" s="1"/>
      <c r="M352" s="4" t="str">
        <f>IFERROR(VLOOKUP(J352,Config!$A:$G,7,0),"")</f>
        <v/>
      </c>
      <c r="N352" s="23"/>
      <c r="O352" s="24"/>
      <c r="P352" s="24"/>
      <c r="Q352" s="24"/>
      <c r="R352" s="26"/>
      <c r="S352" s="24"/>
      <c r="T352" s="24"/>
      <c r="U352" s="24"/>
      <c r="V352" s="28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s="20" customFormat="1" x14ac:dyDescent="0.25">
      <c r="A353" s="1">
        <v>351</v>
      </c>
      <c r="B353" s="1"/>
      <c r="C353" s="1"/>
      <c r="D353" s="4"/>
      <c r="E353" s="4"/>
      <c r="F353" s="4"/>
      <c r="G353" s="4">
        <f t="shared" si="35"/>
        <v>1</v>
      </c>
      <c r="H353" s="4">
        <f t="shared" si="36"/>
        <v>1900</v>
      </c>
      <c r="I353" s="1"/>
      <c r="J353" s="4"/>
      <c r="K353" s="4" t="str">
        <f>IFERROR(VLOOKUP(J353,Config!$A:$B,2,0),"")</f>
        <v/>
      </c>
      <c r="L353" s="1"/>
      <c r="M353" s="4" t="str">
        <f>IFERROR(VLOOKUP(J353,Config!$A:$G,7,0),"")</f>
        <v/>
      </c>
      <c r="N353" s="23"/>
      <c r="O353" s="24"/>
      <c r="P353" s="24"/>
      <c r="Q353" s="24"/>
      <c r="R353" s="26"/>
      <c r="S353" s="24"/>
      <c r="T353" s="24"/>
      <c r="U353" s="24"/>
      <c r="V353" s="28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s="20" customFormat="1" x14ac:dyDescent="0.25">
      <c r="A354" s="1">
        <v>352</v>
      </c>
      <c r="B354" s="1"/>
      <c r="C354" s="1"/>
      <c r="D354" s="4"/>
      <c r="E354" s="4"/>
      <c r="F354" s="4"/>
      <c r="G354" s="4">
        <f t="shared" si="35"/>
        <v>1</v>
      </c>
      <c r="H354" s="4">
        <f t="shared" si="36"/>
        <v>1900</v>
      </c>
      <c r="I354" s="1"/>
      <c r="J354" s="4"/>
      <c r="K354" s="4" t="str">
        <f>IFERROR(VLOOKUP(J354,Config!$A:$B,2,0),"")</f>
        <v/>
      </c>
      <c r="L354" s="1"/>
      <c r="M354" s="4" t="str">
        <f>IFERROR(VLOOKUP(J354,Config!$A:$G,7,0),"")</f>
        <v/>
      </c>
      <c r="N354" s="23"/>
      <c r="O354" s="24"/>
      <c r="P354" s="24"/>
      <c r="Q354" s="24"/>
      <c r="R354" s="26"/>
      <c r="S354" s="24"/>
      <c r="T354" s="24"/>
      <c r="U354" s="24"/>
      <c r="V354" s="28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s="20" customFormat="1" x14ac:dyDescent="0.25">
      <c r="A355" s="1">
        <v>353</v>
      </c>
      <c r="B355" s="1"/>
      <c r="C355" s="1"/>
      <c r="D355" s="4"/>
      <c r="E355" s="4"/>
      <c r="F355" s="4"/>
      <c r="G355" s="4">
        <f t="shared" si="35"/>
        <v>1</v>
      </c>
      <c r="H355" s="4">
        <f t="shared" si="36"/>
        <v>1900</v>
      </c>
      <c r="I355" s="1"/>
      <c r="J355" s="4"/>
      <c r="K355" s="4" t="str">
        <f>IFERROR(VLOOKUP(J355,Config!$A:$B,2,0),"")</f>
        <v/>
      </c>
      <c r="L355" s="1"/>
      <c r="M355" s="4" t="str">
        <f>IFERROR(VLOOKUP(J355,Config!$A:$G,7,0),"")</f>
        <v/>
      </c>
      <c r="N355" s="23"/>
      <c r="O355" s="24"/>
      <c r="P355" s="24"/>
      <c r="Q355" s="24"/>
      <c r="R355" s="26"/>
      <c r="S355" s="24"/>
      <c r="T355" s="24"/>
      <c r="U355" s="24"/>
      <c r="V355" s="28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s="20" customFormat="1" x14ac:dyDescent="0.25">
      <c r="A356" s="1">
        <v>354</v>
      </c>
      <c r="B356" s="1"/>
      <c r="C356" s="1"/>
      <c r="D356" s="4"/>
      <c r="E356" s="4"/>
      <c r="F356" s="4"/>
      <c r="G356" s="4">
        <f t="shared" si="35"/>
        <v>1</v>
      </c>
      <c r="H356" s="4">
        <f t="shared" si="36"/>
        <v>1900</v>
      </c>
      <c r="I356" s="1"/>
      <c r="J356" s="4"/>
      <c r="K356" s="4" t="str">
        <f>IFERROR(VLOOKUP(J356,Config!$A:$B,2,0),"")</f>
        <v/>
      </c>
      <c r="L356" s="1"/>
      <c r="M356" s="4" t="str">
        <f>IFERROR(VLOOKUP(J356,Config!$A:$G,7,0),"")</f>
        <v/>
      </c>
      <c r="N356" s="23"/>
      <c r="O356" s="24"/>
      <c r="P356" s="24"/>
      <c r="Q356" s="24"/>
      <c r="R356" s="26"/>
      <c r="S356" s="24"/>
      <c r="T356" s="24"/>
      <c r="U356" s="24"/>
      <c r="V356" s="28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s="20" customFormat="1" x14ac:dyDescent="0.25">
      <c r="A357" s="1">
        <v>355</v>
      </c>
      <c r="B357" s="1"/>
      <c r="C357" s="1"/>
      <c r="D357" s="4"/>
      <c r="E357" s="4"/>
      <c r="F357" s="4"/>
      <c r="G357" s="4">
        <f t="shared" si="35"/>
        <v>1</v>
      </c>
      <c r="H357" s="4">
        <f t="shared" si="36"/>
        <v>1900</v>
      </c>
      <c r="I357" s="1"/>
      <c r="J357" s="4"/>
      <c r="K357" s="4" t="str">
        <f>IFERROR(VLOOKUP(J357,Config!$A:$B,2,0),"")</f>
        <v/>
      </c>
      <c r="L357" s="1"/>
      <c r="M357" s="4" t="str">
        <f>IFERROR(VLOOKUP(J357,Config!$A:$G,7,0),"")</f>
        <v/>
      </c>
      <c r="N357" s="23"/>
      <c r="O357" s="24"/>
      <c r="P357" s="24"/>
      <c r="Q357" s="24"/>
      <c r="R357" s="26"/>
      <c r="S357" s="24"/>
      <c r="T357" s="24"/>
      <c r="U357" s="24"/>
      <c r="V357" s="28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s="20" customFormat="1" x14ac:dyDescent="0.25">
      <c r="A358" s="1">
        <v>356</v>
      </c>
      <c r="B358" s="1"/>
      <c r="C358" s="1"/>
      <c r="D358" s="4"/>
      <c r="E358" s="4"/>
      <c r="F358" s="4"/>
      <c r="G358" s="4">
        <f t="shared" si="35"/>
        <v>1</v>
      </c>
      <c r="H358" s="4">
        <f t="shared" si="36"/>
        <v>1900</v>
      </c>
      <c r="I358" s="1"/>
      <c r="J358" s="4"/>
      <c r="K358" s="4" t="str">
        <f>IFERROR(VLOOKUP(J358,Config!$A:$B,2,0),"")</f>
        <v/>
      </c>
      <c r="L358" s="1"/>
      <c r="M358" s="4" t="str">
        <f>IFERROR(VLOOKUP(J358,Config!$A:$G,7,0),"")</f>
        <v/>
      </c>
      <c r="N358" s="23"/>
      <c r="O358" s="24"/>
      <c r="P358" s="24"/>
      <c r="Q358" s="24"/>
      <c r="R358" s="26"/>
      <c r="S358" s="24"/>
      <c r="T358" s="24"/>
      <c r="U358" s="24"/>
      <c r="V358" s="28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s="20" customFormat="1" x14ac:dyDescent="0.25">
      <c r="A359" s="1">
        <v>357</v>
      </c>
      <c r="B359" s="1"/>
      <c r="C359" s="1"/>
      <c r="D359" s="4"/>
      <c r="E359" s="4"/>
      <c r="F359" s="4"/>
      <c r="G359" s="4">
        <f t="shared" si="35"/>
        <v>1</v>
      </c>
      <c r="H359" s="4">
        <f t="shared" si="36"/>
        <v>1900</v>
      </c>
      <c r="I359" s="1"/>
      <c r="J359" s="4"/>
      <c r="K359" s="4" t="str">
        <f>IFERROR(VLOOKUP(J359,Config!$A:$B,2,0),"")</f>
        <v/>
      </c>
      <c r="L359" s="1"/>
      <c r="M359" s="4" t="str">
        <f>IFERROR(VLOOKUP(J359,Config!$A:$G,7,0),"")</f>
        <v/>
      </c>
      <c r="N359" s="23"/>
      <c r="O359" s="24"/>
      <c r="P359" s="24"/>
      <c r="Q359" s="24"/>
      <c r="R359" s="26"/>
      <c r="S359" s="24"/>
      <c r="T359" s="24"/>
      <c r="U359" s="24"/>
      <c r="V359" s="28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s="20" customFormat="1" x14ac:dyDescent="0.25">
      <c r="A360" s="1">
        <v>358</v>
      </c>
      <c r="B360" s="1"/>
      <c r="C360" s="1"/>
      <c r="D360" s="4"/>
      <c r="E360" s="4"/>
      <c r="F360" s="4"/>
      <c r="G360" s="4">
        <f t="shared" si="35"/>
        <v>1</v>
      </c>
      <c r="H360" s="4">
        <f t="shared" si="36"/>
        <v>1900</v>
      </c>
      <c r="I360" s="1"/>
      <c r="J360" s="4"/>
      <c r="K360" s="4" t="str">
        <f>IFERROR(VLOOKUP(J360,Config!$A:$B,2,0),"")</f>
        <v/>
      </c>
      <c r="L360" s="1"/>
      <c r="M360" s="4" t="str">
        <f>IFERROR(VLOOKUP(J360,Config!$A:$G,7,0),"")</f>
        <v/>
      </c>
      <c r="N360" s="23"/>
      <c r="O360" s="24"/>
      <c r="P360" s="24"/>
      <c r="Q360" s="24"/>
      <c r="R360" s="26"/>
      <c r="S360" s="24"/>
      <c r="T360" s="24"/>
      <c r="U360" s="24"/>
      <c r="V360" s="28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s="20" customFormat="1" x14ac:dyDescent="0.25">
      <c r="A361" s="1">
        <v>359</v>
      </c>
      <c r="B361" s="1"/>
      <c r="C361" s="1"/>
      <c r="D361" s="4"/>
      <c r="E361" s="4"/>
      <c r="F361" s="4"/>
      <c r="G361" s="4">
        <f t="shared" si="35"/>
        <v>1</v>
      </c>
      <c r="H361" s="4">
        <f t="shared" si="36"/>
        <v>1900</v>
      </c>
      <c r="I361" s="1"/>
      <c r="J361" s="4"/>
      <c r="K361" s="4" t="str">
        <f>IFERROR(VLOOKUP(J361,Config!$A:$B,2,0),"")</f>
        <v/>
      </c>
      <c r="L361" s="1"/>
      <c r="M361" s="4" t="str">
        <f>IFERROR(VLOOKUP(J361,Config!$A:$G,7,0),"")</f>
        <v/>
      </c>
      <c r="N361" s="23"/>
      <c r="O361" s="24"/>
      <c r="P361" s="24"/>
      <c r="Q361" s="24"/>
      <c r="R361" s="26"/>
      <c r="S361" s="24"/>
      <c r="T361" s="24"/>
      <c r="U361" s="24"/>
      <c r="V361" s="28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s="20" customFormat="1" x14ac:dyDescent="0.25">
      <c r="A362" s="1">
        <v>360</v>
      </c>
      <c r="B362" s="1"/>
      <c r="C362" s="1"/>
      <c r="D362" s="4"/>
      <c r="E362" s="4"/>
      <c r="F362" s="4"/>
      <c r="G362" s="4">
        <f t="shared" si="35"/>
        <v>1</v>
      </c>
      <c r="H362" s="4">
        <f t="shared" si="36"/>
        <v>1900</v>
      </c>
      <c r="I362" s="1"/>
      <c r="J362" s="4"/>
      <c r="K362" s="4" t="str">
        <f>IFERROR(VLOOKUP(J362,Config!$A:$B,2,0),"")</f>
        <v/>
      </c>
      <c r="L362" s="1"/>
      <c r="M362" s="4" t="str">
        <f>IFERROR(VLOOKUP(J362,Config!$A:$G,7,0),"")</f>
        <v/>
      </c>
      <c r="N362" s="23"/>
      <c r="O362" s="24"/>
      <c r="P362" s="24"/>
      <c r="Q362" s="24"/>
      <c r="R362" s="26"/>
      <c r="S362" s="24"/>
      <c r="T362" s="24"/>
      <c r="U362" s="24"/>
      <c r="V362" s="28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s="20" customFormat="1" x14ac:dyDescent="0.25">
      <c r="A363" s="1">
        <v>361</v>
      </c>
      <c r="B363" s="1"/>
      <c r="C363" s="1"/>
      <c r="D363" s="4"/>
      <c r="E363" s="4"/>
      <c r="F363" s="4"/>
      <c r="G363" s="4">
        <f t="shared" si="35"/>
        <v>1</v>
      </c>
      <c r="H363" s="4">
        <f t="shared" si="36"/>
        <v>1900</v>
      </c>
      <c r="I363" s="1"/>
      <c r="J363" s="4"/>
      <c r="K363" s="4" t="str">
        <f>IFERROR(VLOOKUP(J363,Config!$A:$B,2,0),"")</f>
        <v/>
      </c>
      <c r="L363" s="1"/>
      <c r="M363" s="4" t="str">
        <f>IFERROR(VLOOKUP(J363,Config!$A:$G,7,0),"")</f>
        <v/>
      </c>
      <c r="N363" s="23"/>
      <c r="O363" s="24"/>
      <c r="P363" s="24"/>
      <c r="Q363" s="24"/>
      <c r="R363" s="26"/>
      <c r="S363" s="24"/>
      <c r="T363" s="24"/>
      <c r="U363" s="24"/>
      <c r="V363" s="28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s="20" customFormat="1" x14ac:dyDescent="0.25">
      <c r="A364" s="1">
        <v>362</v>
      </c>
      <c r="B364" s="1"/>
      <c r="C364" s="1"/>
      <c r="D364" s="4"/>
      <c r="E364" s="4"/>
      <c r="F364" s="4"/>
      <c r="G364" s="4">
        <f t="shared" si="35"/>
        <v>1</v>
      </c>
      <c r="H364" s="4">
        <f t="shared" si="36"/>
        <v>1900</v>
      </c>
      <c r="I364" s="1"/>
      <c r="J364" s="4"/>
      <c r="K364" s="4" t="str">
        <f>IFERROR(VLOOKUP(J364,Config!$A:$B,2,0),"")</f>
        <v/>
      </c>
      <c r="L364" s="1"/>
      <c r="M364" s="4" t="str">
        <f>IFERROR(VLOOKUP(J364,Config!$A:$G,7,0),"")</f>
        <v/>
      </c>
      <c r="N364" s="23"/>
      <c r="O364" s="24"/>
      <c r="P364" s="24"/>
      <c r="Q364" s="24"/>
      <c r="R364" s="26"/>
      <c r="S364" s="24"/>
      <c r="T364" s="24"/>
      <c r="U364" s="24"/>
      <c r="V364" s="28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s="20" customFormat="1" x14ac:dyDescent="0.25">
      <c r="A365" s="1">
        <v>363</v>
      </c>
      <c r="B365" s="1"/>
      <c r="C365" s="1"/>
      <c r="D365" s="4"/>
      <c r="E365" s="4"/>
      <c r="F365" s="4"/>
      <c r="G365" s="4">
        <f t="shared" si="35"/>
        <v>1</v>
      </c>
      <c r="H365" s="4">
        <f t="shared" si="36"/>
        <v>1900</v>
      </c>
      <c r="I365" s="1"/>
      <c r="J365" s="4"/>
      <c r="K365" s="4" t="str">
        <f>IFERROR(VLOOKUP(J365,Config!$A:$B,2,0),"")</f>
        <v/>
      </c>
      <c r="L365" s="1"/>
      <c r="M365" s="4" t="str">
        <f>IFERROR(VLOOKUP(J365,Config!$A:$G,7,0),"")</f>
        <v/>
      </c>
      <c r="N365" s="23"/>
      <c r="O365" s="24"/>
      <c r="P365" s="24"/>
      <c r="Q365" s="24"/>
      <c r="R365" s="26"/>
      <c r="S365" s="24"/>
      <c r="T365" s="24"/>
      <c r="U365" s="24"/>
      <c r="V365" s="28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s="20" customFormat="1" x14ac:dyDescent="0.25">
      <c r="A366" s="1">
        <v>364</v>
      </c>
      <c r="B366" s="1"/>
      <c r="C366" s="1"/>
      <c r="D366" s="4"/>
      <c r="E366" s="4"/>
      <c r="F366" s="4"/>
      <c r="G366" s="4">
        <f t="shared" si="35"/>
        <v>1</v>
      </c>
      <c r="H366" s="4">
        <f t="shared" si="36"/>
        <v>1900</v>
      </c>
      <c r="I366" s="1"/>
      <c r="J366" s="4"/>
      <c r="K366" s="4" t="str">
        <f>IFERROR(VLOOKUP(J366,Config!$A:$B,2,0),"")</f>
        <v/>
      </c>
      <c r="L366" s="1"/>
      <c r="M366" s="4" t="str">
        <f>IFERROR(VLOOKUP(J366,Config!$A:$G,7,0),"")</f>
        <v/>
      </c>
      <c r="N366" s="23"/>
      <c r="O366" s="24"/>
      <c r="P366" s="24"/>
      <c r="Q366" s="24"/>
      <c r="R366" s="26"/>
      <c r="S366" s="24"/>
      <c r="T366" s="24"/>
      <c r="U366" s="24"/>
      <c r="V366" s="28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s="20" customFormat="1" x14ac:dyDescent="0.25">
      <c r="A367" s="1">
        <v>365</v>
      </c>
      <c r="B367" s="1"/>
      <c r="C367" s="1"/>
      <c r="D367" s="4"/>
      <c r="E367" s="4"/>
      <c r="F367" s="4"/>
      <c r="G367" s="4">
        <f t="shared" si="35"/>
        <v>1</v>
      </c>
      <c r="H367" s="4">
        <f t="shared" si="36"/>
        <v>1900</v>
      </c>
      <c r="I367" s="1"/>
      <c r="J367" s="4"/>
      <c r="K367" s="4" t="str">
        <f>IFERROR(VLOOKUP(J367,Config!$A:$B,2,0),"")</f>
        <v/>
      </c>
      <c r="L367" s="1"/>
      <c r="M367" s="4" t="str">
        <f>IFERROR(VLOOKUP(J367,Config!$A:$G,7,0),"")</f>
        <v/>
      </c>
      <c r="N367" s="23"/>
      <c r="O367" s="24"/>
      <c r="P367" s="24"/>
      <c r="Q367" s="24"/>
      <c r="R367" s="26"/>
      <c r="S367" s="24"/>
      <c r="T367" s="24"/>
      <c r="U367" s="24"/>
      <c r="V367" s="28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s="20" customFormat="1" x14ac:dyDescent="0.25">
      <c r="A368" s="1">
        <v>366</v>
      </c>
      <c r="B368" s="1"/>
      <c r="C368" s="1"/>
      <c r="D368" s="4"/>
      <c r="E368" s="4"/>
      <c r="F368" s="4"/>
      <c r="G368" s="4">
        <f t="shared" si="35"/>
        <v>1</v>
      </c>
      <c r="H368" s="4">
        <f t="shared" si="36"/>
        <v>1900</v>
      </c>
      <c r="I368" s="1"/>
      <c r="J368" s="4"/>
      <c r="K368" s="4" t="str">
        <f>IFERROR(VLOOKUP(J368,Config!$A:$B,2,0),"")</f>
        <v/>
      </c>
      <c r="L368" s="1"/>
      <c r="M368" s="4" t="str">
        <f>IFERROR(VLOOKUP(J368,Config!$A:$G,7,0),"")</f>
        <v/>
      </c>
      <c r="N368" s="23"/>
      <c r="O368" s="24"/>
      <c r="P368" s="24"/>
      <c r="Q368" s="24"/>
      <c r="R368" s="26"/>
      <c r="S368" s="24"/>
      <c r="T368" s="24"/>
      <c r="U368" s="24"/>
      <c r="V368" s="28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s="20" customFormat="1" x14ac:dyDescent="0.25">
      <c r="A369" s="1">
        <v>367</v>
      </c>
      <c r="B369" s="1"/>
      <c r="C369" s="1"/>
      <c r="D369" s="4"/>
      <c r="E369" s="4"/>
      <c r="F369" s="4"/>
      <c r="G369" s="4">
        <f t="shared" si="35"/>
        <v>1</v>
      </c>
      <c r="H369" s="4">
        <f t="shared" si="36"/>
        <v>1900</v>
      </c>
      <c r="I369" s="1"/>
      <c r="J369" s="4"/>
      <c r="K369" s="4" t="str">
        <f>IFERROR(VLOOKUP(J369,Config!$A:$B,2,0),"")</f>
        <v/>
      </c>
      <c r="L369" s="1"/>
      <c r="M369" s="4" t="str">
        <f>IFERROR(VLOOKUP(J369,Config!$A:$G,7,0),"")</f>
        <v/>
      </c>
      <c r="N369" s="23"/>
      <c r="O369" s="24"/>
      <c r="P369" s="24"/>
      <c r="Q369" s="24"/>
      <c r="R369" s="26"/>
      <c r="S369" s="24"/>
      <c r="T369" s="24"/>
      <c r="U369" s="24"/>
      <c r="V369" s="28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s="20" customFormat="1" x14ac:dyDescent="0.25">
      <c r="A370" s="1">
        <v>368</v>
      </c>
      <c r="B370" s="1"/>
      <c r="C370" s="1"/>
      <c r="D370" s="4"/>
      <c r="E370" s="4"/>
      <c r="F370" s="4"/>
      <c r="G370" s="4">
        <f t="shared" si="35"/>
        <v>1</v>
      </c>
      <c r="H370" s="4">
        <f t="shared" si="36"/>
        <v>1900</v>
      </c>
      <c r="I370" s="1"/>
      <c r="J370" s="4"/>
      <c r="K370" s="4" t="str">
        <f>IFERROR(VLOOKUP(J370,Config!$A:$B,2,0),"")</f>
        <v/>
      </c>
      <c r="L370" s="1"/>
      <c r="M370" s="4" t="str">
        <f>IFERROR(VLOOKUP(J370,Config!$A:$G,7,0),"")</f>
        <v/>
      </c>
      <c r="N370" s="23"/>
      <c r="O370" s="24"/>
      <c r="P370" s="24"/>
      <c r="Q370" s="24"/>
      <c r="R370" s="26"/>
      <c r="S370" s="24"/>
      <c r="T370" s="24"/>
      <c r="U370" s="24"/>
      <c r="V370" s="28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s="20" customFormat="1" x14ac:dyDescent="0.25">
      <c r="A371" s="1">
        <v>369</v>
      </c>
      <c r="B371" s="1"/>
      <c r="C371" s="1"/>
      <c r="D371" s="4"/>
      <c r="E371" s="4"/>
      <c r="F371" s="4"/>
      <c r="G371" s="4">
        <f t="shared" si="35"/>
        <v>1</v>
      </c>
      <c r="H371" s="4">
        <f t="shared" si="36"/>
        <v>1900</v>
      </c>
      <c r="I371" s="1"/>
      <c r="J371" s="4"/>
      <c r="K371" s="4" t="str">
        <f>IFERROR(VLOOKUP(J371,Config!$A:$B,2,0),"")</f>
        <v/>
      </c>
      <c r="L371" s="1"/>
      <c r="M371" s="4" t="str">
        <f>IFERROR(VLOOKUP(J371,Config!$A:$G,7,0),"")</f>
        <v/>
      </c>
      <c r="N371" s="23"/>
      <c r="O371" s="24"/>
      <c r="P371" s="24"/>
      <c r="Q371" s="24"/>
      <c r="R371" s="26"/>
      <c r="S371" s="24"/>
      <c r="T371" s="24"/>
      <c r="U371" s="24"/>
      <c r="V371" s="28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s="20" customFormat="1" x14ac:dyDescent="0.25">
      <c r="A372" s="1">
        <v>370</v>
      </c>
      <c r="B372" s="1"/>
      <c r="C372" s="1"/>
      <c r="D372" s="4"/>
      <c r="E372" s="4"/>
      <c r="F372" s="4"/>
      <c r="G372" s="4">
        <f t="shared" si="35"/>
        <v>1</v>
      </c>
      <c r="H372" s="4">
        <f t="shared" si="36"/>
        <v>1900</v>
      </c>
      <c r="I372" s="1"/>
      <c r="J372" s="4"/>
      <c r="K372" s="4" t="str">
        <f>IFERROR(VLOOKUP(J372,Config!$A:$B,2,0),"")</f>
        <v/>
      </c>
      <c r="L372" s="1"/>
      <c r="M372" s="4" t="str">
        <f>IFERROR(VLOOKUP(J372,Config!$A:$G,7,0),"")</f>
        <v/>
      </c>
      <c r="N372" s="23"/>
      <c r="O372" s="24"/>
      <c r="P372" s="24"/>
      <c r="Q372" s="24"/>
      <c r="R372" s="26"/>
      <c r="S372" s="24"/>
      <c r="T372" s="24"/>
      <c r="U372" s="24"/>
      <c r="V372" s="28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s="20" customFormat="1" x14ac:dyDescent="0.25">
      <c r="A373" s="1">
        <v>371</v>
      </c>
      <c r="B373" s="1"/>
      <c r="C373" s="1"/>
      <c r="D373" s="4"/>
      <c r="E373" s="4"/>
      <c r="F373" s="4"/>
      <c r="G373" s="4">
        <f t="shared" si="35"/>
        <v>1</v>
      </c>
      <c r="H373" s="4">
        <f t="shared" si="36"/>
        <v>1900</v>
      </c>
      <c r="I373" s="1"/>
      <c r="J373" s="4"/>
      <c r="K373" s="4" t="str">
        <f>IFERROR(VLOOKUP(J373,Config!$A:$B,2,0),"")</f>
        <v/>
      </c>
      <c r="L373" s="1"/>
      <c r="M373" s="4" t="str">
        <f>IFERROR(VLOOKUP(J373,Config!$A:$G,7,0),"")</f>
        <v/>
      </c>
      <c r="N373" s="23"/>
      <c r="O373" s="24"/>
      <c r="P373" s="24"/>
      <c r="Q373" s="24"/>
      <c r="R373" s="26"/>
      <c r="S373" s="24"/>
      <c r="T373" s="24"/>
      <c r="U373" s="24"/>
      <c r="V373" s="28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s="20" customFormat="1" x14ac:dyDescent="0.25">
      <c r="A374" s="1">
        <v>372</v>
      </c>
      <c r="B374" s="1"/>
      <c r="C374" s="1"/>
      <c r="D374" s="4"/>
      <c r="E374" s="4"/>
      <c r="F374" s="4"/>
      <c r="G374" s="4">
        <f t="shared" si="35"/>
        <v>1</v>
      </c>
      <c r="H374" s="4">
        <f t="shared" si="36"/>
        <v>1900</v>
      </c>
      <c r="I374" s="1"/>
      <c r="J374" s="4"/>
      <c r="K374" s="4" t="str">
        <f>IFERROR(VLOOKUP(J374,Config!$A:$B,2,0),"")</f>
        <v/>
      </c>
      <c r="L374" s="1"/>
      <c r="M374" s="4" t="str">
        <f>IFERROR(VLOOKUP(J374,Config!$A:$G,7,0),"")</f>
        <v/>
      </c>
      <c r="N374" s="23"/>
      <c r="O374" s="24"/>
      <c r="P374" s="24"/>
      <c r="Q374" s="24"/>
      <c r="R374" s="26"/>
      <c r="S374" s="24"/>
      <c r="T374" s="24"/>
      <c r="U374" s="24"/>
      <c r="V374" s="28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s="20" customFormat="1" x14ac:dyDescent="0.25">
      <c r="A375" s="1">
        <v>373</v>
      </c>
      <c r="B375" s="1"/>
      <c r="C375" s="1"/>
      <c r="D375" s="4"/>
      <c r="E375" s="4"/>
      <c r="F375" s="4"/>
      <c r="G375" s="4">
        <f t="shared" si="35"/>
        <v>1</v>
      </c>
      <c r="H375" s="4">
        <f t="shared" si="36"/>
        <v>1900</v>
      </c>
      <c r="I375" s="1"/>
      <c r="J375" s="4"/>
      <c r="K375" s="4" t="str">
        <f>IFERROR(VLOOKUP(J375,Config!$A:$B,2,0),"")</f>
        <v/>
      </c>
      <c r="L375" s="1"/>
      <c r="M375" s="4" t="str">
        <f>IFERROR(VLOOKUP(J375,Config!$A:$G,7,0),"")</f>
        <v/>
      </c>
      <c r="N375" s="23"/>
      <c r="O375" s="24"/>
      <c r="P375" s="24"/>
      <c r="Q375" s="24"/>
      <c r="R375" s="26"/>
      <c r="S375" s="24"/>
      <c r="T375" s="24"/>
      <c r="U375" s="24"/>
      <c r="V375" s="28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s="20" customFormat="1" x14ac:dyDescent="0.25">
      <c r="A376" s="1">
        <v>374</v>
      </c>
      <c r="B376" s="1"/>
      <c r="C376" s="1"/>
      <c r="D376" s="4"/>
      <c r="E376" s="4"/>
      <c r="F376" s="4"/>
      <c r="G376" s="4">
        <f t="shared" si="35"/>
        <v>1</v>
      </c>
      <c r="H376" s="4">
        <f t="shared" si="36"/>
        <v>1900</v>
      </c>
      <c r="I376" s="1"/>
      <c r="J376" s="4"/>
      <c r="K376" s="4" t="str">
        <f>IFERROR(VLOOKUP(J376,Config!$A:$B,2,0),"")</f>
        <v/>
      </c>
      <c r="L376" s="1"/>
      <c r="M376" s="4" t="str">
        <f>IFERROR(VLOOKUP(J376,Config!$A:$G,7,0),"")</f>
        <v/>
      </c>
      <c r="N376" s="23"/>
      <c r="O376" s="24"/>
      <c r="P376" s="24"/>
      <c r="Q376" s="24"/>
      <c r="R376" s="26"/>
      <c r="S376" s="24"/>
      <c r="T376" s="24"/>
      <c r="U376" s="24"/>
      <c r="V376" s="28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s="20" customFormat="1" x14ac:dyDescent="0.25">
      <c r="A377" s="1">
        <v>375</v>
      </c>
      <c r="B377" s="1"/>
      <c r="C377" s="1"/>
      <c r="D377" s="4"/>
      <c r="E377" s="4"/>
      <c r="F377" s="4"/>
      <c r="G377" s="4">
        <f t="shared" si="35"/>
        <v>1</v>
      </c>
      <c r="H377" s="4">
        <f t="shared" si="36"/>
        <v>1900</v>
      </c>
      <c r="I377" s="1"/>
      <c r="J377" s="4"/>
      <c r="K377" s="4" t="str">
        <f>IFERROR(VLOOKUP(J377,Config!$A:$B,2,0),"")</f>
        <v/>
      </c>
      <c r="L377" s="1"/>
      <c r="M377" s="4" t="str">
        <f>IFERROR(VLOOKUP(J377,Config!$A:$G,7,0),"")</f>
        <v/>
      </c>
      <c r="N377" s="23"/>
      <c r="O377" s="24"/>
      <c r="P377" s="24"/>
      <c r="Q377" s="24"/>
      <c r="R377" s="26"/>
      <c r="S377" s="24"/>
      <c r="T377" s="24"/>
      <c r="U377" s="24"/>
      <c r="V377" s="28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s="20" customFormat="1" x14ac:dyDescent="0.25">
      <c r="A378" s="1">
        <v>376</v>
      </c>
      <c r="B378" s="1"/>
      <c r="C378" s="1"/>
      <c r="D378" s="4"/>
      <c r="E378" s="4"/>
      <c r="F378" s="4"/>
      <c r="G378" s="4">
        <f t="shared" si="35"/>
        <v>1</v>
      </c>
      <c r="H378" s="4">
        <f t="shared" si="36"/>
        <v>1900</v>
      </c>
      <c r="I378" s="1"/>
      <c r="J378" s="4"/>
      <c r="K378" s="4" t="str">
        <f>IFERROR(VLOOKUP(J378,Config!$A:$B,2,0),"")</f>
        <v/>
      </c>
      <c r="L378" s="1"/>
      <c r="M378" s="4" t="str">
        <f>IFERROR(VLOOKUP(J378,Config!$A:$G,7,0),"")</f>
        <v/>
      </c>
      <c r="N378" s="23"/>
      <c r="O378" s="24"/>
      <c r="P378" s="24"/>
      <c r="Q378" s="24"/>
      <c r="R378" s="26"/>
      <c r="S378" s="24"/>
      <c r="T378" s="24"/>
      <c r="U378" s="24"/>
      <c r="V378" s="28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s="20" customFormat="1" x14ac:dyDescent="0.25">
      <c r="A379" s="1">
        <v>377</v>
      </c>
      <c r="B379" s="1"/>
      <c r="C379" s="1"/>
      <c r="D379" s="4"/>
      <c r="E379" s="4"/>
      <c r="F379" s="4"/>
      <c r="G379" s="4">
        <f t="shared" si="35"/>
        <v>1</v>
      </c>
      <c r="H379" s="4">
        <f t="shared" si="36"/>
        <v>1900</v>
      </c>
      <c r="I379" s="1"/>
      <c r="J379" s="4"/>
      <c r="K379" s="4" t="str">
        <f>IFERROR(VLOOKUP(J379,Config!$A:$B,2,0),"")</f>
        <v/>
      </c>
      <c r="L379" s="1"/>
      <c r="M379" s="4" t="str">
        <f>IFERROR(VLOOKUP(J379,Config!$A:$G,7,0),"")</f>
        <v/>
      </c>
      <c r="N379" s="23"/>
      <c r="O379" s="24"/>
      <c r="P379" s="24"/>
      <c r="Q379" s="24"/>
      <c r="R379" s="26"/>
      <c r="S379" s="24"/>
      <c r="T379" s="24"/>
      <c r="U379" s="24"/>
      <c r="V379" s="28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s="20" customFormat="1" x14ac:dyDescent="0.25">
      <c r="A380" s="1">
        <v>378</v>
      </c>
      <c r="B380" s="1"/>
      <c r="C380" s="1"/>
      <c r="D380" s="4"/>
      <c r="E380" s="4"/>
      <c r="F380" s="4"/>
      <c r="G380" s="4">
        <f t="shared" si="35"/>
        <v>1</v>
      </c>
      <c r="H380" s="4">
        <f t="shared" si="36"/>
        <v>1900</v>
      </c>
      <c r="I380" s="1"/>
      <c r="J380" s="4"/>
      <c r="K380" s="4" t="str">
        <f>IFERROR(VLOOKUP(J380,Config!$A:$B,2,0),"")</f>
        <v/>
      </c>
      <c r="L380" s="1"/>
      <c r="M380" s="4" t="str">
        <f>IFERROR(VLOOKUP(J380,Config!$A:$G,7,0),"")</f>
        <v/>
      </c>
      <c r="N380" s="23"/>
      <c r="O380" s="24"/>
      <c r="P380" s="24"/>
      <c r="Q380" s="24"/>
      <c r="R380" s="26"/>
      <c r="S380" s="24"/>
      <c r="T380" s="24"/>
      <c r="U380" s="24"/>
      <c r="V380" s="28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s="20" customFormat="1" x14ac:dyDescent="0.25">
      <c r="A381" s="1">
        <v>379</v>
      </c>
      <c r="B381" s="1"/>
      <c r="C381" s="1"/>
      <c r="D381" s="4"/>
      <c r="E381" s="4"/>
      <c r="F381" s="4"/>
      <c r="G381" s="4">
        <f t="shared" si="35"/>
        <v>1</v>
      </c>
      <c r="H381" s="4">
        <f t="shared" si="36"/>
        <v>1900</v>
      </c>
      <c r="I381" s="1"/>
      <c r="J381" s="4"/>
      <c r="K381" s="4" t="str">
        <f>IFERROR(VLOOKUP(J381,Config!$A:$B,2,0),"")</f>
        <v/>
      </c>
      <c r="L381" s="1"/>
      <c r="M381" s="4" t="str">
        <f>IFERROR(VLOOKUP(J381,Config!$A:$G,7,0),"")</f>
        <v/>
      </c>
      <c r="N381" s="23"/>
      <c r="O381" s="24"/>
      <c r="P381" s="24"/>
      <c r="Q381" s="24"/>
      <c r="R381" s="26"/>
      <c r="S381" s="24"/>
      <c r="T381" s="24"/>
      <c r="U381" s="24"/>
      <c r="V381" s="28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s="20" customFormat="1" x14ac:dyDescent="0.25">
      <c r="A382" s="1">
        <v>380</v>
      </c>
      <c r="B382" s="1"/>
      <c r="C382" s="1"/>
      <c r="D382" s="4"/>
      <c r="E382" s="4"/>
      <c r="F382" s="4"/>
      <c r="G382" s="4">
        <f t="shared" si="35"/>
        <v>1</v>
      </c>
      <c r="H382" s="4">
        <f t="shared" si="36"/>
        <v>1900</v>
      </c>
      <c r="I382" s="1"/>
      <c r="J382" s="4"/>
      <c r="K382" s="4" t="str">
        <f>IFERROR(VLOOKUP(J382,Config!$A:$B,2,0),"")</f>
        <v/>
      </c>
      <c r="L382" s="1"/>
      <c r="M382" s="4" t="str">
        <f>IFERROR(VLOOKUP(J382,Config!$A:$G,7,0),"")</f>
        <v/>
      </c>
      <c r="N382" s="23"/>
      <c r="O382" s="24"/>
      <c r="P382" s="24"/>
      <c r="Q382" s="24"/>
      <c r="R382" s="26"/>
      <c r="S382" s="24"/>
      <c r="T382" s="24"/>
      <c r="U382" s="24"/>
      <c r="V382" s="28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s="20" customFormat="1" x14ac:dyDescent="0.25">
      <c r="A383" s="1">
        <v>381</v>
      </c>
      <c r="B383" s="1"/>
      <c r="C383" s="1"/>
      <c r="D383" s="4"/>
      <c r="E383" s="4"/>
      <c r="F383" s="4"/>
      <c r="G383" s="4">
        <f t="shared" si="35"/>
        <v>1</v>
      </c>
      <c r="H383" s="4">
        <f t="shared" si="36"/>
        <v>1900</v>
      </c>
      <c r="I383" s="1"/>
      <c r="J383" s="4"/>
      <c r="K383" s="4" t="str">
        <f>IFERROR(VLOOKUP(J383,Config!$A:$B,2,0),"")</f>
        <v/>
      </c>
      <c r="L383" s="1"/>
      <c r="M383" s="4" t="str">
        <f>IFERROR(VLOOKUP(J383,Config!$A:$G,7,0),"")</f>
        <v/>
      </c>
      <c r="N383" s="23"/>
      <c r="O383" s="24"/>
      <c r="P383" s="24"/>
      <c r="Q383" s="24"/>
      <c r="R383" s="26"/>
      <c r="S383" s="24"/>
      <c r="T383" s="24"/>
      <c r="U383" s="24"/>
      <c r="V383" s="28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s="20" customFormat="1" x14ac:dyDescent="0.25">
      <c r="A384" s="1">
        <v>382</v>
      </c>
      <c r="B384" s="1"/>
      <c r="C384" s="1"/>
      <c r="D384" s="4"/>
      <c r="E384" s="4"/>
      <c r="F384" s="4"/>
      <c r="G384" s="4">
        <f t="shared" si="35"/>
        <v>1</v>
      </c>
      <c r="H384" s="4">
        <f t="shared" si="36"/>
        <v>1900</v>
      </c>
      <c r="I384" s="1"/>
      <c r="J384" s="4"/>
      <c r="K384" s="4" t="str">
        <f>IFERROR(VLOOKUP(J384,Config!$A:$B,2,0),"")</f>
        <v/>
      </c>
      <c r="L384" s="1"/>
      <c r="M384" s="4" t="str">
        <f>IFERROR(VLOOKUP(J384,Config!$A:$G,7,0),"")</f>
        <v/>
      </c>
      <c r="N384" s="23"/>
      <c r="O384" s="24"/>
      <c r="P384" s="24"/>
      <c r="Q384" s="24"/>
      <c r="R384" s="26"/>
      <c r="S384" s="24"/>
      <c r="T384" s="24"/>
      <c r="U384" s="24"/>
      <c r="V384" s="28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s="20" customFormat="1" x14ac:dyDescent="0.25">
      <c r="A385" s="1">
        <v>383</v>
      </c>
      <c r="B385" s="1"/>
      <c r="C385" s="1"/>
      <c r="D385" s="4"/>
      <c r="E385" s="4"/>
      <c r="F385" s="4"/>
      <c r="G385" s="4">
        <f t="shared" si="35"/>
        <v>1</v>
      </c>
      <c r="H385" s="4">
        <f t="shared" si="36"/>
        <v>1900</v>
      </c>
      <c r="I385" s="1"/>
      <c r="J385" s="4"/>
      <c r="K385" s="4" t="str">
        <f>IFERROR(VLOOKUP(J385,Config!$A:$B,2,0),"")</f>
        <v/>
      </c>
      <c r="L385" s="1"/>
      <c r="M385" s="4" t="str">
        <f>IFERROR(VLOOKUP(J385,Config!$A:$G,7,0),"")</f>
        <v/>
      </c>
      <c r="N385" s="23"/>
      <c r="O385" s="24"/>
      <c r="P385" s="24"/>
      <c r="Q385" s="24"/>
      <c r="R385" s="26"/>
      <c r="S385" s="24"/>
      <c r="T385" s="24"/>
      <c r="U385" s="24"/>
      <c r="V385" s="28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s="20" customFormat="1" x14ac:dyDescent="0.25">
      <c r="A386" s="1">
        <v>384</v>
      </c>
      <c r="B386" s="1"/>
      <c r="C386" s="1"/>
      <c r="D386" s="4"/>
      <c r="E386" s="4"/>
      <c r="F386" s="4"/>
      <c r="G386" s="4">
        <f t="shared" si="35"/>
        <v>1</v>
      </c>
      <c r="H386" s="4">
        <f t="shared" si="36"/>
        <v>1900</v>
      </c>
      <c r="I386" s="1"/>
      <c r="J386" s="4"/>
      <c r="K386" s="4" t="str">
        <f>IFERROR(VLOOKUP(J386,Config!$A:$B,2,0),"")</f>
        <v/>
      </c>
      <c r="L386" s="1"/>
      <c r="M386" s="4" t="str">
        <f>IFERROR(VLOOKUP(J386,Config!$A:$G,7,0),"")</f>
        <v/>
      </c>
      <c r="N386" s="23"/>
      <c r="O386" s="24"/>
      <c r="P386" s="24"/>
      <c r="Q386" s="24"/>
      <c r="R386" s="26"/>
      <c r="S386" s="24"/>
      <c r="T386" s="24"/>
      <c r="U386" s="24"/>
      <c r="V386" s="28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s="20" customFormat="1" x14ac:dyDescent="0.25">
      <c r="A387" s="1">
        <v>385</v>
      </c>
      <c r="B387" s="1"/>
      <c r="C387" s="1"/>
      <c r="D387" s="4"/>
      <c r="E387" s="4"/>
      <c r="F387" s="4"/>
      <c r="G387" s="4">
        <f t="shared" si="35"/>
        <v>1</v>
      </c>
      <c r="H387" s="4">
        <f t="shared" si="36"/>
        <v>1900</v>
      </c>
      <c r="I387" s="1"/>
      <c r="J387" s="4"/>
      <c r="K387" s="4" t="str">
        <f>IFERROR(VLOOKUP(J387,Config!$A:$B,2,0),"")</f>
        <v/>
      </c>
      <c r="L387" s="1"/>
      <c r="M387" s="4" t="str">
        <f>IFERROR(VLOOKUP(J387,Config!$A:$G,7,0),"")</f>
        <v/>
      </c>
      <c r="N387" s="23"/>
      <c r="O387" s="24"/>
      <c r="P387" s="24"/>
      <c r="Q387" s="24"/>
      <c r="R387" s="26"/>
      <c r="S387" s="24"/>
      <c r="T387" s="24"/>
      <c r="U387" s="24"/>
      <c r="V387" s="28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s="20" customFormat="1" x14ac:dyDescent="0.25">
      <c r="A388" s="1">
        <v>386</v>
      </c>
      <c r="B388" s="1"/>
      <c r="C388" s="1"/>
      <c r="D388" s="4"/>
      <c r="E388" s="4"/>
      <c r="F388" s="4"/>
      <c r="G388" s="4">
        <f t="shared" ref="G388:G451" si="37">MONTH(B388)</f>
        <v>1</v>
      </c>
      <c r="H388" s="4">
        <f t="shared" ref="H388:H451" si="38">YEAR(B388)</f>
        <v>1900</v>
      </c>
      <c r="I388" s="1"/>
      <c r="J388" s="4"/>
      <c r="K388" s="4" t="str">
        <f>IFERROR(VLOOKUP(J388,Config!$A:$B,2,0),"")</f>
        <v/>
      </c>
      <c r="L388" s="1"/>
      <c r="M388" s="4" t="str">
        <f>IFERROR(VLOOKUP(J388,Config!$A:$G,7,0),"")</f>
        <v/>
      </c>
      <c r="N388" s="23"/>
      <c r="O388" s="24"/>
      <c r="P388" s="24"/>
      <c r="Q388" s="24"/>
      <c r="R388" s="26"/>
      <c r="S388" s="24"/>
      <c r="T388" s="24"/>
      <c r="U388" s="24"/>
      <c r="V388" s="28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s="20" customFormat="1" x14ac:dyDescent="0.25">
      <c r="A389" s="1">
        <v>387</v>
      </c>
      <c r="B389" s="1"/>
      <c r="C389" s="1"/>
      <c r="D389" s="4"/>
      <c r="E389" s="4"/>
      <c r="F389" s="4"/>
      <c r="G389" s="4">
        <f t="shared" si="37"/>
        <v>1</v>
      </c>
      <c r="H389" s="4">
        <f t="shared" si="38"/>
        <v>1900</v>
      </c>
      <c r="I389" s="1"/>
      <c r="J389" s="4"/>
      <c r="K389" s="4" t="str">
        <f>IFERROR(VLOOKUP(J389,Config!$A:$B,2,0),"")</f>
        <v/>
      </c>
      <c r="L389" s="1"/>
      <c r="M389" s="4" t="str">
        <f>IFERROR(VLOOKUP(J389,Config!$A:$G,7,0),"")</f>
        <v/>
      </c>
      <c r="N389" s="23"/>
      <c r="O389" s="24"/>
      <c r="P389" s="24"/>
      <c r="Q389" s="24"/>
      <c r="R389" s="26"/>
      <c r="S389" s="24"/>
      <c r="T389" s="24"/>
      <c r="U389" s="24"/>
      <c r="V389" s="28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s="20" customFormat="1" x14ac:dyDescent="0.25">
      <c r="A390" s="1">
        <v>388</v>
      </c>
      <c r="B390" s="1"/>
      <c r="C390" s="1"/>
      <c r="D390" s="4"/>
      <c r="E390" s="4"/>
      <c r="F390" s="4"/>
      <c r="G390" s="4">
        <f t="shared" si="37"/>
        <v>1</v>
      </c>
      <c r="H390" s="4">
        <f t="shared" si="38"/>
        <v>1900</v>
      </c>
      <c r="I390" s="1"/>
      <c r="J390" s="4"/>
      <c r="K390" s="4" t="str">
        <f>IFERROR(VLOOKUP(J390,Config!$A:$B,2,0),"")</f>
        <v/>
      </c>
      <c r="L390" s="1"/>
      <c r="M390" s="4" t="str">
        <f>IFERROR(VLOOKUP(J390,Config!$A:$G,7,0),"")</f>
        <v/>
      </c>
      <c r="N390" s="23"/>
      <c r="O390" s="24"/>
      <c r="P390" s="24"/>
      <c r="Q390" s="24"/>
      <c r="R390" s="26"/>
      <c r="S390" s="24"/>
      <c r="T390" s="24"/>
      <c r="U390" s="24"/>
      <c r="V390" s="28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s="20" customFormat="1" x14ac:dyDescent="0.25">
      <c r="A391" s="1">
        <v>389</v>
      </c>
      <c r="B391" s="1"/>
      <c r="C391" s="1"/>
      <c r="D391" s="4"/>
      <c r="E391" s="4"/>
      <c r="F391" s="4"/>
      <c r="G391" s="4">
        <f t="shared" si="37"/>
        <v>1</v>
      </c>
      <c r="H391" s="4">
        <f t="shared" si="38"/>
        <v>1900</v>
      </c>
      <c r="I391" s="1"/>
      <c r="J391" s="4"/>
      <c r="K391" s="4" t="str">
        <f>IFERROR(VLOOKUP(J391,Config!$A:$B,2,0),"")</f>
        <v/>
      </c>
      <c r="L391" s="1"/>
      <c r="M391" s="4" t="str">
        <f>IFERROR(VLOOKUP(J391,Config!$A:$G,7,0),"")</f>
        <v/>
      </c>
      <c r="N391" s="23"/>
      <c r="O391" s="24"/>
      <c r="P391" s="24"/>
      <c r="Q391" s="24"/>
      <c r="R391" s="26"/>
      <c r="S391" s="24"/>
      <c r="T391" s="24"/>
      <c r="U391" s="24"/>
      <c r="V391" s="28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s="20" customFormat="1" x14ac:dyDescent="0.25">
      <c r="A392" s="1">
        <v>390</v>
      </c>
      <c r="B392" s="1"/>
      <c r="C392" s="1"/>
      <c r="D392" s="4"/>
      <c r="E392" s="4"/>
      <c r="F392" s="4"/>
      <c r="G392" s="4">
        <f t="shared" si="37"/>
        <v>1</v>
      </c>
      <c r="H392" s="4">
        <f t="shared" si="38"/>
        <v>1900</v>
      </c>
      <c r="I392" s="1"/>
      <c r="J392" s="4"/>
      <c r="K392" s="4" t="str">
        <f>IFERROR(VLOOKUP(J392,Config!$A:$B,2,0),"")</f>
        <v/>
      </c>
      <c r="L392" s="1"/>
      <c r="M392" s="4" t="str">
        <f>IFERROR(VLOOKUP(J392,Config!$A:$G,7,0),"")</f>
        <v/>
      </c>
      <c r="N392" s="23"/>
      <c r="O392" s="24"/>
      <c r="P392" s="24"/>
      <c r="Q392" s="24"/>
      <c r="R392" s="26"/>
      <c r="S392" s="24"/>
      <c r="T392" s="24"/>
      <c r="U392" s="24"/>
      <c r="V392" s="28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s="20" customFormat="1" x14ac:dyDescent="0.25">
      <c r="A393" s="1">
        <v>391</v>
      </c>
      <c r="B393" s="1"/>
      <c r="C393" s="1"/>
      <c r="D393" s="4"/>
      <c r="E393" s="4"/>
      <c r="F393" s="4"/>
      <c r="G393" s="4">
        <f t="shared" si="37"/>
        <v>1</v>
      </c>
      <c r="H393" s="4">
        <f t="shared" si="38"/>
        <v>1900</v>
      </c>
      <c r="I393" s="1"/>
      <c r="J393" s="4"/>
      <c r="K393" s="4" t="str">
        <f>IFERROR(VLOOKUP(J393,Config!$A:$B,2,0),"")</f>
        <v/>
      </c>
      <c r="L393" s="1"/>
      <c r="M393" s="4" t="str">
        <f>IFERROR(VLOOKUP(J393,Config!$A:$G,7,0),"")</f>
        <v/>
      </c>
      <c r="N393" s="23"/>
      <c r="O393" s="24"/>
      <c r="P393" s="24"/>
      <c r="Q393" s="24"/>
      <c r="R393" s="26"/>
      <c r="S393" s="24"/>
      <c r="T393" s="24"/>
      <c r="U393" s="24"/>
      <c r="V393" s="28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s="20" customFormat="1" x14ac:dyDescent="0.25">
      <c r="A394" s="1">
        <v>392</v>
      </c>
      <c r="B394" s="1"/>
      <c r="C394" s="1"/>
      <c r="D394" s="4"/>
      <c r="E394" s="4"/>
      <c r="F394" s="4"/>
      <c r="G394" s="4">
        <f t="shared" si="37"/>
        <v>1</v>
      </c>
      <c r="H394" s="4">
        <f t="shared" si="38"/>
        <v>1900</v>
      </c>
      <c r="I394" s="1"/>
      <c r="J394" s="4"/>
      <c r="K394" s="4" t="str">
        <f>IFERROR(VLOOKUP(J394,Config!$A:$B,2,0),"")</f>
        <v/>
      </c>
      <c r="L394" s="1"/>
      <c r="M394" s="4" t="str">
        <f>IFERROR(VLOOKUP(J394,Config!$A:$G,7,0),"")</f>
        <v/>
      </c>
      <c r="N394" s="23"/>
      <c r="O394" s="24"/>
      <c r="P394" s="24"/>
      <c r="Q394" s="24"/>
      <c r="R394" s="26"/>
      <c r="S394" s="24"/>
      <c r="T394" s="24"/>
      <c r="U394" s="24"/>
      <c r="V394" s="28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s="20" customFormat="1" x14ac:dyDescent="0.25">
      <c r="A395" s="1">
        <v>393</v>
      </c>
      <c r="B395" s="1"/>
      <c r="C395" s="1"/>
      <c r="D395" s="4"/>
      <c r="E395" s="4"/>
      <c r="F395" s="4"/>
      <c r="G395" s="4">
        <f t="shared" si="37"/>
        <v>1</v>
      </c>
      <c r="H395" s="4">
        <f t="shared" si="38"/>
        <v>1900</v>
      </c>
      <c r="I395" s="1"/>
      <c r="J395" s="4"/>
      <c r="K395" s="4" t="str">
        <f>IFERROR(VLOOKUP(J395,Config!$A:$B,2,0),"")</f>
        <v/>
      </c>
      <c r="L395" s="1"/>
      <c r="M395" s="4" t="str">
        <f>IFERROR(VLOOKUP(J395,Config!$A:$G,7,0),"")</f>
        <v/>
      </c>
      <c r="N395" s="23"/>
      <c r="O395" s="24"/>
      <c r="P395" s="24"/>
      <c r="Q395" s="24"/>
      <c r="R395" s="26"/>
      <c r="S395" s="24"/>
      <c r="T395" s="24"/>
      <c r="U395" s="24"/>
      <c r="V395" s="28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s="20" customFormat="1" x14ac:dyDescent="0.25">
      <c r="A396" s="1">
        <v>394</v>
      </c>
      <c r="B396" s="1"/>
      <c r="C396" s="1"/>
      <c r="D396" s="4"/>
      <c r="E396" s="4"/>
      <c r="F396" s="4"/>
      <c r="G396" s="4">
        <f t="shared" si="37"/>
        <v>1</v>
      </c>
      <c r="H396" s="4">
        <f t="shared" si="38"/>
        <v>1900</v>
      </c>
      <c r="I396" s="1"/>
      <c r="J396" s="4"/>
      <c r="K396" s="4" t="str">
        <f>IFERROR(VLOOKUP(J396,Config!$A:$B,2,0),"")</f>
        <v/>
      </c>
      <c r="L396" s="1"/>
      <c r="M396" s="4" t="str">
        <f>IFERROR(VLOOKUP(J396,Config!$A:$G,7,0),"")</f>
        <v/>
      </c>
      <c r="N396" s="23"/>
      <c r="O396" s="24"/>
      <c r="P396" s="24"/>
      <c r="Q396" s="24"/>
      <c r="R396" s="26"/>
      <c r="S396" s="24"/>
      <c r="T396" s="24"/>
      <c r="U396" s="24"/>
      <c r="V396" s="28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s="20" customFormat="1" x14ac:dyDescent="0.25">
      <c r="A397" s="1">
        <v>395</v>
      </c>
      <c r="B397" s="1"/>
      <c r="C397" s="1"/>
      <c r="D397" s="4"/>
      <c r="E397" s="4"/>
      <c r="F397" s="4"/>
      <c r="G397" s="4">
        <f t="shared" si="37"/>
        <v>1</v>
      </c>
      <c r="H397" s="4">
        <f t="shared" si="38"/>
        <v>1900</v>
      </c>
      <c r="I397" s="1"/>
      <c r="J397" s="4"/>
      <c r="K397" s="4" t="str">
        <f>IFERROR(VLOOKUP(J397,Config!$A:$B,2,0),"")</f>
        <v/>
      </c>
      <c r="L397" s="1"/>
      <c r="M397" s="4" t="str">
        <f>IFERROR(VLOOKUP(J397,Config!$A:$G,7,0),"")</f>
        <v/>
      </c>
      <c r="N397" s="23"/>
      <c r="O397" s="24"/>
      <c r="P397" s="24"/>
      <c r="Q397" s="24"/>
      <c r="R397" s="26"/>
      <c r="S397" s="24"/>
      <c r="T397" s="24"/>
      <c r="U397" s="24"/>
      <c r="V397" s="28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s="20" customFormat="1" x14ac:dyDescent="0.25">
      <c r="A398" s="1">
        <v>396</v>
      </c>
      <c r="B398" s="1"/>
      <c r="C398" s="1"/>
      <c r="D398" s="4"/>
      <c r="E398" s="4"/>
      <c r="F398" s="4"/>
      <c r="G398" s="4">
        <f t="shared" si="37"/>
        <v>1</v>
      </c>
      <c r="H398" s="4">
        <f t="shared" si="38"/>
        <v>1900</v>
      </c>
      <c r="I398" s="1"/>
      <c r="J398" s="4"/>
      <c r="K398" s="4" t="str">
        <f>IFERROR(VLOOKUP(J398,Config!$A:$B,2,0),"")</f>
        <v/>
      </c>
      <c r="L398" s="1"/>
      <c r="M398" s="4" t="str">
        <f>IFERROR(VLOOKUP(J398,Config!$A:$G,7,0),"")</f>
        <v/>
      </c>
      <c r="N398" s="23"/>
      <c r="O398" s="24"/>
      <c r="P398" s="24"/>
      <c r="Q398" s="24"/>
      <c r="R398" s="26"/>
      <c r="S398" s="24"/>
      <c r="T398" s="24"/>
      <c r="U398" s="24"/>
      <c r="V398" s="28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s="20" customFormat="1" x14ac:dyDescent="0.25">
      <c r="A399" s="1">
        <v>397</v>
      </c>
      <c r="B399" s="1"/>
      <c r="C399" s="1"/>
      <c r="D399" s="4"/>
      <c r="E399" s="4"/>
      <c r="F399" s="4"/>
      <c r="G399" s="4">
        <f t="shared" si="37"/>
        <v>1</v>
      </c>
      <c r="H399" s="4">
        <f t="shared" si="38"/>
        <v>1900</v>
      </c>
      <c r="I399" s="1"/>
      <c r="J399" s="4"/>
      <c r="K399" s="4" t="str">
        <f>IFERROR(VLOOKUP(J399,Config!$A:$B,2,0),"")</f>
        <v/>
      </c>
      <c r="L399" s="1"/>
      <c r="M399" s="4" t="str">
        <f>IFERROR(VLOOKUP(J399,Config!$A:$G,7,0),"")</f>
        <v/>
      </c>
      <c r="N399" s="23"/>
      <c r="O399" s="24"/>
      <c r="P399" s="24"/>
      <c r="Q399" s="24"/>
      <c r="R399" s="26"/>
      <c r="S399" s="24"/>
      <c r="T399" s="24"/>
      <c r="U399" s="24"/>
      <c r="V399" s="28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s="20" customFormat="1" x14ac:dyDescent="0.25">
      <c r="A400" s="1">
        <v>398</v>
      </c>
      <c r="B400" s="1"/>
      <c r="C400" s="1"/>
      <c r="D400" s="4"/>
      <c r="E400" s="4"/>
      <c r="F400" s="4"/>
      <c r="G400" s="4">
        <f t="shared" si="37"/>
        <v>1</v>
      </c>
      <c r="H400" s="4">
        <f t="shared" si="38"/>
        <v>1900</v>
      </c>
      <c r="I400" s="1"/>
      <c r="J400" s="4"/>
      <c r="K400" s="4" t="str">
        <f>IFERROR(VLOOKUP(J400,Config!$A:$B,2,0),"")</f>
        <v/>
      </c>
      <c r="L400" s="1"/>
      <c r="M400" s="4" t="str">
        <f>IFERROR(VLOOKUP(J400,Config!$A:$G,7,0),"")</f>
        <v/>
      </c>
      <c r="N400" s="23"/>
      <c r="O400" s="24"/>
      <c r="P400" s="24"/>
      <c r="Q400" s="24"/>
      <c r="R400" s="26"/>
      <c r="S400" s="24"/>
      <c r="T400" s="24"/>
      <c r="U400" s="24"/>
      <c r="V400" s="28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s="20" customFormat="1" x14ac:dyDescent="0.25">
      <c r="A401" s="1">
        <v>399</v>
      </c>
      <c r="B401" s="1"/>
      <c r="C401" s="1"/>
      <c r="D401" s="4"/>
      <c r="E401" s="4"/>
      <c r="F401" s="4"/>
      <c r="G401" s="4">
        <f t="shared" si="37"/>
        <v>1</v>
      </c>
      <c r="H401" s="4">
        <f t="shared" si="38"/>
        <v>1900</v>
      </c>
      <c r="I401" s="1"/>
      <c r="J401" s="4"/>
      <c r="K401" s="4" t="str">
        <f>IFERROR(VLOOKUP(J401,Config!$A:$B,2,0),"")</f>
        <v/>
      </c>
      <c r="L401" s="1"/>
      <c r="M401" s="4" t="str">
        <f>IFERROR(VLOOKUP(J401,Config!$A:$G,7,0),"")</f>
        <v/>
      </c>
      <c r="N401" s="23"/>
      <c r="O401" s="24"/>
      <c r="P401" s="24"/>
      <c r="Q401" s="24"/>
      <c r="R401" s="26"/>
      <c r="S401" s="24"/>
      <c r="T401" s="24"/>
      <c r="U401" s="24"/>
      <c r="V401" s="28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s="20" customFormat="1" x14ac:dyDescent="0.25">
      <c r="A402" s="1">
        <v>400</v>
      </c>
      <c r="B402" s="1"/>
      <c r="C402" s="1"/>
      <c r="D402" s="4"/>
      <c r="E402" s="4"/>
      <c r="F402" s="4"/>
      <c r="G402" s="4">
        <f t="shared" si="37"/>
        <v>1</v>
      </c>
      <c r="H402" s="4">
        <f t="shared" si="38"/>
        <v>1900</v>
      </c>
      <c r="I402" s="1"/>
      <c r="J402" s="4"/>
      <c r="K402" s="4" t="str">
        <f>IFERROR(VLOOKUP(J402,Config!$A:$B,2,0),"")</f>
        <v/>
      </c>
      <c r="L402" s="1"/>
      <c r="M402" s="4" t="str">
        <f>IFERROR(VLOOKUP(J402,Config!$A:$G,7,0),"")</f>
        <v/>
      </c>
      <c r="N402" s="23"/>
      <c r="O402" s="24"/>
      <c r="P402" s="24"/>
      <c r="Q402" s="24"/>
      <c r="R402" s="26"/>
      <c r="S402" s="24"/>
      <c r="T402" s="24"/>
      <c r="U402" s="24"/>
      <c r="V402" s="28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s="20" customFormat="1" x14ac:dyDescent="0.25">
      <c r="A403" s="1">
        <v>401</v>
      </c>
      <c r="B403" s="1"/>
      <c r="C403" s="1"/>
      <c r="D403" s="4"/>
      <c r="E403" s="4"/>
      <c r="F403" s="4"/>
      <c r="G403" s="4">
        <f t="shared" si="37"/>
        <v>1</v>
      </c>
      <c r="H403" s="4">
        <f t="shared" si="38"/>
        <v>1900</v>
      </c>
      <c r="I403" s="1"/>
      <c r="J403" s="4"/>
      <c r="K403" s="4" t="str">
        <f>IFERROR(VLOOKUP(J403,Config!$A:$B,2,0),"")</f>
        <v/>
      </c>
      <c r="L403" s="1"/>
      <c r="M403" s="4" t="str">
        <f>IFERROR(VLOOKUP(J403,Config!$A:$G,7,0),"")</f>
        <v/>
      </c>
      <c r="N403" s="23"/>
      <c r="O403" s="24"/>
      <c r="P403" s="24"/>
      <c r="Q403" s="24"/>
      <c r="R403" s="26"/>
      <c r="S403" s="24"/>
      <c r="T403" s="24"/>
      <c r="U403" s="24"/>
      <c r="V403" s="28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s="20" customFormat="1" x14ac:dyDescent="0.25">
      <c r="A404" s="1">
        <v>402</v>
      </c>
      <c r="B404" s="1"/>
      <c r="C404" s="1"/>
      <c r="D404" s="4"/>
      <c r="E404" s="4"/>
      <c r="F404" s="4"/>
      <c r="G404" s="4">
        <f t="shared" si="37"/>
        <v>1</v>
      </c>
      <c r="H404" s="4">
        <f t="shared" si="38"/>
        <v>1900</v>
      </c>
      <c r="I404" s="1"/>
      <c r="J404" s="4"/>
      <c r="K404" s="4" t="str">
        <f>IFERROR(VLOOKUP(J404,Config!$A:$B,2,0),"")</f>
        <v/>
      </c>
      <c r="L404" s="1"/>
      <c r="M404" s="4" t="str">
        <f>IFERROR(VLOOKUP(J404,Config!$A:$G,7,0),"")</f>
        <v/>
      </c>
      <c r="N404" s="23"/>
      <c r="O404" s="24"/>
      <c r="P404" s="24"/>
      <c r="Q404" s="24"/>
      <c r="R404" s="26"/>
      <c r="S404" s="24"/>
      <c r="T404" s="24"/>
      <c r="U404" s="24"/>
      <c r="V404" s="28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s="20" customFormat="1" x14ac:dyDescent="0.25">
      <c r="A405" s="1">
        <v>403</v>
      </c>
      <c r="B405" s="1"/>
      <c r="C405" s="1"/>
      <c r="D405" s="4"/>
      <c r="E405" s="4"/>
      <c r="F405" s="4"/>
      <c r="G405" s="4">
        <f t="shared" si="37"/>
        <v>1</v>
      </c>
      <c r="H405" s="4">
        <f t="shared" si="38"/>
        <v>1900</v>
      </c>
      <c r="I405" s="1"/>
      <c r="J405" s="4"/>
      <c r="K405" s="4" t="str">
        <f>IFERROR(VLOOKUP(J405,Config!$A:$B,2,0),"")</f>
        <v/>
      </c>
      <c r="L405" s="1"/>
      <c r="M405" s="4" t="str">
        <f>IFERROR(VLOOKUP(J405,Config!$A:$G,7,0),"")</f>
        <v/>
      </c>
      <c r="N405" s="23"/>
      <c r="O405" s="24"/>
      <c r="P405" s="24"/>
      <c r="Q405" s="24"/>
      <c r="R405" s="26"/>
      <c r="S405" s="24"/>
      <c r="T405" s="24"/>
      <c r="U405" s="24"/>
      <c r="V405" s="28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s="20" customFormat="1" x14ac:dyDescent="0.25">
      <c r="A406" s="1">
        <v>404</v>
      </c>
      <c r="B406" s="1"/>
      <c r="C406" s="1"/>
      <c r="D406" s="4"/>
      <c r="E406" s="4"/>
      <c r="F406" s="4"/>
      <c r="G406" s="4">
        <f t="shared" si="37"/>
        <v>1</v>
      </c>
      <c r="H406" s="4">
        <f t="shared" si="38"/>
        <v>1900</v>
      </c>
      <c r="I406" s="1"/>
      <c r="J406" s="4"/>
      <c r="K406" s="4" t="str">
        <f>IFERROR(VLOOKUP(J406,Config!$A:$B,2,0),"")</f>
        <v/>
      </c>
      <c r="L406" s="1"/>
      <c r="M406" s="4" t="str">
        <f>IFERROR(VLOOKUP(J406,Config!$A:$G,7,0),"")</f>
        <v/>
      </c>
      <c r="N406" s="23"/>
      <c r="O406" s="24"/>
      <c r="P406" s="24"/>
      <c r="Q406" s="24"/>
      <c r="R406" s="26"/>
      <c r="S406" s="24"/>
      <c r="T406" s="24"/>
      <c r="U406" s="24"/>
      <c r="V406" s="28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s="20" customFormat="1" x14ac:dyDescent="0.25">
      <c r="A407" s="1">
        <v>405</v>
      </c>
      <c r="B407" s="1"/>
      <c r="C407" s="1"/>
      <c r="D407" s="4"/>
      <c r="E407" s="4"/>
      <c r="F407" s="4"/>
      <c r="G407" s="4">
        <f t="shared" si="37"/>
        <v>1</v>
      </c>
      <c r="H407" s="4">
        <f t="shared" si="38"/>
        <v>1900</v>
      </c>
      <c r="I407" s="1"/>
      <c r="J407" s="4"/>
      <c r="K407" s="4" t="str">
        <f>IFERROR(VLOOKUP(J407,Config!$A:$B,2,0),"")</f>
        <v/>
      </c>
      <c r="L407" s="1"/>
      <c r="M407" s="4" t="str">
        <f>IFERROR(VLOOKUP(J407,Config!$A:$G,7,0),"")</f>
        <v/>
      </c>
      <c r="N407" s="23"/>
      <c r="O407" s="24"/>
      <c r="P407" s="24"/>
      <c r="Q407" s="24"/>
      <c r="R407" s="26"/>
      <c r="S407" s="24"/>
      <c r="T407" s="24"/>
      <c r="U407" s="24"/>
      <c r="V407" s="28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s="20" customFormat="1" x14ac:dyDescent="0.25">
      <c r="A408" s="1">
        <v>406</v>
      </c>
      <c r="B408" s="1"/>
      <c r="C408" s="1"/>
      <c r="D408" s="4"/>
      <c r="E408" s="4"/>
      <c r="F408" s="4"/>
      <c r="G408" s="4">
        <f t="shared" si="37"/>
        <v>1</v>
      </c>
      <c r="H408" s="4">
        <f t="shared" si="38"/>
        <v>1900</v>
      </c>
      <c r="I408" s="1"/>
      <c r="J408" s="4"/>
      <c r="K408" s="4" t="str">
        <f>IFERROR(VLOOKUP(J408,Config!$A:$B,2,0),"")</f>
        <v/>
      </c>
      <c r="L408" s="1"/>
      <c r="M408" s="4" t="str">
        <f>IFERROR(VLOOKUP(J408,Config!$A:$G,7,0),"")</f>
        <v/>
      </c>
      <c r="N408" s="23"/>
      <c r="O408" s="24"/>
      <c r="P408" s="24"/>
      <c r="Q408" s="24"/>
      <c r="R408" s="26"/>
      <c r="S408" s="24"/>
      <c r="T408" s="24"/>
      <c r="U408" s="24"/>
      <c r="V408" s="28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s="20" customFormat="1" x14ac:dyDescent="0.25">
      <c r="A409" s="1">
        <v>407</v>
      </c>
      <c r="B409" s="1"/>
      <c r="C409" s="1"/>
      <c r="D409" s="4"/>
      <c r="E409" s="4"/>
      <c r="F409" s="4"/>
      <c r="G409" s="4">
        <f t="shared" si="37"/>
        <v>1</v>
      </c>
      <c r="H409" s="4">
        <f t="shared" si="38"/>
        <v>1900</v>
      </c>
      <c r="I409" s="1"/>
      <c r="J409" s="4"/>
      <c r="K409" s="4" t="str">
        <f>IFERROR(VLOOKUP(J409,Config!$A:$B,2,0),"")</f>
        <v/>
      </c>
      <c r="L409" s="1"/>
      <c r="M409" s="4" t="str">
        <f>IFERROR(VLOOKUP(J409,Config!$A:$G,7,0),"")</f>
        <v/>
      </c>
      <c r="N409" s="23"/>
      <c r="O409" s="24"/>
      <c r="P409" s="24"/>
      <c r="Q409" s="24"/>
      <c r="R409" s="26"/>
      <c r="S409" s="24"/>
      <c r="T409" s="24"/>
      <c r="U409" s="24"/>
      <c r="V409" s="28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s="20" customFormat="1" x14ac:dyDescent="0.25">
      <c r="A410" s="1">
        <v>408</v>
      </c>
      <c r="B410" s="1"/>
      <c r="C410" s="1"/>
      <c r="D410" s="4"/>
      <c r="E410" s="4"/>
      <c r="F410" s="4"/>
      <c r="G410" s="4">
        <f t="shared" si="37"/>
        <v>1</v>
      </c>
      <c r="H410" s="4">
        <f t="shared" si="38"/>
        <v>1900</v>
      </c>
      <c r="I410" s="1"/>
      <c r="J410" s="4"/>
      <c r="K410" s="4" t="str">
        <f>IFERROR(VLOOKUP(J410,Config!$A:$B,2,0),"")</f>
        <v/>
      </c>
      <c r="L410" s="1"/>
      <c r="M410" s="4" t="str">
        <f>IFERROR(VLOOKUP(J410,Config!$A:$G,7,0),"")</f>
        <v/>
      </c>
      <c r="N410" s="23"/>
      <c r="O410" s="24"/>
      <c r="P410" s="24"/>
      <c r="Q410" s="24"/>
      <c r="R410" s="26"/>
      <c r="S410" s="24"/>
      <c r="T410" s="24"/>
      <c r="U410" s="24"/>
      <c r="V410" s="28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s="20" customFormat="1" x14ac:dyDescent="0.25">
      <c r="A411" s="1">
        <v>409</v>
      </c>
      <c r="B411" s="1"/>
      <c r="C411" s="1"/>
      <c r="D411" s="4"/>
      <c r="E411" s="4"/>
      <c r="F411" s="4"/>
      <c r="G411" s="4">
        <f t="shared" si="37"/>
        <v>1</v>
      </c>
      <c r="H411" s="4">
        <f t="shared" si="38"/>
        <v>1900</v>
      </c>
      <c r="I411" s="1"/>
      <c r="J411" s="4"/>
      <c r="K411" s="4" t="str">
        <f>IFERROR(VLOOKUP(J411,Config!$A:$B,2,0),"")</f>
        <v/>
      </c>
      <c r="L411" s="1"/>
      <c r="M411" s="4" t="str">
        <f>IFERROR(VLOOKUP(J411,Config!$A:$G,7,0),"")</f>
        <v/>
      </c>
      <c r="N411" s="23"/>
      <c r="O411" s="24"/>
      <c r="P411" s="24"/>
      <c r="Q411" s="24"/>
      <c r="R411" s="26"/>
      <c r="S411" s="24"/>
      <c r="T411" s="24"/>
      <c r="U411" s="24"/>
      <c r="V411" s="28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s="20" customFormat="1" x14ac:dyDescent="0.25">
      <c r="A412" s="1">
        <v>410</v>
      </c>
      <c r="B412" s="1"/>
      <c r="C412" s="1"/>
      <c r="D412" s="4"/>
      <c r="E412" s="4"/>
      <c r="F412" s="4"/>
      <c r="G412" s="4">
        <f t="shared" si="37"/>
        <v>1</v>
      </c>
      <c r="H412" s="4">
        <f t="shared" si="38"/>
        <v>1900</v>
      </c>
      <c r="I412" s="1"/>
      <c r="J412" s="4"/>
      <c r="K412" s="4" t="str">
        <f>IFERROR(VLOOKUP(J412,Config!$A:$B,2,0),"")</f>
        <v/>
      </c>
      <c r="L412" s="1"/>
      <c r="M412" s="4" t="str">
        <f>IFERROR(VLOOKUP(J412,Config!$A:$G,7,0),"")</f>
        <v/>
      </c>
      <c r="N412" s="23"/>
      <c r="O412" s="24"/>
      <c r="P412" s="24"/>
      <c r="Q412" s="24"/>
      <c r="R412" s="26"/>
      <c r="S412" s="24"/>
      <c r="T412" s="24"/>
      <c r="U412" s="24"/>
      <c r="V412" s="28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s="20" customFormat="1" x14ac:dyDescent="0.25">
      <c r="A413" s="1">
        <v>411</v>
      </c>
      <c r="B413" s="1"/>
      <c r="C413" s="1"/>
      <c r="D413" s="4"/>
      <c r="E413" s="4"/>
      <c r="F413" s="4"/>
      <c r="G413" s="4">
        <f t="shared" si="37"/>
        <v>1</v>
      </c>
      <c r="H413" s="4">
        <f t="shared" si="38"/>
        <v>1900</v>
      </c>
      <c r="I413" s="1"/>
      <c r="J413" s="4"/>
      <c r="K413" s="4" t="str">
        <f>IFERROR(VLOOKUP(J413,Config!$A:$B,2,0),"")</f>
        <v/>
      </c>
      <c r="L413" s="1"/>
      <c r="M413" s="4" t="str">
        <f>IFERROR(VLOOKUP(J413,Config!$A:$G,7,0),"")</f>
        <v/>
      </c>
      <c r="N413" s="23"/>
      <c r="O413" s="24"/>
      <c r="P413" s="24"/>
      <c r="Q413" s="24"/>
      <c r="R413" s="26"/>
      <c r="S413" s="24"/>
      <c r="T413" s="24"/>
      <c r="U413" s="24"/>
      <c r="V413" s="28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s="20" customFormat="1" x14ac:dyDescent="0.25">
      <c r="A414" s="1">
        <v>412</v>
      </c>
      <c r="B414" s="1"/>
      <c r="C414" s="1"/>
      <c r="D414" s="4"/>
      <c r="E414" s="4"/>
      <c r="F414" s="4"/>
      <c r="G414" s="4">
        <f t="shared" si="37"/>
        <v>1</v>
      </c>
      <c r="H414" s="4">
        <f t="shared" si="38"/>
        <v>1900</v>
      </c>
      <c r="I414" s="1"/>
      <c r="J414" s="4"/>
      <c r="K414" s="4" t="str">
        <f>IFERROR(VLOOKUP(J414,Config!$A:$B,2,0),"")</f>
        <v/>
      </c>
      <c r="L414" s="1"/>
      <c r="M414" s="4" t="str">
        <f>IFERROR(VLOOKUP(J414,Config!$A:$G,7,0),"")</f>
        <v/>
      </c>
      <c r="N414" s="23"/>
      <c r="O414" s="24"/>
      <c r="P414" s="24"/>
      <c r="Q414" s="24"/>
      <c r="R414" s="26"/>
      <c r="S414" s="24"/>
      <c r="T414" s="24"/>
      <c r="U414" s="24"/>
      <c r="V414" s="28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s="20" customFormat="1" x14ac:dyDescent="0.25">
      <c r="A415" s="1">
        <v>413</v>
      </c>
      <c r="B415" s="1"/>
      <c r="C415" s="1"/>
      <c r="D415" s="4"/>
      <c r="E415" s="4"/>
      <c r="F415" s="4"/>
      <c r="G415" s="4">
        <f t="shared" si="37"/>
        <v>1</v>
      </c>
      <c r="H415" s="4">
        <f t="shared" si="38"/>
        <v>1900</v>
      </c>
      <c r="I415" s="1"/>
      <c r="J415" s="4"/>
      <c r="K415" s="4" t="str">
        <f>IFERROR(VLOOKUP(J415,Config!$A:$B,2,0),"")</f>
        <v/>
      </c>
      <c r="L415" s="1"/>
      <c r="M415" s="4" t="str">
        <f>IFERROR(VLOOKUP(J415,Config!$A:$G,7,0),"")</f>
        <v/>
      </c>
      <c r="N415" s="23"/>
      <c r="O415" s="24"/>
      <c r="P415" s="24"/>
      <c r="Q415" s="24"/>
      <c r="R415" s="26"/>
      <c r="S415" s="24"/>
      <c r="T415" s="24"/>
      <c r="U415" s="24"/>
      <c r="V415" s="28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s="20" customFormat="1" x14ac:dyDescent="0.25">
      <c r="A416" s="1">
        <v>414</v>
      </c>
      <c r="B416" s="1"/>
      <c r="C416" s="1"/>
      <c r="D416" s="4"/>
      <c r="E416" s="4"/>
      <c r="F416" s="4"/>
      <c r="G416" s="4">
        <f t="shared" si="37"/>
        <v>1</v>
      </c>
      <c r="H416" s="4">
        <f t="shared" si="38"/>
        <v>1900</v>
      </c>
      <c r="I416" s="1"/>
      <c r="J416" s="4"/>
      <c r="K416" s="4" t="str">
        <f>IFERROR(VLOOKUP(J416,Config!$A:$B,2,0),"")</f>
        <v/>
      </c>
      <c r="L416" s="1"/>
      <c r="M416" s="4" t="str">
        <f>IFERROR(VLOOKUP(J416,Config!$A:$G,7,0),"")</f>
        <v/>
      </c>
      <c r="N416" s="23"/>
      <c r="O416" s="24"/>
      <c r="P416" s="24"/>
      <c r="Q416" s="24"/>
      <c r="R416" s="26"/>
      <c r="S416" s="24"/>
      <c r="T416" s="24"/>
      <c r="U416" s="24"/>
      <c r="V416" s="28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s="20" customFormat="1" x14ac:dyDescent="0.25">
      <c r="A417" s="1">
        <v>415</v>
      </c>
      <c r="B417" s="1"/>
      <c r="C417" s="1"/>
      <c r="D417" s="4"/>
      <c r="E417" s="4"/>
      <c r="F417" s="4"/>
      <c r="G417" s="4">
        <f t="shared" si="37"/>
        <v>1</v>
      </c>
      <c r="H417" s="4">
        <f t="shared" si="38"/>
        <v>1900</v>
      </c>
      <c r="I417" s="1"/>
      <c r="J417" s="4"/>
      <c r="K417" s="4" t="str">
        <f>IFERROR(VLOOKUP(J417,Config!$A:$B,2,0),"")</f>
        <v/>
      </c>
      <c r="L417" s="1"/>
      <c r="M417" s="4" t="str">
        <f>IFERROR(VLOOKUP(J417,Config!$A:$G,7,0),"")</f>
        <v/>
      </c>
      <c r="N417" s="23"/>
      <c r="O417" s="24"/>
      <c r="P417" s="24"/>
      <c r="Q417" s="24"/>
      <c r="R417" s="26"/>
      <c r="S417" s="24"/>
      <c r="T417" s="24"/>
      <c r="U417" s="24"/>
      <c r="V417" s="28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s="20" customFormat="1" x14ac:dyDescent="0.25">
      <c r="A418" s="1">
        <v>416</v>
      </c>
      <c r="B418" s="1"/>
      <c r="C418" s="1"/>
      <c r="D418" s="4"/>
      <c r="E418" s="4"/>
      <c r="F418" s="4"/>
      <c r="G418" s="4">
        <f t="shared" si="37"/>
        <v>1</v>
      </c>
      <c r="H418" s="4">
        <f t="shared" si="38"/>
        <v>1900</v>
      </c>
      <c r="I418" s="1"/>
      <c r="J418" s="4"/>
      <c r="K418" s="4" t="str">
        <f>IFERROR(VLOOKUP(J418,Config!$A:$B,2,0),"")</f>
        <v/>
      </c>
      <c r="L418" s="1"/>
      <c r="M418" s="4" t="str">
        <f>IFERROR(VLOOKUP(J418,Config!$A:$G,7,0),"")</f>
        <v/>
      </c>
      <c r="N418" s="23"/>
      <c r="O418" s="24"/>
      <c r="P418" s="24"/>
      <c r="Q418" s="24"/>
      <c r="R418" s="26"/>
      <c r="S418" s="24"/>
      <c r="T418" s="24"/>
      <c r="U418" s="24"/>
      <c r="V418" s="28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s="20" customFormat="1" x14ac:dyDescent="0.25">
      <c r="A419" s="1">
        <v>417</v>
      </c>
      <c r="B419" s="1"/>
      <c r="C419" s="1"/>
      <c r="D419" s="4"/>
      <c r="E419" s="4"/>
      <c r="F419" s="4"/>
      <c r="G419" s="4">
        <f t="shared" si="37"/>
        <v>1</v>
      </c>
      <c r="H419" s="4">
        <f t="shared" si="38"/>
        <v>1900</v>
      </c>
      <c r="I419" s="1"/>
      <c r="J419" s="4"/>
      <c r="K419" s="4"/>
      <c r="L419" s="1"/>
      <c r="M419" s="4" t="str">
        <f>IFERROR(VLOOKUP(J419,Config!$A:$G,7,0),"")</f>
        <v/>
      </c>
      <c r="N419" s="23"/>
      <c r="O419" s="24"/>
      <c r="P419" s="24"/>
      <c r="Q419" s="24"/>
      <c r="R419" s="26"/>
      <c r="S419" s="24"/>
      <c r="T419" s="24"/>
      <c r="U419" s="24"/>
      <c r="V419" s="28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s="20" customFormat="1" x14ac:dyDescent="0.25">
      <c r="A420" s="1">
        <v>418</v>
      </c>
      <c r="B420" s="1"/>
      <c r="C420" s="1"/>
      <c r="D420" s="4"/>
      <c r="E420" s="4"/>
      <c r="F420" s="4"/>
      <c r="G420" s="4">
        <f t="shared" si="37"/>
        <v>1</v>
      </c>
      <c r="H420" s="4">
        <f t="shared" si="38"/>
        <v>1900</v>
      </c>
      <c r="I420" s="1"/>
      <c r="J420" s="4"/>
      <c r="K420" s="4"/>
      <c r="L420" s="1"/>
      <c r="M420" s="4" t="str">
        <f>IFERROR(VLOOKUP(J420,Config!$A:$G,7,0),"")</f>
        <v/>
      </c>
      <c r="N420" s="23"/>
      <c r="O420" s="24"/>
      <c r="P420" s="24"/>
      <c r="Q420" s="24"/>
      <c r="R420" s="26"/>
      <c r="S420" s="24"/>
      <c r="T420" s="24"/>
      <c r="U420" s="24"/>
      <c r="V420" s="28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s="20" customFormat="1" x14ac:dyDescent="0.25">
      <c r="A421" s="1">
        <v>419</v>
      </c>
      <c r="B421" s="1"/>
      <c r="C421" s="1"/>
      <c r="D421" s="4"/>
      <c r="E421" s="4"/>
      <c r="F421" s="4"/>
      <c r="G421" s="4">
        <f t="shared" si="37"/>
        <v>1</v>
      </c>
      <c r="H421" s="4">
        <f t="shared" si="38"/>
        <v>1900</v>
      </c>
      <c r="I421" s="1"/>
      <c r="J421" s="4"/>
      <c r="K421" s="4"/>
      <c r="L421" s="1"/>
      <c r="M421" s="4" t="str">
        <f>IFERROR(VLOOKUP(J421,Config!$A:$G,7,0),"")</f>
        <v/>
      </c>
      <c r="N421" s="23"/>
      <c r="O421" s="24"/>
      <c r="P421" s="24"/>
      <c r="Q421" s="24"/>
      <c r="R421" s="26"/>
      <c r="S421" s="24"/>
      <c r="T421" s="24"/>
      <c r="U421" s="24"/>
      <c r="V421" s="28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s="20" customFormat="1" x14ac:dyDescent="0.25">
      <c r="A422" s="1">
        <v>420</v>
      </c>
      <c r="B422" s="1"/>
      <c r="C422" s="1"/>
      <c r="D422" s="4"/>
      <c r="E422" s="4"/>
      <c r="F422" s="4"/>
      <c r="G422" s="4">
        <f t="shared" si="37"/>
        <v>1</v>
      </c>
      <c r="H422" s="4">
        <f t="shared" si="38"/>
        <v>1900</v>
      </c>
      <c r="I422" s="1"/>
      <c r="J422" s="4"/>
      <c r="K422" s="4"/>
      <c r="L422" s="1"/>
      <c r="M422" s="4" t="str">
        <f>IFERROR(VLOOKUP(J422,Config!$A:$G,7,0),"")</f>
        <v/>
      </c>
      <c r="N422" s="23"/>
      <c r="O422" s="24"/>
      <c r="P422" s="24"/>
      <c r="Q422" s="24"/>
      <c r="R422" s="26"/>
      <c r="S422" s="24"/>
      <c r="T422" s="24"/>
      <c r="U422" s="24"/>
      <c r="V422" s="28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s="20" customFormat="1" x14ac:dyDescent="0.25">
      <c r="A423" s="1">
        <v>421</v>
      </c>
      <c r="B423" s="1"/>
      <c r="C423" s="1"/>
      <c r="D423" s="4"/>
      <c r="E423" s="4"/>
      <c r="F423" s="4"/>
      <c r="G423" s="4">
        <f t="shared" si="37"/>
        <v>1</v>
      </c>
      <c r="H423" s="4">
        <f t="shared" si="38"/>
        <v>1900</v>
      </c>
      <c r="I423" s="1"/>
      <c r="J423" s="4"/>
      <c r="K423" s="4"/>
      <c r="L423" s="1"/>
      <c r="M423" s="4" t="str">
        <f>IFERROR(VLOOKUP(J423,Config!$A:$G,7,0),"")</f>
        <v/>
      </c>
      <c r="N423" s="23"/>
      <c r="O423" s="24"/>
      <c r="P423" s="24"/>
      <c r="Q423" s="24"/>
      <c r="R423" s="26"/>
      <c r="S423" s="24"/>
      <c r="T423" s="24"/>
      <c r="U423" s="24"/>
      <c r="V423" s="28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s="20" customFormat="1" x14ac:dyDescent="0.25">
      <c r="A424" s="1">
        <v>422</v>
      </c>
      <c r="B424" s="1"/>
      <c r="C424" s="1"/>
      <c r="D424" s="4"/>
      <c r="E424" s="4"/>
      <c r="F424" s="4"/>
      <c r="G424" s="4">
        <f t="shared" si="37"/>
        <v>1</v>
      </c>
      <c r="H424" s="4">
        <f t="shared" si="38"/>
        <v>1900</v>
      </c>
      <c r="I424" s="1"/>
      <c r="J424" s="4"/>
      <c r="K424" s="4"/>
      <c r="L424" s="1"/>
      <c r="M424" s="4" t="str">
        <f>IFERROR(VLOOKUP(J424,Config!$A:$G,7,0),"")</f>
        <v/>
      </c>
      <c r="N424" s="23"/>
      <c r="O424" s="24"/>
      <c r="P424" s="24"/>
      <c r="Q424" s="24"/>
      <c r="R424" s="26"/>
      <c r="S424" s="24"/>
      <c r="T424" s="24"/>
      <c r="U424" s="24"/>
      <c r="V424" s="28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s="20" customFormat="1" x14ac:dyDescent="0.25">
      <c r="A425" s="1">
        <v>423</v>
      </c>
      <c r="B425" s="1"/>
      <c r="C425" s="1"/>
      <c r="D425" s="4"/>
      <c r="E425" s="4"/>
      <c r="F425" s="4"/>
      <c r="G425" s="4">
        <f t="shared" si="37"/>
        <v>1</v>
      </c>
      <c r="H425" s="4">
        <f t="shared" si="38"/>
        <v>1900</v>
      </c>
      <c r="I425" s="1"/>
      <c r="J425" s="4"/>
      <c r="K425" s="4"/>
      <c r="L425" s="1"/>
      <c r="M425" s="4" t="str">
        <f>IFERROR(VLOOKUP(J425,Config!$A:$G,7,0),"")</f>
        <v/>
      </c>
      <c r="N425" s="23"/>
      <c r="O425" s="24"/>
      <c r="P425" s="24"/>
      <c r="Q425" s="24"/>
      <c r="R425" s="26"/>
      <c r="S425" s="24"/>
      <c r="T425" s="24"/>
      <c r="U425" s="24"/>
      <c r="V425" s="28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s="20" customFormat="1" x14ac:dyDescent="0.25">
      <c r="A426" s="1">
        <v>424</v>
      </c>
      <c r="B426" s="1"/>
      <c r="C426" s="1"/>
      <c r="D426" s="4"/>
      <c r="E426" s="4"/>
      <c r="F426" s="4"/>
      <c r="G426" s="4">
        <f t="shared" si="37"/>
        <v>1</v>
      </c>
      <c r="H426" s="4">
        <f t="shared" si="38"/>
        <v>1900</v>
      </c>
      <c r="I426" s="1"/>
      <c r="J426" s="4"/>
      <c r="K426" s="4"/>
      <c r="L426" s="1"/>
      <c r="M426" s="4" t="str">
        <f>IFERROR(VLOOKUP(J426,Config!$A:$G,7,0),"")</f>
        <v/>
      </c>
      <c r="N426" s="23"/>
      <c r="O426" s="24"/>
      <c r="P426" s="24"/>
      <c r="Q426" s="24"/>
      <c r="R426" s="26"/>
      <c r="S426" s="24"/>
      <c r="T426" s="24"/>
      <c r="U426" s="24"/>
      <c r="V426" s="28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s="20" customFormat="1" x14ac:dyDescent="0.25">
      <c r="A427" s="1">
        <v>425</v>
      </c>
      <c r="B427" s="1"/>
      <c r="C427" s="1"/>
      <c r="D427" s="4"/>
      <c r="E427" s="4"/>
      <c r="F427" s="4"/>
      <c r="G427" s="4">
        <f t="shared" si="37"/>
        <v>1</v>
      </c>
      <c r="H427" s="4">
        <f t="shared" si="38"/>
        <v>1900</v>
      </c>
      <c r="I427" s="1"/>
      <c r="J427" s="4"/>
      <c r="K427" s="4"/>
      <c r="L427" s="1"/>
      <c r="M427" s="4" t="str">
        <f>IFERROR(VLOOKUP(J427,Config!$A:$G,7,0),"")</f>
        <v/>
      </c>
      <c r="N427" s="23"/>
      <c r="O427" s="24"/>
      <c r="P427" s="24"/>
      <c r="Q427" s="24"/>
      <c r="R427" s="26"/>
      <c r="S427" s="24"/>
      <c r="T427" s="24"/>
      <c r="U427" s="24"/>
      <c r="V427" s="28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s="20" customFormat="1" x14ac:dyDescent="0.25">
      <c r="A428" s="1">
        <v>426</v>
      </c>
      <c r="B428" s="1"/>
      <c r="C428" s="1"/>
      <c r="D428" s="4"/>
      <c r="E428" s="4"/>
      <c r="F428" s="4"/>
      <c r="G428" s="4">
        <f t="shared" si="37"/>
        <v>1</v>
      </c>
      <c r="H428" s="4">
        <f t="shared" si="38"/>
        <v>1900</v>
      </c>
      <c r="I428" s="1"/>
      <c r="J428" s="4"/>
      <c r="K428" s="4"/>
      <c r="L428" s="1"/>
      <c r="M428" s="4" t="str">
        <f>IFERROR(VLOOKUP(J428,Config!$A:$G,7,0),"")</f>
        <v/>
      </c>
      <c r="N428" s="23"/>
      <c r="O428" s="24"/>
      <c r="P428" s="24"/>
      <c r="Q428" s="24"/>
      <c r="R428" s="26"/>
      <c r="S428" s="24"/>
      <c r="T428" s="24"/>
      <c r="U428" s="24"/>
      <c r="V428" s="28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s="20" customFormat="1" x14ac:dyDescent="0.25">
      <c r="A429" s="1">
        <v>427</v>
      </c>
      <c r="B429" s="1"/>
      <c r="C429" s="1"/>
      <c r="D429" s="4"/>
      <c r="E429" s="4"/>
      <c r="F429" s="4"/>
      <c r="G429" s="4">
        <f t="shared" si="37"/>
        <v>1</v>
      </c>
      <c r="H429" s="4">
        <f t="shared" si="38"/>
        <v>1900</v>
      </c>
      <c r="I429" s="1"/>
      <c r="J429" s="4"/>
      <c r="K429" s="4"/>
      <c r="L429" s="1"/>
      <c r="M429" s="4" t="str">
        <f>IFERROR(VLOOKUP(J429,Config!$A:$G,7,0),"")</f>
        <v/>
      </c>
      <c r="N429" s="23"/>
      <c r="O429" s="24"/>
      <c r="P429" s="24"/>
      <c r="Q429" s="24"/>
      <c r="R429" s="26"/>
      <c r="S429" s="24"/>
      <c r="T429" s="24"/>
      <c r="U429" s="24"/>
      <c r="V429" s="28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s="20" customFormat="1" x14ac:dyDescent="0.25">
      <c r="A430" s="1">
        <v>428</v>
      </c>
      <c r="B430" s="1"/>
      <c r="C430" s="1"/>
      <c r="D430" s="4"/>
      <c r="E430" s="4"/>
      <c r="F430" s="4"/>
      <c r="G430" s="4">
        <f t="shared" si="37"/>
        <v>1</v>
      </c>
      <c r="H430" s="4">
        <f t="shared" si="38"/>
        <v>1900</v>
      </c>
      <c r="I430" s="1"/>
      <c r="J430" s="4"/>
      <c r="K430" s="4"/>
      <c r="L430" s="1"/>
      <c r="M430" s="4" t="str">
        <f>IFERROR(VLOOKUP(J430,Config!$A:$G,7,0),"")</f>
        <v/>
      </c>
      <c r="N430" s="23"/>
      <c r="O430" s="24"/>
      <c r="P430" s="24"/>
      <c r="Q430" s="24"/>
      <c r="R430" s="26"/>
      <c r="S430" s="24"/>
      <c r="T430" s="24"/>
      <c r="U430" s="24"/>
      <c r="V430" s="28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s="20" customFormat="1" x14ac:dyDescent="0.25">
      <c r="A431" s="1">
        <v>429</v>
      </c>
      <c r="B431" s="1"/>
      <c r="C431" s="1"/>
      <c r="D431" s="4"/>
      <c r="E431" s="4"/>
      <c r="F431" s="4"/>
      <c r="G431" s="4">
        <f t="shared" si="37"/>
        <v>1</v>
      </c>
      <c r="H431" s="4">
        <f t="shared" si="38"/>
        <v>1900</v>
      </c>
      <c r="I431" s="1"/>
      <c r="J431" s="4"/>
      <c r="K431" s="4"/>
      <c r="L431" s="1"/>
      <c r="M431" s="4" t="str">
        <f>IFERROR(VLOOKUP(J431,Config!$A:$G,7,0),"")</f>
        <v/>
      </c>
      <c r="N431" s="23"/>
      <c r="O431" s="24"/>
      <c r="P431" s="24"/>
      <c r="Q431" s="24"/>
      <c r="R431" s="26"/>
      <c r="S431" s="24"/>
      <c r="T431" s="24"/>
      <c r="U431" s="24"/>
      <c r="V431" s="28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s="20" customFormat="1" x14ac:dyDescent="0.25">
      <c r="A432" s="1">
        <v>430</v>
      </c>
      <c r="B432" s="1"/>
      <c r="C432" s="1"/>
      <c r="D432" s="4"/>
      <c r="E432" s="4"/>
      <c r="F432" s="4"/>
      <c r="G432" s="4">
        <f t="shared" si="37"/>
        <v>1</v>
      </c>
      <c r="H432" s="4">
        <f t="shared" si="38"/>
        <v>1900</v>
      </c>
      <c r="I432" s="1"/>
      <c r="J432" s="4"/>
      <c r="K432" s="4"/>
      <c r="L432" s="1"/>
      <c r="M432" s="4" t="str">
        <f>IFERROR(VLOOKUP(J432,Config!$A:$G,7,0),"")</f>
        <v/>
      </c>
      <c r="N432" s="23"/>
      <c r="O432" s="24"/>
      <c r="P432" s="24"/>
      <c r="Q432" s="24"/>
      <c r="R432" s="26"/>
      <c r="S432" s="24"/>
      <c r="T432" s="24"/>
      <c r="U432" s="24"/>
      <c r="V432" s="28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s="20" customFormat="1" x14ac:dyDescent="0.25">
      <c r="A433" s="1">
        <v>431</v>
      </c>
      <c r="B433" s="1"/>
      <c r="C433" s="1"/>
      <c r="D433" s="4"/>
      <c r="E433" s="4"/>
      <c r="F433" s="4"/>
      <c r="G433" s="4">
        <f t="shared" si="37"/>
        <v>1</v>
      </c>
      <c r="H433" s="4">
        <f t="shared" si="38"/>
        <v>1900</v>
      </c>
      <c r="I433" s="1"/>
      <c r="J433" s="4"/>
      <c r="K433" s="4"/>
      <c r="L433" s="1"/>
      <c r="M433" s="4" t="str">
        <f>IFERROR(VLOOKUP(J433,Config!$A:$G,7,0),"")</f>
        <v/>
      </c>
      <c r="N433" s="23"/>
      <c r="O433" s="24"/>
      <c r="P433" s="24"/>
      <c r="Q433" s="24"/>
      <c r="R433" s="26"/>
      <c r="S433" s="24"/>
      <c r="T433" s="24"/>
      <c r="U433" s="24"/>
      <c r="V433" s="28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s="20" customFormat="1" x14ac:dyDescent="0.25">
      <c r="A434" s="1">
        <v>432</v>
      </c>
      <c r="B434" s="1"/>
      <c r="C434" s="1"/>
      <c r="D434" s="4"/>
      <c r="E434" s="4"/>
      <c r="F434" s="4"/>
      <c r="G434" s="4">
        <f t="shared" si="37"/>
        <v>1</v>
      </c>
      <c r="H434" s="4">
        <f t="shared" si="38"/>
        <v>1900</v>
      </c>
      <c r="I434" s="1"/>
      <c r="J434" s="4"/>
      <c r="K434" s="4"/>
      <c r="L434" s="1"/>
      <c r="M434" s="4" t="str">
        <f>IFERROR(VLOOKUP(J434,Config!$A:$G,7,0),"")</f>
        <v/>
      </c>
      <c r="N434" s="23"/>
      <c r="O434" s="24"/>
      <c r="P434" s="24"/>
      <c r="Q434" s="24"/>
      <c r="R434" s="26"/>
      <c r="S434" s="24"/>
      <c r="T434" s="24"/>
      <c r="U434" s="24"/>
      <c r="V434" s="28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s="20" customFormat="1" x14ac:dyDescent="0.25">
      <c r="A435" s="1">
        <v>433</v>
      </c>
      <c r="B435" s="1"/>
      <c r="C435" s="1"/>
      <c r="D435" s="4"/>
      <c r="E435" s="4"/>
      <c r="F435" s="4"/>
      <c r="G435" s="4">
        <f t="shared" si="37"/>
        <v>1</v>
      </c>
      <c r="H435" s="4">
        <f t="shared" si="38"/>
        <v>1900</v>
      </c>
      <c r="I435" s="1"/>
      <c r="J435" s="4"/>
      <c r="K435" s="4"/>
      <c r="L435" s="1"/>
      <c r="M435" s="4" t="str">
        <f>IFERROR(VLOOKUP(J435,Config!$A:$G,7,0),"")</f>
        <v/>
      </c>
      <c r="N435" s="23"/>
      <c r="O435" s="24"/>
      <c r="P435" s="24"/>
      <c r="Q435" s="24"/>
      <c r="R435" s="26"/>
      <c r="S435" s="24"/>
      <c r="T435" s="24"/>
      <c r="U435" s="24"/>
      <c r="V435" s="28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s="20" customFormat="1" x14ac:dyDescent="0.25">
      <c r="A436" s="1">
        <v>434</v>
      </c>
      <c r="B436" s="1"/>
      <c r="C436" s="1"/>
      <c r="D436" s="4"/>
      <c r="E436" s="4"/>
      <c r="F436" s="4"/>
      <c r="G436" s="4">
        <f t="shared" si="37"/>
        <v>1</v>
      </c>
      <c r="H436" s="4">
        <f t="shared" si="38"/>
        <v>1900</v>
      </c>
      <c r="I436" s="1"/>
      <c r="J436" s="4"/>
      <c r="K436" s="4"/>
      <c r="L436" s="1"/>
      <c r="M436" s="4" t="str">
        <f>IFERROR(VLOOKUP(J436,Config!$A:$G,7,0),"")</f>
        <v/>
      </c>
      <c r="N436" s="23"/>
      <c r="O436" s="24"/>
      <c r="P436" s="24"/>
      <c r="Q436" s="24"/>
      <c r="R436" s="26"/>
      <c r="S436" s="24"/>
      <c r="T436" s="24"/>
      <c r="U436" s="24"/>
      <c r="V436" s="28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s="20" customFormat="1" x14ac:dyDescent="0.25">
      <c r="A437" s="1">
        <v>435</v>
      </c>
      <c r="B437" s="1"/>
      <c r="C437" s="1"/>
      <c r="D437" s="4"/>
      <c r="E437" s="4"/>
      <c r="F437" s="4"/>
      <c r="G437" s="4">
        <f t="shared" si="37"/>
        <v>1</v>
      </c>
      <c r="H437" s="4">
        <f t="shared" si="38"/>
        <v>1900</v>
      </c>
      <c r="I437" s="1"/>
      <c r="J437" s="4"/>
      <c r="K437" s="4"/>
      <c r="L437" s="1"/>
      <c r="M437" s="4" t="str">
        <f>IFERROR(VLOOKUP(J437,Config!$A:$G,7,0),"")</f>
        <v/>
      </c>
      <c r="N437" s="23"/>
      <c r="O437" s="24"/>
      <c r="P437" s="24"/>
      <c r="Q437" s="24"/>
      <c r="R437" s="26"/>
      <c r="S437" s="24"/>
      <c r="T437" s="24"/>
      <c r="U437" s="24"/>
      <c r="V437" s="28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s="20" customFormat="1" x14ac:dyDescent="0.25">
      <c r="A438" s="1">
        <v>436</v>
      </c>
      <c r="B438" s="1"/>
      <c r="C438" s="1"/>
      <c r="D438" s="4"/>
      <c r="E438" s="4"/>
      <c r="F438" s="4"/>
      <c r="G438" s="4">
        <f t="shared" si="37"/>
        <v>1</v>
      </c>
      <c r="H438" s="4">
        <f t="shared" si="38"/>
        <v>1900</v>
      </c>
      <c r="I438" s="1"/>
      <c r="J438" s="4"/>
      <c r="K438" s="4"/>
      <c r="L438" s="1"/>
      <c r="M438" s="4" t="str">
        <f>IFERROR(VLOOKUP(J438,Config!$A:$G,7,0),"")</f>
        <v/>
      </c>
      <c r="N438" s="23"/>
      <c r="O438" s="24"/>
      <c r="P438" s="24"/>
      <c r="Q438" s="24"/>
      <c r="R438" s="26"/>
      <c r="S438" s="24"/>
      <c r="T438" s="24"/>
      <c r="U438" s="24"/>
      <c r="V438" s="28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s="20" customFormat="1" x14ac:dyDescent="0.25">
      <c r="A439" s="1">
        <v>437</v>
      </c>
      <c r="B439" s="1"/>
      <c r="C439" s="1"/>
      <c r="D439" s="4"/>
      <c r="E439" s="4"/>
      <c r="F439" s="4"/>
      <c r="G439" s="4">
        <f t="shared" si="37"/>
        <v>1</v>
      </c>
      <c r="H439" s="4">
        <f t="shared" si="38"/>
        <v>1900</v>
      </c>
      <c r="I439" s="1"/>
      <c r="J439" s="4"/>
      <c r="K439" s="4"/>
      <c r="L439" s="1"/>
      <c r="M439" s="4" t="str">
        <f>IFERROR(VLOOKUP(J439,Config!$A:$G,7,0),"")</f>
        <v/>
      </c>
      <c r="N439" s="23"/>
      <c r="O439" s="24"/>
      <c r="P439" s="24"/>
      <c r="Q439" s="24"/>
      <c r="R439" s="26"/>
      <c r="S439" s="24"/>
      <c r="T439" s="24"/>
      <c r="U439" s="24"/>
      <c r="V439" s="28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s="20" customFormat="1" x14ac:dyDescent="0.25">
      <c r="A440" s="1">
        <v>438</v>
      </c>
      <c r="B440" s="1"/>
      <c r="C440" s="1"/>
      <c r="D440" s="4"/>
      <c r="E440" s="4"/>
      <c r="F440" s="4"/>
      <c r="G440" s="4">
        <f t="shared" si="37"/>
        <v>1</v>
      </c>
      <c r="H440" s="4">
        <f t="shared" si="38"/>
        <v>1900</v>
      </c>
      <c r="I440" s="1"/>
      <c r="J440" s="4"/>
      <c r="K440" s="4"/>
      <c r="L440" s="1"/>
      <c r="M440" s="4" t="str">
        <f>IFERROR(VLOOKUP(J440,Config!$A:$G,7,0),"")</f>
        <v/>
      </c>
      <c r="N440" s="23"/>
      <c r="O440" s="24"/>
      <c r="P440" s="24"/>
      <c r="Q440" s="24"/>
      <c r="R440" s="26"/>
      <c r="S440" s="24"/>
      <c r="T440" s="24"/>
      <c r="U440" s="24"/>
      <c r="V440" s="28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s="20" customFormat="1" x14ac:dyDescent="0.25">
      <c r="A441" s="1">
        <v>439</v>
      </c>
      <c r="B441" s="1"/>
      <c r="C441" s="1"/>
      <c r="D441" s="4"/>
      <c r="E441" s="4"/>
      <c r="F441" s="4"/>
      <c r="G441" s="4">
        <f t="shared" si="37"/>
        <v>1</v>
      </c>
      <c r="H441" s="4">
        <f t="shared" si="38"/>
        <v>1900</v>
      </c>
      <c r="I441" s="1"/>
      <c r="J441" s="4"/>
      <c r="K441" s="4"/>
      <c r="L441" s="1"/>
      <c r="M441" s="4" t="str">
        <f>IFERROR(VLOOKUP(J441,Config!$A:$G,7,0),"")</f>
        <v/>
      </c>
      <c r="N441" s="23"/>
      <c r="O441" s="24"/>
      <c r="P441" s="24"/>
      <c r="Q441" s="24"/>
      <c r="R441" s="26"/>
      <c r="S441" s="24"/>
      <c r="T441" s="24"/>
      <c r="U441" s="24"/>
      <c r="V441" s="28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s="20" customFormat="1" x14ac:dyDescent="0.25">
      <c r="A442" s="1">
        <v>440</v>
      </c>
      <c r="B442" s="1"/>
      <c r="C442" s="1"/>
      <c r="D442" s="4"/>
      <c r="E442" s="4"/>
      <c r="F442" s="4"/>
      <c r="G442" s="4">
        <f t="shared" si="37"/>
        <v>1</v>
      </c>
      <c r="H442" s="4">
        <f t="shared" si="38"/>
        <v>1900</v>
      </c>
      <c r="I442" s="1"/>
      <c r="J442" s="4"/>
      <c r="K442" s="4"/>
      <c r="L442" s="1"/>
      <c r="M442" s="4" t="str">
        <f>IFERROR(VLOOKUP(J442,Config!$A:$G,7,0),"")</f>
        <v/>
      </c>
      <c r="N442" s="23"/>
      <c r="O442" s="24"/>
      <c r="P442" s="24"/>
      <c r="Q442" s="24"/>
      <c r="R442" s="26"/>
      <c r="S442" s="24"/>
      <c r="T442" s="24"/>
      <c r="U442" s="24"/>
      <c r="V442" s="28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s="20" customFormat="1" x14ac:dyDescent="0.25">
      <c r="A443" s="1">
        <v>441</v>
      </c>
      <c r="B443" s="1"/>
      <c r="C443" s="1"/>
      <c r="D443" s="4"/>
      <c r="E443" s="4"/>
      <c r="F443" s="4"/>
      <c r="G443" s="4">
        <f t="shared" si="37"/>
        <v>1</v>
      </c>
      <c r="H443" s="4">
        <f t="shared" si="38"/>
        <v>1900</v>
      </c>
      <c r="I443" s="1"/>
      <c r="J443" s="4"/>
      <c r="K443" s="4"/>
      <c r="L443" s="1"/>
      <c r="M443" s="4" t="str">
        <f>IFERROR(VLOOKUP(J443,Config!$A:$G,7,0),"")</f>
        <v/>
      </c>
      <c r="N443" s="23"/>
      <c r="O443" s="24"/>
      <c r="P443" s="24"/>
      <c r="Q443" s="24"/>
      <c r="R443" s="26"/>
      <c r="S443" s="24"/>
      <c r="T443" s="24"/>
      <c r="U443" s="24"/>
      <c r="V443" s="28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s="20" customFormat="1" x14ac:dyDescent="0.25">
      <c r="A444" s="1">
        <v>442</v>
      </c>
      <c r="B444" s="1"/>
      <c r="C444" s="1"/>
      <c r="D444" s="4"/>
      <c r="E444" s="4"/>
      <c r="F444" s="4"/>
      <c r="G444" s="4">
        <f t="shared" si="37"/>
        <v>1</v>
      </c>
      <c r="H444" s="4">
        <f t="shared" si="38"/>
        <v>1900</v>
      </c>
      <c r="I444" s="1"/>
      <c r="J444" s="4"/>
      <c r="K444" s="4"/>
      <c r="L444" s="1"/>
      <c r="M444" s="4" t="str">
        <f>IFERROR(VLOOKUP(J444,Config!$A:$G,7,0),"")</f>
        <v/>
      </c>
      <c r="N444" s="23"/>
      <c r="O444" s="24"/>
      <c r="P444" s="24"/>
      <c r="Q444" s="24"/>
      <c r="R444" s="26"/>
      <c r="S444" s="24"/>
      <c r="T444" s="24"/>
      <c r="U444" s="24"/>
      <c r="V444" s="28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s="20" customFormat="1" x14ac:dyDescent="0.25">
      <c r="A445" s="1">
        <v>443</v>
      </c>
      <c r="B445" s="1"/>
      <c r="C445" s="1"/>
      <c r="D445" s="4"/>
      <c r="E445" s="4"/>
      <c r="F445" s="4"/>
      <c r="G445" s="4">
        <f t="shared" si="37"/>
        <v>1</v>
      </c>
      <c r="H445" s="4">
        <f t="shared" si="38"/>
        <v>1900</v>
      </c>
      <c r="I445" s="1"/>
      <c r="J445" s="4"/>
      <c r="K445" s="4"/>
      <c r="L445" s="1"/>
      <c r="M445" s="4" t="str">
        <f>IFERROR(VLOOKUP(J445,Config!$A:$G,7,0),"")</f>
        <v/>
      </c>
      <c r="N445" s="23"/>
      <c r="O445" s="24"/>
      <c r="P445" s="24"/>
      <c r="Q445" s="24"/>
      <c r="R445" s="26"/>
      <c r="S445" s="24"/>
      <c r="T445" s="24"/>
      <c r="U445" s="24"/>
      <c r="V445" s="28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s="20" customFormat="1" x14ac:dyDescent="0.25">
      <c r="A446" s="1">
        <v>444</v>
      </c>
      <c r="B446" s="1"/>
      <c r="C446" s="1"/>
      <c r="D446" s="4"/>
      <c r="E446" s="4"/>
      <c r="F446" s="4"/>
      <c r="G446" s="4">
        <f t="shared" si="37"/>
        <v>1</v>
      </c>
      <c r="H446" s="4">
        <f t="shared" si="38"/>
        <v>1900</v>
      </c>
      <c r="I446" s="1"/>
      <c r="J446" s="4"/>
      <c r="K446" s="4"/>
      <c r="L446" s="1"/>
      <c r="M446" s="4" t="str">
        <f>IFERROR(VLOOKUP(J446,Config!$A:$G,7,0),"")</f>
        <v/>
      </c>
      <c r="N446" s="23"/>
      <c r="O446" s="24"/>
      <c r="P446" s="24"/>
      <c r="Q446" s="24"/>
      <c r="R446" s="26"/>
      <c r="S446" s="24"/>
      <c r="T446" s="24"/>
      <c r="U446" s="24"/>
      <c r="V446" s="28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s="20" customFormat="1" x14ac:dyDescent="0.25">
      <c r="A447" s="1">
        <v>445</v>
      </c>
      <c r="B447" s="1"/>
      <c r="C447" s="1"/>
      <c r="D447" s="4"/>
      <c r="E447" s="4"/>
      <c r="F447" s="4"/>
      <c r="G447" s="4">
        <f t="shared" si="37"/>
        <v>1</v>
      </c>
      <c r="H447" s="4">
        <f t="shared" si="38"/>
        <v>1900</v>
      </c>
      <c r="I447" s="1"/>
      <c r="J447" s="4"/>
      <c r="K447" s="4"/>
      <c r="L447" s="1"/>
      <c r="M447" s="4" t="str">
        <f>IFERROR(VLOOKUP(J447,Config!$A:$G,7,0),"")</f>
        <v/>
      </c>
      <c r="N447" s="23"/>
      <c r="O447" s="24"/>
      <c r="P447" s="24"/>
      <c r="Q447" s="24"/>
      <c r="R447" s="26"/>
      <c r="S447" s="24"/>
      <c r="T447" s="24"/>
      <c r="U447" s="24"/>
      <c r="V447" s="28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s="20" customFormat="1" x14ac:dyDescent="0.25">
      <c r="A448" s="1">
        <v>446</v>
      </c>
      <c r="B448" s="1"/>
      <c r="C448" s="1"/>
      <c r="D448" s="4"/>
      <c r="E448" s="4"/>
      <c r="F448" s="4"/>
      <c r="G448" s="4">
        <f t="shared" si="37"/>
        <v>1</v>
      </c>
      <c r="H448" s="4">
        <f t="shared" si="38"/>
        <v>1900</v>
      </c>
      <c r="I448" s="1"/>
      <c r="J448" s="4"/>
      <c r="K448" s="4"/>
      <c r="L448" s="1"/>
      <c r="M448" s="4" t="str">
        <f>IFERROR(VLOOKUP(J448,Config!$A:$G,7,0),"")</f>
        <v/>
      </c>
      <c r="N448" s="23"/>
      <c r="O448" s="24"/>
      <c r="P448" s="24"/>
      <c r="Q448" s="24"/>
      <c r="R448" s="26"/>
      <c r="S448" s="24"/>
      <c r="T448" s="24"/>
      <c r="U448" s="24"/>
      <c r="V448" s="28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s="20" customFormat="1" x14ac:dyDescent="0.25">
      <c r="A449" s="1">
        <v>447</v>
      </c>
      <c r="B449" s="1"/>
      <c r="C449" s="1"/>
      <c r="D449" s="4"/>
      <c r="E449" s="4"/>
      <c r="F449" s="4"/>
      <c r="G449" s="4">
        <f t="shared" si="37"/>
        <v>1</v>
      </c>
      <c r="H449" s="4">
        <f t="shared" si="38"/>
        <v>1900</v>
      </c>
      <c r="I449" s="1"/>
      <c r="J449" s="4"/>
      <c r="K449" s="4"/>
      <c r="L449" s="1"/>
      <c r="M449" s="4" t="str">
        <f>IFERROR(VLOOKUP(J449,Config!$A:$G,7,0),"")</f>
        <v/>
      </c>
      <c r="N449" s="23"/>
      <c r="O449" s="24"/>
      <c r="P449" s="24"/>
      <c r="Q449" s="24"/>
      <c r="R449" s="26"/>
      <c r="S449" s="24"/>
      <c r="T449" s="24"/>
      <c r="U449" s="24"/>
      <c r="V449" s="28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s="20" customFormat="1" x14ac:dyDescent="0.25">
      <c r="A450" s="1">
        <v>448</v>
      </c>
      <c r="B450" s="1"/>
      <c r="C450" s="1"/>
      <c r="D450" s="4"/>
      <c r="E450" s="4"/>
      <c r="F450" s="4"/>
      <c r="G450" s="4">
        <f t="shared" si="37"/>
        <v>1</v>
      </c>
      <c r="H450" s="4">
        <f t="shared" si="38"/>
        <v>1900</v>
      </c>
      <c r="I450" s="1"/>
      <c r="J450" s="4"/>
      <c r="K450" s="4"/>
      <c r="L450" s="1"/>
      <c r="M450" s="4" t="str">
        <f>IFERROR(VLOOKUP(J450,Config!$A:$G,7,0),"")</f>
        <v/>
      </c>
      <c r="N450" s="23"/>
      <c r="O450" s="24"/>
      <c r="P450" s="24"/>
      <c r="Q450" s="24"/>
      <c r="R450" s="26"/>
      <c r="S450" s="24"/>
      <c r="T450" s="24"/>
      <c r="U450" s="24"/>
      <c r="V450" s="28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s="20" customFormat="1" x14ac:dyDescent="0.25">
      <c r="A451" s="1">
        <v>449</v>
      </c>
      <c r="B451" s="1"/>
      <c r="C451" s="1"/>
      <c r="D451" s="4"/>
      <c r="E451" s="4"/>
      <c r="F451" s="4"/>
      <c r="G451" s="4">
        <f t="shared" si="37"/>
        <v>1</v>
      </c>
      <c r="H451" s="4">
        <f t="shared" si="38"/>
        <v>1900</v>
      </c>
      <c r="I451" s="1"/>
      <c r="J451" s="4"/>
      <c r="K451" s="4"/>
      <c r="L451" s="1"/>
      <c r="M451" s="4" t="str">
        <f>IFERROR(VLOOKUP(J451,Config!$A:$G,7,0),"")</f>
        <v/>
      </c>
      <c r="N451" s="23"/>
      <c r="O451" s="24"/>
      <c r="P451" s="24"/>
      <c r="Q451" s="24"/>
      <c r="R451" s="26"/>
      <c r="S451" s="24"/>
      <c r="T451" s="24"/>
      <c r="U451" s="24"/>
      <c r="V451" s="28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s="20" customFormat="1" x14ac:dyDescent="0.25">
      <c r="A452" s="1">
        <v>450</v>
      </c>
      <c r="B452" s="1"/>
      <c r="C452" s="1"/>
      <c r="D452" s="4"/>
      <c r="E452" s="4"/>
      <c r="F452" s="4"/>
      <c r="G452" s="4">
        <f t="shared" ref="G452:G454" si="39">MONTH(B452)</f>
        <v>1</v>
      </c>
      <c r="H452" s="4">
        <f t="shared" ref="H452:H454" si="40">YEAR(B452)</f>
        <v>1900</v>
      </c>
      <c r="I452" s="1"/>
      <c r="J452" s="4"/>
      <c r="K452" s="4"/>
      <c r="L452" s="1"/>
      <c r="M452" s="4" t="str">
        <f>IFERROR(VLOOKUP(J452,Config!$A:$G,7,0),"")</f>
        <v/>
      </c>
      <c r="N452" s="23"/>
      <c r="O452" s="24"/>
      <c r="P452" s="24"/>
      <c r="Q452" s="24"/>
      <c r="R452" s="26"/>
      <c r="S452" s="24"/>
      <c r="T452" s="24"/>
      <c r="U452" s="24"/>
      <c r="V452" s="28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s="20" customFormat="1" x14ac:dyDescent="0.25">
      <c r="A453" s="1">
        <v>451</v>
      </c>
      <c r="B453" s="1"/>
      <c r="C453" s="1"/>
      <c r="D453" s="4"/>
      <c r="E453" s="4"/>
      <c r="F453" s="4"/>
      <c r="G453" s="4">
        <f t="shared" si="39"/>
        <v>1</v>
      </c>
      <c r="H453" s="4">
        <f t="shared" si="40"/>
        <v>1900</v>
      </c>
      <c r="I453" s="1"/>
      <c r="J453" s="4"/>
      <c r="K453" s="4"/>
      <c r="L453" s="1"/>
      <c r="M453" s="4" t="str">
        <f>IFERROR(VLOOKUP(J453,Config!$A:$G,7,0),"")</f>
        <v/>
      </c>
      <c r="N453" s="23"/>
      <c r="O453" s="24"/>
      <c r="P453" s="24"/>
      <c r="Q453" s="24"/>
      <c r="R453" s="26"/>
      <c r="S453" s="24"/>
      <c r="T453" s="24"/>
      <c r="U453" s="24"/>
      <c r="V453" s="28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s="20" customFormat="1" x14ac:dyDescent="0.25">
      <c r="A454" s="1">
        <v>452</v>
      </c>
      <c r="B454" s="1"/>
      <c r="C454" s="1"/>
      <c r="D454" s="4"/>
      <c r="E454" s="4"/>
      <c r="F454" s="4"/>
      <c r="G454" s="4">
        <f t="shared" si="39"/>
        <v>1</v>
      </c>
      <c r="H454" s="4">
        <f t="shared" si="40"/>
        <v>1900</v>
      </c>
      <c r="I454" s="1"/>
      <c r="J454" s="4"/>
      <c r="K454" s="4"/>
      <c r="L454" s="1"/>
      <c r="M454" s="4" t="str">
        <f>IFERROR(VLOOKUP(J454,Config!$A:$G,7,0),"")</f>
        <v/>
      </c>
      <c r="N454" s="23"/>
      <c r="O454" s="24"/>
      <c r="P454" s="24"/>
      <c r="Q454" s="24"/>
      <c r="R454" s="26"/>
      <c r="S454" s="24"/>
      <c r="T454" s="24"/>
      <c r="U454" s="24"/>
      <c r="V454" s="28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s="20" customFormat="1" x14ac:dyDescent="0.25">
      <c r="A455" s="1">
        <v>453</v>
      </c>
      <c r="B455" s="1"/>
      <c r="C455" s="1"/>
      <c r="D455" s="4"/>
      <c r="E455" s="4"/>
      <c r="F455" s="4"/>
      <c r="G455" s="4"/>
      <c r="H455" s="4"/>
      <c r="I455" s="1"/>
      <c r="J455" s="4"/>
      <c r="K455" s="4"/>
      <c r="L455" s="1"/>
      <c r="M455" s="4" t="str">
        <f>IFERROR(VLOOKUP(J455,Config!$A:$G,7,0),"")</f>
        <v/>
      </c>
      <c r="N455" s="23"/>
      <c r="O455" s="24"/>
      <c r="P455" s="24"/>
      <c r="Q455" s="24"/>
      <c r="R455" s="26"/>
      <c r="S455" s="24"/>
      <c r="T455" s="24"/>
      <c r="U455" s="24"/>
      <c r="V455" s="28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s="20" customFormat="1" x14ac:dyDescent="0.25">
      <c r="A456" s="1">
        <v>454</v>
      </c>
      <c r="B456" s="1"/>
      <c r="C456" s="1"/>
      <c r="D456" s="4"/>
      <c r="E456" s="4"/>
      <c r="F456" s="4"/>
      <c r="G456" s="4"/>
      <c r="H456" s="4"/>
      <c r="I456" s="1"/>
      <c r="J456" s="4"/>
      <c r="K456" s="4"/>
      <c r="L456" s="1"/>
      <c r="M456" s="4" t="str">
        <f>IFERROR(VLOOKUP(J456,Config!$A:$G,7,0),"")</f>
        <v/>
      </c>
      <c r="N456" s="23"/>
      <c r="O456" s="24"/>
      <c r="P456" s="24"/>
      <c r="Q456" s="24"/>
      <c r="R456" s="26"/>
      <c r="S456" s="24"/>
      <c r="T456" s="24"/>
      <c r="U456" s="24"/>
      <c r="V456" s="28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s="20" customFormat="1" x14ac:dyDescent="0.25">
      <c r="A457" s="1">
        <v>455</v>
      </c>
      <c r="B457" s="1"/>
      <c r="C457" s="1"/>
      <c r="D457" s="4"/>
      <c r="E457" s="4"/>
      <c r="F457" s="4"/>
      <c r="G457" s="4"/>
      <c r="H457" s="4"/>
      <c r="I457" s="1"/>
      <c r="J457" s="4"/>
      <c r="K457" s="4"/>
      <c r="L457" s="1"/>
      <c r="M457" s="4" t="str">
        <f>IFERROR(VLOOKUP(J457,Config!$A:$G,7,0),"")</f>
        <v/>
      </c>
      <c r="N457" s="23"/>
      <c r="O457" s="24"/>
      <c r="P457" s="24"/>
      <c r="Q457" s="24"/>
      <c r="R457" s="26"/>
      <c r="S457" s="24"/>
      <c r="T457" s="24"/>
      <c r="U457" s="24"/>
      <c r="V457" s="28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s="20" customFormat="1" x14ac:dyDescent="0.25">
      <c r="A458" s="1">
        <v>456</v>
      </c>
      <c r="B458" s="1"/>
      <c r="C458" s="1"/>
      <c r="D458" s="4"/>
      <c r="E458" s="4"/>
      <c r="F458" s="4"/>
      <c r="G458" s="4"/>
      <c r="H458" s="4"/>
      <c r="I458" s="1"/>
      <c r="J458" s="4"/>
      <c r="K458" s="4"/>
      <c r="L458" s="1"/>
      <c r="M458" s="4" t="str">
        <f>IFERROR(VLOOKUP(J458,Config!$A:$G,7,0),"")</f>
        <v/>
      </c>
      <c r="N458" s="23"/>
      <c r="O458" s="24"/>
      <c r="P458" s="24"/>
      <c r="Q458" s="24"/>
      <c r="R458" s="26"/>
      <c r="S458" s="24"/>
      <c r="T458" s="24"/>
      <c r="U458" s="24"/>
      <c r="V458" s="28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s="20" customFormat="1" x14ac:dyDescent="0.25">
      <c r="A459" s="1">
        <v>457</v>
      </c>
      <c r="B459" s="1"/>
      <c r="C459" s="1"/>
      <c r="D459" s="4"/>
      <c r="E459" s="4"/>
      <c r="F459" s="4"/>
      <c r="G459" s="4"/>
      <c r="H459" s="4"/>
      <c r="I459" s="1"/>
      <c r="J459" s="4"/>
      <c r="K459" s="4"/>
      <c r="L459" s="1"/>
      <c r="M459" s="4" t="str">
        <f>IFERROR(VLOOKUP(J459,Config!$A:$G,7,0),"")</f>
        <v/>
      </c>
      <c r="N459" s="23"/>
      <c r="O459" s="24"/>
      <c r="P459" s="24"/>
      <c r="Q459" s="24"/>
      <c r="R459" s="26"/>
      <c r="S459" s="24"/>
      <c r="T459" s="24"/>
      <c r="U459" s="24"/>
      <c r="V459" s="28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s="20" customFormat="1" x14ac:dyDescent="0.25">
      <c r="A460" s="1">
        <v>458</v>
      </c>
      <c r="B460" s="1"/>
      <c r="C460" s="1"/>
      <c r="D460" s="4"/>
      <c r="E460" s="4"/>
      <c r="F460" s="4"/>
      <c r="G460" s="4"/>
      <c r="H460" s="4"/>
      <c r="I460" s="1"/>
      <c r="J460" s="4"/>
      <c r="K460" s="4"/>
      <c r="L460" s="1"/>
      <c r="M460" s="4" t="str">
        <f>IFERROR(VLOOKUP(J460,Config!$A:$G,7,0),"")</f>
        <v/>
      </c>
      <c r="N460" s="23"/>
      <c r="O460" s="24"/>
      <c r="P460" s="24"/>
      <c r="Q460" s="24"/>
      <c r="R460" s="26"/>
      <c r="S460" s="24"/>
      <c r="T460" s="24"/>
      <c r="U460" s="24"/>
      <c r="V460" s="28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s="20" customFormat="1" x14ac:dyDescent="0.25">
      <c r="A461" s="1">
        <v>459</v>
      </c>
      <c r="B461" s="1"/>
      <c r="C461" s="1"/>
      <c r="D461" s="4"/>
      <c r="E461" s="4"/>
      <c r="F461" s="4"/>
      <c r="G461" s="4"/>
      <c r="H461" s="4"/>
      <c r="I461" s="1"/>
      <c r="J461" s="4"/>
      <c r="K461" s="4"/>
      <c r="L461" s="1"/>
      <c r="M461" s="4" t="str">
        <f>IFERROR(VLOOKUP(J461,Config!$A:$G,7,0),"")</f>
        <v/>
      </c>
      <c r="N461" s="23"/>
      <c r="O461" s="24"/>
      <c r="P461" s="24"/>
      <c r="Q461" s="24"/>
      <c r="R461" s="26"/>
      <c r="S461" s="24"/>
      <c r="T461" s="24"/>
      <c r="U461" s="24"/>
      <c r="V461" s="28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s="20" customFormat="1" x14ac:dyDescent="0.25">
      <c r="A462" s="1">
        <v>460</v>
      </c>
      <c r="B462" s="1"/>
      <c r="C462" s="1"/>
      <c r="D462" s="4"/>
      <c r="E462" s="4"/>
      <c r="F462" s="4"/>
      <c r="G462" s="4"/>
      <c r="H462" s="4"/>
      <c r="I462" s="1"/>
      <c r="J462" s="4"/>
      <c r="K462" s="4"/>
      <c r="L462" s="1"/>
      <c r="M462" s="4" t="str">
        <f>IFERROR(VLOOKUP(J462,Config!$A:$G,7,0),"")</f>
        <v/>
      </c>
      <c r="N462" s="23"/>
      <c r="O462" s="24"/>
      <c r="P462" s="24"/>
      <c r="Q462" s="24"/>
      <c r="R462" s="26"/>
      <c r="S462" s="24"/>
      <c r="T462" s="24"/>
      <c r="U462" s="24"/>
      <c r="V462" s="28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s="20" customFormat="1" x14ac:dyDescent="0.25">
      <c r="A463" s="1">
        <v>461</v>
      </c>
      <c r="B463" s="1"/>
      <c r="C463" s="1"/>
      <c r="D463" s="4"/>
      <c r="E463" s="4"/>
      <c r="F463" s="4"/>
      <c r="G463" s="4"/>
      <c r="H463" s="4"/>
      <c r="I463" s="1"/>
      <c r="J463" s="4"/>
      <c r="K463" s="4"/>
      <c r="L463" s="1"/>
      <c r="M463" s="4" t="str">
        <f>IFERROR(VLOOKUP(J463,Config!$A:$G,7,0),"")</f>
        <v/>
      </c>
      <c r="N463" s="23"/>
      <c r="O463" s="24"/>
      <c r="P463" s="24"/>
      <c r="Q463" s="24"/>
      <c r="R463" s="26"/>
      <c r="S463" s="24"/>
      <c r="T463" s="24"/>
      <c r="U463" s="24"/>
      <c r="V463" s="28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s="20" customFormat="1" x14ac:dyDescent="0.25">
      <c r="A464" s="1">
        <v>462</v>
      </c>
      <c r="B464" s="1"/>
      <c r="C464" s="1"/>
      <c r="D464" s="4"/>
      <c r="E464" s="4"/>
      <c r="F464" s="4"/>
      <c r="G464" s="4"/>
      <c r="H464" s="4"/>
      <c r="I464" s="1"/>
      <c r="J464" s="4"/>
      <c r="K464" s="4"/>
      <c r="L464" s="1"/>
      <c r="M464" s="4" t="str">
        <f>IFERROR(VLOOKUP(J464,Config!$A:$G,7,0),"")</f>
        <v/>
      </c>
      <c r="N464" s="23"/>
      <c r="O464" s="24"/>
      <c r="P464" s="24"/>
      <c r="Q464" s="24"/>
      <c r="R464" s="26"/>
      <c r="S464" s="24"/>
      <c r="T464" s="24"/>
      <c r="U464" s="24"/>
      <c r="V464" s="28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s="20" customFormat="1" x14ac:dyDescent="0.25">
      <c r="A465" s="1">
        <v>463</v>
      </c>
      <c r="B465" s="1"/>
      <c r="C465" s="1"/>
      <c r="D465" s="4"/>
      <c r="E465" s="4"/>
      <c r="F465" s="4"/>
      <c r="G465" s="4"/>
      <c r="H465" s="4"/>
      <c r="I465" s="1"/>
      <c r="J465" s="4"/>
      <c r="K465" s="4"/>
      <c r="L465" s="1"/>
      <c r="M465" s="4" t="str">
        <f>IFERROR(VLOOKUP(J465,Config!$A:$G,7,0),"")</f>
        <v/>
      </c>
      <c r="N465" s="23"/>
      <c r="O465" s="24"/>
      <c r="P465" s="24"/>
      <c r="Q465" s="24"/>
      <c r="R465" s="26"/>
      <c r="S465" s="24"/>
      <c r="T465" s="24"/>
      <c r="U465" s="24"/>
      <c r="V465" s="28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s="20" customFormat="1" x14ac:dyDescent="0.25">
      <c r="A466" s="1">
        <v>464</v>
      </c>
      <c r="B466" s="1"/>
      <c r="C466" s="1"/>
      <c r="D466" s="4"/>
      <c r="E466" s="4"/>
      <c r="F466" s="4"/>
      <c r="G466" s="4"/>
      <c r="H466" s="4"/>
      <c r="I466" s="1"/>
      <c r="J466" s="4"/>
      <c r="K466" s="4"/>
      <c r="L466" s="1"/>
      <c r="M466" s="4" t="str">
        <f>IFERROR(VLOOKUP(J466,Config!$A:$G,7,0),"")</f>
        <v/>
      </c>
      <c r="N466" s="23"/>
      <c r="O466" s="24"/>
      <c r="P466" s="24"/>
      <c r="Q466" s="24"/>
      <c r="R466" s="26"/>
      <c r="S466" s="24"/>
      <c r="T466" s="24"/>
      <c r="U466" s="24"/>
      <c r="V466" s="28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s="20" customFormat="1" x14ac:dyDescent="0.25">
      <c r="A467" s="1">
        <v>465</v>
      </c>
      <c r="B467" s="1"/>
      <c r="C467" s="1"/>
      <c r="D467" s="4"/>
      <c r="E467" s="4"/>
      <c r="F467" s="4"/>
      <c r="G467" s="4"/>
      <c r="H467" s="4"/>
      <c r="I467" s="1"/>
      <c r="J467" s="4"/>
      <c r="K467" s="4"/>
      <c r="L467" s="1"/>
      <c r="M467" s="4" t="str">
        <f>IFERROR(VLOOKUP(J467,Config!$A:$G,7,0),"")</f>
        <v/>
      </c>
      <c r="N467" s="23"/>
      <c r="O467" s="24"/>
      <c r="P467" s="24"/>
      <c r="Q467" s="24"/>
      <c r="R467" s="26"/>
      <c r="S467" s="24"/>
      <c r="T467" s="24"/>
      <c r="U467" s="24"/>
      <c r="V467" s="28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s="20" customFormat="1" x14ac:dyDescent="0.25">
      <c r="A468" s="1">
        <v>466</v>
      </c>
      <c r="B468" s="1"/>
      <c r="C468" s="1"/>
      <c r="D468" s="4"/>
      <c r="E468" s="4"/>
      <c r="F468" s="4"/>
      <c r="G468" s="4"/>
      <c r="H468" s="4"/>
      <c r="I468" s="1"/>
      <c r="J468" s="4"/>
      <c r="K468" s="4"/>
      <c r="L468" s="1"/>
      <c r="M468" s="4" t="str">
        <f>IFERROR(VLOOKUP(J468,Config!$A:$G,7,0),"")</f>
        <v/>
      </c>
      <c r="N468" s="23"/>
      <c r="O468" s="24"/>
      <c r="P468" s="24"/>
      <c r="Q468" s="24"/>
      <c r="R468" s="26"/>
      <c r="S468" s="24"/>
      <c r="T468" s="24"/>
      <c r="U468" s="24"/>
      <c r="V468" s="28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s="20" customFormat="1" x14ac:dyDescent="0.25">
      <c r="A469" s="1">
        <v>467</v>
      </c>
      <c r="B469" s="1"/>
      <c r="C469" s="1"/>
      <c r="D469" s="4"/>
      <c r="E469" s="4"/>
      <c r="F469" s="4"/>
      <c r="G469" s="4"/>
      <c r="H469" s="4"/>
      <c r="I469" s="1"/>
      <c r="J469" s="4"/>
      <c r="K469" s="4"/>
      <c r="L469" s="1"/>
      <c r="M469" s="4" t="str">
        <f>IFERROR(VLOOKUP(J469,Config!$A:$G,7,0),"")</f>
        <v/>
      </c>
      <c r="N469" s="23"/>
      <c r="O469" s="24"/>
      <c r="P469" s="24"/>
      <c r="Q469" s="24"/>
      <c r="R469" s="26"/>
      <c r="S469" s="24"/>
      <c r="T469" s="24"/>
      <c r="U469" s="24"/>
      <c r="V469" s="28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s="20" customFormat="1" x14ac:dyDescent="0.25">
      <c r="A470" s="1">
        <v>468</v>
      </c>
      <c r="B470" s="1"/>
      <c r="C470" s="1"/>
      <c r="D470" s="4"/>
      <c r="E470" s="4"/>
      <c r="F470" s="4"/>
      <c r="G470" s="4"/>
      <c r="H470" s="4"/>
      <c r="I470" s="1"/>
      <c r="J470" s="4"/>
      <c r="K470" s="4"/>
      <c r="L470" s="1"/>
      <c r="M470" s="4" t="str">
        <f>IFERROR(VLOOKUP(J470,Config!$A:$G,7,0),"")</f>
        <v/>
      </c>
      <c r="N470" s="23"/>
      <c r="O470" s="24"/>
      <c r="P470" s="24"/>
      <c r="Q470" s="24"/>
      <c r="R470" s="26"/>
      <c r="S470" s="24"/>
      <c r="T470" s="24"/>
      <c r="U470" s="24"/>
      <c r="V470" s="28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s="20" customFormat="1" x14ac:dyDescent="0.25">
      <c r="A471" s="1">
        <v>469</v>
      </c>
      <c r="B471" s="1"/>
      <c r="C471" s="1"/>
      <c r="D471" s="4"/>
      <c r="E471" s="4"/>
      <c r="F471" s="4"/>
      <c r="G471" s="4"/>
      <c r="H471" s="4"/>
      <c r="I471" s="1"/>
      <c r="J471" s="4"/>
      <c r="K471" s="4"/>
      <c r="L471" s="1"/>
      <c r="M471" s="4" t="str">
        <f>IFERROR(VLOOKUP(J471,Config!$A:$G,7,0),"")</f>
        <v/>
      </c>
      <c r="N471" s="23"/>
      <c r="O471" s="24"/>
      <c r="P471" s="24"/>
      <c r="Q471" s="24"/>
      <c r="R471" s="26"/>
      <c r="S471" s="24"/>
      <c r="T471" s="24"/>
      <c r="U471" s="24"/>
      <c r="V471" s="28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s="20" customFormat="1" x14ac:dyDescent="0.25">
      <c r="A472" s="1">
        <v>470</v>
      </c>
      <c r="B472" s="1"/>
      <c r="C472" s="1"/>
      <c r="D472" s="4"/>
      <c r="E472" s="4"/>
      <c r="F472" s="4"/>
      <c r="G472" s="4"/>
      <c r="H472" s="4"/>
      <c r="I472" s="1"/>
      <c r="J472" s="4"/>
      <c r="K472" s="4"/>
      <c r="L472" s="1"/>
      <c r="M472" s="4" t="str">
        <f>IFERROR(VLOOKUP(J472,Config!$A:$G,7,0),"")</f>
        <v/>
      </c>
      <c r="N472" s="23"/>
      <c r="O472" s="24"/>
      <c r="P472" s="24"/>
      <c r="Q472" s="24"/>
      <c r="R472" s="26"/>
      <c r="S472" s="24"/>
      <c r="T472" s="24"/>
      <c r="U472" s="24"/>
      <c r="V472" s="28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s="20" customFormat="1" x14ac:dyDescent="0.25">
      <c r="A473" s="1">
        <v>471</v>
      </c>
      <c r="B473" s="1"/>
      <c r="C473" s="1"/>
      <c r="D473" s="4"/>
      <c r="E473" s="4"/>
      <c r="F473" s="4"/>
      <c r="G473" s="4"/>
      <c r="H473" s="4"/>
      <c r="I473" s="1"/>
      <c r="J473" s="4"/>
      <c r="K473" s="4"/>
      <c r="L473" s="1"/>
      <c r="M473" s="4" t="str">
        <f>IFERROR(VLOOKUP(J473,Config!$A:$G,7,0),"")</f>
        <v/>
      </c>
      <c r="N473" s="23"/>
      <c r="O473" s="24"/>
      <c r="P473" s="24"/>
      <c r="Q473" s="24"/>
      <c r="R473" s="26"/>
      <c r="S473" s="24"/>
      <c r="T473" s="24"/>
      <c r="U473" s="24"/>
      <c r="V473" s="28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s="20" customFormat="1" x14ac:dyDescent="0.25">
      <c r="A474" s="1">
        <v>472</v>
      </c>
      <c r="B474" s="1"/>
      <c r="C474" s="1"/>
      <c r="D474" s="4"/>
      <c r="E474" s="4"/>
      <c r="F474" s="4"/>
      <c r="G474" s="4"/>
      <c r="H474" s="4"/>
      <c r="I474" s="1"/>
      <c r="J474" s="4"/>
      <c r="K474" s="4"/>
      <c r="L474" s="1"/>
      <c r="M474" s="4" t="str">
        <f>IFERROR(VLOOKUP(J474,Config!$A:$G,7,0),"")</f>
        <v/>
      </c>
      <c r="N474" s="23"/>
      <c r="O474" s="24"/>
      <c r="P474" s="24"/>
      <c r="Q474" s="24"/>
      <c r="R474" s="26"/>
      <c r="S474" s="24"/>
      <c r="T474" s="24"/>
      <c r="U474" s="24"/>
      <c r="V474" s="28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s="20" customFormat="1" x14ac:dyDescent="0.25">
      <c r="A475" s="1">
        <v>473</v>
      </c>
      <c r="B475" s="1"/>
      <c r="C475" s="1"/>
      <c r="D475" s="4"/>
      <c r="E475" s="4"/>
      <c r="F475" s="4"/>
      <c r="G475" s="4"/>
      <c r="H475" s="4"/>
      <c r="I475" s="1"/>
      <c r="J475" s="4"/>
      <c r="K475" s="4"/>
      <c r="L475" s="1"/>
      <c r="M475" s="4" t="str">
        <f>IFERROR(VLOOKUP(J475,Config!$A:$G,7,0),"")</f>
        <v/>
      </c>
      <c r="N475" s="23"/>
      <c r="O475" s="24"/>
      <c r="P475" s="24"/>
      <c r="Q475" s="24"/>
      <c r="R475" s="26"/>
      <c r="S475" s="24"/>
      <c r="T475" s="24"/>
      <c r="U475" s="24"/>
      <c r="V475" s="28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s="20" customFormat="1" x14ac:dyDescent="0.25">
      <c r="A476" s="1">
        <v>474</v>
      </c>
      <c r="B476" s="1"/>
      <c r="C476" s="1"/>
      <c r="D476" s="4"/>
      <c r="E476" s="4"/>
      <c r="F476" s="4"/>
      <c r="G476" s="4"/>
      <c r="H476" s="4"/>
      <c r="I476" s="1"/>
      <c r="J476" s="4"/>
      <c r="K476" s="4"/>
      <c r="L476" s="1"/>
      <c r="M476" s="4" t="str">
        <f>IFERROR(VLOOKUP(J476,Config!$A:$G,7,0),"")</f>
        <v/>
      </c>
      <c r="N476" s="23"/>
      <c r="O476" s="24"/>
      <c r="P476" s="24"/>
      <c r="Q476" s="24"/>
      <c r="R476" s="26"/>
      <c r="S476" s="24"/>
      <c r="T476" s="24"/>
      <c r="U476" s="24"/>
      <c r="V476" s="28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s="20" customFormat="1" x14ac:dyDescent="0.25">
      <c r="A477" s="1">
        <v>475</v>
      </c>
      <c r="B477" s="1"/>
      <c r="C477" s="1"/>
      <c r="D477" s="4"/>
      <c r="E477" s="4"/>
      <c r="F477" s="4"/>
      <c r="G477" s="4"/>
      <c r="H477" s="4"/>
      <c r="I477" s="1"/>
      <c r="J477" s="4"/>
      <c r="K477" s="4"/>
      <c r="L477" s="1"/>
      <c r="M477" s="4" t="str">
        <f>IFERROR(VLOOKUP(J477,Config!$A:$G,7,0),"")</f>
        <v/>
      </c>
      <c r="N477" s="23"/>
      <c r="O477" s="24"/>
      <c r="P477" s="24"/>
      <c r="Q477" s="24"/>
      <c r="R477" s="26"/>
      <c r="S477" s="24"/>
      <c r="T477" s="24"/>
      <c r="U477" s="24"/>
      <c r="V477" s="28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s="20" customFormat="1" x14ac:dyDescent="0.25">
      <c r="A478" s="1">
        <v>476</v>
      </c>
      <c r="B478" s="1"/>
      <c r="C478" s="1"/>
      <c r="D478" s="4"/>
      <c r="E478" s="4"/>
      <c r="F478" s="4"/>
      <c r="G478" s="4"/>
      <c r="H478" s="4"/>
      <c r="I478" s="1"/>
      <c r="J478" s="4"/>
      <c r="K478" s="4"/>
      <c r="L478" s="1"/>
      <c r="M478" s="4" t="str">
        <f>IFERROR(VLOOKUP(J478,Config!$A:$G,7,0),"")</f>
        <v/>
      </c>
      <c r="N478" s="23"/>
      <c r="O478" s="24"/>
      <c r="P478" s="24"/>
      <c r="Q478" s="24"/>
      <c r="R478" s="26"/>
      <c r="S478" s="24"/>
      <c r="T478" s="24"/>
      <c r="U478" s="24"/>
      <c r="V478" s="28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s="20" customFormat="1" x14ac:dyDescent="0.25">
      <c r="A479" s="1">
        <v>477</v>
      </c>
      <c r="B479" s="1"/>
      <c r="C479" s="1"/>
      <c r="D479" s="4"/>
      <c r="E479" s="4"/>
      <c r="F479" s="4"/>
      <c r="G479" s="4"/>
      <c r="H479" s="4"/>
      <c r="I479" s="1"/>
      <c r="J479" s="4"/>
      <c r="K479" s="4"/>
      <c r="L479" s="1"/>
      <c r="M479" s="4" t="str">
        <f>IFERROR(VLOOKUP(J479,Config!$A:$G,7,0),"")</f>
        <v/>
      </c>
      <c r="N479" s="23"/>
      <c r="O479" s="24"/>
      <c r="P479" s="24"/>
      <c r="Q479" s="24"/>
      <c r="R479" s="26"/>
      <c r="S479" s="24"/>
      <c r="T479" s="24"/>
      <c r="U479" s="24"/>
      <c r="V479" s="28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s="20" customFormat="1" x14ac:dyDescent="0.25">
      <c r="A480" s="1">
        <v>478</v>
      </c>
      <c r="B480" s="1"/>
      <c r="C480" s="1"/>
      <c r="D480" s="4"/>
      <c r="E480" s="4"/>
      <c r="F480" s="4"/>
      <c r="G480" s="4"/>
      <c r="H480" s="4"/>
      <c r="I480" s="1"/>
      <c r="J480" s="4"/>
      <c r="K480" s="4"/>
      <c r="L480" s="1"/>
      <c r="M480" s="4" t="str">
        <f>IFERROR(VLOOKUP(J480,Config!$A:$G,7,0),"")</f>
        <v/>
      </c>
      <c r="N480" s="23"/>
      <c r="O480" s="24"/>
      <c r="P480" s="24"/>
      <c r="Q480" s="24"/>
      <c r="R480" s="26"/>
      <c r="S480" s="24"/>
      <c r="T480" s="24"/>
      <c r="U480" s="24"/>
      <c r="V480" s="28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s="20" customFormat="1" x14ac:dyDescent="0.25">
      <c r="A481" s="1">
        <v>479</v>
      </c>
      <c r="B481" s="1"/>
      <c r="C481" s="1"/>
      <c r="D481" s="4"/>
      <c r="E481" s="4"/>
      <c r="F481" s="4"/>
      <c r="G481" s="4"/>
      <c r="H481" s="4"/>
      <c r="I481" s="1"/>
      <c r="J481" s="4"/>
      <c r="K481" s="4"/>
      <c r="L481" s="1"/>
      <c r="M481" s="4" t="str">
        <f>IFERROR(VLOOKUP(J481,Config!$A:$G,7,0),"")</f>
        <v/>
      </c>
      <c r="N481" s="23"/>
      <c r="O481" s="24"/>
      <c r="P481" s="24"/>
      <c r="Q481" s="24"/>
      <c r="R481" s="26"/>
      <c r="S481" s="24"/>
      <c r="T481" s="24"/>
      <c r="U481" s="24"/>
      <c r="V481" s="28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s="20" customFormat="1" x14ac:dyDescent="0.25">
      <c r="A482" s="1">
        <v>480</v>
      </c>
      <c r="B482" s="1"/>
      <c r="C482" s="1"/>
      <c r="D482" s="4"/>
      <c r="E482" s="4"/>
      <c r="F482" s="4"/>
      <c r="G482" s="4"/>
      <c r="H482" s="4"/>
      <c r="I482" s="1"/>
      <c r="J482" s="4"/>
      <c r="K482" s="4"/>
      <c r="L482" s="1"/>
      <c r="M482" s="4" t="str">
        <f>IFERROR(VLOOKUP(J482,Config!$A:$G,7,0),"")</f>
        <v/>
      </c>
      <c r="N482" s="23"/>
      <c r="O482" s="24"/>
      <c r="P482" s="24"/>
      <c r="Q482" s="24"/>
      <c r="R482" s="26"/>
      <c r="S482" s="24"/>
      <c r="T482" s="24"/>
      <c r="U482" s="24"/>
      <c r="V482" s="28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s="20" customFormat="1" x14ac:dyDescent="0.25">
      <c r="A483" s="1">
        <v>481</v>
      </c>
      <c r="B483" s="1"/>
      <c r="C483" s="1"/>
      <c r="D483" s="4"/>
      <c r="E483" s="4"/>
      <c r="F483" s="4"/>
      <c r="G483" s="4"/>
      <c r="H483" s="4"/>
      <c r="I483" s="1"/>
      <c r="J483" s="4"/>
      <c r="K483" s="4"/>
      <c r="L483" s="1"/>
      <c r="M483" s="4" t="str">
        <f>IFERROR(VLOOKUP(J483,Config!$A:$G,7,0),"")</f>
        <v/>
      </c>
      <c r="N483" s="23"/>
      <c r="O483" s="24"/>
      <c r="P483" s="24"/>
      <c r="Q483" s="24"/>
      <c r="R483" s="26"/>
      <c r="S483" s="24"/>
      <c r="T483" s="24"/>
      <c r="U483" s="24"/>
      <c r="V483" s="28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s="20" customFormat="1" x14ac:dyDescent="0.25">
      <c r="A484" s="1">
        <v>482</v>
      </c>
      <c r="B484" s="1"/>
      <c r="C484" s="1"/>
      <c r="D484" s="4"/>
      <c r="E484" s="4"/>
      <c r="F484" s="4"/>
      <c r="G484" s="4"/>
      <c r="H484" s="4"/>
      <c r="I484" s="1"/>
      <c r="J484" s="4"/>
      <c r="K484" s="4"/>
      <c r="L484" s="1"/>
      <c r="M484" s="4" t="str">
        <f>IFERROR(VLOOKUP(J484,Config!$A:$G,7,0),"")</f>
        <v/>
      </c>
      <c r="N484" s="23"/>
      <c r="O484" s="24"/>
      <c r="P484" s="24"/>
      <c r="Q484" s="24"/>
      <c r="R484" s="26"/>
      <c r="S484" s="24"/>
      <c r="T484" s="24"/>
      <c r="U484" s="24"/>
      <c r="V484" s="28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s="20" customFormat="1" x14ac:dyDescent="0.25">
      <c r="A485" s="1">
        <v>483</v>
      </c>
      <c r="B485" s="1"/>
      <c r="C485" s="1"/>
      <c r="D485" s="4"/>
      <c r="E485" s="4"/>
      <c r="F485" s="4"/>
      <c r="G485" s="4"/>
      <c r="H485" s="4"/>
      <c r="I485" s="1"/>
      <c r="J485" s="4"/>
      <c r="K485" s="4"/>
      <c r="L485" s="1"/>
      <c r="M485" s="4" t="str">
        <f>IFERROR(VLOOKUP(J485,Config!$A:$G,7,0),"")</f>
        <v/>
      </c>
      <c r="N485" s="23"/>
      <c r="O485" s="24"/>
      <c r="P485" s="24"/>
      <c r="Q485" s="24"/>
      <c r="R485" s="26"/>
      <c r="S485" s="24"/>
      <c r="T485" s="24"/>
      <c r="U485" s="24"/>
      <c r="V485" s="28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s="20" customFormat="1" x14ac:dyDescent="0.25">
      <c r="A486" s="1">
        <v>484</v>
      </c>
      <c r="B486" s="1"/>
      <c r="C486" s="1"/>
      <c r="D486" s="4"/>
      <c r="E486" s="4"/>
      <c r="F486" s="4"/>
      <c r="G486" s="4"/>
      <c r="H486" s="4"/>
      <c r="I486" s="1"/>
      <c r="J486" s="4"/>
      <c r="K486" s="4"/>
      <c r="L486" s="1"/>
      <c r="M486" s="4" t="str">
        <f>IFERROR(VLOOKUP(J486,Config!$A:$G,7,0),"")</f>
        <v/>
      </c>
      <c r="N486" s="23"/>
      <c r="O486" s="24"/>
      <c r="P486" s="24"/>
      <c r="Q486" s="24"/>
      <c r="R486" s="26"/>
      <c r="S486" s="24"/>
      <c r="T486" s="24"/>
      <c r="U486" s="24"/>
      <c r="V486" s="28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s="20" customFormat="1" x14ac:dyDescent="0.25">
      <c r="A487" s="1">
        <v>485</v>
      </c>
      <c r="B487" s="1"/>
      <c r="C487" s="1"/>
      <c r="D487" s="4"/>
      <c r="E487" s="4"/>
      <c r="F487" s="4"/>
      <c r="G487" s="4"/>
      <c r="H487" s="4"/>
      <c r="I487" s="1"/>
      <c r="J487" s="4"/>
      <c r="K487" s="4"/>
      <c r="L487" s="1"/>
      <c r="M487" s="4" t="str">
        <f>IFERROR(VLOOKUP(J487,Config!$A:$G,7,0),"")</f>
        <v/>
      </c>
      <c r="N487" s="23"/>
      <c r="O487" s="24"/>
      <c r="P487" s="24"/>
      <c r="Q487" s="24"/>
      <c r="R487" s="26"/>
      <c r="S487" s="24"/>
      <c r="T487" s="24"/>
      <c r="U487" s="24"/>
      <c r="V487" s="28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s="20" customFormat="1" x14ac:dyDescent="0.25">
      <c r="A488" s="1">
        <v>486</v>
      </c>
      <c r="B488" s="1"/>
      <c r="C488" s="1"/>
      <c r="D488" s="4"/>
      <c r="E488" s="4"/>
      <c r="F488" s="4"/>
      <c r="G488" s="4"/>
      <c r="H488" s="4"/>
      <c r="I488" s="1"/>
      <c r="J488" s="4"/>
      <c r="K488" s="4"/>
      <c r="L488" s="1"/>
      <c r="M488" s="4" t="str">
        <f>IFERROR(VLOOKUP(J488,Config!$A:$G,7,0),"")</f>
        <v/>
      </c>
      <c r="N488" s="23"/>
      <c r="O488" s="24"/>
      <c r="P488" s="24"/>
      <c r="Q488" s="24"/>
      <c r="R488" s="26"/>
      <c r="S488" s="24"/>
      <c r="T488" s="24"/>
      <c r="U488" s="24"/>
      <c r="V488" s="28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s="20" customFormat="1" x14ac:dyDescent="0.25">
      <c r="A489" s="1">
        <v>487</v>
      </c>
      <c r="B489" s="1"/>
      <c r="C489" s="1"/>
      <c r="D489" s="4"/>
      <c r="E489" s="4"/>
      <c r="F489" s="4"/>
      <c r="G489" s="4"/>
      <c r="H489" s="4"/>
      <c r="I489" s="1"/>
      <c r="J489" s="4"/>
      <c r="K489" s="4"/>
      <c r="L489" s="1"/>
      <c r="M489" s="4" t="str">
        <f>IFERROR(VLOOKUP(J489,Config!$A:$G,7,0),"")</f>
        <v/>
      </c>
      <c r="N489" s="23"/>
      <c r="O489" s="24"/>
      <c r="P489" s="24"/>
      <c r="Q489" s="24"/>
      <c r="R489" s="26"/>
      <c r="S489" s="24"/>
      <c r="T489" s="24"/>
      <c r="U489" s="24"/>
      <c r="V489" s="28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s="20" customFormat="1" x14ac:dyDescent="0.25">
      <c r="A490" s="1">
        <v>488</v>
      </c>
      <c r="B490" s="1"/>
      <c r="C490" s="1"/>
      <c r="D490" s="4"/>
      <c r="E490" s="4"/>
      <c r="F490" s="4"/>
      <c r="G490" s="4"/>
      <c r="H490" s="4"/>
      <c r="I490" s="1"/>
      <c r="J490" s="4"/>
      <c r="K490" s="4"/>
      <c r="L490" s="1"/>
      <c r="M490" s="4" t="str">
        <f>IFERROR(VLOOKUP(J490,Config!$A:$G,7,0),"")</f>
        <v/>
      </c>
      <c r="N490" s="23"/>
      <c r="O490" s="24"/>
      <c r="P490" s="24"/>
      <c r="Q490" s="24"/>
      <c r="R490" s="26"/>
      <c r="S490" s="24"/>
      <c r="T490" s="24"/>
      <c r="U490" s="24"/>
      <c r="V490" s="28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s="20" customFormat="1" x14ac:dyDescent="0.25">
      <c r="A491" s="1">
        <v>489</v>
      </c>
      <c r="B491" s="1"/>
      <c r="C491" s="1"/>
      <c r="D491" s="4"/>
      <c r="E491" s="4"/>
      <c r="F491" s="4"/>
      <c r="G491" s="4"/>
      <c r="H491" s="4"/>
      <c r="I491" s="1"/>
      <c r="J491" s="4"/>
      <c r="K491" s="4"/>
      <c r="L491" s="1"/>
      <c r="M491" s="4" t="str">
        <f>IFERROR(VLOOKUP(J491,Config!$A:$G,7,0),"")</f>
        <v/>
      </c>
      <c r="N491" s="23"/>
      <c r="O491" s="24"/>
      <c r="P491" s="24"/>
      <c r="Q491" s="24"/>
      <c r="R491" s="26"/>
      <c r="S491" s="24"/>
      <c r="T491" s="24"/>
      <c r="U491" s="24"/>
      <c r="V491" s="28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s="20" customFormat="1" x14ac:dyDescent="0.25">
      <c r="A492" s="1">
        <v>490</v>
      </c>
      <c r="B492" s="1"/>
      <c r="C492" s="1"/>
      <c r="D492" s="4"/>
      <c r="E492" s="4"/>
      <c r="F492" s="4"/>
      <c r="G492" s="4"/>
      <c r="H492" s="4"/>
      <c r="I492" s="1"/>
      <c r="J492" s="4"/>
      <c r="K492" s="4"/>
      <c r="L492" s="1"/>
      <c r="M492" s="4" t="str">
        <f>IFERROR(VLOOKUP(J492,Config!$A:$G,7,0),"")</f>
        <v/>
      </c>
      <c r="N492" s="23"/>
      <c r="O492" s="24"/>
      <c r="P492" s="24"/>
      <c r="Q492" s="24"/>
      <c r="R492" s="26"/>
      <c r="S492" s="24"/>
      <c r="T492" s="24"/>
      <c r="U492" s="24"/>
      <c r="V492" s="28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s="20" customFormat="1" x14ac:dyDescent="0.25">
      <c r="A493" s="1">
        <v>491</v>
      </c>
      <c r="B493" s="1"/>
      <c r="C493" s="1"/>
      <c r="D493" s="4"/>
      <c r="E493" s="4"/>
      <c r="F493" s="4"/>
      <c r="G493" s="4"/>
      <c r="H493" s="4"/>
      <c r="I493" s="1"/>
      <c r="J493" s="4"/>
      <c r="K493" s="4"/>
      <c r="L493" s="1"/>
      <c r="M493" s="4" t="str">
        <f>IFERROR(VLOOKUP(J493,Config!$A:$G,7,0),"")</f>
        <v/>
      </c>
      <c r="N493" s="23"/>
      <c r="O493" s="24"/>
      <c r="P493" s="24"/>
      <c r="Q493" s="24"/>
      <c r="R493" s="26"/>
      <c r="S493" s="24"/>
      <c r="T493" s="24"/>
      <c r="U493" s="24"/>
      <c r="V493" s="28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s="20" customFormat="1" x14ac:dyDescent="0.25">
      <c r="A494" s="1">
        <v>492</v>
      </c>
      <c r="B494" s="1"/>
      <c r="C494" s="1"/>
      <c r="D494" s="4"/>
      <c r="E494" s="4"/>
      <c r="F494" s="4"/>
      <c r="G494" s="4"/>
      <c r="H494" s="4"/>
      <c r="I494" s="1"/>
      <c r="J494" s="4"/>
      <c r="K494" s="4"/>
      <c r="L494" s="1"/>
      <c r="M494" s="4" t="str">
        <f>IFERROR(VLOOKUP(J494,Config!$A:$G,7,0),"")</f>
        <v/>
      </c>
      <c r="N494" s="23"/>
      <c r="O494" s="24"/>
      <c r="P494" s="24"/>
      <c r="Q494" s="24"/>
      <c r="R494" s="26"/>
      <c r="S494" s="24"/>
      <c r="T494" s="24"/>
      <c r="U494" s="24"/>
      <c r="V494" s="28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s="20" customFormat="1" x14ac:dyDescent="0.25">
      <c r="A495" s="1">
        <v>493</v>
      </c>
      <c r="B495" s="1"/>
      <c r="C495" s="1"/>
      <c r="D495" s="4"/>
      <c r="E495" s="4"/>
      <c r="F495" s="4"/>
      <c r="G495" s="4"/>
      <c r="H495" s="4"/>
      <c r="I495" s="1"/>
      <c r="J495" s="4"/>
      <c r="K495" s="4"/>
      <c r="L495" s="1"/>
      <c r="M495" s="4" t="str">
        <f>IFERROR(VLOOKUP(J495,Config!$A:$G,7,0),"")</f>
        <v/>
      </c>
      <c r="N495" s="23"/>
      <c r="O495" s="24"/>
      <c r="P495" s="24"/>
      <c r="Q495" s="24"/>
      <c r="R495" s="26"/>
      <c r="S495" s="24"/>
      <c r="T495" s="24"/>
      <c r="U495" s="24"/>
      <c r="V495" s="28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s="20" customFormat="1" x14ac:dyDescent="0.25">
      <c r="A496" s="1">
        <v>494</v>
      </c>
      <c r="B496" s="1"/>
      <c r="C496" s="1"/>
      <c r="D496" s="4"/>
      <c r="E496" s="4"/>
      <c r="F496" s="4"/>
      <c r="G496" s="4"/>
      <c r="H496" s="4"/>
      <c r="I496" s="1"/>
      <c r="J496" s="4"/>
      <c r="K496" s="4"/>
      <c r="L496" s="1"/>
      <c r="M496" s="4" t="str">
        <f>IFERROR(VLOOKUP(J496,Config!$A:$G,7,0),"")</f>
        <v/>
      </c>
      <c r="N496" s="23"/>
      <c r="O496" s="24"/>
      <c r="P496" s="24"/>
      <c r="Q496" s="24"/>
      <c r="R496" s="26"/>
      <c r="S496" s="24"/>
      <c r="T496" s="24"/>
      <c r="U496" s="24"/>
      <c r="V496" s="28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s="20" customFormat="1" x14ac:dyDescent="0.25">
      <c r="A497" s="1">
        <v>495</v>
      </c>
      <c r="B497" s="1"/>
      <c r="C497" s="1"/>
      <c r="D497" s="4"/>
      <c r="E497" s="4"/>
      <c r="F497" s="4"/>
      <c r="G497" s="4"/>
      <c r="H497" s="4"/>
      <c r="I497" s="1"/>
      <c r="J497" s="4"/>
      <c r="K497" s="4"/>
      <c r="L497" s="1"/>
      <c r="M497" s="4" t="str">
        <f>IFERROR(VLOOKUP(J497,Config!$A:$G,7,0),"")</f>
        <v/>
      </c>
      <c r="N497" s="23"/>
      <c r="O497" s="24"/>
      <c r="P497" s="24"/>
      <c r="Q497" s="24"/>
      <c r="R497" s="26"/>
      <c r="S497" s="24"/>
      <c r="T497" s="24"/>
      <c r="U497" s="24"/>
      <c r="V497" s="28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s="20" customFormat="1" x14ac:dyDescent="0.25">
      <c r="A498" s="1">
        <v>496</v>
      </c>
      <c r="B498" s="1"/>
      <c r="C498" s="1"/>
      <c r="D498" s="4"/>
      <c r="E498" s="4"/>
      <c r="F498" s="4"/>
      <c r="G498" s="4"/>
      <c r="H498" s="4"/>
      <c r="I498" s="1"/>
      <c r="J498" s="4"/>
      <c r="K498" s="4"/>
      <c r="L498" s="1"/>
      <c r="M498" s="4" t="str">
        <f>IFERROR(VLOOKUP(J498,Config!$A:$G,7,0),"")</f>
        <v/>
      </c>
      <c r="N498" s="23"/>
      <c r="O498" s="24"/>
      <c r="P498" s="24"/>
      <c r="Q498" s="24"/>
      <c r="R498" s="26"/>
      <c r="S498" s="24"/>
      <c r="T498" s="24"/>
      <c r="U498" s="24"/>
      <c r="V498" s="28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s="20" customFormat="1" x14ac:dyDescent="0.25">
      <c r="A499" s="1">
        <v>497</v>
      </c>
      <c r="B499" s="1"/>
      <c r="C499" s="1"/>
      <c r="D499" s="4"/>
      <c r="E499" s="4"/>
      <c r="F499" s="4"/>
      <c r="G499" s="4"/>
      <c r="H499" s="4"/>
      <c r="I499" s="1"/>
      <c r="J499" s="4"/>
      <c r="K499" s="4"/>
      <c r="L499" s="1"/>
      <c r="M499" s="4" t="str">
        <f>IFERROR(VLOOKUP(J499,Config!$A:$G,7,0),"")</f>
        <v/>
      </c>
      <c r="N499" s="23"/>
      <c r="O499" s="24"/>
      <c r="P499" s="24"/>
      <c r="Q499" s="24"/>
      <c r="R499" s="26"/>
      <c r="S499" s="24"/>
      <c r="T499" s="24"/>
      <c r="U499" s="24"/>
      <c r="V499" s="28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s="20" customFormat="1" x14ac:dyDescent="0.25">
      <c r="A500" s="1">
        <v>498</v>
      </c>
      <c r="B500" s="1"/>
      <c r="C500" s="1"/>
      <c r="D500" s="4"/>
      <c r="E500" s="4"/>
      <c r="F500" s="4"/>
      <c r="G500" s="4"/>
      <c r="H500" s="4"/>
      <c r="I500" s="1"/>
      <c r="J500" s="4"/>
      <c r="K500" s="4"/>
      <c r="L500" s="1"/>
      <c r="M500" s="4" t="str">
        <f>IFERROR(VLOOKUP(J500,Config!$A:$G,7,0),"")</f>
        <v/>
      </c>
      <c r="N500" s="23"/>
      <c r="O500" s="24"/>
      <c r="P500" s="24"/>
      <c r="Q500" s="24"/>
      <c r="R500" s="26"/>
      <c r="S500" s="24"/>
      <c r="T500" s="24"/>
      <c r="U500" s="24"/>
      <c r="V500" s="28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s="20" customFormat="1" x14ac:dyDescent="0.25">
      <c r="A501" s="1">
        <v>499</v>
      </c>
      <c r="B501" s="1"/>
      <c r="C501" s="1"/>
      <c r="D501" s="4"/>
      <c r="E501" s="4"/>
      <c r="F501" s="4"/>
      <c r="G501" s="4"/>
      <c r="H501" s="4"/>
      <c r="I501" s="1"/>
      <c r="J501" s="4"/>
      <c r="K501" s="4"/>
      <c r="L501" s="1"/>
      <c r="M501" s="4" t="str">
        <f>IFERROR(VLOOKUP(J501,Config!$A:$G,7,0),"")</f>
        <v/>
      </c>
      <c r="N501" s="23"/>
      <c r="O501" s="24"/>
      <c r="P501" s="24"/>
      <c r="Q501" s="24"/>
      <c r="R501" s="26"/>
      <c r="S501" s="24"/>
      <c r="T501" s="24"/>
      <c r="U501" s="24"/>
      <c r="V501" s="28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s="20" customFormat="1" x14ac:dyDescent="0.25">
      <c r="A502" s="1">
        <v>500</v>
      </c>
      <c r="B502" s="1"/>
      <c r="C502" s="1"/>
      <c r="D502" s="4"/>
      <c r="E502" s="4"/>
      <c r="F502" s="4"/>
      <c r="G502" s="4"/>
      <c r="H502" s="4"/>
      <c r="I502" s="1"/>
      <c r="J502" s="4"/>
      <c r="K502" s="4"/>
      <c r="L502" s="1"/>
      <c r="M502" s="4" t="str">
        <f>IFERROR(VLOOKUP(J502,Config!$A:$G,7,0),"")</f>
        <v/>
      </c>
      <c r="N502" s="23"/>
      <c r="O502" s="24"/>
      <c r="P502" s="24"/>
      <c r="Q502" s="24"/>
      <c r="R502" s="26"/>
      <c r="S502" s="24"/>
      <c r="T502" s="24"/>
      <c r="U502" s="24"/>
      <c r="V502" s="28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s="20" customFormat="1" x14ac:dyDescent="0.25">
      <c r="A503" s="1">
        <v>501</v>
      </c>
      <c r="B503" s="1"/>
      <c r="C503" s="1"/>
      <c r="D503" s="4"/>
      <c r="E503" s="4"/>
      <c r="F503" s="4"/>
      <c r="G503" s="4"/>
      <c r="H503" s="4"/>
      <c r="I503" s="1"/>
      <c r="J503" s="4"/>
      <c r="K503" s="4"/>
      <c r="L503" s="1"/>
      <c r="M503" s="4" t="str">
        <f>IFERROR(VLOOKUP(J503,Config!$A:$G,7,0),"")</f>
        <v/>
      </c>
      <c r="N503" s="23"/>
      <c r="O503" s="24"/>
      <c r="P503" s="24"/>
      <c r="Q503" s="24"/>
      <c r="R503" s="26"/>
      <c r="S503" s="24"/>
      <c r="T503" s="24"/>
      <c r="U503" s="24"/>
      <c r="V503" s="28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s="20" customFormat="1" x14ac:dyDescent="0.25">
      <c r="A504" s="1">
        <v>502</v>
      </c>
      <c r="B504" s="1"/>
      <c r="C504" s="1"/>
      <c r="D504" s="4"/>
      <c r="E504" s="4"/>
      <c r="F504" s="4"/>
      <c r="G504" s="4"/>
      <c r="H504" s="4"/>
      <c r="I504" s="1"/>
      <c r="J504" s="4"/>
      <c r="K504" s="4"/>
      <c r="L504" s="1"/>
      <c r="M504" s="4" t="str">
        <f>IFERROR(VLOOKUP(J504,Config!$A:$G,7,0),"")</f>
        <v/>
      </c>
      <c r="N504" s="23"/>
      <c r="O504" s="24"/>
      <c r="P504" s="24"/>
      <c r="Q504" s="24"/>
      <c r="R504" s="26"/>
      <c r="S504" s="24"/>
      <c r="T504" s="24"/>
      <c r="U504" s="24"/>
      <c r="V504" s="28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s="20" customFormat="1" x14ac:dyDescent="0.25">
      <c r="A505" s="1">
        <v>503</v>
      </c>
      <c r="B505" s="1"/>
      <c r="C505" s="1"/>
      <c r="D505" s="4"/>
      <c r="E505" s="4"/>
      <c r="F505" s="4"/>
      <c r="G505" s="4"/>
      <c r="H505" s="4"/>
      <c r="I505" s="1"/>
      <c r="J505" s="4"/>
      <c r="K505" s="4"/>
      <c r="L505" s="1"/>
      <c r="M505" s="4" t="str">
        <f>IFERROR(VLOOKUP(J505,Config!$A:$G,7,0),"")</f>
        <v/>
      </c>
      <c r="N505" s="23"/>
      <c r="O505" s="24"/>
      <c r="P505" s="24"/>
      <c r="Q505" s="24"/>
      <c r="R505" s="26"/>
      <c r="S505" s="24"/>
      <c r="T505" s="24"/>
      <c r="U505" s="24"/>
      <c r="V505" s="28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s="20" customFormat="1" x14ac:dyDescent="0.25">
      <c r="A506" s="1">
        <v>504</v>
      </c>
      <c r="B506" s="1"/>
      <c r="C506" s="1"/>
      <c r="D506" s="4"/>
      <c r="E506" s="4"/>
      <c r="F506" s="4"/>
      <c r="G506" s="4"/>
      <c r="H506" s="4"/>
      <c r="I506" s="1"/>
      <c r="J506" s="4"/>
      <c r="K506" s="4"/>
      <c r="L506" s="1"/>
      <c r="M506" s="4" t="str">
        <f>IFERROR(VLOOKUP(J506,Config!$A:$G,7,0),"")</f>
        <v/>
      </c>
      <c r="N506" s="23"/>
      <c r="O506" s="24"/>
      <c r="P506" s="24"/>
      <c r="Q506" s="24"/>
      <c r="R506" s="26"/>
      <c r="S506" s="24"/>
      <c r="T506" s="24"/>
      <c r="U506" s="24"/>
      <c r="V506" s="28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s="20" customFormat="1" x14ac:dyDescent="0.25">
      <c r="A507" s="1">
        <v>505</v>
      </c>
      <c r="B507" s="1"/>
      <c r="C507" s="1"/>
      <c r="D507" s="4"/>
      <c r="E507" s="4"/>
      <c r="F507" s="4"/>
      <c r="G507" s="4"/>
      <c r="H507" s="4"/>
      <c r="I507" s="1"/>
      <c r="J507" s="4"/>
      <c r="K507" s="4"/>
      <c r="L507" s="1"/>
      <c r="M507" s="4" t="str">
        <f>IFERROR(VLOOKUP(J507,Config!$A:$G,7,0),"")</f>
        <v/>
      </c>
      <c r="N507" s="23"/>
      <c r="O507" s="24"/>
      <c r="P507" s="24"/>
      <c r="Q507" s="24"/>
      <c r="R507" s="26"/>
      <c r="S507" s="24"/>
      <c r="T507" s="24"/>
      <c r="U507" s="24"/>
      <c r="V507" s="28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s="20" customFormat="1" x14ac:dyDescent="0.25">
      <c r="A508" s="1">
        <v>506</v>
      </c>
      <c r="B508" s="1"/>
      <c r="C508" s="1"/>
      <c r="D508" s="4"/>
      <c r="E508" s="4"/>
      <c r="F508" s="4"/>
      <c r="G508" s="4"/>
      <c r="H508" s="4"/>
      <c r="I508" s="1"/>
      <c r="J508" s="4"/>
      <c r="K508" s="4"/>
      <c r="L508" s="1"/>
      <c r="M508" s="4" t="str">
        <f>IFERROR(VLOOKUP(J508,Config!$A:$G,7,0),"")</f>
        <v/>
      </c>
      <c r="N508" s="23"/>
      <c r="O508" s="24"/>
      <c r="P508" s="24"/>
      <c r="Q508" s="24"/>
      <c r="R508" s="26"/>
      <c r="S508" s="24"/>
      <c r="T508" s="24"/>
      <c r="U508" s="24"/>
      <c r="V508" s="28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s="20" customFormat="1" x14ac:dyDescent="0.25">
      <c r="A509" s="1">
        <v>507</v>
      </c>
      <c r="B509" s="1"/>
      <c r="C509" s="1"/>
      <c r="D509" s="4"/>
      <c r="E509" s="4"/>
      <c r="F509" s="4"/>
      <c r="G509" s="4"/>
      <c r="H509" s="4"/>
      <c r="I509" s="1"/>
      <c r="J509" s="4"/>
      <c r="K509" s="4"/>
      <c r="L509" s="1"/>
      <c r="M509" s="4" t="str">
        <f>IFERROR(VLOOKUP(J509,Config!$A:$G,7,0),"")</f>
        <v/>
      </c>
      <c r="N509" s="23"/>
      <c r="O509" s="24"/>
      <c r="P509" s="24"/>
      <c r="Q509" s="24"/>
      <c r="R509" s="26"/>
      <c r="S509" s="24"/>
      <c r="T509" s="24"/>
      <c r="U509" s="24"/>
      <c r="V509" s="28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s="20" customFormat="1" x14ac:dyDescent="0.25">
      <c r="A510" s="1">
        <v>508</v>
      </c>
      <c r="B510" s="1"/>
      <c r="C510" s="1"/>
      <c r="D510" s="4"/>
      <c r="E510" s="4"/>
      <c r="F510" s="4"/>
      <c r="G510" s="4"/>
      <c r="H510" s="4"/>
      <c r="I510" s="1"/>
      <c r="J510" s="4"/>
      <c r="K510" s="4"/>
      <c r="L510" s="1"/>
      <c r="M510" s="4" t="str">
        <f>IFERROR(VLOOKUP(J510,Config!$A:$G,7,0),"")</f>
        <v/>
      </c>
      <c r="N510" s="23"/>
      <c r="O510" s="24"/>
      <c r="P510" s="24"/>
      <c r="Q510" s="24"/>
      <c r="R510" s="26"/>
      <c r="S510" s="24"/>
      <c r="T510" s="24"/>
      <c r="U510" s="24"/>
      <c r="V510" s="28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s="20" customFormat="1" x14ac:dyDescent="0.25">
      <c r="A511" s="1">
        <v>509</v>
      </c>
      <c r="B511" s="1"/>
      <c r="C511" s="1"/>
      <c r="D511" s="4"/>
      <c r="E511" s="4"/>
      <c r="F511" s="4"/>
      <c r="G511" s="4"/>
      <c r="H511" s="4"/>
      <c r="I511" s="1"/>
      <c r="J511" s="4"/>
      <c r="K511" s="4"/>
      <c r="L511" s="1"/>
      <c r="M511" s="4" t="str">
        <f>IFERROR(VLOOKUP(J511,Config!$A:$G,7,0),"")</f>
        <v/>
      </c>
      <c r="N511" s="23"/>
      <c r="O511" s="24"/>
      <c r="P511" s="24"/>
      <c r="Q511" s="24"/>
      <c r="R511" s="26"/>
      <c r="S511" s="24"/>
      <c r="T511" s="24"/>
      <c r="U511" s="24"/>
      <c r="V511" s="28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s="20" customFormat="1" x14ac:dyDescent="0.25">
      <c r="A512" s="1">
        <v>510</v>
      </c>
      <c r="B512" s="1"/>
      <c r="C512" s="1"/>
      <c r="D512" s="4"/>
      <c r="E512" s="4"/>
      <c r="F512" s="4"/>
      <c r="G512" s="4"/>
      <c r="H512" s="4"/>
      <c r="I512" s="1"/>
      <c r="J512" s="4"/>
      <c r="K512" s="4"/>
      <c r="L512" s="1"/>
      <c r="M512" s="4" t="str">
        <f>IFERROR(VLOOKUP(J512,Config!$A:$G,7,0),"")</f>
        <v/>
      </c>
      <c r="N512" s="23"/>
      <c r="O512" s="24"/>
      <c r="P512" s="24"/>
      <c r="Q512" s="24"/>
      <c r="R512" s="26"/>
      <c r="S512" s="24"/>
      <c r="T512" s="24"/>
      <c r="U512" s="24"/>
      <c r="V512" s="28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s="20" customFormat="1" x14ac:dyDescent="0.25">
      <c r="A513" s="1">
        <v>511</v>
      </c>
      <c r="B513" s="1"/>
      <c r="C513" s="1"/>
      <c r="D513" s="4"/>
      <c r="E513" s="4"/>
      <c r="F513" s="4"/>
      <c r="G513" s="4"/>
      <c r="H513" s="4"/>
      <c r="I513" s="1"/>
      <c r="J513" s="4"/>
      <c r="K513" s="4"/>
      <c r="L513" s="1"/>
      <c r="M513" s="4" t="str">
        <f>IFERROR(VLOOKUP(J513,Config!$A:$G,7,0),"")</f>
        <v/>
      </c>
      <c r="N513" s="23"/>
      <c r="O513" s="24"/>
      <c r="P513" s="24"/>
      <c r="Q513" s="24"/>
      <c r="R513" s="26"/>
      <c r="S513" s="24"/>
      <c r="T513" s="24"/>
      <c r="U513" s="24"/>
      <c r="V513" s="28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s="20" customFormat="1" x14ac:dyDescent="0.25">
      <c r="A514" s="1">
        <v>512</v>
      </c>
      <c r="B514" s="1"/>
      <c r="C514" s="1"/>
      <c r="D514" s="4"/>
      <c r="E514" s="4"/>
      <c r="F514" s="4"/>
      <c r="G514" s="4"/>
      <c r="H514" s="4"/>
      <c r="I514" s="1"/>
      <c r="J514" s="4"/>
      <c r="K514" s="4"/>
      <c r="L514" s="1"/>
      <c r="M514" s="4" t="str">
        <f>IFERROR(VLOOKUP(J514,Config!$A:$G,7,0),"")</f>
        <v/>
      </c>
      <c r="N514" s="23"/>
      <c r="O514" s="24"/>
      <c r="P514" s="24"/>
      <c r="Q514" s="24"/>
      <c r="R514" s="26"/>
      <c r="S514" s="24"/>
      <c r="T514" s="24"/>
      <c r="U514" s="24"/>
      <c r="V514" s="28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s="20" customFormat="1" x14ac:dyDescent="0.25">
      <c r="A515" s="1">
        <v>513</v>
      </c>
      <c r="B515" s="1"/>
      <c r="C515" s="1"/>
      <c r="D515" s="4"/>
      <c r="E515" s="4"/>
      <c r="F515" s="4"/>
      <c r="G515" s="4"/>
      <c r="H515" s="4"/>
      <c r="I515" s="1"/>
      <c r="J515" s="4"/>
      <c r="K515" s="4"/>
      <c r="L515" s="1"/>
      <c r="M515" s="4" t="str">
        <f>IFERROR(VLOOKUP(J515,Config!$A:$G,7,0),"")</f>
        <v/>
      </c>
      <c r="N515" s="23"/>
      <c r="O515" s="24"/>
      <c r="P515" s="24"/>
      <c r="Q515" s="24"/>
      <c r="R515" s="26"/>
      <c r="S515" s="24"/>
      <c r="T515" s="24"/>
      <c r="U515" s="24"/>
      <c r="V515" s="28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s="20" customFormat="1" x14ac:dyDescent="0.25">
      <c r="A516" s="1">
        <v>514</v>
      </c>
      <c r="B516" s="1"/>
      <c r="C516" s="1"/>
      <c r="D516" s="4"/>
      <c r="E516" s="4"/>
      <c r="F516" s="4"/>
      <c r="G516" s="4"/>
      <c r="H516" s="4"/>
      <c r="I516" s="1"/>
      <c r="J516" s="4"/>
      <c r="K516" s="4"/>
      <c r="L516" s="1"/>
      <c r="M516" s="4" t="str">
        <f>IFERROR(VLOOKUP(J516,Config!$A:$G,7,0),"")</f>
        <v/>
      </c>
      <c r="N516" s="23"/>
      <c r="O516" s="24"/>
      <c r="P516" s="24"/>
      <c r="Q516" s="24"/>
      <c r="R516" s="26"/>
      <c r="S516" s="24"/>
      <c r="T516" s="24"/>
      <c r="U516" s="24"/>
      <c r="V516" s="28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s="20" customFormat="1" x14ac:dyDescent="0.25">
      <c r="A517" s="1">
        <v>515</v>
      </c>
      <c r="B517" s="1"/>
      <c r="C517" s="1"/>
      <c r="D517" s="4"/>
      <c r="E517" s="4"/>
      <c r="F517" s="4"/>
      <c r="G517" s="4"/>
      <c r="H517" s="4"/>
      <c r="I517" s="1"/>
      <c r="J517" s="4"/>
      <c r="K517" s="4"/>
      <c r="L517" s="1"/>
      <c r="M517" s="4" t="str">
        <f>IFERROR(VLOOKUP(J517,Config!$A:$G,7,0),"")</f>
        <v/>
      </c>
      <c r="N517" s="23"/>
      <c r="O517" s="24"/>
      <c r="P517" s="24"/>
      <c r="Q517" s="24"/>
      <c r="R517" s="26"/>
      <c r="S517" s="24"/>
      <c r="T517" s="24"/>
      <c r="U517" s="24"/>
      <c r="V517" s="28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s="20" customFormat="1" x14ac:dyDescent="0.25">
      <c r="A518" s="1">
        <v>516</v>
      </c>
      <c r="B518" s="1"/>
      <c r="C518" s="1"/>
      <c r="D518" s="4"/>
      <c r="E518" s="4"/>
      <c r="F518" s="4"/>
      <c r="G518" s="4"/>
      <c r="H518" s="4"/>
      <c r="I518" s="1"/>
      <c r="J518" s="4"/>
      <c r="K518" s="4"/>
      <c r="L518" s="1"/>
      <c r="M518" s="4" t="str">
        <f>IFERROR(VLOOKUP(J518,Config!$A:$G,7,0),"")</f>
        <v/>
      </c>
      <c r="N518" s="23"/>
      <c r="O518" s="24"/>
      <c r="P518" s="24"/>
      <c r="Q518" s="24"/>
      <c r="R518" s="26"/>
      <c r="S518" s="24"/>
      <c r="T518" s="24"/>
      <c r="U518" s="24"/>
      <c r="V518" s="28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s="20" customFormat="1" x14ac:dyDescent="0.25">
      <c r="A519" s="1">
        <v>517</v>
      </c>
      <c r="B519" s="1"/>
      <c r="C519" s="1"/>
      <c r="D519" s="4"/>
      <c r="E519" s="4"/>
      <c r="F519" s="4"/>
      <c r="G519" s="4"/>
      <c r="H519" s="4"/>
      <c r="I519" s="1"/>
      <c r="J519" s="4"/>
      <c r="K519" s="4"/>
      <c r="L519" s="1"/>
      <c r="M519" s="4" t="str">
        <f>IFERROR(VLOOKUP(J519,Config!$A:$G,7,0),"")</f>
        <v/>
      </c>
      <c r="N519" s="23"/>
      <c r="O519" s="24"/>
      <c r="P519" s="24"/>
      <c r="Q519" s="24"/>
      <c r="R519" s="26"/>
      <c r="S519" s="24"/>
      <c r="T519" s="24"/>
      <c r="U519" s="24"/>
      <c r="V519" s="28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s="20" customFormat="1" x14ac:dyDescent="0.25">
      <c r="A520" s="1">
        <v>518</v>
      </c>
      <c r="B520" s="1"/>
      <c r="C520" s="1"/>
      <c r="D520" s="4"/>
      <c r="E520" s="4"/>
      <c r="F520" s="4"/>
      <c r="G520" s="4"/>
      <c r="H520" s="4"/>
      <c r="I520" s="1"/>
      <c r="J520" s="4"/>
      <c r="K520" s="4"/>
      <c r="L520" s="1"/>
      <c r="M520" s="4" t="str">
        <f>IFERROR(VLOOKUP(J520,Config!$A:$G,7,0),"")</f>
        <v/>
      </c>
      <c r="N520" s="23"/>
      <c r="O520" s="24"/>
      <c r="P520" s="24"/>
      <c r="Q520" s="24"/>
      <c r="R520" s="26"/>
      <c r="S520" s="24"/>
      <c r="T520" s="24"/>
      <c r="U520" s="24"/>
      <c r="V520" s="28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s="20" customFormat="1" x14ac:dyDescent="0.25">
      <c r="A521" s="1">
        <v>519</v>
      </c>
      <c r="B521" s="1"/>
      <c r="C521" s="1"/>
      <c r="D521" s="4"/>
      <c r="E521" s="4"/>
      <c r="F521" s="4"/>
      <c r="G521" s="4"/>
      <c r="H521" s="4"/>
      <c r="I521" s="1"/>
      <c r="J521" s="4"/>
      <c r="K521" s="4"/>
      <c r="L521" s="1"/>
      <c r="M521" s="4" t="str">
        <f>IFERROR(VLOOKUP(J521,Config!$A:$G,7,0),"")</f>
        <v/>
      </c>
      <c r="N521" s="23"/>
      <c r="O521" s="24"/>
      <c r="P521" s="24"/>
      <c r="Q521" s="24"/>
      <c r="R521" s="26"/>
      <c r="S521" s="24"/>
      <c r="T521" s="24"/>
      <c r="U521" s="24"/>
      <c r="V521" s="28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s="20" customFormat="1" x14ac:dyDescent="0.25">
      <c r="A522" s="1">
        <v>520</v>
      </c>
      <c r="B522" s="1"/>
      <c r="C522" s="1"/>
      <c r="D522" s="4"/>
      <c r="E522" s="4"/>
      <c r="F522" s="4"/>
      <c r="G522" s="4"/>
      <c r="H522" s="4"/>
      <c r="I522" s="1"/>
      <c r="J522" s="4"/>
      <c r="K522" s="4"/>
      <c r="L522" s="1"/>
      <c r="M522" s="4" t="str">
        <f>IFERROR(VLOOKUP(J522,Config!$A:$G,7,0),"")</f>
        <v/>
      </c>
      <c r="N522" s="23"/>
      <c r="O522" s="24"/>
      <c r="P522" s="24"/>
      <c r="Q522" s="24"/>
      <c r="R522" s="26"/>
      <c r="S522" s="24"/>
      <c r="T522" s="24"/>
      <c r="U522" s="24"/>
      <c r="V522" s="28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s="20" customFormat="1" x14ac:dyDescent="0.25">
      <c r="A523" s="1">
        <v>521</v>
      </c>
      <c r="B523" s="1"/>
      <c r="C523" s="1"/>
      <c r="D523" s="4"/>
      <c r="E523" s="4"/>
      <c r="F523" s="4"/>
      <c r="G523" s="4"/>
      <c r="H523" s="4"/>
      <c r="I523" s="1"/>
      <c r="J523" s="4"/>
      <c r="K523" s="4"/>
      <c r="L523" s="1"/>
      <c r="M523" s="4" t="str">
        <f>IFERROR(VLOOKUP(J523,Config!$A:$G,7,0),"")</f>
        <v/>
      </c>
      <c r="N523" s="23"/>
      <c r="O523" s="24"/>
      <c r="P523" s="24"/>
      <c r="Q523" s="24"/>
      <c r="R523" s="26"/>
      <c r="S523" s="24"/>
      <c r="T523" s="24"/>
      <c r="U523" s="24"/>
      <c r="V523" s="28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s="20" customFormat="1" x14ac:dyDescent="0.25">
      <c r="A524" s="1">
        <v>522</v>
      </c>
      <c r="B524" s="1"/>
      <c r="C524" s="1"/>
      <c r="D524" s="4"/>
      <c r="E524" s="4"/>
      <c r="F524" s="4"/>
      <c r="G524" s="4"/>
      <c r="H524" s="4"/>
      <c r="I524" s="1"/>
      <c r="J524" s="4"/>
      <c r="K524" s="4"/>
      <c r="L524" s="1"/>
      <c r="M524" s="4" t="str">
        <f>IFERROR(VLOOKUP(J524,Config!$A:$G,7,0),"")</f>
        <v/>
      </c>
      <c r="N524" s="23"/>
      <c r="O524" s="24"/>
      <c r="P524" s="24"/>
      <c r="Q524" s="24"/>
      <c r="R524" s="26"/>
      <c r="S524" s="24"/>
      <c r="T524" s="24"/>
      <c r="U524" s="24"/>
      <c r="V524" s="28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s="20" customFormat="1" x14ac:dyDescent="0.25">
      <c r="A525" s="1">
        <v>523</v>
      </c>
      <c r="B525" s="1"/>
      <c r="C525" s="1"/>
      <c r="D525" s="4"/>
      <c r="E525" s="4"/>
      <c r="F525" s="4"/>
      <c r="G525" s="4"/>
      <c r="H525" s="4"/>
      <c r="I525" s="1"/>
      <c r="J525" s="4"/>
      <c r="K525" s="4"/>
      <c r="L525" s="1"/>
      <c r="M525" s="4" t="str">
        <f>IFERROR(VLOOKUP(J525,Config!$A:$G,7,0),"")</f>
        <v/>
      </c>
      <c r="N525" s="23"/>
      <c r="O525" s="24"/>
      <c r="P525" s="24"/>
      <c r="Q525" s="24"/>
      <c r="R525" s="26"/>
      <c r="S525" s="24"/>
      <c r="T525" s="24"/>
      <c r="U525" s="24"/>
      <c r="V525" s="28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s="20" customFormat="1" x14ac:dyDescent="0.25">
      <c r="A526" s="1">
        <v>524</v>
      </c>
      <c r="B526" s="1"/>
      <c r="C526" s="1"/>
      <c r="D526" s="4"/>
      <c r="E526" s="4"/>
      <c r="F526" s="4"/>
      <c r="G526" s="4"/>
      <c r="H526" s="4"/>
      <c r="I526" s="1"/>
      <c r="J526" s="4"/>
      <c r="K526" s="4"/>
      <c r="L526" s="1"/>
      <c r="M526" s="4" t="str">
        <f>IFERROR(VLOOKUP(J526,Config!$A:$G,7,0),"")</f>
        <v/>
      </c>
      <c r="N526" s="23"/>
      <c r="O526" s="24"/>
      <c r="P526" s="24"/>
      <c r="Q526" s="24"/>
      <c r="R526" s="26"/>
      <c r="S526" s="24"/>
      <c r="T526" s="24"/>
      <c r="U526" s="24"/>
      <c r="V526" s="28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s="20" customFormat="1" x14ac:dyDescent="0.25">
      <c r="A527" s="1">
        <v>525</v>
      </c>
      <c r="B527" s="1"/>
      <c r="C527" s="1"/>
      <c r="D527" s="4"/>
      <c r="E527" s="4"/>
      <c r="F527" s="4"/>
      <c r="G527" s="4"/>
      <c r="H527" s="4"/>
      <c r="I527" s="1"/>
      <c r="J527" s="4"/>
      <c r="K527" s="4"/>
      <c r="L527" s="1"/>
      <c r="M527" s="4" t="str">
        <f>IFERROR(VLOOKUP(J527,Config!$A:$G,7,0),"")</f>
        <v/>
      </c>
      <c r="N527" s="23"/>
      <c r="O527" s="24"/>
      <c r="P527" s="24"/>
      <c r="Q527" s="24"/>
      <c r="R527" s="26"/>
      <c r="S527" s="24"/>
      <c r="T527" s="24"/>
      <c r="U527" s="24"/>
      <c r="V527" s="28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s="20" customFormat="1" x14ac:dyDescent="0.25">
      <c r="A528" s="1">
        <v>526</v>
      </c>
      <c r="B528" s="1"/>
      <c r="C528" s="1"/>
      <c r="D528" s="4"/>
      <c r="E528" s="4"/>
      <c r="F528" s="4"/>
      <c r="G528" s="4"/>
      <c r="H528" s="4"/>
      <c r="I528" s="1"/>
      <c r="J528" s="4"/>
      <c r="K528" s="4"/>
      <c r="L528" s="1"/>
      <c r="M528" s="4" t="str">
        <f>IFERROR(VLOOKUP(J528,Config!$A:$G,7,0),"")</f>
        <v/>
      </c>
      <c r="N528" s="23"/>
      <c r="O528" s="24"/>
      <c r="P528" s="24"/>
      <c r="Q528" s="24"/>
      <c r="R528" s="26"/>
      <c r="S528" s="24"/>
      <c r="T528" s="24"/>
      <c r="U528" s="24"/>
      <c r="V528" s="28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s="20" customFormat="1" x14ac:dyDescent="0.25">
      <c r="A529" s="1">
        <v>527</v>
      </c>
      <c r="B529" s="1"/>
      <c r="C529" s="1"/>
      <c r="D529" s="4"/>
      <c r="E529" s="4"/>
      <c r="F529" s="4"/>
      <c r="G529" s="4"/>
      <c r="H529" s="4"/>
      <c r="I529" s="1"/>
      <c r="J529" s="4"/>
      <c r="K529" s="4"/>
      <c r="L529" s="1"/>
      <c r="M529" s="4" t="str">
        <f>IFERROR(VLOOKUP(J529,Config!$A:$G,7,0),"")</f>
        <v/>
      </c>
      <c r="N529" s="23"/>
      <c r="O529" s="24"/>
      <c r="P529" s="24"/>
      <c r="Q529" s="24"/>
      <c r="R529" s="26"/>
      <c r="S529" s="24"/>
      <c r="T529" s="24"/>
      <c r="U529" s="24"/>
      <c r="V529" s="28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s="20" customFormat="1" x14ac:dyDescent="0.25">
      <c r="A530" s="1">
        <v>528</v>
      </c>
      <c r="B530" s="1"/>
      <c r="C530" s="1"/>
      <c r="D530" s="4"/>
      <c r="E530" s="4"/>
      <c r="F530" s="4"/>
      <c r="G530" s="4"/>
      <c r="H530" s="4"/>
      <c r="I530" s="1"/>
      <c r="J530" s="4"/>
      <c r="K530" s="4"/>
      <c r="L530" s="1"/>
      <c r="M530" s="4" t="str">
        <f>IFERROR(VLOOKUP(J530,Config!$A:$G,7,0),"")</f>
        <v/>
      </c>
      <c r="N530" s="23"/>
      <c r="O530" s="24"/>
      <c r="P530" s="24"/>
      <c r="Q530" s="24"/>
      <c r="R530" s="26"/>
      <c r="S530" s="24"/>
      <c r="T530" s="24"/>
      <c r="U530" s="24"/>
      <c r="V530" s="28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s="20" customFormat="1" x14ac:dyDescent="0.25">
      <c r="A531" s="1">
        <v>529</v>
      </c>
      <c r="B531" s="1"/>
      <c r="C531" s="1"/>
      <c r="D531" s="4"/>
      <c r="E531" s="4"/>
      <c r="F531" s="4"/>
      <c r="G531" s="4"/>
      <c r="H531" s="4"/>
      <c r="I531" s="1"/>
      <c r="J531" s="4"/>
      <c r="K531" s="4"/>
      <c r="L531" s="1"/>
      <c r="M531" s="4" t="str">
        <f>IFERROR(VLOOKUP(J531,Config!$A:$G,7,0),"")</f>
        <v/>
      </c>
      <c r="N531" s="23"/>
      <c r="O531" s="24"/>
      <c r="P531" s="24"/>
      <c r="Q531" s="24"/>
      <c r="R531" s="26"/>
      <c r="S531" s="24"/>
      <c r="T531" s="24"/>
      <c r="U531" s="24"/>
      <c r="V531" s="28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s="20" customFormat="1" x14ac:dyDescent="0.25">
      <c r="A532" s="1">
        <v>530</v>
      </c>
      <c r="B532" s="1"/>
      <c r="C532" s="1"/>
      <c r="D532" s="4"/>
      <c r="E532" s="4"/>
      <c r="F532" s="4"/>
      <c r="G532" s="4"/>
      <c r="H532" s="4"/>
      <c r="I532" s="1"/>
      <c r="J532" s="4"/>
      <c r="K532" s="4"/>
      <c r="L532" s="1"/>
      <c r="M532" s="4" t="str">
        <f>IFERROR(VLOOKUP(J532,Config!$A:$G,7,0),"")</f>
        <v/>
      </c>
      <c r="N532" s="23"/>
      <c r="O532" s="24"/>
      <c r="P532" s="24"/>
      <c r="Q532" s="24"/>
      <c r="R532" s="26"/>
      <c r="S532" s="24"/>
      <c r="T532" s="24"/>
      <c r="U532" s="24"/>
      <c r="V532" s="28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s="20" customFormat="1" x14ac:dyDescent="0.25">
      <c r="A533" s="1">
        <v>531</v>
      </c>
      <c r="B533" s="1"/>
      <c r="C533" s="1"/>
      <c r="D533" s="4"/>
      <c r="E533" s="4"/>
      <c r="F533" s="4"/>
      <c r="G533" s="4"/>
      <c r="H533" s="4"/>
      <c r="I533" s="1"/>
      <c r="J533" s="4"/>
      <c r="K533" s="4"/>
      <c r="L533" s="1"/>
      <c r="M533" s="4" t="str">
        <f>IFERROR(VLOOKUP(J533,Config!$A:$G,7,0),"")</f>
        <v/>
      </c>
      <c r="N533" s="23"/>
      <c r="O533" s="24"/>
      <c r="P533" s="24"/>
      <c r="Q533" s="24"/>
      <c r="R533" s="26"/>
      <c r="S533" s="24"/>
      <c r="T533" s="24"/>
      <c r="U533" s="24"/>
      <c r="V533" s="28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s="20" customFormat="1" x14ac:dyDescent="0.25">
      <c r="A534" s="1">
        <v>532</v>
      </c>
      <c r="B534" s="1"/>
      <c r="C534" s="1"/>
      <c r="D534" s="4"/>
      <c r="E534" s="4"/>
      <c r="F534" s="4"/>
      <c r="G534" s="4"/>
      <c r="H534" s="4"/>
      <c r="I534" s="1"/>
      <c r="J534" s="4"/>
      <c r="K534" s="4"/>
      <c r="L534" s="1"/>
      <c r="M534" s="4" t="str">
        <f>IFERROR(VLOOKUP(J534,Config!$A:$G,7,0),"")</f>
        <v/>
      </c>
      <c r="N534" s="23"/>
      <c r="O534" s="24"/>
      <c r="P534" s="24"/>
      <c r="Q534" s="24"/>
      <c r="R534" s="26"/>
      <c r="S534" s="24"/>
      <c r="T534" s="24"/>
      <c r="U534" s="24"/>
      <c r="V534" s="28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s="20" customFormat="1" x14ac:dyDescent="0.25">
      <c r="A535" s="1">
        <v>533</v>
      </c>
      <c r="B535" s="1"/>
      <c r="C535" s="1"/>
      <c r="D535" s="4"/>
      <c r="E535" s="4"/>
      <c r="F535" s="4"/>
      <c r="G535" s="4"/>
      <c r="H535" s="4"/>
      <c r="I535" s="1"/>
      <c r="J535" s="4"/>
      <c r="K535" s="4"/>
      <c r="L535" s="1"/>
      <c r="M535" s="4" t="str">
        <f>IFERROR(VLOOKUP(J535,Config!$A:$G,7,0),"")</f>
        <v/>
      </c>
      <c r="N535" s="23"/>
      <c r="O535" s="24"/>
      <c r="P535" s="24"/>
      <c r="Q535" s="24"/>
      <c r="R535" s="26"/>
      <c r="S535" s="24"/>
      <c r="T535" s="24"/>
      <c r="U535" s="24"/>
      <c r="V535" s="28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s="20" customFormat="1" x14ac:dyDescent="0.25">
      <c r="A536" s="1">
        <v>534</v>
      </c>
      <c r="B536" s="1"/>
      <c r="C536" s="1"/>
      <c r="D536" s="4"/>
      <c r="E536" s="4"/>
      <c r="F536" s="4"/>
      <c r="G536" s="4"/>
      <c r="H536" s="4"/>
      <c r="I536" s="1"/>
      <c r="J536" s="4"/>
      <c r="K536" s="4"/>
      <c r="L536" s="1"/>
      <c r="M536" s="4" t="str">
        <f>IFERROR(VLOOKUP(J536,Config!$A:$G,7,0),"")</f>
        <v/>
      </c>
      <c r="N536" s="23"/>
      <c r="O536" s="24"/>
      <c r="P536" s="24"/>
      <c r="Q536" s="24"/>
      <c r="R536" s="26"/>
      <c r="S536" s="24"/>
      <c r="T536" s="24"/>
      <c r="U536" s="24"/>
      <c r="V536" s="28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s="20" customFormat="1" x14ac:dyDescent="0.25">
      <c r="A537" s="1">
        <v>535</v>
      </c>
      <c r="B537" s="1"/>
      <c r="C537" s="1"/>
      <c r="D537" s="4"/>
      <c r="E537" s="4"/>
      <c r="F537" s="4"/>
      <c r="G537" s="4"/>
      <c r="H537" s="4"/>
      <c r="I537" s="1"/>
      <c r="J537" s="4"/>
      <c r="K537" s="4"/>
      <c r="L537" s="1"/>
      <c r="M537" s="4" t="str">
        <f>IFERROR(VLOOKUP(J537,Config!$A:$G,7,0),"")</f>
        <v/>
      </c>
      <c r="N537" s="23"/>
      <c r="O537" s="24"/>
      <c r="P537" s="24"/>
      <c r="Q537" s="24"/>
      <c r="R537" s="26"/>
      <c r="S537" s="24"/>
      <c r="T537" s="24"/>
      <c r="U537" s="24"/>
      <c r="V537" s="28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s="20" customFormat="1" x14ac:dyDescent="0.25">
      <c r="A538" s="1">
        <v>536</v>
      </c>
      <c r="B538" s="1"/>
      <c r="C538" s="1"/>
      <c r="D538" s="4"/>
      <c r="E538" s="4"/>
      <c r="F538" s="4"/>
      <c r="G538" s="4"/>
      <c r="H538" s="4"/>
      <c r="I538" s="1"/>
      <c r="J538" s="4"/>
      <c r="K538" s="4"/>
      <c r="L538" s="1"/>
      <c r="M538" s="4" t="str">
        <f>IFERROR(VLOOKUP(J538,Config!$A:$G,7,0),"")</f>
        <v/>
      </c>
      <c r="N538" s="23"/>
      <c r="O538" s="24"/>
      <c r="P538" s="24"/>
      <c r="Q538" s="24"/>
      <c r="R538" s="26"/>
      <c r="S538" s="24"/>
      <c r="T538" s="24"/>
      <c r="U538" s="24"/>
      <c r="V538" s="28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s="20" customFormat="1" x14ac:dyDescent="0.25">
      <c r="A539" s="1">
        <v>537</v>
      </c>
      <c r="B539" s="1"/>
      <c r="C539" s="1"/>
      <c r="D539" s="4"/>
      <c r="E539" s="4"/>
      <c r="F539" s="4"/>
      <c r="G539" s="4"/>
      <c r="H539" s="4"/>
      <c r="I539" s="1"/>
      <c r="J539" s="4"/>
      <c r="K539" s="4"/>
      <c r="L539" s="1"/>
      <c r="M539" s="4" t="str">
        <f>IFERROR(VLOOKUP(J539,Config!$A:$G,7,0),"")</f>
        <v/>
      </c>
      <c r="N539" s="23"/>
      <c r="O539" s="24"/>
      <c r="P539" s="24"/>
      <c r="Q539" s="24"/>
      <c r="R539" s="26"/>
      <c r="S539" s="24"/>
      <c r="T539" s="24"/>
      <c r="U539" s="24"/>
      <c r="V539" s="28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s="20" customFormat="1" x14ac:dyDescent="0.25">
      <c r="A540" s="1">
        <v>538</v>
      </c>
      <c r="B540" s="1"/>
      <c r="C540" s="1"/>
      <c r="D540" s="4"/>
      <c r="E540" s="4"/>
      <c r="F540" s="4"/>
      <c r="G540" s="4"/>
      <c r="H540" s="4"/>
      <c r="I540" s="1"/>
      <c r="J540" s="4"/>
      <c r="K540" s="4"/>
      <c r="L540" s="1"/>
      <c r="M540" s="4" t="str">
        <f>IFERROR(VLOOKUP(J540,Config!$A:$G,7,0),"")</f>
        <v/>
      </c>
      <c r="N540" s="23"/>
      <c r="O540" s="24"/>
      <c r="P540" s="24"/>
      <c r="Q540" s="24"/>
      <c r="R540" s="26"/>
      <c r="S540" s="24"/>
      <c r="T540" s="24"/>
      <c r="U540" s="24"/>
      <c r="V540" s="28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s="20" customFormat="1" x14ac:dyDescent="0.25">
      <c r="A541" s="1">
        <v>539</v>
      </c>
      <c r="B541" s="1"/>
      <c r="C541" s="1"/>
      <c r="D541" s="4"/>
      <c r="E541" s="4"/>
      <c r="F541" s="4"/>
      <c r="G541" s="4"/>
      <c r="H541" s="4"/>
      <c r="I541" s="1"/>
      <c r="J541" s="4"/>
      <c r="K541" s="4"/>
      <c r="L541" s="1"/>
      <c r="M541" s="4" t="str">
        <f>IFERROR(VLOOKUP(J541,Config!$A:$G,7,0),"")</f>
        <v/>
      </c>
      <c r="N541" s="23"/>
      <c r="O541" s="24"/>
      <c r="P541" s="24"/>
      <c r="Q541" s="24"/>
      <c r="R541" s="26"/>
      <c r="S541" s="24"/>
      <c r="T541" s="24"/>
      <c r="U541" s="24"/>
      <c r="V541" s="28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s="20" customFormat="1" x14ac:dyDescent="0.25">
      <c r="A542" s="1">
        <v>540</v>
      </c>
      <c r="B542" s="1"/>
      <c r="C542" s="1"/>
      <c r="D542" s="4"/>
      <c r="E542" s="4"/>
      <c r="F542" s="4"/>
      <c r="G542" s="4"/>
      <c r="H542" s="4"/>
      <c r="I542" s="1"/>
      <c r="J542" s="4"/>
      <c r="K542" s="4"/>
      <c r="L542" s="1"/>
      <c r="M542" s="4" t="str">
        <f>IFERROR(VLOOKUP(J542,Config!$A:$G,7,0),"")</f>
        <v/>
      </c>
      <c r="N542" s="23"/>
      <c r="O542" s="24"/>
      <c r="P542" s="24"/>
      <c r="Q542" s="24"/>
      <c r="R542" s="26"/>
      <c r="S542" s="24"/>
      <c r="T542" s="24"/>
      <c r="U542" s="24"/>
      <c r="V542" s="28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s="20" customFormat="1" x14ac:dyDescent="0.25">
      <c r="A543" s="1">
        <v>541</v>
      </c>
      <c r="B543" s="1"/>
      <c r="C543" s="1"/>
      <c r="D543" s="4"/>
      <c r="E543" s="4"/>
      <c r="F543" s="4"/>
      <c r="G543" s="4"/>
      <c r="H543" s="4"/>
      <c r="I543" s="1"/>
      <c r="J543" s="4"/>
      <c r="K543" s="4"/>
      <c r="L543" s="1"/>
      <c r="M543" s="4" t="str">
        <f>IFERROR(VLOOKUP(J543,Config!$A:$G,7,0),"")</f>
        <v/>
      </c>
      <c r="N543" s="23"/>
      <c r="O543" s="24"/>
      <c r="P543" s="24"/>
      <c r="Q543" s="24"/>
      <c r="R543" s="26"/>
      <c r="S543" s="24"/>
      <c r="T543" s="24"/>
      <c r="U543" s="24"/>
      <c r="V543" s="28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s="20" customFormat="1" x14ac:dyDescent="0.25">
      <c r="A544" s="1">
        <v>542</v>
      </c>
      <c r="B544" s="1"/>
      <c r="C544" s="1"/>
      <c r="D544" s="4"/>
      <c r="E544" s="4"/>
      <c r="F544" s="4"/>
      <c r="G544" s="4"/>
      <c r="H544" s="4"/>
      <c r="I544" s="1"/>
      <c r="J544" s="4"/>
      <c r="K544" s="4"/>
      <c r="L544" s="1"/>
      <c r="M544" s="4" t="str">
        <f>IFERROR(VLOOKUP(J544,Config!$A:$G,7,0),"")</f>
        <v/>
      </c>
      <c r="N544" s="23"/>
      <c r="O544" s="24"/>
      <c r="P544" s="24"/>
      <c r="Q544" s="24"/>
      <c r="R544" s="26"/>
      <c r="S544" s="24"/>
      <c r="T544" s="24"/>
      <c r="U544" s="24"/>
      <c r="V544" s="28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s="20" customFormat="1" x14ac:dyDescent="0.25">
      <c r="A545" s="1">
        <v>543</v>
      </c>
      <c r="B545" s="1"/>
      <c r="C545" s="1"/>
      <c r="D545" s="4"/>
      <c r="E545" s="4"/>
      <c r="F545" s="4"/>
      <c r="G545" s="4"/>
      <c r="H545" s="4"/>
      <c r="I545" s="1"/>
      <c r="J545" s="4"/>
      <c r="K545" s="4"/>
      <c r="L545" s="1"/>
      <c r="M545" s="4" t="str">
        <f>IFERROR(VLOOKUP(J545,Config!$A:$G,7,0),"")</f>
        <v/>
      </c>
      <c r="N545" s="23"/>
      <c r="O545" s="24"/>
      <c r="P545" s="24"/>
      <c r="Q545" s="24"/>
      <c r="R545" s="26"/>
      <c r="S545" s="24"/>
      <c r="T545" s="24"/>
      <c r="U545" s="24"/>
      <c r="V545" s="28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s="20" customFormat="1" x14ac:dyDescent="0.25">
      <c r="A546" s="1">
        <v>544</v>
      </c>
      <c r="B546" s="1"/>
      <c r="C546" s="1"/>
      <c r="D546" s="4"/>
      <c r="E546" s="4"/>
      <c r="F546" s="4"/>
      <c r="G546" s="4"/>
      <c r="H546" s="4"/>
      <c r="I546" s="1"/>
      <c r="J546" s="4"/>
      <c r="K546" s="4"/>
      <c r="L546" s="1"/>
      <c r="M546" s="4" t="str">
        <f>IFERROR(VLOOKUP(J546,Config!$A:$G,7,0),"")</f>
        <v/>
      </c>
      <c r="N546" s="23"/>
      <c r="O546" s="24"/>
      <c r="P546" s="24"/>
      <c r="Q546" s="24"/>
      <c r="R546" s="26"/>
      <c r="S546" s="24"/>
      <c r="T546" s="24"/>
      <c r="U546" s="24"/>
      <c r="V546" s="28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s="20" customFormat="1" x14ac:dyDescent="0.25">
      <c r="A547" s="1">
        <v>545</v>
      </c>
      <c r="B547" s="1"/>
      <c r="C547" s="1"/>
      <c r="D547" s="4"/>
      <c r="E547" s="4"/>
      <c r="F547" s="4"/>
      <c r="G547" s="4"/>
      <c r="H547" s="4"/>
      <c r="I547" s="1"/>
      <c r="J547" s="4"/>
      <c r="K547" s="4"/>
      <c r="L547" s="1"/>
      <c r="M547" s="4" t="str">
        <f>IFERROR(VLOOKUP(J547,Config!$A:$G,7,0),"")</f>
        <v/>
      </c>
      <c r="N547" s="23"/>
      <c r="O547" s="24"/>
      <c r="P547" s="24"/>
      <c r="Q547" s="24"/>
      <c r="R547" s="26"/>
      <c r="S547" s="24"/>
      <c r="T547" s="24"/>
      <c r="U547" s="24"/>
      <c r="V547" s="28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s="20" customFormat="1" x14ac:dyDescent="0.25">
      <c r="A548" s="1">
        <v>546</v>
      </c>
      <c r="B548" s="1"/>
      <c r="C548" s="1"/>
      <c r="D548" s="4"/>
      <c r="E548" s="4"/>
      <c r="F548" s="4"/>
      <c r="G548" s="4"/>
      <c r="H548" s="4"/>
      <c r="I548" s="1"/>
      <c r="J548" s="4"/>
      <c r="K548" s="4"/>
      <c r="L548" s="1"/>
      <c r="M548" s="4" t="str">
        <f>IFERROR(VLOOKUP(J548,Config!$A:$G,7,0),"")</f>
        <v/>
      </c>
      <c r="N548" s="23"/>
      <c r="O548" s="24"/>
      <c r="P548" s="24"/>
      <c r="Q548" s="24"/>
      <c r="R548" s="26"/>
      <c r="S548" s="24"/>
      <c r="T548" s="24"/>
      <c r="U548" s="24"/>
      <c r="V548" s="28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s="20" customFormat="1" x14ac:dyDescent="0.25">
      <c r="A549" s="1">
        <v>547</v>
      </c>
      <c r="B549" s="1"/>
      <c r="C549" s="1"/>
      <c r="D549" s="4"/>
      <c r="E549" s="4"/>
      <c r="F549" s="4"/>
      <c r="G549" s="4"/>
      <c r="H549" s="4"/>
      <c r="I549" s="1"/>
      <c r="J549" s="4"/>
      <c r="K549" s="4"/>
      <c r="L549" s="1"/>
      <c r="M549" s="4" t="str">
        <f>IFERROR(VLOOKUP(J549,Config!$A:$G,7,0),"")</f>
        <v/>
      </c>
      <c r="N549" s="23"/>
      <c r="O549" s="24"/>
      <c r="P549" s="24"/>
      <c r="Q549" s="24"/>
      <c r="R549" s="26"/>
      <c r="S549" s="24"/>
      <c r="T549" s="24"/>
      <c r="U549" s="24"/>
      <c r="V549" s="28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s="20" customFormat="1" x14ac:dyDescent="0.25">
      <c r="A550" s="1">
        <v>548</v>
      </c>
      <c r="B550" s="1"/>
      <c r="C550" s="1"/>
      <c r="D550" s="4"/>
      <c r="E550" s="4"/>
      <c r="F550" s="4"/>
      <c r="G550" s="4"/>
      <c r="H550" s="4"/>
      <c r="I550" s="1"/>
      <c r="J550" s="4"/>
      <c r="K550" s="4"/>
      <c r="L550" s="1"/>
      <c r="M550" s="4" t="str">
        <f>IFERROR(VLOOKUP(J550,Config!$A:$G,7,0),"")</f>
        <v/>
      </c>
      <c r="N550" s="23"/>
      <c r="O550" s="24"/>
      <c r="P550" s="24"/>
      <c r="Q550" s="24"/>
      <c r="R550" s="26"/>
      <c r="S550" s="24"/>
      <c r="T550" s="24"/>
      <c r="U550" s="24"/>
      <c r="V550" s="28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s="20" customFormat="1" x14ac:dyDescent="0.25">
      <c r="A551" s="1">
        <v>549</v>
      </c>
      <c r="B551" s="1"/>
      <c r="C551" s="1"/>
      <c r="D551" s="4"/>
      <c r="E551" s="4"/>
      <c r="F551" s="4"/>
      <c r="G551" s="4"/>
      <c r="H551" s="4"/>
      <c r="I551" s="1"/>
      <c r="J551" s="4"/>
      <c r="K551" s="4"/>
      <c r="L551" s="1"/>
      <c r="M551" s="4" t="str">
        <f>IFERROR(VLOOKUP(J551,Config!$A:$G,7,0),"")</f>
        <v/>
      </c>
      <c r="N551" s="23"/>
      <c r="O551" s="24"/>
      <c r="P551" s="24"/>
      <c r="Q551" s="24"/>
      <c r="R551" s="26"/>
      <c r="S551" s="24"/>
      <c r="T551" s="24"/>
      <c r="U551" s="24"/>
      <c r="V551" s="28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s="20" customFormat="1" x14ac:dyDescent="0.25">
      <c r="A552" s="1">
        <v>550</v>
      </c>
      <c r="B552" s="1"/>
      <c r="C552" s="1"/>
      <c r="D552" s="4"/>
      <c r="E552" s="4"/>
      <c r="F552" s="4"/>
      <c r="G552" s="4"/>
      <c r="H552" s="4"/>
      <c r="I552" s="1"/>
      <c r="J552" s="4"/>
      <c r="K552" s="4"/>
      <c r="L552" s="1"/>
      <c r="M552" s="4" t="str">
        <f>IFERROR(VLOOKUP(J552,Config!$A:$G,7,0),"")</f>
        <v/>
      </c>
      <c r="N552" s="23"/>
      <c r="O552" s="24"/>
      <c r="P552" s="24"/>
      <c r="Q552" s="24"/>
      <c r="R552" s="26"/>
      <c r="S552" s="24"/>
      <c r="T552" s="24"/>
      <c r="U552" s="24"/>
      <c r="V552" s="28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s="20" customFormat="1" x14ac:dyDescent="0.25">
      <c r="A553" s="1">
        <v>551</v>
      </c>
      <c r="B553" s="1"/>
      <c r="C553" s="1"/>
      <c r="D553" s="4"/>
      <c r="E553" s="4"/>
      <c r="F553" s="4"/>
      <c r="G553" s="4"/>
      <c r="H553" s="4"/>
      <c r="I553" s="1"/>
      <c r="J553" s="4"/>
      <c r="K553" s="4"/>
      <c r="L553" s="1"/>
      <c r="M553" s="4" t="str">
        <f>IFERROR(VLOOKUP(J553,Config!$A:$G,7,0),"")</f>
        <v/>
      </c>
      <c r="N553" s="23"/>
      <c r="O553" s="24"/>
      <c r="P553" s="24"/>
      <c r="Q553" s="24"/>
      <c r="R553" s="26"/>
      <c r="S553" s="24"/>
      <c r="T553" s="24"/>
      <c r="U553" s="24"/>
      <c r="V553" s="28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s="20" customFormat="1" x14ac:dyDescent="0.25">
      <c r="A554" s="1">
        <v>552</v>
      </c>
      <c r="B554" s="1"/>
      <c r="C554" s="1"/>
      <c r="D554" s="4"/>
      <c r="E554" s="4"/>
      <c r="F554" s="4"/>
      <c r="G554" s="4"/>
      <c r="H554" s="4"/>
      <c r="I554" s="1"/>
      <c r="J554" s="4"/>
      <c r="K554" s="4"/>
      <c r="L554" s="1"/>
      <c r="M554" s="4" t="str">
        <f>IFERROR(VLOOKUP(J554,Config!$A:$G,7,0),"")</f>
        <v/>
      </c>
      <c r="N554" s="23"/>
      <c r="O554" s="24"/>
      <c r="P554" s="24"/>
      <c r="Q554" s="24"/>
      <c r="R554" s="26"/>
      <c r="S554" s="24"/>
      <c r="T554" s="24"/>
      <c r="U554" s="24"/>
      <c r="V554" s="28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s="20" customFormat="1" x14ac:dyDescent="0.25">
      <c r="A555" s="1">
        <v>553</v>
      </c>
      <c r="B555" s="1"/>
      <c r="C555" s="1"/>
      <c r="D555" s="4"/>
      <c r="E555" s="4"/>
      <c r="F555" s="4"/>
      <c r="G555" s="4"/>
      <c r="H555" s="4"/>
      <c r="I555" s="1"/>
      <c r="J555" s="4"/>
      <c r="K555" s="4"/>
      <c r="L555" s="1"/>
      <c r="M555" s="4" t="str">
        <f>IFERROR(VLOOKUP(J555,Config!$A:$G,7,0),"")</f>
        <v/>
      </c>
      <c r="N555" s="23"/>
      <c r="O555" s="24"/>
      <c r="P555" s="24"/>
      <c r="Q555" s="24"/>
      <c r="R555" s="26"/>
      <c r="S555" s="24"/>
      <c r="T555" s="24"/>
      <c r="U555" s="24"/>
      <c r="V555" s="28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s="20" customFormat="1" x14ac:dyDescent="0.25">
      <c r="A556" s="1">
        <v>554</v>
      </c>
      <c r="B556" s="1"/>
      <c r="C556" s="1"/>
      <c r="D556" s="4"/>
      <c r="E556" s="4"/>
      <c r="F556" s="4"/>
      <c r="G556" s="4"/>
      <c r="H556" s="4"/>
      <c r="I556" s="1"/>
      <c r="J556" s="4"/>
      <c r="K556" s="4"/>
      <c r="L556" s="1"/>
      <c r="M556" s="4" t="str">
        <f>IFERROR(VLOOKUP(J556,Config!$A:$G,7,0),"")</f>
        <v/>
      </c>
      <c r="N556" s="23"/>
      <c r="O556" s="24"/>
      <c r="P556" s="24"/>
      <c r="Q556" s="24"/>
      <c r="R556" s="26"/>
      <c r="S556" s="24"/>
      <c r="T556" s="24"/>
      <c r="U556" s="24"/>
      <c r="V556" s="28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s="20" customFormat="1" x14ac:dyDescent="0.25">
      <c r="A557" s="1">
        <v>555</v>
      </c>
      <c r="B557" s="1"/>
      <c r="C557" s="1"/>
      <c r="D557" s="4"/>
      <c r="E557" s="4"/>
      <c r="F557" s="4"/>
      <c r="G557" s="4"/>
      <c r="H557" s="4"/>
      <c r="I557" s="1"/>
      <c r="J557" s="4"/>
      <c r="K557" s="4"/>
      <c r="L557" s="1"/>
      <c r="M557" s="4" t="str">
        <f>IFERROR(VLOOKUP(J557,Config!$A:$G,7,0),"")</f>
        <v/>
      </c>
      <c r="N557" s="23"/>
      <c r="O557" s="24"/>
      <c r="P557" s="24"/>
      <c r="Q557" s="24"/>
      <c r="R557" s="26"/>
      <c r="S557" s="24"/>
      <c r="T557" s="24"/>
      <c r="U557" s="24"/>
      <c r="V557" s="28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s="20" customFormat="1" x14ac:dyDescent="0.25">
      <c r="A558" s="1">
        <v>556</v>
      </c>
      <c r="B558" s="1"/>
      <c r="C558" s="1"/>
      <c r="D558" s="4"/>
      <c r="E558" s="4"/>
      <c r="F558" s="4"/>
      <c r="G558" s="4"/>
      <c r="H558" s="4"/>
      <c r="I558" s="1"/>
      <c r="J558" s="4"/>
      <c r="K558" s="4"/>
      <c r="L558" s="1"/>
      <c r="M558" s="4" t="str">
        <f>IFERROR(VLOOKUP(J558,Config!$A:$G,7,0),"")</f>
        <v/>
      </c>
      <c r="N558" s="23"/>
      <c r="O558" s="24"/>
      <c r="P558" s="24"/>
      <c r="Q558" s="24"/>
      <c r="R558" s="26"/>
      <c r="S558" s="24"/>
      <c r="T558" s="24"/>
      <c r="U558" s="24"/>
      <c r="V558" s="28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s="20" customFormat="1" x14ac:dyDescent="0.25">
      <c r="A559" s="1">
        <v>557</v>
      </c>
      <c r="B559" s="1"/>
      <c r="C559" s="1"/>
      <c r="D559" s="4"/>
      <c r="E559" s="4"/>
      <c r="F559" s="4"/>
      <c r="G559" s="4"/>
      <c r="H559" s="4"/>
      <c r="I559" s="1"/>
      <c r="J559" s="4"/>
      <c r="K559" s="4"/>
      <c r="L559" s="1"/>
      <c r="M559" s="4" t="str">
        <f>IFERROR(VLOOKUP(J559,Config!$A:$G,7,0),"")</f>
        <v/>
      </c>
      <c r="N559" s="23"/>
      <c r="O559" s="24"/>
      <c r="P559" s="24"/>
      <c r="Q559" s="24"/>
      <c r="R559" s="26"/>
      <c r="S559" s="24"/>
      <c r="T559" s="24"/>
      <c r="U559" s="24"/>
      <c r="V559" s="28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s="20" customFormat="1" x14ac:dyDescent="0.25">
      <c r="A560" s="1">
        <v>558</v>
      </c>
      <c r="B560" s="1"/>
      <c r="C560" s="1"/>
      <c r="D560" s="4"/>
      <c r="E560" s="4"/>
      <c r="F560" s="4"/>
      <c r="G560" s="4"/>
      <c r="H560" s="4"/>
      <c r="I560" s="1"/>
      <c r="J560" s="4"/>
      <c r="K560" s="4"/>
      <c r="L560" s="1"/>
      <c r="M560" s="4" t="str">
        <f>IFERROR(VLOOKUP(J560,Config!$A:$G,7,0),"")</f>
        <v/>
      </c>
      <c r="N560" s="23"/>
      <c r="O560" s="24"/>
      <c r="P560" s="24"/>
      <c r="Q560" s="24"/>
      <c r="R560" s="26"/>
      <c r="S560" s="24"/>
      <c r="T560" s="24"/>
      <c r="U560" s="24"/>
      <c r="V560" s="28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s="20" customFormat="1" x14ac:dyDescent="0.25">
      <c r="A561" s="1">
        <v>559</v>
      </c>
      <c r="B561" s="1"/>
      <c r="C561" s="1"/>
      <c r="D561" s="4"/>
      <c r="E561" s="4"/>
      <c r="F561" s="4"/>
      <c r="G561" s="4"/>
      <c r="H561" s="4"/>
      <c r="I561" s="1"/>
      <c r="J561" s="4"/>
      <c r="K561" s="4"/>
      <c r="L561" s="1"/>
      <c r="M561" s="4" t="str">
        <f>IFERROR(VLOOKUP(J561,Config!$A:$G,7,0),"")</f>
        <v/>
      </c>
      <c r="N561" s="23"/>
      <c r="O561" s="24"/>
      <c r="P561" s="24"/>
      <c r="Q561" s="24"/>
      <c r="R561" s="26"/>
      <c r="S561" s="24"/>
      <c r="T561" s="24"/>
      <c r="U561" s="24"/>
      <c r="V561" s="28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s="20" customFormat="1" x14ac:dyDescent="0.25">
      <c r="A562" s="1">
        <v>560</v>
      </c>
      <c r="B562" s="1"/>
      <c r="C562" s="1"/>
      <c r="D562" s="4"/>
      <c r="E562" s="4"/>
      <c r="F562" s="4"/>
      <c r="G562" s="4"/>
      <c r="H562" s="4"/>
      <c r="I562" s="1"/>
      <c r="J562" s="4"/>
      <c r="K562" s="4"/>
      <c r="L562" s="1"/>
      <c r="M562" s="4" t="str">
        <f>IFERROR(VLOOKUP(J562,Config!$A:$G,7,0),"")</f>
        <v/>
      </c>
      <c r="N562" s="23"/>
      <c r="O562" s="24"/>
      <c r="P562" s="24"/>
      <c r="Q562" s="24"/>
      <c r="R562" s="26"/>
      <c r="S562" s="24"/>
      <c r="T562" s="24"/>
      <c r="U562" s="24"/>
      <c r="V562" s="28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s="20" customFormat="1" x14ac:dyDescent="0.25">
      <c r="A563" s="1">
        <v>561</v>
      </c>
      <c r="B563" s="1"/>
      <c r="C563" s="1"/>
      <c r="D563" s="4"/>
      <c r="E563" s="4"/>
      <c r="F563" s="4"/>
      <c r="G563" s="4"/>
      <c r="H563" s="4"/>
      <c r="I563" s="1"/>
      <c r="J563" s="4"/>
      <c r="K563" s="4"/>
      <c r="L563" s="1"/>
      <c r="M563" s="4" t="str">
        <f>IFERROR(VLOOKUP(J563,Config!$A:$G,7,0),"")</f>
        <v/>
      </c>
      <c r="N563" s="23"/>
      <c r="O563" s="24"/>
      <c r="P563" s="24"/>
      <c r="Q563" s="24"/>
      <c r="R563" s="26"/>
      <c r="S563" s="24"/>
      <c r="T563" s="24"/>
      <c r="U563" s="24"/>
      <c r="V563" s="28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s="20" customFormat="1" x14ac:dyDescent="0.25">
      <c r="A564" s="1">
        <v>562</v>
      </c>
      <c r="B564" s="1"/>
      <c r="C564" s="1"/>
      <c r="D564" s="4"/>
      <c r="E564" s="4"/>
      <c r="F564" s="4"/>
      <c r="G564" s="4"/>
      <c r="H564" s="4"/>
      <c r="I564" s="1"/>
      <c r="J564" s="4"/>
      <c r="K564" s="4"/>
      <c r="L564" s="1"/>
      <c r="M564" s="4" t="str">
        <f>IFERROR(VLOOKUP(J564,Config!$A:$G,7,0),"")</f>
        <v/>
      </c>
      <c r="N564" s="23"/>
      <c r="O564" s="24"/>
      <c r="P564" s="24"/>
      <c r="Q564" s="24"/>
      <c r="R564" s="26"/>
      <c r="S564" s="24"/>
      <c r="T564" s="24"/>
      <c r="U564" s="24"/>
      <c r="V564" s="28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s="20" customFormat="1" x14ac:dyDescent="0.25">
      <c r="A565" s="1">
        <v>563</v>
      </c>
      <c r="B565" s="1"/>
      <c r="C565" s="1"/>
      <c r="D565" s="4"/>
      <c r="E565" s="4"/>
      <c r="F565" s="4"/>
      <c r="G565" s="4"/>
      <c r="H565" s="4"/>
      <c r="I565" s="1"/>
      <c r="J565" s="4"/>
      <c r="K565" s="4"/>
      <c r="L565" s="1"/>
      <c r="M565" s="4" t="str">
        <f>IFERROR(VLOOKUP(J565,Config!$A:$G,7,0),"")</f>
        <v/>
      </c>
      <c r="N565" s="23"/>
      <c r="O565" s="24"/>
      <c r="P565" s="24"/>
      <c r="Q565" s="24"/>
      <c r="R565" s="26"/>
      <c r="S565" s="24"/>
      <c r="T565" s="24"/>
      <c r="U565" s="24"/>
      <c r="V565" s="28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s="20" customFormat="1" x14ac:dyDescent="0.25">
      <c r="A566" s="1">
        <v>564</v>
      </c>
      <c r="B566" s="1"/>
      <c r="C566" s="1"/>
      <c r="D566" s="4"/>
      <c r="E566" s="4"/>
      <c r="F566" s="4"/>
      <c r="G566" s="4"/>
      <c r="H566" s="4"/>
      <c r="I566" s="1"/>
      <c r="J566" s="4"/>
      <c r="K566" s="4"/>
      <c r="L566" s="1"/>
      <c r="M566" s="4" t="str">
        <f>IFERROR(VLOOKUP(J566,Config!$A:$G,7,0),"")</f>
        <v/>
      </c>
      <c r="N566" s="23"/>
      <c r="O566" s="24"/>
      <c r="P566" s="24"/>
      <c r="Q566" s="24"/>
      <c r="R566" s="26"/>
      <c r="S566" s="24"/>
      <c r="T566" s="24"/>
      <c r="U566" s="24"/>
      <c r="V566" s="28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s="20" customFormat="1" x14ac:dyDescent="0.25">
      <c r="A567" s="1">
        <v>565</v>
      </c>
      <c r="B567" s="1"/>
      <c r="C567" s="1"/>
      <c r="D567" s="4"/>
      <c r="E567" s="4"/>
      <c r="F567" s="4"/>
      <c r="G567" s="4"/>
      <c r="H567" s="4"/>
      <c r="I567" s="1"/>
      <c r="J567" s="4"/>
      <c r="K567" s="4"/>
      <c r="L567" s="1"/>
      <c r="M567" s="4" t="str">
        <f>IFERROR(VLOOKUP(J567,Config!$A:$G,7,0),"")</f>
        <v/>
      </c>
      <c r="N567" s="23"/>
      <c r="O567" s="24"/>
      <c r="P567" s="24"/>
      <c r="Q567" s="24"/>
      <c r="R567" s="26"/>
      <c r="S567" s="24"/>
      <c r="T567" s="24"/>
      <c r="U567" s="24"/>
      <c r="V567" s="28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s="20" customFormat="1" x14ac:dyDescent="0.25">
      <c r="A568" s="1">
        <v>566</v>
      </c>
      <c r="B568" s="1"/>
      <c r="C568" s="1"/>
      <c r="D568" s="4"/>
      <c r="E568" s="4"/>
      <c r="F568" s="4"/>
      <c r="G568" s="4"/>
      <c r="H568" s="4"/>
      <c r="I568" s="1"/>
      <c r="J568" s="4"/>
      <c r="K568" s="4"/>
      <c r="L568" s="1"/>
      <c r="M568" s="4" t="str">
        <f>IFERROR(VLOOKUP(J568,Config!$A:$G,7,0),"")</f>
        <v/>
      </c>
      <c r="N568" s="23"/>
      <c r="O568" s="24"/>
      <c r="P568" s="24"/>
      <c r="Q568" s="24"/>
      <c r="R568" s="26"/>
      <c r="S568" s="24"/>
      <c r="T568" s="24"/>
      <c r="U568" s="24"/>
      <c r="V568" s="28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s="20" customFormat="1" x14ac:dyDescent="0.25">
      <c r="A569" s="1">
        <v>567</v>
      </c>
      <c r="B569" s="1"/>
      <c r="C569" s="1"/>
      <c r="D569" s="4"/>
      <c r="E569" s="4"/>
      <c r="F569" s="4"/>
      <c r="G569" s="4"/>
      <c r="H569" s="4"/>
      <c r="I569" s="1"/>
      <c r="J569" s="4"/>
      <c r="K569" s="4"/>
      <c r="L569" s="1"/>
      <c r="M569" s="4" t="str">
        <f>IFERROR(VLOOKUP(J569,Config!$A:$G,7,0),"")</f>
        <v/>
      </c>
      <c r="N569" s="23"/>
      <c r="O569" s="24"/>
      <c r="P569" s="24"/>
      <c r="Q569" s="24"/>
      <c r="R569" s="26"/>
      <c r="S569" s="24"/>
      <c r="T569" s="24"/>
      <c r="U569" s="24"/>
      <c r="V569" s="28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s="20" customFormat="1" x14ac:dyDescent="0.25">
      <c r="A570" s="1">
        <v>568</v>
      </c>
      <c r="B570" s="1"/>
      <c r="C570" s="1"/>
      <c r="D570" s="4"/>
      <c r="E570" s="4"/>
      <c r="F570" s="4"/>
      <c r="G570" s="4"/>
      <c r="H570" s="4"/>
      <c r="I570" s="1"/>
      <c r="J570" s="4"/>
      <c r="K570" s="4"/>
      <c r="L570" s="1"/>
      <c r="M570" s="4" t="str">
        <f>IFERROR(VLOOKUP(J570,Config!$A:$G,7,0),"")</f>
        <v/>
      </c>
      <c r="N570" s="23"/>
      <c r="O570" s="24"/>
      <c r="P570" s="24"/>
      <c r="Q570" s="24"/>
      <c r="R570" s="26"/>
      <c r="S570" s="24"/>
      <c r="T570" s="24"/>
      <c r="U570" s="24"/>
      <c r="V570" s="28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s="20" customFormat="1" x14ac:dyDescent="0.25">
      <c r="A571" s="1">
        <v>569</v>
      </c>
      <c r="B571" s="1"/>
      <c r="C571" s="1"/>
      <c r="D571" s="4"/>
      <c r="E571" s="4"/>
      <c r="F571" s="4"/>
      <c r="G571" s="4"/>
      <c r="H571" s="4"/>
      <c r="I571" s="1"/>
      <c r="J571" s="4"/>
      <c r="K571" s="4"/>
      <c r="L571" s="1"/>
      <c r="M571" s="4" t="str">
        <f>IFERROR(VLOOKUP(J571,Config!$A:$G,7,0),"")</f>
        <v/>
      </c>
      <c r="N571" s="23"/>
      <c r="O571" s="24"/>
      <c r="P571" s="24"/>
      <c r="Q571" s="24"/>
      <c r="R571" s="26"/>
      <c r="S571" s="24"/>
      <c r="T571" s="24"/>
      <c r="U571" s="24"/>
      <c r="V571" s="28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s="20" customFormat="1" x14ac:dyDescent="0.25">
      <c r="A572" s="1">
        <v>570</v>
      </c>
      <c r="B572" s="1"/>
      <c r="C572" s="1"/>
      <c r="D572" s="4"/>
      <c r="E572" s="4"/>
      <c r="F572" s="4"/>
      <c r="G572" s="4"/>
      <c r="H572" s="4"/>
      <c r="I572" s="1"/>
      <c r="J572" s="4"/>
      <c r="K572" s="4"/>
      <c r="L572" s="1"/>
      <c r="M572" s="4" t="str">
        <f>IFERROR(VLOOKUP(J572,Config!$A:$G,7,0),"")</f>
        <v/>
      </c>
      <c r="N572" s="23"/>
      <c r="O572" s="24"/>
      <c r="P572" s="24"/>
      <c r="Q572" s="24"/>
      <c r="R572" s="26"/>
      <c r="S572" s="24"/>
      <c r="T572" s="24"/>
      <c r="U572" s="24"/>
      <c r="V572" s="28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s="20" customFormat="1" x14ac:dyDescent="0.25">
      <c r="A573" s="1">
        <v>571</v>
      </c>
      <c r="B573" s="1"/>
      <c r="C573" s="1"/>
      <c r="D573" s="4"/>
      <c r="E573" s="4"/>
      <c r="F573" s="4"/>
      <c r="G573" s="4"/>
      <c r="H573" s="4"/>
      <c r="I573" s="1"/>
      <c r="J573" s="4"/>
      <c r="K573" s="4"/>
      <c r="L573" s="1"/>
      <c r="M573" s="4" t="str">
        <f>IFERROR(VLOOKUP(J573,Config!$A:$G,7,0),"")</f>
        <v/>
      </c>
      <c r="N573" s="23"/>
      <c r="O573" s="24"/>
      <c r="P573" s="24"/>
      <c r="Q573" s="24"/>
      <c r="R573" s="26"/>
      <c r="S573" s="24"/>
      <c r="T573" s="24"/>
      <c r="U573" s="24"/>
      <c r="V573" s="28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s="20" customFormat="1" x14ac:dyDescent="0.25">
      <c r="A574" s="1">
        <v>572</v>
      </c>
      <c r="B574" s="1"/>
      <c r="C574" s="1"/>
      <c r="D574" s="4"/>
      <c r="E574" s="4"/>
      <c r="F574" s="4"/>
      <c r="G574" s="4"/>
      <c r="H574" s="4"/>
      <c r="I574" s="1"/>
      <c r="J574" s="4"/>
      <c r="K574" s="4"/>
      <c r="L574" s="1"/>
      <c r="M574" s="4" t="str">
        <f>IFERROR(VLOOKUP(J574,Config!$A:$G,7,0),"")</f>
        <v/>
      </c>
      <c r="N574" s="23"/>
      <c r="O574" s="24"/>
      <c r="P574" s="24"/>
      <c r="Q574" s="24"/>
      <c r="R574" s="26"/>
      <c r="S574" s="24"/>
      <c r="T574" s="24"/>
      <c r="U574" s="24"/>
      <c r="V574" s="28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s="20" customFormat="1" x14ac:dyDescent="0.25">
      <c r="A575" s="1">
        <v>573</v>
      </c>
      <c r="B575" s="1"/>
      <c r="C575" s="1"/>
      <c r="D575" s="4"/>
      <c r="E575" s="4"/>
      <c r="F575" s="4"/>
      <c r="G575" s="4"/>
      <c r="H575" s="4"/>
      <c r="I575" s="1"/>
      <c r="J575" s="4"/>
      <c r="K575" s="4"/>
      <c r="L575" s="1"/>
      <c r="M575" s="4" t="str">
        <f>IFERROR(VLOOKUP(J575,Config!$A:$G,7,0),"")</f>
        <v/>
      </c>
      <c r="N575" s="23"/>
      <c r="O575" s="24"/>
      <c r="P575" s="24"/>
      <c r="Q575" s="24"/>
      <c r="R575" s="26"/>
      <c r="S575" s="24"/>
      <c r="T575" s="24"/>
      <c r="U575" s="24"/>
      <c r="V575" s="28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s="20" customFormat="1" x14ac:dyDescent="0.25">
      <c r="A576" s="1">
        <v>574</v>
      </c>
      <c r="B576" s="1"/>
      <c r="C576" s="1"/>
      <c r="D576" s="4"/>
      <c r="E576" s="4"/>
      <c r="F576" s="4"/>
      <c r="G576" s="4"/>
      <c r="H576" s="4"/>
      <c r="I576" s="1"/>
      <c r="J576" s="4"/>
      <c r="K576" s="4"/>
      <c r="L576" s="1"/>
      <c r="M576" s="4" t="str">
        <f>IFERROR(VLOOKUP(J576,Config!$A:$G,7,0),"")</f>
        <v/>
      </c>
      <c r="N576" s="23"/>
      <c r="O576" s="24"/>
      <c r="P576" s="24"/>
      <c r="Q576" s="24"/>
      <c r="R576" s="26"/>
      <c r="S576" s="24"/>
      <c r="T576" s="24"/>
      <c r="U576" s="24"/>
      <c r="V576" s="28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s="20" customFormat="1" x14ac:dyDescent="0.25">
      <c r="A577" s="1">
        <v>575</v>
      </c>
      <c r="B577" s="1"/>
      <c r="C577" s="1"/>
      <c r="D577" s="4"/>
      <c r="E577" s="4"/>
      <c r="F577" s="4"/>
      <c r="G577" s="4"/>
      <c r="H577" s="4"/>
      <c r="I577" s="1"/>
      <c r="J577" s="4"/>
      <c r="K577" s="4"/>
      <c r="L577" s="1"/>
      <c r="M577" s="4" t="str">
        <f>IFERROR(VLOOKUP(J577,Config!$A:$G,7,0),"")</f>
        <v/>
      </c>
      <c r="N577" s="23"/>
      <c r="O577" s="24"/>
      <c r="P577" s="24"/>
      <c r="Q577" s="24"/>
      <c r="R577" s="26"/>
      <c r="S577" s="24"/>
      <c r="T577" s="24"/>
      <c r="U577" s="24"/>
      <c r="V577" s="28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s="20" customFormat="1" x14ac:dyDescent="0.25">
      <c r="A578" s="1">
        <v>576</v>
      </c>
      <c r="B578" s="1"/>
      <c r="C578" s="1"/>
      <c r="D578" s="4"/>
      <c r="E578" s="4"/>
      <c r="F578" s="4"/>
      <c r="G578" s="4"/>
      <c r="H578" s="4"/>
      <c r="I578" s="1"/>
      <c r="J578" s="4"/>
      <c r="K578" s="4"/>
      <c r="L578" s="1"/>
      <c r="M578" s="4" t="str">
        <f>IFERROR(VLOOKUP(J578,Config!$A:$G,7,0),"")</f>
        <v/>
      </c>
      <c r="N578" s="23"/>
      <c r="O578" s="24"/>
      <c r="P578" s="24"/>
      <c r="Q578" s="24"/>
      <c r="R578" s="26"/>
      <c r="S578" s="24"/>
      <c r="T578" s="24"/>
      <c r="U578" s="24"/>
      <c r="V578" s="28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s="20" customFormat="1" x14ac:dyDescent="0.25">
      <c r="A579" s="1">
        <v>577</v>
      </c>
      <c r="B579" s="1"/>
      <c r="C579" s="1"/>
      <c r="D579" s="4"/>
      <c r="E579" s="4"/>
      <c r="F579" s="4"/>
      <c r="G579" s="4"/>
      <c r="H579" s="4"/>
      <c r="I579" s="1"/>
      <c r="J579" s="4"/>
      <c r="K579" s="4"/>
      <c r="L579" s="1"/>
      <c r="M579" s="4" t="str">
        <f>IFERROR(VLOOKUP(J579,Config!$A:$G,7,0),"")</f>
        <v/>
      </c>
      <c r="N579" s="23"/>
      <c r="O579" s="24"/>
      <c r="P579" s="24"/>
      <c r="Q579" s="24"/>
      <c r="R579" s="26"/>
      <c r="S579" s="24"/>
      <c r="T579" s="24"/>
      <c r="U579" s="24"/>
      <c r="V579" s="28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s="20" customFormat="1" x14ac:dyDescent="0.25">
      <c r="A580" s="1">
        <v>578</v>
      </c>
      <c r="B580" s="1"/>
      <c r="C580" s="1"/>
      <c r="D580" s="4"/>
      <c r="E580" s="4"/>
      <c r="F580" s="4"/>
      <c r="G580" s="4"/>
      <c r="H580" s="4"/>
      <c r="I580" s="1"/>
      <c r="J580" s="4"/>
      <c r="K580" s="4"/>
      <c r="L580" s="1"/>
      <c r="M580" s="4" t="str">
        <f>IFERROR(VLOOKUP(J580,Config!$A:$G,7,0),"")</f>
        <v/>
      </c>
      <c r="N580" s="23"/>
      <c r="O580" s="24"/>
      <c r="P580" s="24"/>
      <c r="Q580" s="24"/>
      <c r="R580" s="26"/>
      <c r="S580" s="24"/>
      <c r="T580" s="24"/>
      <c r="U580" s="24"/>
      <c r="V580" s="28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s="20" customFormat="1" x14ac:dyDescent="0.25">
      <c r="A581" s="1">
        <v>579</v>
      </c>
      <c r="B581" s="1"/>
      <c r="C581" s="1"/>
      <c r="D581" s="4"/>
      <c r="E581" s="4"/>
      <c r="F581" s="4"/>
      <c r="G581" s="4"/>
      <c r="H581" s="4"/>
      <c r="I581" s="1"/>
      <c r="J581" s="4"/>
      <c r="K581" s="4"/>
      <c r="L581" s="1"/>
      <c r="M581" s="4" t="str">
        <f>IFERROR(VLOOKUP(J581,Config!$A:$G,7,0),"")</f>
        <v/>
      </c>
      <c r="N581" s="23"/>
      <c r="O581" s="24"/>
      <c r="P581" s="24"/>
      <c r="Q581" s="24"/>
      <c r="R581" s="26"/>
      <c r="S581" s="24"/>
      <c r="T581" s="24"/>
      <c r="U581" s="24"/>
      <c r="V581" s="28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s="20" customFormat="1" x14ac:dyDescent="0.25">
      <c r="A582" s="1">
        <v>580</v>
      </c>
      <c r="B582" s="1"/>
      <c r="C582" s="1"/>
      <c r="D582" s="4"/>
      <c r="E582" s="4"/>
      <c r="F582" s="4"/>
      <c r="G582" s="4"/>
      <c r="H582" s="4"/>
      <c r="I582" s="1"/>
      <c r="J582" s="4"/>
      <c r="K582" s="4"/>
      <c r="L582" s="1"/>
      <c r="M582" s="4" t="str">
        <f>IFERROR(VLOOKUP(J582,Config!$A:$G,7,0),"")</f>
        <v/>
      </c>
      <c r="N582" s="23"/>
      <c r="O582" s="24"/>
      <c r="P582" s="24"/>
      <c r="Q582" s="24"/>
      <c r="R582" s="26"/>
      <c r="S582" s="24"/>
      <c r="T582" s="24"/>
      <c r="U582" s="24"/>
      <c r="V582" s="28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s="20" customFormat="1" x14ac:dyDescent="0.25">
      <c r="A583" s="1">
        <v>581</v>
      </c>
      <c r="B583" s="1"/>
      <c r="C583" s="1"/>
      <c r="D583" s="4"/>
      <c r="E583" s="4"/>
      <c r="F583" s="4"/>
      <c r="G583" s="4"/>
      <c r="H583" s="4"/>
      <c r="I583" s="1"/>
      <c r="J583" s="4"/>
      <c r="K583" s="4"/>
      <c r="L583" s="1"/>
      <c r="M583" s="4" t="str">
        <f>IFERROR(VLOOKUP(J583,Config!$A:$G,7,0),"")</f>
        <v/>
      </c>
      <c r="N583" s="23"/>
      <c r="O583" s="24"/>
      <c r="P583" s="24"/>
      <c r="Q583" s="24"/>
      <c r="R583" s="26"/>
      <c r="S583" s="24"/>
      <c r="T583" s="24"/>
      <c r="U583" s="24"/>
      <c r="V583" s="28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s="20" customFormat="1" x14ac:dyDescent="0.25">
      <c r="A584" s="1">
        <v>582</v>
      </c>
      <c r="B584" s="1"/>
      <c r="C584" s="1"/>
      <c r="D584" s="4"/>
      <c r="E584" s="4"/>
      <c r="F584" s="4"/>
      <c r="G584" s="4"/>
      <c r="H584" s="4"/>
      <c r="I584" s="1"/>
      <c r="J584" s="4"/>
      <c r="K584" s="4"/>
      <c r="L584" s="1"/>
      <c r="M584" s="4" t="str">
        <f>IFERROR(VLOOKUP(J584,Config!$A:$G,7,0),"")</f>
        <v/>
      </c>
      <c r="N584" s="23"/>
      <c r="O584" s="24"/>
      <c r="P584" s="24"/>
      <c r="Q584" s="24"/>
      <c r="R584" s="26"/>
      <c r="S584" s="24"/>
      <c r="T584" s="24"/>
      <c r="U584" s="24"/>
      <c r="V584" s="28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s="20" customFormat="1" x14ac:dyDescent="0.25">
      <c r="A585" s="1">
        <v>583</v>
      </c>
      <c r="B585" s="1"/>
      <c r="C585" s="1"/>
      <c r="D585" s="4"/>
      <c r="E585" s="4"/>
      <c r="F585" s="4"/>
      <c r="G585" s="4"/>
      <c r="H585" s="4"/>
      <c r="I585" s="1"/>
      <c r="J585" s="4"/>
      <c r="K585" s="4"/>
      <c r="L585" s="1"/>
      <c r="M585" s="4" t="str">
        <f>IFERROR(VLOOKUP(J585,Config!$A:$G,7,0),"")</f>
        <v/>
      </c>
      <c r="N585" s="23"/>
      <c r="O585" s="24"/>
      <c r="P585" s="24"/>
      <c r="Q585" s="24"/>
      <c r="R585" s="26"/>
      <c r="S585" s="24"/>
      <c r="T585" s="24"/>
      <c r="U585" s="24"/>
      <c r="V585" s="28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s="20" customFormat="1" x14ac:dyDescent="0.25">
      <c r="A586" s="1">
        <v>584</v>
      </c>
      <c r="B586" s="1"/>
      <c r="C586" s="1"/>
      <c r="D586" s="4"/>
      <c r="E586" s="4"/>
      <c r="F586" s="4"/>
      <c r="G586" s="4"/>
      <c r="H586" s="4"/>
      <c r="I586" s="1"/>
      <c r="J586" s="4"/>
      <c r="K586" s="4"/>
      <c r="L586" s="1"/>
      <c r="M586" s="4" t="str">
        <f>IFERROR(VLOOKUP(J586,Config!$A:$G,7,0),"")</f>
        <v/>
      </c>
      <c r="N586" s="23"/>
      <c r="O586" s="24"/>
      <c r="P586" s="24"/>
      <c r="Q586" s="24"/>
      <c r="R586" s="26"/>
      <c r="S586" s="24"/>
      <c r="T586" s="24"/>
      <c r="U586" s="24"/>
      <c r="V586" s="28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s="20" customFormat="1" x14ac:dyDescent="0.25">
      <c r="A587" s="1">
        <v>585</v>
      </c>
      <c r="B587" s="1"/>
      <c r="C587" s="1"/>
      <c r="D587" s="4"/>
      <c r="E587" s="4"/>
      <c r="F587" s="4"/>
      <c r="G587" s="4"/>
      <c r="H587" s="4"/>
      <c r="I587" s="1"/>
      <c r="J587" s="4"/>
      <c r="K587" s="4"/>
      <c r="L587" s="1"/>
      <c r="M587" s="4" t="str">
        <f>IFERROR(VLOOKUP(J587,Config!$A:$G,7,0),"")</f>
        <v/>
      </c>
      <c r="N587" s="23"/>
      <c r="O587" s="24"/>
      <c r="P587" s="24"/>
      <c r="Q587" s="24"/>
      <c r="R587" s="26"/>
      <c r="S587" s="24"/>
      <c r="T587" s="24"/>
      <c r="U587" s="24"/>
      <c r="V587" s="28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s="20" customFormat="1" x14ac:dyDescent="0.25">
      <c r="A588" s="1">
        <v>586</v>
      </c>
      <c r="B588" s="1"/>
      <c r="C588" s="1"/>
      <c r="D588" s="4"/>
      <c r="E588" s="4"/>
      <c r="F588" s="4"/>
      <c r="G588" s="4"/>
      <c r="H588" s="4"/>
      <c r="I588" s="1"/>
      <c r="J588" s="4"/>
      <c r="K588" s="4"/>
      <c r="L588" s="1"/>
      <c r="M588" s="4" t="str">
        <f>IFERROR(VLOOKUP(J588,Config!$A:$G,7,0),"")</f>
        <v/>
      </c>
      <c r="N588" s="23"/>
      <c r="O588" s="24"/>
      <c r="P588" s="24"/>
      <c r="Q588" s="24"/>
      <c r="R588" s="26"/>
      <c r="S588" s="24"/>
      <c r="T588" s="24"/>
      <c r="U588" s="24"/>
      <c r="V588" s="28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s="20" customFormat="1" x14ac:dyDescent="0.25">
      <c r="A589" s="1">
        <v>587</v>
      </c>
      <c r="B589" s="1"/>
      <c r="C589" s="1"/>
      <c r="D589" s="4"/>
      <c r="E589" s="4"/>
      <c r="F589" s="4"/>
      <c r="G589" s="4"/>
      <c r="H589" s="4"/>
      <c r="I589" s="1"/>
      <c r="J589" s="4"/>
      <c r="K589" s="4"/>
      <c r="L589" s="1"/>
      <c r="M589" s="4" t="str">
        <f>IFERROR(VLOOKUP(J589,Config!$A:$G,7,0),"")</f>
        <v/>
      </c>
      <c r="N589" s="23"/>
      <c r="O589" s="24"/>
      <c r="P589" s="24"/>
      <c r="Q589" s="24"/>
      <c r="R589" s="26"/>
      <c r="S589" s="24"/>
      <c r="T589" s="24"/>
      <c r="U589" s="24"/>
      <c r="V589" s="28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s="20" customFormat="1" x14ac:dyDescent="0.25">
      <c r="A590" s="1">
        <v>588</v>
      </c>
      <c r="B590" s="1"/>
      <c r="C590" s="1"/>
      <c r="D590" s="4"/>
      <c r="E590" s="4"/>
      <c r="F590" s="4"/>
      <c r="G590" s="4"/>
      <c r="H590" s="4"/>
      <c r="I590" s="1"/>
      <c r="J590" s="4"/>
      <c r="K590" s="4"/>
      <c r="L590" s="1"/>
      <c r="M590" s="4" t="str">
        <f>IFERROR(VLOOKUP(J590,Config!$A:$G,7,0),"")</f>
        <v/>
      </c>
      <c r="N590" s="23"/>
      <c r="O590" s="24"/>
      <c r="P590" s="24"/>
      <c r="Q590" s="24"/>
      <c r="R590" s="26"/>
      <c r="S590" s="24"/>
      <c r="T590" s="24"/>
      <c r="U590" s="24"/>
      <c r="V590" s="28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s="20" customFormat="1" x14ac:dyDescent="0.25">
      <c r="A591" s="1">
        <v>589</v>
      </c>
      <c r="B591" s="1"/>
      <c r="C591" s="1"/>
      <c r="D591" s="4"/>
      <c r="E591" s="4"/>
      <c r="F591" s="4"/>
      <c r="G591" s="4"/>
      <c r="H591" s="4"/>
      <c r="I591" s="1"/>
      <c r="J591" s="4"/>
      <c r="K591" s="4"/>
      <c r="L591" s="1"/>
      <c r="M591" s="4" t="str">
        <f>IFERROR(VLOOKUP(J591,Config!$A:$G,7,0),"")</f>
        <v/>
      </c>
      <c r="N591" s="23"/>
      <c r="O591" s="24"/>
      <c r="P591" s="24"/>
      <c r="Q591" s="24"/>
      <c r="R591" s="26"/>
      <c r="S591" s="24"/>
      <c r="T591" s="24"/>
      <c r="U591" s="24"/>
      <c r="V591" s="28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s="20" customFormat="1" x14ac:dyDescent="0.25">
      <c r="A592" s="1">
        <v>590</v>
      </c>
      <c r="B592" s="1"/>
      <c r="C592" s="1"/>
      <c r="D592" s="4"/>
      <c r="E592" s="4"/>
      <c r="F592" s="4"/>
      <c r="G592" s="4"/>
      <c r="H592" s="4"/>
      <c r="I592" s="1"/>
      <c r="J592" s="4"/>
      <c r="K592" s="4"/>
      <c r="L592" s="1"/>
      <c r="M592" s="4" t="str">
        <f>IFERROR(VLOOKUP(J592,Config!$A:$G,7,0),"")</f>
        <v/>
      </c>
      <c r="N592" s="23"/>
      <c r="O592" s="24"/>
      <c r="P592" s="24"/>
      <c r="Q592" s="24"/>
      <c r="R592" s="26"/>
      <c r="S592" s="24"/>
      <c r="T592" s="24"/>
      <c r="U592" s="24"/>
      <c r="V592" s="28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s="20" customFormat="1" x14ac:dyDescent="0.25">
      <c r="A593" s="1">
        <v>591</v>
      </c>
      <c r="B593" s="1"/>
      <c r="C593" s="1"/>
      <c r="D593" s="4"/>
      <c r="E593" s="4"/>
      <c r="F593" s="4"/>
      <c r="G593" s="4"/>
      <c r="H593" s="4"/>
      <c r="I593" s="1"/>
      <c r="J593" s="4"/>
      <c r="K593" s="4"/>
      <c r="L593" s="1"/>
      <c r="M593" s="4" t="str">
        <f>IFERROR(VLOOKUP(J593,Config!$A:$G,7,0),"")</f>
        <v/>
      </c>
      <c r="N593" s="23"/>
      <c r="O593" s="24"/>
      <c r="P593" s="24"/>
      <c r="Q593" s="24"/>
      <c r="R593" s="26"/>
      <c r="S593" s="24"/>
      <c r="T593" s="24"/>
      <c r="U593" s="24"/>
      <c r="V593" s="28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s="20" customFormat="1" x14ac:dyDescent="0.25">
      <c r="A594" s="1">
        <v>592</v>
      </c>
      <c r="B594" s="1"/>
      <c r="C594" s="1"/>
      <c r="D594" s="4"/>
      <c r="E594" s="4"/>
      <c r="F594" s="4"/>
      <c r="G594" s="4"/>
      <c r="H594" s="4"/>
      <c r="I594" s="1"/>
      <c r="J594" s="4"/>
      <c r="K594" s="4"/>
      <c r="L594" s="1"/>
      <c r="M594" s="4" t="str">
        <f>IFERROR(VLOOKUP(J594,Config!$A:$G,7,0),"")</f>
        <v/>
      </c>
      <c r="N594" s="23"/>
      <c r="O594" s="24"/>
      <c r="P594" s="24"/>
      <c r="Q594" s="24"/>
      <c r="R594" s="26"/>
      <c r="S594" s="24"/>
      <c r="T594" s="24"/>
      <c r="U594" s="24"/>
      <c r="V594" s="28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s="20" customFormat="1" x14ac:dyDescent="0.25">
      <c r="A595" s="1">
        <v>593</v>
      </c>
      <c r="B595" s="1"/>
      <c r="C595" s="1"/>
      <c r="D595" s="4"/>
      <c r="E595" s="4"/>
      <c r="F595" s="4"/>
      <c r="G595" s="4"/>
      <c r="H595" s="4"/>
      <c r="I595" s="1"/>
      <c r="J595" s="4"/>
      <c r="K595" s="4"/>
      <c r="L595" s="1"/>
      <c r="M595" s="4" t="str">
        <f>IFERROR(VLOOKUP(J595,Config!$A:$G,7,0),"")</f>
        <v/>
      </c>
      <c r="N595" s="23"/>
      <c r="O595" s="24"/>
      <c r="P595" s="24"/>
      <c r="Q595" s="24"/>
      <c r="R595" s="26"/>
      <c r="S595" s="24"/>
      <c r="T595" s="24"/>
      <c r="U595" s="24"/>
      <c r="V595" s="28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s="20" customFormat="1" x14ac:dyDescent="0.25">
      <c r="A596" s="1">
        <v>594</v>
      </c>
      <c r="B596" s="1"/>
      <c r="C596" s="1"/>
      <c r="D596" s="4"/>
      <c r="E596" s="4"/>
      <c r="F596" s="4"/>
      <c r="G596" s="4"/>
      <c r="H596" s="4"/>
      <c r="I596" s="1"/>
      <c r="J596" s="4"/>
      <c r="K596" s="4"/>
      <c r="L596" s="1"/>
      <c r="M596" s="4" t="str">
        <f>IFERROR(VLOOKUP(J596,Config!$A:$G,7,0),"")</f>
        <v/>
      </c>
      <c r="N596" s="23"/>
      <c r="O596" s="24"/>
      <c r="P596" s="24"/>
      <c r="Q596" s="24"/>
      <c r="R596" s="26"/>
      <c r="S596" s="24"/>
      <c r="T596" s="24"/>
      <c r="U596" s="24"/>
      <c r="V596" s="28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s="20" customFormat="1" x14ac:dyDescent="0.25">
      <c r="A597" s="1">
        <v>595</v>
      </c>
      <c r="B597" s="1"/>
      <c r="C597" s="1"/>
      <c r="D597" s="4"/>
      <c r="E597" s="4"/>
      <c r="F597" s="4"/>
      <c r="G597" s="4"/>
      <c r="H597" s="4"/>
      <c r="I597" s="1"/>
      <c r="J597" s="4"/>
      <c r="K597" s="4"/>
      <c r="L597" s="1"/>
      <c r="M597" s="4" t="str">
        <f>IFERROR(VLOOKUP(J597,Config!$A:$G,7,0),"")</f>
        <v/>
      </c>
      <c r="N597" s="23"/>
      <c r="O597" s="24"/>
      <c r="P597" s="24"/>
      <c r="Q597" s="24"/>
      <c r="R597" s="26"/>
      <c r="S597" s="24"/>
      <c r="T597" s="24"/>
      <c r="U597" s="24"/>
      <c r="V597" s="28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s="20" customFormat="1" x14ac:dyDescent="0.25">
      <c r="A598" s="1">
        <v>596</v>
      </c>
      <c r="B598" s="1"/>
      <c r="C598" s="1"/>
      <c r="D598" s="4"/>
      <c r="E598" s="4"/>
      <c r="F598" s="4"/>
      <c r="G598" s="4"/>
      <c r="H598" s="4"/>
      <c r="I598" s="1"/>
      <c r="J598" s="4"/>
      <c r="K598" s="4"/>
      <c r="L598" s="1"/>
      <c r="M598" s="4" t="str">
        <f>IFERROR(VLOOKUP(J598,Config!$A:$G,7,0),"")</f>
        <v/>
      </c>
      <c r="N598" s="23"/>
      <c r="O598" s="24"/>
      <c r="P598" s="24"/>
      <c r="Q598" s="24"/>
      <c r="R598" s="26"/>
      <c r="S598" s="24"/>
      <c r="T598" s="24"/>
      <c r="U598" s="24"/>
      <c r="V598" s="28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s="20" customFormat="1" x14ac:dyDescent="0.25">
      <c r="A599" s="1">
        <v>597</v>
      </c>
      <c r="B599" s="1"/>
      <c r="C599" s="1"/>
      <c r="D599" s="4"/>
      <c r="E599" s="4"/>
      <c r="F599" s="4"/>
      <c r="G599" s="4"/>
      <c r="H599" s="4"/>
      <c r="I599" s="1"/>
      <c r="J599" s="4"/>
      <c r="K599" s="4"/>
      <c r="L599" s="1"/>
      <c r="M599" s="4" t="str">
        <f>IFERROR(VLOOKUP(J599,Config!$A:$G,7,0),"")</f>
        <v/>
      </c>
      <c r="N599" s="23"/>
      <c r="O599" s="24"/>
      <c r="P599" s="24"/>
      <c r="Q599" s="24"/>
      <c r="R599" s="26"/>
      <c r="S599" s="24"/>
      <c r="T599" s="24"/>
      <c r="U599" s="24"/>
      <c r="V599" s="28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s="20" customFormat="1" x14ac:dyDescent="0.25">
      <c r="A600" s="1">
        <v>598</v>
      </c>
      <c r="B600" s="1"/>
      <c r="C600" s="1"/>
      <c r="D600" s="4"/>
      <c r="E600" s="4"/>
      <c r="F600" s="4"/>
      <c r="G600" s="4"/>
      <c r="H600" s="4"/>
      <c r="I600" s="1"/>
      <c r="J600" s="4"/>
      <c r="K600" s="4"/>
      <c r="L600" s="1"/>
      <c r="M600" s="4" t="str">
        <f>IFERROR(VLOOKUP(J600,Config!$A:$G,7,0),"")</f>
        <v/>
      </c>
      <c r="N600" s="23"/>
      <c r="O600" s="24"/>
      <c r="P600" s="24"/>
      <c r="Q600" s="24"/>
      <c r="R600" s="26"/>
      <c r="S600" s="24"/>
      <c r="T600" s="24"/>
      <c r="U600" s="24"/>
      <c r="V600" s="28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s="20" customFormat="1" x14ac:dyDescent="0.25">
      <c r="A601" s="1">
        <v>599</v>
      </c>
      <c r="B601" s="1"/>
      <c r="C601" s="1"/>
      <c r="D601" s="4"/>
      <c r="E601" s="4"/>
      <c r="F601" s="4"/>
      <c r="G601" s="4"/>
      <c r="H601" s="4"/>
      <c r="I601" s="1"/>
      <c r="J601" s="4"/>
      <c r="K601" s="4"/>
      <c r="L601" s="1"/>
      <c r="M601" s="4" t="str">
        <f>IFERROR(VLOOKUP(J601,Config!$A:$G,7,0),"")</f>
        <v/>
      </c>
      <c r="N601" s="23"/>
      <c r="O601" s="24"/>
      <c r="P601" s="24"/>
      <c r="Q601" s="24"/>
      <c r="R601" s="26"/>
      <c r="S601" s="24"/>
      <c r="T601" s="24"/>
      <c r="U601" s="24"/>
      <c r="V601" s="28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s="20" customFormat="1" x14ac:dyDescent="0.25">
      <c r="A602" s="1">
        <v>600</v>
      </c>
      <c r="B602" s="1"/>
      <c r="C602" s="1"/>
      <c r="D602" s="4"/>
      <c r="E602" s="4"/>
      <c r="F602" s="4"/>
      <c r="G602" s="4"/>
      <c r="H602" s="4"/>
      <c r="I602" s="1"/>
      <c r="J602" s="4"/>
      <c r="K602" s="4"/>
      <c r="L602" s="1"/>
      <c r="M602" s="4" t="str">
        <f>IFERROR(VLOOKUP(J602,Config!$A:$G,7,0),"")</f>
        <v/>
      </c>
      <c r="N602" s="23"/>
      <c r="O602" s="24"/>
      <c r="P602" s="24"/>
      <c r="Q602" s="24"/>
      <c r="R602" s="26"/>
      <c r="S602" s="24"/>
      <c r="T602" s="24"/>
      <c r="U602" s="24"/>
      <c r="V602" s="28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s="20" customFormat="1" x14ac:dyDescent="0.25">
      <c r="A603" s="1">
        <v>601</v>
      </c>
      <c r="B603" s="1"/>
      <c r="C603" s="1"/>
      <c r="D603" s="4"/>
      <c r="E603" s="4"/>
      <c r="F603" s="4"/>
      <c r="G603" s="4"/>
      <c r="H603" s="4"/>
      <c r="I603" s="1"/>
      <c r="J603" s="4"/>
      <c r="K603" s="4"/>
      <c r="L603" s="1"/>
      <c r="M603" s="4" t="str">
        <f>IFERROR(VLOOKUP(J603,Config!$A:$G,7,0),"")</f>
        <v/>
      </c>
      <c r="N603" s="23"/>
      <c r="O603" s="24"/>
      <c r="P603" s="24"/>
      <c r="Q603" s="24"/>
      <c r="R603" s="26"/>
      <c r="S603" s="24"/>
      <c r="T603" s="24"/>
      <c r="U603" s="24"/>
      <c r="V603" s="28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s="20" customFormat="1" x14ac:dyDescent="0.25">
      <c r="A604" s="1">
        <v>602</v>
      </c>
      <c r="B604" s="1"/>
      <c r="C604" s="1"/>
      <c r="D604" s="4"/>
      <c r="E604" s="4"/>
      <c r="F604" s="4"/>
      <c r="G604" s="4"/>
      <c r="H604" s="4"/>
      <c r="I604" s="1"/>
      <c r="J604" s="4"/>
      <c r="K604" s="4"/>
      <c r="L604" s="1"/>
      <c r="M604" s="4" t="str">
        <f>IFERROR(VLOOKUP(J604,Config!$A:$G,7,0),"")</f>
        <v/>
      </c>
      <c r="N604" s="23"/>
      <c r="O604" s="24"/>
      <c r="P604" s="24"/>
      <c r="Q604" s="24"/>
      <c r="R604" s="26"/>
      <c r="S604" s="24"/>
      <c r="T604" s="24"/>
      <c r="U604" s="24"/>
      <c r="V604" s="28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s="20" customFormat="1" x14ac:dyDescent="0.25">
      <c r="A605" s="1">
        <v>603</v>
      </c>
      <c r="B605" s="1"/>
      <c r="C605" s="1"/>
      <c r="D605" s="4"/>
      <c r="E605" s="4"/>
      <c r="F605" s="4"/>
      <c r="G605" s="4"/>
      <c r="H605" s="4"/>
      <c r="I605" s="1"/>
      <c r="J605" s="4"/>
      <c r="K605" s="4"/>
      <c r="L605" s="1"/>
      <c r="M605" s="4" t="str">
        <f>IFERROR(VLOOKUP(J605,Config!$A:$G,7,0),"")</f>
        <v/>
      </c>
      <c r="N605" s="23"/>
      <c r="O605" s="24"/>
      <c r="P605" s="24"/>
      <c r="Q605" s="24"/>
      <c r="R605" s="26"/>
      <c r="S605" s="24"/>
      <c r="T605" s="24"/>
      <c r="U605" s="24"/>
      <c r="V605" s="28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s="20" customFormat="1" x14ac:dyDescent="0.25">
      <c r="A606" s="1">
        <v>604</v>
      </c>
      <c r="B606" s="1"/>
      <c r="C606" s="1"/>
      <c r="D606" s="4"/>
      <c r="E606" s="4"/>
      <c r="F606" s="4"/>
      <c r="G606" s="4"/>
      <c r="H606" s="4"/>
      <c r="I606" s="1"/>
      <c r="J606" s="4"/>
      <c r="K606" s="4"/>
      <c r="L606" s="1"/>
      <c r="M606" s="4" t="str">
        <f>IFERROR(VLOOKUP(J606,Config!$A:$G,7,0),"")</f>
        <v/>
      </c>
      <c r="N606" s="23"/>
      <c r="O606" s="24"/>
      <c r="P606" s="24"/>
      <c r="Q606" s="24"/>
      <c r="R606" s="26"/>
      <c r="S606" s="24"/>
      <c r="T606" s="24"/>
      <c r="U606" s="24"/>
      <c r="V606" s="28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s="20" customFormat="1" x14ac:dyDescent="0.25">
      <c r="A607" s="1">
        <v>605</v>
      </c>
      <c r="B607" s="1"/>
      <c r="C607" s="1"/>
      <c r="D607" s="4"/>
      <c r="E607" s="4"/>
      <c r="F607" s="4"/>
      <c r="G607" s="4"/>
      <c r="H607" s="4"/>
      <c r="I607" s="1"/>
      <c r="J607" s="4"/>
      <c r="K607" s="4"/>
      <c r="L607" s="1"/>
      <c r="M607" s="4" t="str">
        <f>IFERROR(VLOOKUP(J607,Config!$A:$G,7,0),"")</f>
        <v/>
      </c>
      <c r="N607" s="23"/>
      <c r="O607" s="24"/>
      <c r="P607" s="24"/>
      <c r="Q607" s="24"/>
      <c r="R607" s="26"/>
      <c r="S607" s="24"/>
      <c r="T607" s="24"/>
      <c r="U607" s="24"/>
      <c r="V607" s="28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s="20" customFormat="1" x14ac:dyDescent="0.25">
      <c r="A608" s="1">
        <v>606</v>
      </c>
      <c r="B608" s="1"/>
      <c r="C608" s="1"/>
      <c r="D608" s="4"/>
      <c r="E608" s="4"/>
      <c r="F608" s="4"/>
      <c r="G608" s="4"/>
      <c r="H608" s="4"/>
      <c r="I608" s="1"/>
      <c r="J608" s="4"/>
      <c r="K608" s="4"/>
      <c r="L608" s="1"/>
      <c r="M608" s="4" t="str">
        <f>IFERROR(VLOOKUP(J608,Config!$A:$G,7,0),"")</f>
        <v/>
      </c>
      <c r="N608" s="23"/>
      <c r="O608" s="24"/>
      <c r="P608" s="24"/>
      <c r="Q608" s="24"/>
      <c r="R608" s="26"/>
      <c r="S608" s="24"/>
      <c r="T608" s="24"/>
      <c r="U608" s="24"/>
      <c r="V608" s="28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s="20" customFormat="1" x14ac:dyDescent="0.25">
      <c r="A609" s="1">
        <v>607</v>
      </c>
      <c r="B609" s="1"/>
      <c r="C609" s="1"/>
      <c r="D609" s="4"/>
      <c r="E609" s="4"/>
      <c r="F609" s="4"/>
      <c r="G609" s="4"/>
      <c r="H609" s="4"/>
      <c r="I609" s="1"/>
      <c r="J609" s="4"/>
      <c r="K609" s="4"/>
      <c r="L609" s="1"/>
      <c r="M609" s="4" t="str">
        <f>IFERROR(VLOOKUP(J609,Config!$A:$G,7,0),"")</f>
        <v/>
      </c>
      <c r="N609" s="23"/>
      <c r="O609" s="24"/>
      <c r="P609" s="24"/>
      <c r="Q609" s="24"/>
      <c r="R609" s="26"/>
      <c r="S609" s="24"/>
      <c r="T609" s="24"/>
      <c r="U609" s="24"/>
      <c r="V609" s="28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s="20" customFormat="1" x14ac:dyDescent="0.25">
      <c r="A610" s="1">
        <v>608</v>
      </c>
      <c r="B610" s="1"/>
      <c r="C610" s="1"/>
      <c r="D610" s="4"/>
      <c r="E610" s="4"/>
      <c r="F610" s="4"/>
      <c r="G610" s="4"/>
      <c r="H610" s="4"/>
      <c r="I610" s="1"/>
      <c r="J610" s="4"/>
      <c r="K610" s="4"/>
      <c r="L610" s="1"/>
      <c r="M610" s="4" t="str">
        <f>IFERROR(VLOOKUP(J610,Config!$A:$G,7,0),"")</f>
        <v/>
      </c>
      <c r="N610" s="23"/>
      <c r="O610" s="24"/>
      <c r="P610" s="24"/>
      <c r="Q610" s="24"/>
      <c r="R610" s="26"/>
      <c r="S610" s="24"/>
      <c r="T610" s="24"/>
      <c r="U610" s="24"/>
      <c r="V610" s="28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s="20" customFormat="1" x14ac:dyDescent="0.25">
      <c r="A611" s="1">
        <v>609</v>
      </c>
      <c r="B611" s="1"/>
      <c r="C611" s="1"/>
      <c r="D611" s="4"/>
      <c r="E611" s="4"/>
      <c r="F611" s="4"/>
      <c r="G611" s="4"/>
      <c r="H611" s="4"/>
      <c r="I611" s="1"/>
      <c r="J611" s="4"/>
      <c r="K611" s="4"/>
      <c r="L611" s="1"/>
      <c r="M611" s="4" t="str">
        <f>IFERROR(VLOOKUP(J611,Config!$A:$G,7,0),"")</f>
        <v/>
      </c>
      <c r="N611" s="23"/>
      <c r="O611" s="24"/>
      <c r="P611" s="24"/>
      <c r="Q611" s="24"/>
      <c r="R611" s="26"/>
      <c r="S611" s="24"/>
      <c r="T611" s="24"/>
      <c r="U611" s="24"/>
      <c r="V611" s="28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s="20" customFormat="1" x14ac:dyDescent="0.25">
      <c r="A612" s="1">
        <v>610</v>
      </c>
      <c r="B612" s="1"/>
      <c r="C612" s="1"/>
      <c r="D612" s="4"/>
      <c r="E612" s="4"/>
      <c r="F612" s="4"/>
      <c r="G612" s="4"/>
      <c r="H612" s="4"/>
      <c r="I612" s="1"/>
      <c r="J612" s="4"/>
      <c r="K612" s="4"/>
      <c r="L612" s="1"/>
      <c r="M612" s="4" t="str">
        <f>IFERROR(VLOOKUP(J612,Config!$A:$G,7,0),"")</f>
        <v/>
      </c>
      <c r="N612" s="23"/>
      <c r="O612" s="24"/>
      <c r="P612" s="24"/>
      <c r="Q612" s="24"/>
      <c r="R612" s="26"/>
      <c r="S612" s="24"/>
      <c r="T612" s="24"/>
      <c r="U612" s="24"/>
      <c r="V612" s="28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s="20" customFormat="1" x14ac:dyDescent="0.25">
      <c r="A613" s="1">
        <v>611</v>
      </c>
      <c r="B613" s="1"/>
      <c r="C613" s="1"/>
      <c r="D613" s="4"/>
      <c r="E613" s="4"/>
      <c r="F613" s="4"/>
      <c r="G613" s="4"/>
      <c r="H613" s="4"/>
      <c r="I613" s="1"/>
      <c r="J613" s="4"/>
      <c r="K613" s="4"/>
      <c r="L613" s="1"/>
      <c r="M613" s="4" t="str">
        <f>IFERROR(VLOOKUP(J613,Config!$A:$G,7,0),"")</f>
        <v/>
      </c>
      <c r="N613" s="23"/>
      <c r="O613" s="24"/>
      <c r="P613" s="24"/>
      <c r="Q613" s="24"/>
      <c r="R613" s="26"/>
      <c r="S613" s="24"/>
      <c r="T613" s="24"/>
      <c r="U613" s="24"/>
      <c r="V613" s="28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s="20" customFormat="1" x14ac:dyDescent="0.25">
      <c r="A614" s="1">
        <v>612</v>
      </c>
      <c r="B614" s="1"/>
      <c r="C614" s="1"/>
      <c r="D614" s="4"/>
      <c r="E614" s="4"/>
      <c r="F614" s="4"/>
      <c r="G614" s="4"/>
      <c r="H614" s="4"/>
      <c r="I614" s="1"/>
      <c r="J614" s="4"/>
      <c r="K614" s="4"/>
      <c r="L614" s="1"/>
      <c r="M614" s="4" t="str">
        <f>IFERROR(VLOOKUP(J614,Config!$A:$G,7,0),"")</f>
        <v/>
      </c>
      <c r="N614" s="23"/>
      <c r="O614" s="24"/>
      <c r="P614" s="24"/>
      <c r="Q614" s="24"/>
      <c r="R614" s="26"/>
      <c r="S614" s="24"/>
      <c r="T614" s="24"/>
      <c r="U614" s="24"/>
      <c r="V614" s="28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s="20" customFormat="1" x14ac:dyDescent="0.25">
      <c r="A615" s="1">
        <v>613</v>
      </c>
      <c r="B615" s="1"/>
      <c r="C615" s="1"/>
      <c r="D615" s="4"/>
      <c r="E615" s="4"/>
      <c r="F615" s="4"/>
      <c r="G615" s="4"/>
      <c r="H615" s="4"/>
      <c r="I615" s="1"/>
      <c r="J615" s="4"/>
      <c r="K615" s="4"/>
      <c r="L615" s="1"/>
      <c r="M615" s="4" t="str">
        <f>IFERROR(VLOOKUP(J615,Config!$A:$G,7,0),"")</f>
        <v/>
      </c>
      <c r="N615" s="23"/>
      <c r="O615" s="24"/>
      <c r="P615" s="24"/>
      <c r="Q615" s="24"/>
      <c r="R615" s="26"/>
      <c r="S615" s="24"/>
      <c r="T615" s="24"/>
      <c r="U615" s="24"/>
      <c r="V615" s="28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s="20" customFormat="1" x14ac:dyDescent="0.25">
      <c r="A616" s="1">
        <v>614</v>
      </c>
      <c r="B616" s="1"/>
      <c r="C616" s="1"/>
      <c r="D616" s="4"/>
      <c r="E616" s="4"/>
      <c r="F616" s="4"/>
      <c r="G616" s="4"/>
      <c r="H616" s="4"/>
      <c r="I616" s="1"/>
      <c r="J616" s="4"/>
      <c r="K616" s="4"/>
      <c r="L616" s="1"/>
      <c r="M616" s="4" t="str">
        <f>IFERROR(VLOOKUP(J616,Config!$A:$G,7,0),"")</f>
        <v/>
      </c>
      <c r="N616" s="23"/>
      <c r="O616" s="24"/>
      <c r="P616" s="24"/>
      <c r="Q616" s="24"/>
      <c r="R616" s="26"/>
      <c r="S616" s="24"/>
      <c r="T616" s="24"/>
      <c r="U616" s="24"/>
      <c r="V616" s="28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s="20" customFormat="1" x14ac:dyDescent="0.25">
      <c r="A617" s="1">
        <v>615</v>
      </c>
      <c r="B617" s="1"/>
      <c r="C617" s="1"/>
      <c r="D617" s="4"/>
      <c r="E617" s="4"/>
      <c r="F617" s="4"/>
      <c r="G617" s="4"/>
      <c r="H617" s="4"/>
      <c r="I617" s="1"/>
      <c r="J617" s="4"/>
      <c r="K617" s="4"/>
      <c r="L617" s="1"/>
      <c r="M617" s="4" t="str">
        <f>IFERROR(VLOOKUP(J617,Config!$A:$G,7,0),"")</f>
        <v/>
      </c>
      <c r="N617" s="23"/>
      <c r="O617" s="24"/>
      <c r="P617" s="24"/>
      <c r="Q617" s="24"/>
      <c r="R617" s="26"/>
      <c r="S617" s="24"/>
      <c r="T617" s="24"/>
      <c r="U617" s="24"/>
      <c r="V617" s="28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s="20" customFormat="1" x14ac:dyDescent="0.25">
      <c r="A618" s="1">
        <v>616</v>
      </c>
      <c r="B618" s="1"/>
      <c r="C618" s="1"/>
      <c r="D618" s="4"/>
      <c r="E618" s="4"/>
      <c r="F618" s="4"/>
      <c r="G618" s="4"/>
      <c r="H618" s="4"/>
      <c r="I618" s="1"/>
      <c r="J618" s="4"/>
      <c r="K618" s="4"/>
      <c r="L618" s="1"/>
      <c r="M618" s="4" t="str">
        <f>IFERROR(VLOOKUP(J618,Config!$A:$G,7,0),"")</f>
        <v/>
      </c>
      <c r="N618" s="23"/>
      <c r="O618" s="24"/>
      <c r="P618" s="24"/>
      <c r="Q618" s="24"/>
      <c r="R618" s="26"/>
      <c r="S618" s="24"/>
      <c r="T618" s="24"/>
      <c r="U618" s="24"/>
      <c r="V618" s="28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s="20" customFormat="1" x14ac:dyDescent="0.25">
      <c r="A619" s="1">
        <v>617</v>
      </c>
      <c r="B619" s="1"/>
      <c r="C619" s="1"/>
      <c r="D619" s="4"/>
      <c r="E619" s="4"/>
      <c r="F619" s="4"/>
      <c r="G619" s="4"/>
      <c r="H619" s="4"/>
      <c r="I619" s="1"/>
      <c r="J619" s="4"/>
      <c r="K619" s="4"/>
      <c r="L619" s="1"/>
      <c r="M619" s="4" t="str">
        <f>IFERROR(VLOOKUP(J619,Config!$A:$G,7,0),"")</f>
        <v/>
      </c>
      <c r="N619" s="23"/>
      <c r="O619" s="24"/>
      <c r="P619" s="24"/>
      <c r="Q619" s="24"/>
      <c r="R619" s="26"/>
      <c r="S619" s="24"/>
      <c r="T619" s="24"/>
      <c r="U619" s="24"/>
      <c r="V619" s="28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s="20" customFormat="1" x14ac:dyDescent="0.25">
      <c r="A620" s="1">
        <v>618</v>
      </c>
      <c r="B620" s="1"/>
      <c r="C620" s="1"/>
      <c r="D620" s="4"/>
      <c r="E620" s="4"/>
      <c r="F620" s="4"/>
      <c r="G620" s="4"/>
      <c r="H620" s="4"/>
      <c r="I620" s="1"/>
      <c r="J620" s="4"/>
      <c r="K620" s="4"/>
      <c r="L620" s="1"/>
      <c r="M620" s="4" t="str">
        <f>IFERROR(VLOOKUP(J620,Config!$A:$G,7,0),"")</f>
        <v/>
      </c>
      <c r="N620" s="23"/>
      <c r="O620" s="24"/>
      <c r="P620" s="24"/>
      <c r="Q620" s="24"/>
      <c r="R620" s="26"/>
      <c r="S620" s="24"/>
      <c r="T620" s="24"/>
      <c r="U620" s="24"/>
      <c r="V620" s="28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s="20" customFormat="1" x14ac:dyDescent="0.25">
      <c r="A621" s="1">
        <v>619</v>
      </c>
      <c r="B621" s="1"/>
      <c r="C621" s="1"/>
      <c r="D621" s="4"/>
      <c r="E621" s="4"/>
      <c r="F621" s="4"/>
      <c r="G621" s="4"/>
      <c r="H621" s="4"/>
      <c r="I621" s="1"/>
      <c r="J621" s="4"/>
      <c r="K621" s="4"/>
      <c r="L621" s="1"/>
      <c r="M621" s="4" t="str">
        <f>IFERROR(VLOOKUP(J621,Config!$A:$G,7,0),"")</f>
        <v/>
      </c>
      <c r="N621" s="23"/>
      <c r="O621" s="24"/>
      <c r="P621" s="24"/>
      <c r="Q621" s="24"/>
      <c r="R621" s="26"/>
      <c r="S621" s="24"/>
      <c r="T621" s="24"/>
      <c r="U621" s="24"/>
      <c r="V621" s="28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s="20" customFormat="1" x14ac:dyDescent="0.25">
      <c r="A622" s="1">
        <v>620</v>
      </c>
      <c r="B622" s="1"/>
      <c r="C622" s="1"/>
      <c r="D622" s="4"/>
      <c r="E622" s="4"/>
      <c r="F622" s="4"/>
      <c r="G622" s="4"/>
      <c r="H622" s="4"/>
      <c r="I622" s="1"/>
      <c r="J622" s="4"/>
      <c r="K622" s="4"/>
      <c r="L622" s="1"/>
      <c r="M622" s="4" t="str">
        <f>IFERROR(VLOOKUP(J622,Config!$A:$G,7,0),"")</f>
        <v/>
      </c>
      <c r="N622" s="23"/>
      <c r="O622" s="24"/>
      <c r="P622" s="24"/>
      <c r="Q622" s="24"/>
      <c r="R622" s="26"/>
      <c r="S622" s="24"/>
      <c r="T622" s="24"/>
      <c r="U622" s="24"/>
      <c r="V622" s="28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s="20" customFormat="1" x14ac:dyDescent="0.25">
      <c r="A623" s="1">
        <v>621</v>
      </c>
      <c r="B623" s="1"/>
      <c r="C623" s="1"/>
      <c r="D623" s="4"/>
      <c r="E623" s="4"/>
      <c r="F623" s="4"/>
      <c r="G623" s="4"/>
      <c r="H623" s="4"/>
      <c r="I623" s="1"/>
      <c r="J623" s="4"/>
      <c r="K623" s="4"/>
      <c r="L623" s="1"/>
      <c r="M623" s="4" t="str">
        <f>IFERROR(VLOOKUP(J623,Config!$A:$G,7,0),"")</f>
        <v/>
      </c>
      <c r="N623" s="23"/>
      <c r="O623" s="24"/>
      <c r="P623" s="24"/>
      <c r="Q623" s="24"/>
      <c r="R623" s="26"/>
      <c r="S623" s="24"/>
      <c r="T623" s="24"/>
      <c r="U623" s="24"/>
      <c r="V623" s="28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s="20" customFormat="1" x14ac:dyDescent="0.25">
      <c r="A624" s="1">
        <v>622</v>
      </c>
      <c r="B624" s="1"/>
      <c r="C624" s="1"/>
      <c r="D624" s="4"/>
      <c r="E624" s="4"/>
      <c r="F624" s="4"/>
      <c r="G624" s="4"/>
      <c r="H624" s="4"/>
      <c r="I624" s="1"/>
      <c r="J624" s="4"/>
      <c r="K624" s="4"/>
      <c r="L624" s="1"/>
      <c r="M624" s="4" t="str">
        <f>IFERROR(VLOOKUP(J624,Config!$A:$G,7,0),"")</f>
        <v/>
      </c>
      <c r="N624" s="23"/>
      <c r="O624" s="24"/>
      <c r="P624" s="24"/>
      <c r="Q624" s="24"/>
      <c r="R624" s="26"/>
      <c r="S624" s="24"/>
      <c r="T624" s="24"/>
      <c r="U624" s="24"/>
      <c r="V624" s="28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s="20" customFormat="1" x14ac:dyDescent="0.25">
      <c r="A625" s="1">
        <v>623</v>
      </c>
      <c r="B625" s="1"/>
      <c r="C625" s="1"/>
      <c r="D625" s="4"/>
      <c r="E625" s="4"/>
      <c r="F625" s="4"/>
      <c r="G625" s="4"/>
      <c r="H625" s="4"/>
      <c r="I625" s="1"/>
      <c r="J625" s="4"/>
      <c r="K625" s="4"/>
      <c r="L625" s="1"/>
      <c r="M625" s="4" t="str">
        <f>IFERROR(VLOOKUP(J625,Config!$A:$G,7,0),"")</f>
        <v/>
      </c>
      <c r="N625" s="23"/>
      <c r="O625" s="24"/>
      <c r="P625" s="24"/>
      <c r="Q625" s="24"/>
      <c r="R625" s="26"/>
      <c r="S625" s="24"/>
      <c r="T625" s="24"/>
      <c r="U625" s="24"/>
      <c r="V625" s="28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s="20" customFormat="1" x14ac:dyDescent="0.25">
      <c r="A626" s="1">
        <v>624</v>
      </c>
      <c r="B626" s="1"/>
      <c r="C626" s="1"/>
      <c r="D626" s="4"/>
      <c r="E626" s="4"/>
      <c r="F626" s="4"/>
      <c r="G626" s="4"/>
      <c r="H626" s="4"/>
      <c r="I626" s="1"/>
      <c r="J626" s="4"/>
      <c r="K626" s="4"/>
      <c r="L626" s="1"/>
      <c r="M626" s="4" t="str">
        <f>IFERROR(VLOOKUP(J626,Config!$A:$G,7,0),"")</f>
        <v/>
      </c>
      <c r="N626" s="23"/>
      <c r="O626" s="24"/>
      <c r="P626" s="24"/>
      <c r="Q626" s="24"/>
      <c r="R626" s="26"/>
      <c r="S626" s="24"/>
      <c r="T626" s="24"/>
      <c r="U626" s="24"/>
      <c r="V626" s="28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s="20" customFormat="1" x14ac:dyDescent="0.25">
      <c r="A627" s="1">
        <v>625</v>
      </c>
      <c r="B627" s="1"/>
      <c r="C627" s="1"/>
      <c r="D627" s="4"/>
      <c r="E627" s="4"/>
      <c r="F627" s="4"/>
      <c r="G627" s="4"/>
      <c r="H627" s="4"/>
      <c r="I627" s="1"/>
      <c r="J627" s="4"/>
      <c r="K627" s="4"/>
      <c r="L627" s="1"/>
      <c r="M627" s="4" t="str">
        <f>IFERROR(VLOOKUP(J627,Config!$A:$G,7,0),"")</f>
        <v/>
      </c>
      <c r="N627" s="23"/>
      <c r="O627" s="24"/>
      <c r="P627" s="24"/>
      <c r="Q627" s="24"/>
      <c r="R627" s="26"/>
      <c r="S627" s="24"/>
      <c r="T627" s="24"/>
      <c r="U627" s="24"/>
      <c r="V627" s="28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s="20" customFormat="1" x14ac:dyDescent="0.25">
      <c r="A628" s="1">
        <v>626</v>
      </c>
      <c r="B628" s="1"/>
      <c r="C628" s="1"/>
      <c r="D628" s="4"/>
      <c r="E628" s="4"/>
      <c r="F628" s="4"/>
      <c r="G628" s="4"/>
      <c r="H628" s="4"/>
      <c r="I628" s="1"/>
      <c r="J628" s="4"/>
      <c r="K628" s="4"/>
      <c r="L628" s="1"/>
      <c r="M628" s="4" t="str">
        <f>IFERROR(VLOOKUP(J628,Config!$A:$G,7,0),"")</f>
        <v/>
      </c>
      <c r="N628" s="23"/>
      <c r="O628" s="24"/>
      <c r="P628" s="24"/>
      <c r="Q628" s="24"/>
      <c r="R628" s="26"/>
      <c r="S628" s="24"/>
      <c r="T628" s="24"/>
      <c r="U628" s="24"/>
      <c r="V628" s="28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s="20" customFormat="1" x14ac:dyDescent="0.25">
      <c r="A629" s="1">
        <v>627</v>
      </c>
      <c r="B629" s="1"/>
      <c r="C629" s="1"/>
      <c r="D629" s="4"/>
      <c r="E629" s="4"/>
      <c r="F629" s="4"/>
      <c r="G629" s="4"/>
      <c r="H629" s="4"/>
      <c r="I629" s="1"/>
      <c r="J629" s="4"/>
      <c r="K629" s="4"/>
      <c r="L629" s="1"/>
      <c r="M629" s="4" t="str">
        <f>IFERROR(VLOOKUP(J629,Config!$A:$G,7,0),"")</f>
        <v/>
      </c>
      <c r="N629" s="23"/>
      <c r="O629" s="24"/>
      <c r="P629" s="24"/>
      <c r="Q629" s="24"/>
      <c r="R629" s="26"/>
      <c r="S629" s="24"/>
      <c r="T629" s="24"/>
      <c r="U629" s="24"/>
      <c r="V629" s="28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s="20" customFormat="1" x14ac:dyDescent="0.25">
      <c r="A630" s="1">
        <v>628</v>
      </c>
      <c r="B630" s="1"/>
      <c r="C630" s="1"/>
      <c r="D630" s="4"/>
      <c r="E630" s="4"/>
      <c r="F630" s="4"/>
      <c r="G630" s="4"/>
      <c r="H630" s="4"/>
      <c r="I630" s="1"/>
      <c r="J630" s="4"/>
      <c r="K630" s="4"/>
      <c r="L630" s="1"/>
      <c r="M630" s="4" t="str">
        <f>IFERROR(VLOOKUP(J630,Config!$A:$G,7,0),"")</f>
        <v/>
      </c>
      <c r="N630" s="23"/>
      <c r="O630" s="24"/>
      <c r="P630" s="24"/>
      <c r="Q630" s="24"/>
      <c r="R630" s="26"/>
      <c r="S630" s="24"/>
      <c r="T630" s="24"/>
      <c r="U630" s="24"/>
      <c r="V630" s="28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s="20" customFormat="1" x14ac:dyDescent="0.25">
      <c r="A631" s="1">
        <v>629</v>
      </c>
      <c r="B631" s="1"/>
      <c r="C631" s="1"/>
      <c r="D631" s="4"/>
      <c r="E631" s="4"/>
      <c r="F631" s="4"/>
      <c r="G631" s="4"/>
      <c r="H631" s="4"/>
      <c r="I631" s="1"/>
      <c r="J631" s="4"/>
      <c r="K631" s="4"/>
      <c r="L631" s="1"/>
      <c r="M631" s="4" t="str">
        <f>IFERROR(VLOOKUP(J631,Config!$A:$G,7,0),"")</f>
        <v/>
      </c>
      <c r="N631" s="23"/>
      <c r="O631" s="24"/>
      <c r="P631" s="24"/>
      <c r="Q631" s="24"/>
      <c r="R631" s="26"/>
      <c r="S631" s="24"/>
      <c r="T631" s="24"/>
      <c r="U631" s="24"/>
      <c r="V631" s="28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s="20" customFormat="1" x14ac:dyDescent="0.25">
      <c r="A632" s="1">
        <v>630</v>
      </c>
      <c r="B632" s="1"/>
      <c r="C632" s="1"/>
      <c r="D632" s="4"/>
      <c r="E632" s="4"/>
      <c r="F632" s="4"/>
      <c r="G632" s="4"/>
      <c r="H632" s="4"/>
      <c r="I632" s="1"/>
      <c r="J632" s="4"/>
      <c r="K632" s="4"/>
      <c r="L632" s="1"/>
      <c r="M632" s="4" t="str">
        <f>IFERROR(VLOOKUP(J632,Config!$A:$G,7,0),"")</f>
        <v/>
      </c>
      <c r="N632" s="23"/>
      <c r="O632" s="24"/>
      <c r="P632" s="24"/>
      <c r="Q632" s="24"/>
      <c r="R632" s="26"/>
      <c r="S632" s="24"/>
      <c r="T632" s="24"/>
      <c r="U632" s="24"/>
      <c r="V632" s="28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s="20" customFormat="1" x14ac:dyDescent="0.25">
      <c r="A633" s="1">
        <v>631</v>
      </c>
      <c r="B633" s="1"/>
      <c r="C633" s="1"/>
      <c r="D633" s="4"/>
      <c r="E633" s="4"/>
      <c r="F633" s="4"/>
      <c r="G633" s="4"/>
      <c r="H633" s="4"/>
      <c r="I633" s="1"/>
      <c r="J633" s="4"/>
      <c r="K633" s="4"/>
      <c r="L633" s="1"/>
      <c r="M633" s="4" t="str">
        <f>IFERROR(VLOOKUP(J633,Config!$A:$G,7,0),"")</f>
        <v/>
      </c>
      <c r="N633" s="23"/>
      <c r="O633" s="24"/>
      <c r="P633" s="24"/>
      <c r="Q633" s="24"/>
      <c r="R633" s="26"/>
      <c r="S633" s="24"/>
      <c r="T633" s="24"/>
      <c r="U633" s="24"/>
      <c r="V633" s="28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s="20" customFormat="1" x14ac:dyDescent="0.25">
      <c r="A634" s="1">
        <v>632</v>
      </c>
      <c r="B634" s="1"/>
      <c r="C634" s="1"/>
      <c r="D634" s="4"/>
      <c r="E634" s="4"/>
      <c r="F634" s="4"/>
      <c r="G634" s="4"/>
      <c r="H634" s="4"/>
      <c r="I634" s="1"/>
      <c r="J634" s="4"/>
      <c r="K634" s="4"/>
      <c r="L634" s="1"/>
      <c r="M634" s="4" t="str">
        <f>IFERROR(VLOOKUP(J634,Config!$A:$G,7,0),"")</f>
        <v/>
      </c>
      <c r="N634" s="23"/>
      <c r="O634" s="24"/>
      <c r="P634" s="24"/>
      <c r="Q634" s="24"/>
      <c r="R634" s="26"/>
      <c r="S634" s="24"/>
      <c r="T634" s="24"/>
      <c r="U634" s="24"/>
      <c r="V634" s="28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s="20" customFormat="1" x14ac:dyDescent="0.25">
      <c r="A635" s="1">
        <v>633</v>
      </c>
      <c r="B635" s="1"/>
      <c r="C635" s="1"/>
      <c r="D635" s="4"/>
      <c r="E635" s="4"/>
      <c r="F635" s="4"/>
      <c r="G635" s="4"/>
      <c r="H635" s="4"/>
      <c r="I635" s="1"/>
      <c r="J635" s="4"/>
      <c r="K635" s="4"/>
      <c r="L635" s="1"/>
      <c r="M635" s="4" t="str">
        <f>IFERROR(VLOOKUP(J635,Config!$A:$G,7,0),"")</f>
        <v/>
      </c>
      <c r="N635" s="23"/>
      <c r="O635" s="24"/>
      <c r="P635" s="24"/>
      <c r="Q635" s="24"/>
      <c r="R635" s="26"/>
      <c r="S635" s="24"/>
      <c r="T635" s="24"/>
      <c r="U635" s="24"/>
      <c r="V635" s="28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s="20" customFormat="1" x14ac:dyDescent="0.25">
      <c r="A636" s="1">
        <v>634</v>
      </c>
      <c r="B636" s="1"/>
      <c r="C636" s="1"/>
      <c r="D636" s="4"/>
      <c r="E636" s="4"/>
      <c r="F636" s="4"/>
      <c r="G636" s="4"/>
      <c r="H636" s="4"/>
      <c r="I636" s="1"/>
      <c r="J636" s="4"/>
      <c r="K636" s="4"/>
      <c r="L636" s="1"/>
      <c r="M636" s="4" t="str">
        <f>IFERROR(VLOOKUP(J636,Config!$A:$G,7,0),"")</f>
        <v/>
      </c>
      <c r="N636" s="23"/>
      <c r="O636" s="24"/>
      <c r="P636" s="24"/>
      <c r="Q636" s="24"/>
      <c r="R636" s="26"/>
      <c r="S636" s="24"/>
      <c r="T636" s="24"/>
      <c r="U636" s="24"/>
      <c r="V636" s="28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s="20" customFormat="1" x14ac:dyDescent="0.25">
      <c r="A637" s="1">
        <v>635</v>
      </c>
      <c r="B637" s="1"/>
      <c r="C637" s="1"/>
      <c r="D637" s="4"/>
      <c r="E637" s="4"/>
      <c r="F637" s="4"/>
      <c r="G637" s="4"/>
      <c r="H637" s="4"/>
      <c r="I637" s="1"/>
      <c r="J637" s="4"/>
      <c r="K637" s="4"/>
      <c r="L637" s="1"/>
      <c r="M637" s="4" t="str">
        <f>IFERROR(VLOOKUP(J637,Config!$A:$G,7,0),"")</f>
        <v/>
      </c>
      <c r="N637" s="23"/>
      <c r="O637" s="24"/>
      <c r="P637" s="24"/>
      <c r="Q637" s="24"/>
      <c r="R637" s="26"/>
      <c r="S637" s="24"/>
      <c r="T637" s="24"/>
      <c r="U637" s="24"/>
      <c r="V637" s="28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s="20" customFormat="1" x14ac:dyDescent="0.25">
      <c r="A638" s="1">
        <v>636</v>
      </c>
      <c r="B638" s="1"/>
      <c r="C638" s="1"/>
      <c r="D638" s="4"/>
      <c r="E638" s="4"/>
      <c r="F638" s="4"/>
      <c r="G638" s="4"/>
      <c r="H638" s="4"/>
      <c r="I638" s="1"/>
      <c r="J638" s="4"/>
      <c r="K638" s="4"/>
      <c r="L638" s="1"/>
      <c r="M638" s="4" t="str">
        <f>IFERROR(VLOOKUP(J638,Config!$A:$G,7,0),"")</f>
        <v/>
      </c>
      <c r="N638" s="23"/>
      <c r="O638" s="24"/>
      <c r="P638" s="24"/>
      <c r="Q638" s="24"/>
      <c r="R638" s="26"/>
      <c r="S638" s="24"/>
      <c r="T638" s="24"/>
      <c r="U638" s="24"/>
      <c r="V638" s="28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s="20" customFormat="1" x14ac:dyDescent="0.25">
      <c r="A639" s="1">
        <v>637</v>
      </c>
      <c r="B639" s="1"/>
      <c r="C639" s="1"/>
      <c r="D639" s="4"/>
      <c r="E639" s="4"/>
      <c r="F639" s="4"/>
      <c r="G639" s="4"/>
      <c r="H639" s="4"/>
      <c r="I639" s="1"/>
      <c r="J639" s="4"/>
      <c r="K639" s="4"/>
      <c r="L639" s="1"/>
      <c r="M639" s="4" t="str">
        <f>IFERROR(VLOOKUP(J639,Config!$A:$G,7,0),"")</f>
        <v/>
      </c>
      <c r="N639" s="23"/>
      <c r="O639" s="24"/>
      <c r="P639" s="24"/>
      <c r="Q639" s="24"/>
      <c r="R639" s="26"/>
      <c r="S639" s="24"/>
      <c r="T639" s="24"/>
      <c r="U639" s="24"/>
      <c r="V639" s="28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s="20" customFormat="1" x14ac:dyDescent="0.25">
      <c r="A640" s="1">
        <v>638</v>
      </c>
      <c r="B640" s="1"/>
      <c r="C640" s="1"/>
      <c r="D640" s="4"/>
      <c r="E640" s="4"/>
      <c r="F640" s="4"/>
      <c r="G640" s="4"/>
      <c r="H640" s="4"/>
      <c r="I640" s="1"/>
      <c r="J640" s="4"/>
      <c r="K640" s="4"/>
      <c r="L640" s="1"/>
      <c r="M640" s="4" t="str">
        <f>IFERROR(VLOOKUP(J640,Config!$A:$G,7,0),"")</f>
        <v/>
      </c>
      <c r="N640" s="23"/>
      <c r="O640" s="24"/>
      <c r="P640" s="24"/>
      <c r="Q640" s="24"/>
      <c r="R640" s="26"/>
      <c r="S640" s="24"/>
      <c r="T640" s="24"/>
      <c r="U640" s="24"/>
      <c r="V640" s="28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s="20" customFormat="1" x14ac:dyDescent="0.25">
      <c r="A641" s="1">
        <v>639</v>
      </c>
      <c r="B641" s="1"/>
      <c r="C641" s="1"/>
      <c r="D641" s="4"/>
      <c r="E641" s="4"/>
      <c r="F641" s="4"/>
      <c r="G641" s="4"/>
      <c r="H641" s="4"/>
      <c r="I641" s="1"/>
      <c r="J641" s="4"/>
      <c r="K641" s="4"/>
      <c r="L641" s="1"/>
      <c r="M641" s="4" t="str">
        <f>IFERROR(VLOOKUP(J641,Config!$A:$G,7,0),"")</f>
        <v/>
      </c>
      <c r="N641" s="23"/>
      <c r="O641" s="24"/>
      <c r="P641" s="24"/>
      <c r="Q641" s="24"/>
      <c r="R641" s="26"/>
      <c r="S641" s="24"/>
      <c r="T641" s="24"/>
      <c r="U641" s="24"/>
      <c r="V641" s="28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s="20" customFormat="1" x14ac:dyDescent="0.25">
      <c r="A642" s="1">
        <v>640</v>
      </c>
      <c r="B642" s="1"/>
      <c r="C642" s="1"/>
      <c r="D642" s="4"/>
      <c r="E642" s="4"/>
      <c r="F642" s="4"/>
      <c r="G642" s="4"/>
      <c r="H642" s="4"/>
      <c r="I642" s="1"/>
      <c r="J642" s="4"/>
      <c r="K642" s="4"/>
      <c r="L642" s="1"/>
      <c r="M642" s="4" t="str">
        <f>IFERROR(VLOOKUP(J642,Config!$A:$G,7,0),"")</f>
        <v/>
      </c>
      <c r="N642" s="23"/>
      <c r="O642" s="24"/>
      <c r="P642" s="24"/>
      <c r="Q642" s="24"/>
      <c r="R642" s="26"/>
      <c r="S642" s="24"/>
      <c r="T642" s="24"/>
      <c r="U642" s="24"/>
      <c r="V642" s="28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s="20" customFormat="1" x14ac:dyDescent="0.25">
      <c r="A643" s="1">
        <v>641</v>
      </c>
      <c r="B643" s="1"/>
      <c r="C643" s="1"/>
      <c r="D643" s="4"/>
      <c r="E643" s="4"/>
      <c r="F643" s="4"/>
      <c r="G643" s="4"/>
      <c r="H643" s="4"/>
      <c r="I643" s="1"/>
      <c r="J643" s="4"/>
      <c r="K643" s="4"/>
      <c r="L643" s="1"/>
      <c r="M643" s="4" t="str">
        <f>IFERROR(VLOOKUP(J643,Config!$A:$G,7,0),"")</f>
        <v/>
      </c>
      <c r="N643" s="23"/>
      <c r="O643" s="24"/>
      <c r="P643" s="24"/>
      <c r="Q643" s="24"/>
      <c r="R643" s="26"/>
      <c r="S643" s="24"/>
      <c r="T643" s="24"/>
      <c r="U643" s="24"/>
      <c r="V643" s="28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s="20" customFormat="1" x14ac:dyDescent="0.25">
      <c r="A644" s="1">
        <v>642</v>
      </c>
      <c r="B644" s="1"/>
      <c r="C644" s="1"/>
      <c r="D644" s="4"/>
      <c r="E644" s="4"/>
      <c r="F644" s="4"/>
      <c r="G644" s="4"/>
      <c r="H644" s="4"/>
      <c r="I644" s="1"/>
      <c r="J644" s="4"/>
      <c r="K644" s="4"/>
      <c r="L644" s="1"/>
      <c r="M644" s="4" t="str">
        <f>IFERROR(VLOOKUP(J644,Config!$A:$G,7,0),"")</f>
        <v/>
      </c>
      <c r="N644" s="23"/>
      <c r="O644" s="24"/>
      <c r="P644" s="24"/>
      <c r="Q644" s="24"/>
      <c r="R644" s="26"/>
      <c r="S644" s="24"/>
      <c r="T644" s="24"/>
      <c r="U644" s="24"/>
      <c r="V644" s="28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s="20" customFormat="1" x14ac:dyDescent="0.25">
      <c r="A645" s="1">
        <v>643</v>
      </c>
      <c r="B645" s="1"/>
      <c r="C645" s="1"/>
      <c r="D645" s="4"/>
      <c r="E645" s="4"/>
      <c r="F645" s="4"/>
      <c r="G645" s="4"/>
      <c r="H645" s="4"/>
      <c r="I645" s="1"/>
      <c r="J645" s="4"/>
      <c r="K645" s="4"/>
      <c r="L645" s="1"/>
      <c r="M645" s="4" t="str">
        <f>IFERROR(VLOOKUP(J645,Config!$A:$G,7,0),"")</f>
        <v/>
      </c>
      <c r="N645" s="23"/>
      <c r="O645" s="24"/>
      <c r="P645" s="24"/>
      <c r="Q645" s="24"/>
      <c r="R645" s="26"/>
      <c r="S645" s="24"/>
      <c r="T645" s="24"/>
      <c r="U645" s="24"/>
      <c r="V645" s="28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s="20" customFormat="1" x14ac:dyDescent="0.25">
      <c r="A646" s="1">
        <v>644</v>
      </c>
      <c r="B646" s="1"/>
      <c r="C646" s="1"/>
      <c r="D646" s="4"/>
      <c r="E646" s="4"/>
      <c r="F646" s="4"/>
      <c r="G646" s="4"/>
      <c r="H646" s="4"/>
      <c r="I646" s="1"/>
      <c r="J646" s="4"/>
      <c r="K646" s="4"/>
      <c r="L646" s="1"/>
      <c r="M646" s="4" t="str">
        <f>IFERROR(VLOOKUP(J646,Config!$A:$G,7,0),"")</f>
        <v/>
      </c>
      <c r="N646" s="23"/>
      <c r="O646" s="24"/>
      <c r="P646" s="24"/>
      <c r="Q646" s="24"/>
      <c r="R646" s="26"/>
      <c r="S646" s="24"/>
      <c r="T646" s="24"/>
      <c r="U646" s="24"/>
      <c r="V646" s="28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s="20" customFormat="1" x14ac:dyDescent="0.25">
      <c r="A647" s="1">
        <v>645</v>
      </c>
      <c r="B647" s="1"/>
      <c r="C647" s="1"/>
      <c r="D647" s="4"/>
      <c r="E647" s="4"/>
      <c r="F647" s="4"/>
      <c r="G647" s="4"/>
      <c r="H647" s="4"/>
      <c r="I647" s="1"/>
      <c r="J647" s="4"/>
      <c r="K647" s="4"/>
      <c r="L647" s="1"/>
      <c r="M647" s="4" t="str">
        <f>IFERROR(VLOOKUP(J647,Config!$A:$G,7,0),"")</f>
        <v/>
      </c>
      <c r="N647" s="23"/>
      <c r="O647" s="24"/>
      <c r="P647" s="24"/>
      <c r="Q647" s="24"/>
      <c r="R647" s="26"/>
      <c r="S647" s="24"/>
      <c r="T647" s="24"/>
      <c r="U647" s="24"/>
      <c r="V647" s="28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s="20" customFormat="1" x14ac:dyDescent="0.25">
      <c r="A648" s="1">
        <v>646</v>
      </c>
      <c r="B648" s="1"/>
      <c r="C648" s="1"/>
      <c r="D648" s="4"/>
      <c r="E648" s="4"/>
      <c r="F648" s="4"/>
      <c r="G648" s="4"/>
      <c r="H648" s="4"/>
      <c r="I648" s="1"/>
      <c r="J648" s="4"/>
      <c r="K648" s="4"/>
      <c r="L648" s="1"/>
      <c r="M648" s="4" t="str">
        <f>IFERROR(VLOOKUP(J648,Config!$A:$G,7,0),"")</f>
        <v/>
      </c>
      <c r="N648" s="23"/>
      <c r="O648" s="24"/>
      <c r="P648" s="24"/>
      <c r="Q648" s="24"/>
      <c r="R648" s="26"/>
      <c r="S648" s="24"/>
      <c r="T648" s="24"/>
      <c r="U648" s="24"/>
      <c r="V648" s="28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s="20" customFormat="1" x14ac:dyDescent="0.25">
      <c r="A649" s="1">
        <v>647</v>
      </c>
      <c r="B649" s="1"/>
      <c r="C649" s="1"/>
      <c r="D649" s="4"/>
      <c r="E649" s="4"/>
      <c r="F649" s="4"/>
      <c r="G649" s="4"/>
      <c r="H649" s="4"/>
      <c r="I649" s="1"/>
      <c r="J649" s="4"/>
      <c r="K649" s="4"/>
      <c r="L649" s="1"/>
      <c r="M649" s="4" t="str">
        <f>IFERROR(VLOOKUP(J649,Config!$A:$G,7,0),"")</f>
        <v/>
      </c>
      <c r="N649" s="23"/>
      <c r="O649" s="24"/>
      <c r="P649" s="24"/>
      <c r="Q649" s="24"/>
      <c r="R649" s="26"/>
      <c r="S649" s="24"/>
      <c r="T649" s="24"/>
      <c r="U649" s="24"/>
      <c r="V649" s="28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s="20" customFormat="1" x14ac:dyDescent="0.25">
      <c r="A650" s="1">
        <v>648</v>
      </c>
      <c r="B650" s="1"/>
      <c r="C650" s="1"/>
      <c r="D650" s="4"/>
      <c r="E650" s="4"/>
      <c r="F650" s="4"/>
      <c r="G650" s="4"/>
      <c r="H650" s="4"/>
      <c r="I650" s="1"/>
      <c r="J650" s="4"/>
      <c r="K650" s="4"/>
      <c r="L650" s="1"/>
      <c r="M650" s="4" t="str">
        <f>IFERROR(VLOOKUP(J650,Config!$A:$G,7,0),"")</f>
        <v/>
      </c>
      <c r="N650" s="23"/>
      <c r="O650" s="24"/>
      <c r="P650" s="24"/>
      <c r="Q650" s="24"/>
      <c r="R650" s="26"/>
      <c r="S650" s="24"/>
      <c r="T650" s="24"/>
      <c r="U650" s="24"/>
      <c r="V650" s="28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s="20" customFormat="1" x14ac:dyDescent="0.25">
      <c r="A651" s="1">
        <v>649</v>
      </c>
      <c r="B651" s="1"/>
      <c r="C651" s="1"/>
      <c r="D651" s="4"/>
      <c r="E651" s="4"/>
      <c r="F651" s="4"/>
      <c r="G651" s="4"/>
      <c r="H651" s="4"/>
      <c r="I651" s="1"/>
      <c r="J651" s="4"/>
      <c r="K651" s="4"/>
      <c r="L651" s="1"/>
      <c r="M651" s="4" t="str">
        <f>IFERROR(VLOOKUP(J651,Config!$A:$G,7,0),"")</f>
        <v/>
      </c>
      <c r="N651" s="23"/>
      <c r="O651" s="24"/>
      <c r="P651" s="24"/>
      <c r="Q651" s="24"/>
      <c r="R651" s="26"/>
      <c r="S651" s="24"/>
      <c r="T651" s="24"/>
      <c r="U651" s="24"/>
      <c r="V651" s="28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s="20" customFormat="1" x14ac:dyDescent="0.25">
      <c r="A652" s="1">
        <v>650</v>
      </c>
      <c r="B652" s="1"/>
      <c r="C652" s="1"/>
      <c r="D652" s="4"/>
      <c r="E652" s="4"/>
      <c r="F652" s="4"/>
      <c r="G652" s="4"/>
      <c r="H652" s="4"/>
      <c r="I652" s="1"/>
      <c r="J652" s="4"/>
      <c r="K652" s="4"/>
      <c r="L652" s="1"/>
      <c r="M652" s="4" t="str">
        <f>IFERROR(VLOOKUP(J652,Config!$A:$G,7,0),"")</f>
        <v/>
      </c>
      <c r="N652" s="23"/>
      <c r="O652" s="24"/>
      <c r="P652" s="24"/>
      <c r="Q652" s="24"/>
      <c r="R652" s="26"/>
      <c r="S652" s="24"/>
      <c r="T652" s="24"/>
      <c r="U652" s="24"/>
      <c r="V652" s="28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s="20" customFormat="1" x14ac:dyDescent="0.25">
      <c r="A653" s="1">
        <v>651</v>
      </c>
      <c r="B653" s="1"/>
      <c r="C653" s="1"/>
      <c r="D653" s="4"/>
      <c r="E653" s="4"/>
      <c r="F653" s="4"/>
      <c r="G653" s="4"/>
      <c r="H653" s="4"/>
      <c r="I653" s="1"/>
      <c r="J653" s="4"/>
      <c r="K653" s="4"/>
      <c r="L653" s="1"/>
      <c r="M653" s="4" t="str">
        <f>IFERROR(VLOOKUP(J653,Config!$A:$G,7,0),"")</f>
        <v/>
      </c>
      <c r="N653" s="23"/>
      <c r="O653" s="24"/>
      <c r="P653" s="24"/>
      <c r="Q653" s="24"/>
      <c r="R653" s="26"/>
      <c r="S653" s="24"/>
      <c r="T653" s="24"/>
      <c r="U653" s="24"/>
      <c r="V653" s="28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s="20" customFormat="1" x14ac:dyDescent="0.25">
      <c r="A654" s="1">
        <v>652</v>
      </c>
      <c r="B654" s="1"/>
      <c r="C654" s="1"/>
      <c r="D654" s="4"/>
      <c r="E654" s="4"/>
      <c r="F654" s="4"/>
      <c r="G654" s="4"/>
      <c r="H654" s="4"/>
      <c r="I654" s="1"/>
      <c r="J654" s="4"/>
      <c r="K654" s="4"/>
      <c r="L654" s="1"/>
      <c r="M654" s="4" t="str">
        <f>IFERROR(VLOOKUP(J654,Config!$A:$G,7,0),"")</f>
        <v/>
      </c>
      <c r="N654" s="23"/>
      <c r="O654" s="24"/>
      <c r="P654" s="24"/>
      <c r="Q654" s="24"/>
      <c r="R654" s="26"/>
      <c r="S654" s="24"/>
      <c r="T654" s="24"/>
      <c r="U654" s="24"/>
      <c r="V654" s="28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s="20" customFormat="1" x14ac:dyDescent="0.25">
      <c r="A655" s="1">
        <v>653</v>
      </c>
      <c r="B655" s="1"/>
      <c r="C655" s="1"/>
      <c r="D655" s="4"/>
      <c r="E655" s="4"/>
      <c r="F655" s="4"/>
      <c r="G655" s="4"/>
      <c r="H655" s="4"/>
      <c r="I655" s="1"/>
      <c r="J655" s="4"/>
      <c r="K655" s="4"/>
      <c r="L655" s="1"/>
      <c r="M655" s="4" t="str">
        <f>IFERROR(VLOOKUP(J655,Config!$A:$G,7,0),"")</f>
        <v/>
      </c>
      <c r="N655" s="23"/>
      <c r="O655" s="24"/>
      <c r="P655" s="24"/>
      <c r="Q655" s="24"/>
      <c r="R655" s="26"/>
      <c r="S655" s="24"/>
      <c r="T655" s="24"/>
      <c r="U655" s="24"/>
      <c r="V655" s="28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s="20" customFormat="1" x14ac:dyDescent="0.25">
      <c r="A656" s="1">
        <v>654</v>
      </c>
      <c r="B656" s="1"/>
      <c r="C656" s="1"/>
      <c r="D656" s="4"/>
      <c r="E656" s="4"/>
      <c r="F656" s="4"/>
      <c r="G656" s="4"/>
      <c r="H656" s="4"/>
      <c r="I656" s="1"/>
      <c r="J656" s="4"/>
      <c r="K656" s="4"/>
      <c r="L656" s="1"/>
      <c r="M656" s="4" t="str">
        <f>IFERROR(VLOOKUP(J656,Config!$A:$G,7,0),"")</f>
        <v/>
      </c>
      <c r="N656" s="23"/>
      <c r="O656" s="24"/>
      <c r="P656" s="24"/>
      <c r="Q656" s="24"/>
      <c r="R656" s="26"/>
      <c r="S656" s="24"/>
      <c r="T656" s="24"/>
      <c r="U656" s="24"/>
      <c r="V656" s="28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s="20" customFormat="1" x14ac:dyDescent="0.25">
      <c r="A657" s="1">
        <v>655</v>
      </c>
      <c r="B657" s="1"/>
      <c r="C657" s="1"/>
      <c r="D657" s="4"/>
      <c r="E657" s="4"/>
      <c r="F657" s="4"/>
      <c r="G657" s="4"/>
      <c r="H657" s="4"/>
      <c r="I657" s="1"/>
      <c r="J657" s="4"/>
      <c r="K657" s="4"/>
      <c r="L657" s="1"/>
      <c r="M657" s="4" t="str">
        <f>IFERROR(VLOOKUP(J657,Config!$A:$G,7,0),"")</f>
        <v/>
      </c>
      <c r="N657" s="23"/>
      <c r="O657" s="24"/>
      <c r="P657" s="24"/>
      <c r="Q657" s="24"/>
      <c r="R657" s="26"/>
      <c r="S657" s="24"/>
      <c r="T657" s="24"/>
      <c r="U657" s="24"/>
      <c r="V657" s="28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s="20" customFormat="1" x14ac:dyDescent="0.25">
      <c r="A658" s="1">
        <v>656</v>
      </c>
      <c r="B658" s="1"/>
      <c r="C658" s="1"/>
      <c r="D658" s="4"/>
      <c r="E658" s="4"/>
      <c r="F658" s="4"/>
      <c r="G658" s="4"/>
      <c r="H658" s="4"/>
      <c r="I658" s="1"/>
      <c r="J658" s="4"/>
      <c r="K658" s="4"/>
      <c r="L658" s="1"/>
      <c r="M658" s="4" t="str">
        <f>IFERROR(VLOOKUP(J658,Config!$A:$G,7,0),"")</f>
        <v/>
      </c>
      <c r="N658" s="23"/>
      <c r="O658" s="24"/>
      <c r="P658" s="24"/>
      <c r="Q658" s="24"/>
      <c r="R658" s="26"/>
      <c r="S658" s="24"/>
      <c r="T658" s="24"/>
      <c r="U658" s="24"/>
      <c r="V658" s="28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s="20" customFormat="1" x14ac:dyDescent="0.25">
      <c r="A659" s="1">
        <v>657</v>
      </c>
      <c r="B659" s="1"/>
      <c r="C659" s="1"/>
      <c r="D659" s="4"/>
      <c r="E659" s="4"/>
      <c r="F659" s="4"/>
      <c r="G659" s="4"/>
      <c r="H659" s="4"/>
      <c r="I659" s="1"/>
      <c r="J659" s="4"/>
      <c r="K659" s="4"/>
      <c r="L659" s="1"/>
      <c r="M659" s="4" t="str">
        <f>IFERROR(VLOOKUP(J659,Config!$A:$G,7,0),"")</f>
        <v/>
      </c>
      <c r="N659" s="23"/>
      <c r="O659" s="24"/>
      <c r="P659" s="24"/>
      <c r="Q659" s="24"/>
      <c r="R659" s="26"/>
      <c r="S659" s="24"/>
      <c r="T659" s="24"/>
      <c r="U659" s="24"/>
      <c r="V659" s="28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s="20" customFormat="1" x14ac:dyDescent="0.25">
      <c r="A660" s="1">
        <v>658</v>
      </c>
      <c r="B660" s="1"/>
      <c r="C660" s="1"/>
      <c r="D660" s="4"/>
      <c r="E660" s="4"/>
      <c r="F660" s="4"/>
      <c r="G660" s="4"/>
      <c r="H660" s="4"/>
      <c r="I660" s="1"/>
      <c r="J660" s="4"/>
      <c r="K660" s="4"/>
      <c r="L660" s="1"/>
      <c r="M660" s="4" t="str">
        <f>IFERROR(VLOOKUP(J660,Config!$A:$G,7,0),"")</f>
        <v/>
      </c>
      <c r="N660" s="23"/>
      <c r="O660" s="24"/>
      <c r="P660" s="24"/>
      <c r="Q660" s="24"/>
      <c r="R660" s="26"/>
      <c r="S660" s="24"/>
      <c r="T660" s="24"/>
      <c r="U660" s="24"/>
      <c r="V660" s="28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s="20" customFormat="1" x14ac:dyDescent="0.25">
      <c r="A661" s="1">
        <v>659</v>
      </c>
      <c r="B661" s="1"/>
      <c r="C661" s="1"/>
      <c r="D661" s="4"/>
      <c r="E661" s="4"/>
      <c r="F661" s="4"/>
      <c r="G661" s="4"/>
      <c r="H661" s="4"/>
      <c r="I661" s="1"/>
      <c r="J661" s="4"/>
      <c r="K661" s="4"/>
      <c r="L661" s="1"/>
      <c r="M661" s="4" t="str">
        <f>IFERROR(VLOOKUP(J661,Config!$A:$G,7,0),"")</f>
        <v/>
      </c>
      <c r="N661" s="23"/>
      <c r="O661" s="24"/>
      <c r="P661" s="24"/>
      <c r="Q661" s="24"/>
      <c r="R661" s="26"/>
      <c r="S661" s="24"/>
      <c r="T661" s="24"/>
      <c r="U661" s="24"/>
      <c r="V661" s="28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s="20" customFormat="1" x14ac:dyDescent="0.25">
      <c r="A662" s="1">
        <v>660</v>
      </c>
      <c r="B662" s="1"/>
      <c r="C662" s="1"/>
      <c r="D662" s="4"/>
      <c r="E662" s="4"/>
      <c r="F662" s="4"/>
      <c r="G662" s="4"/>
      <c r="H662" s="4"/>
      <c r="I662" s="1"/>
      <c r="J662" s="4"/>
      <c r="K662" s="4"/>
      <c r="L662" s="1"/>
      <c r="M662" s="4" t="str">
        <f>IFERROR(VLOOKUP(J662,Config!$A:$G,7,0),"")</f>
        <v/>
      </c>
      <c r="N662" s="23"/>
      <c r="O662" s="24"/>
      <c r="P662" s="24"/>
      <c r="Q662" s="24"/>
      <c r="R662" s="26"/>
      <c r="S662" s="24"/>
      <c r="T662" s="24"/>
      <c r="U662" s="24"/>
      <c r="V662" s="28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s="20" customFormat="1" x14ac:dyDescent="0.25">
      <c r="A663" s="1">
        <v>661</v>
      </c>
      <c r="B663" s="1"/>
      <c r="C663" s="1"/>
      <c r="D663" s="4"/>
      <c r="E663" s="4"/>
      <c r="F663" s="4"/>
      <c r="G663" s="4"/>
      <c r="H663" s="4"/>
      <c r="I663" s="1"/>
      <c r="J663" s="4"/>
      <c r="K663" s="4"/>
      <c r="L663" s="1"/>
      <c r="M663" s="4" t="str">
        <f>IFERROR(VLOOKUP(J663,Config!$A:$G,7,0),"")</f>
        <v/>
      </c>
      <c r="N663" s="23"/>
      <c r="O663" s="24"/>
      <c r="P663" s="24"/>
      <c r="Q663" s="24"/>
      <c r="R663" s="26"/>
      <c r="S663" s="24"/>
      <c r="T663" s="24"/>
      <c r="U663" s="24"/>
      <c r="V663" s="28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s="20" customFormat="1" x14ac:dyDescent="0.25">
      <c r="A664" s="1">
        <v>662</v>
      </c>
      <c r="B664" s="1"/>
      <c r="C664" s="1"/>
      <c r="D664" s="4"/>
      <c r="E664" s="4"/>
      <c r="F664" s="4"/>
      <c r="G664" s="4"/>
      <c r="H664" s="4"/>
      <c r="I664" s="1"/>
      <c r="J664" s="4"/>
      <c r="K664" s="4"/>
      <c r="L664" s="1"/>
      <c r="M664" s="4" t="str">
        <f>IFERROR(VLOOKUP(J664,Config!$A:$G,7,0),"")</f>
        <v/>
      </c>
      <c r="N664" s="23"/>
      <c r="O664" s="24"/>
      <c r="P664" s="24"/>
      <c r="Q664" s="24"/>
      <c r="R664" s="26"/>
      <c r="S664" s="24"/>
      <c r="T664" s="24"/>
      <c r="U664" s="24"/>
      <c r="V664" s="28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s="20" customFormat="1" x14ac:dyDescent="0.25">
      <c r="A665" s="1">
        <v>663</v>
      </c>
      <c r="B665" s="1"/>
      <c r="C665" s="1"/>
      <c r="D665" s="4"/>
      <c r="E665" s="4"/>
      <c r="F665" s="4"/>
      <c r="G665" s="4"/>
      <c r="H665" s="4"/>
      <c r="I665" s="1"/>
      <c r="J665" s="4"/>
      <c r="K665" s="4"/>
      <c r="L665" s="1"/>
      <c r="M665" s="4" t="str">
        <f>IFERROR(VLOOKUP(J665,Config!$A:$G,7,0),"")</f>
        <v/>
      </c>
      <c r="N665" s="23"/>
      <c r="O665" s="24"/>
      <c r="P665" s="24"/>
      <c r="Q665" s="24"/>
      <c r="R665" s="26"/>
      <c r="S665" s="24"/>
      <c r="T665" s="24"/>
      <c r="U665" s="24"/>
      <c r="V665" s="28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s="20" customFormat="1" x14ac:dyDescent="0.25">
      <c r="A666" s="1">
        <v>664</v>
      </c>
      <c r="B666" s="1"/>
      <c r="C666" s="1"/>
      <c r="D666" s="4"/>
      <c r="E666" s="4"/>
      <c r="F666" s="4"/>
      <c r="G666" s="4"/>
      <c r="H666" s="4"/>
      <c r="I666" s="1"/>
      <c r="J666" s="4"/>
      <c r="K666" s="4"/>
      <c r="L666" s="1"/>
      <c r="M666" s="4" t="str">
        <f>IFERROR(VLOOKUP(J666,Config!$A:$G,7,0),"")</f>
        <v/>
      </c>
      <c r="N666" s="23"/>
      <c r="O666" s="24"/>
      <c r="P666" s="24"/>
      <c r="Q666" s="24"/>
      <c r="R666" s="26"/>
      <c r="S666" s="24"/>
      <c r="T666" s="24"/>
      <c r="U666" s="24"/>
      <c r="V666" s="28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s="20" customFormat="1" x14ac:dyDescent="0.25">
      <c r="A667" s="1">
        <v>665</v>
      </c>
      <c r="B667" s="1"/>
      <c r="C667" s="1"/>
      <c r="D667" s="4"/>
      <c r="E667" s="4"/>
      <c r="F667" s="4"/>
      <c r="G667" s="4"/>
      <c r="H667" s="4"/>
      <c r="I667" s="1"/>
      <c r="J667" s="4"/>
      <c r="K667" s="4"/>
      <c r="L667" s="1"/>
      <c r="M667" s="4" t="str">
        <f>IFERROR(VLOOKUP(J667,Config!$A:$G,7,0),"")</f>
        <v/>
      </c>
      <c r="N667" s="23"/>
      <c r="O667" s="24"/>
      <c r="P667" s="24"/>
      <c r="Q667" s="24"/>
      <c r="R667" s="26"/>
      <c r="S667" s="24"/>
      <c r="T667" s="24"/>
      <c r="U667" s="24"/>
      <c r="V667" s="28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s="20" customFormat="1" x14ac:dyDescent="0.25">
      <c r="A668" s="1">
        <v>666</v>
      </c>
      <c r="B668" s="1"/>
      <c r="C668" s="1"/>
      <c r="D668" s="4"/>
      <c r="E668" s="4"/>
      <c r="F668" s="4"/>
      <c r="G668" s="4"/>
      <c r="H668" s="4"/>
      <c r="I668" s="1"/>
      <c r="J668" s="4"/>
      <c r="K668" s="4"/>
      <c r="L668" s="1"/>
      <c r="M668" s="4" t="str">
        <f>IFERROR(VLOOKUP(J668,Config!$A:$G,7,0),"")</f>
        <v/>
      </c>
      <c r="N668" s="23"/>
      <c r="O668" s="24"/>
      <c r="P668" s="24"/>
      <c r="Q668" s="24"/>
      <c r="R668" s="26"/>
      <c r="S668" s="24"/>
      <c r="T668" s="24"/>
      <c r="U668" s="24"/>
      <c r="V668" s="28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s="20" customFormat="1" x14ac:dyDescent="0.25">
      <c r="A669" s="1">
        <v>667</v>
      </c>
      <c r="B669" s="1"/>
      <c r="C669" s="1"/>
      <c r="D669" s="4"/>
      <c r="E669" s="4"/>
      <c r="F669" s="4"/>
      <c r="G669" s="4"/>
      <c r="H669" s="4"/>
      <c r="I669" s="1"/>
      <c r="J669" s="4"/>
      <c r="K669" s="4"/>
      <c r="L669" s="1"/>
      <c r="M669" s="4" t="str">
        <f>IFERROR(VLOOKUP(J669,Config!$A:$G,7,0),"")</f>
        <v/>
      </c>
      <c r="N669" s="23"/>
      <c r="O669" s="24"/>
      <c r="P669" s="24"/>
      <c r="Q669" s="24"/>
      <c r="R669" s="26"/>
      <c r="S669" s="24"/>
      <c r="T669" s="24"/>
      <c r="U669" s="24"/>
      <c r="V669" s="28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s="20" customFormat="1" x14ac:dyDescent="0.25">
      <c r="A670" s="1">
        <v>668</v>
      </c>
      <c r="B670" s="1"/>
      <c r="C670" s="1"/>
      <c r="D670" s="4"/>
      <c r="E670" s="4"/>
      <c r="F670" s="4"/>
      <c r="G670" s="4"/>
      <c r="H670" s="4"/>
      <c r="I670" s="1"/>
      <c r="J670" s="4"/>
      <c r="K670" s="4"/>
      <c r="L670" s="1"/>
      <c r="M670" s="4" t="str">
        <f>IFERROR(VLOOKUP(J670,Config!$A:$G,7,0),"")</f>
        <v/>
      </c>
      <c r="N670" s="23"/>
      <c r="O670" s="24"/>
      <c r="P670" s="24"/>
      <c r="Q670" s="24"/>
      <c r="R670" s="26"/>
      <c r="S670" s="24"/>
      <c r="T670" s="24"/>
      <c r="U670" s="24"/>
      <c r="V670" s="28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s="20" customFormat="1" x14ac:dyDescent="0.25">
      <c r="A671" s="1">
        <v>669</v>
      </c>
      <c r="B671" s="1"/>
      <c r="C671" s="1"/>
      <c r="D671" s="4"/>
      <c r="E671" s="4"/>
      <c r="F671" s="4"/>
      <c r="G671" s="4"/>
      <c r="H671" s="4"/>
      <c r="I671" s="1"/>
      <c r="J671" s="4"/>
      <c r="K671" s="4"/>
      <c r="L671" s="1"/>
      <c r="M671" s="4" t="str">
        <f>IFERROR(VLOOKUP(J671,Config!$A:$G,7,0),"")</f>
        <v/>
      </c>
      <c r="N671" s="23"/>
      <c r="O671" s="24"/>
      <c r="P671" s="24"/>
      <c r="Q671" s="24"/>
      <c r="R671" s="26"/>
      <c r="S671" s="24"/>
      <c r="T671" s="24"/>
      <c r="U671" s="24"/>
      <c r="V671" s="28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s="20" customFormat="1" x14ac:dyDescent="0.25">
      <c r="A672" s="1">
        <v>670</v>
      </c>
      <c r="B672" s="1"/>
      <c r="C672" s="1"/>
      <c r="D672" s="4"/>
      <c r="E672" s="4"/>
      <c r="F672" s="4"/>
      <c r="G672" s="4"/>
      <c r="H672" s="4"/>
      <c r="I672" s="1"/>
      <c r="J672" s="4"/>
      <c r="K672" s="4"/>
      <c r="L672" s="1"/>
      <c r="M672" s="4" t="str">
        <f>IFERROR(VLOOKUP(J672,Config!$A:$G,7,0),"")</f>
        <v/>
      </c>
      <c r="N672" s="23"/>
      <c r="O672" s="24"/>
      <c r="P672" s="24"/>
      <c r="Q672" s="24"/>
      <c r="R672" s="26"/>
      <c r="S672" s="24"/>
      <c r="T672" s="24"/>
      <c r="U672" s="24"/>
      <c r="V672" s="28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s="20" customFormat="1" x14ac:dyDescent="0.25">
      <c r="A673" s="1">
        <v>671</v>
      </c>
      <c r="B673" s="1"/>
      <c r="C673" s="1"/>
      <c r="D673" s="4"/>
      <c r="E673" s="4"/>
      <c r="F673" s="4"/>
      <c r="G673" s="4"/>
      <c r="H673" s="4"/>
      <c r="I673" s="1"/>
      <c r="J673" s="4"/>
      <c r="K673" s="4"/>
      <c r="L673" s="1"/>
      <c r="M673" s="4" t="str">
        <f>IFERROR(VLOOKUP(J673,Config!$A:$G,7,0),"")</f>
        <v/>
      </c>
      <c r="N673" s="23"/>
      <c r="O673" s="24"/>
      <c r="P673" s="24"/>
      <c r="Q673" s="24"/>
      <c r="R673" s="26"/>
      <c r="S673" s="24"/>
      <c r="T673" s="24"/>
      <c r="U673" s="24"/>
      <c r="V673" s="28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s="20" customFormat="1" x14ac:dyDescent="0.25">
      <c r="A674" s="1">
        <v>672</v>
      </c>
      <c r="B674" s="1"/>
      <c r="C674" s="1"/>
      <c r="D674" s="4"/>
      <c r="E674" s="4"/>
      <c r="F674" s="4"/>
      <c r="G674" s="4"/>
      <c r="H674" s="4"/>
      <c r="I674" s="1"/>
      <c r="J674" s="4"/>
      <c r="K674" s="4"/>
      <c r="L674" s="1"/>
      <c r="M674" s="4" t="str">
        <f>IFERROR(VLOOKUP(J674,Config!$A:$G,7,0),"")</f>
        <v/>
      </c>
      <c r="N674" s="23"/>
      <c r="O674" s="24"/>
      <c r="P674" s="24"/>
      <c r="Q674" s="24"/>
      <c r="R674" s="26"/>
      <c r="S674" s="24"/>
      <c r="T674" s="24"/>
      <c r="U674" s="24"/>
      <c r="V674" s="28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s="20" customFormat="1" x14ac:dyDescent="0.25">
      <c r="A675" s="1">
        <v>673</v>
      </c>
      <c r="B675" s="1"/>
      <c r="C675" s="1"/>
      <c r="D675" s="4"/>
      <c r="E675" s="4"/>
      <c r="F675" s="4"/>
      <c r="G675" s="4"/>
      <c r="H675" s="4"/>
      <c r="I675" s="1"/>
      <c r="J675" s="4"/>
      <c r="K675" s="4"/>
      <c r="L675" s="1"/>
      <c r="M675" s="4" t="str">
        <f>IFERROR(VLOOKUP(J675,Config!$A:$G,7,0),"")</f>
        <v/>
      </c>
      <c r="N675" s="23"/>
      <c r="O675" s="24"/>
      <c r="P675" s="24"/>
      <c r="Q675" s="24"/>
      <c r="R675" s="26"/>
      <c r="S675" s="24"/>
      <c r="T675" s="24"/>
      <c r="U675" s="24"/>
      <c r="V675" s="28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s="20" customFormat="1" x14ac:dyDescent="0.25">
      <c r="A676" s="1">
        <v>674</v>
      </c>
      <c r="B676" s="1"/>
      <c r="C676" s="1"/>
      <c r="D676" s="4"/>
      <c r="E676" s="4"/>
      <c r="F676" s="4"/>
      <c r="G676" s="4"/>
      <c r="H676" s="4"/>
      <c r="I676" s="1"/>
      <c r="J676" s="4"/>
      <c r="K676" s="4"/>
      <c r="L676" s="1"/>
      <c r="M676" s="4" t="str">
        <f>IFERROR(VLOOKUP(J676,Config!$A:$G,7,0),"")</f>
        <v/>
      </c>
      <c r="N676" s="23"/>
      <c r="O676" s="24"/>
      <c r="P676" s="24"/>
      <c r="Q676" s="24"/>
      <c r="R676" s="26"/>
      <c r="S676" s="24"/>
      <c r="T676" s="24"/>
      <c r="U676" s="24"/>
      <c r="V676" s="28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s="20" customFormat="1" x14ac:dyDescent="0.25">
      <c r="A677" s="1">
        <v>675</v>
      </c>
      <c r="B677" s="1"/>
      <c r="C677" s="1"/>
      <c r="D677" s="4"/>
      <c r="E677" s="4"/>
      <c r="F677" s="4"/>
      <c r="G677" s="4"/>
      <c r="H677" s="4"/>
      <c r="I677" s="1"/>
      <c r="J677" s="4"/>
      <c r="K677" s="4"/>
      <c r="L677" s="1"/>
      <c r="M677" s="4" t="str">
        <f>IFERROR(VLOOKUP(J677,Config!$A:$G,7,0),"")</f>
        <v/>
      </c>
      <c r="N677" s="23"/>
      <c r="O677" s="24"/>
      <c r="P677" s="24"/>
      <c r="Q677" s="24"/>
      <c r="R677" s="26"/>
      <c r="S677" s="24"/>
      <c r="T677" s="24"/>
      <c r="U677" s="24"/>
      <c r="V677" s="28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s="20" customFormat="1" x14ac:dyDescent="0.25">
      <c r="A678" s="1">
        <v>676</v>
      </c>
      <c r="B678" s="1"/>
      <c r="C678" s="1"/>
      <c r="D678" s="4"/>
      <c r="E678" s="4"/>
      <c r="F678" s="4"/>
      <c r="G678" s="4"/>
      <c r="H678" s="4"/>
      <c r="I678" s="1"/>
      <c r="J678" s="4"/>
      <c r="K678" s="4"/>
      <c r="L678" s="1"/>
      <c r="M678" s="4" t="str">
        <f>IFERROR(VLOOKUP(J678,Config!$A:$G,7,0),"")</f>
        <v/>
      </c>
      <c r="N678" s="23"/>
      <c r="O678" s="24"/>
      <c r="P678" s="24"/>
      <c r="Q678" s="24"/>
      <c r="R678" s="26"/>
      <c r="S678" s="24"/>
      <c r="T678" s="24"/>
      <c r="U678" s="24"/>
      <c r="V678" s="28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s="20" customFormat="1" x14ac:dyDescent="0.25">
      <c r="A679" s="1">
        <v>677</v>
      </c>
      <c r="B679" s="1"/>
      <c r="C679" s="1"/>
      <c r="D679" s="4"/>
      <c r="E679" s="4"/>
      <c r="F679" s="4"/>
      <c r="G679" s="4"/>
      <c r="H679" s="4"/>
      <c r="I679" s="1"/>
      <c r="J679" s="4"/>
      <c r="K679" s="4"/>
      <c r="L679" s="1"/>
      <c r="M679" s="4" t="str">
        <f>IFERROR(VLOOKUP(J679,Config!$A:$G,7,0),"")</f>
        <v/>
      </c>
      <c r="N679" s="23"/>
      <c r="O679" s="24"/>
      <c r="P679" s="24"/>
      <c r="Q679" s="24"/>
      <c r="R679" s="26"/>
      <c r="S679" s="24"/>
      <c r="T679" s="24"/>
      <c r="U679" s="24"/>
      <c r="V679" s="28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s="20" customFormat="1" x14ac:dyDescent="0.25">
      <c r="A680" s="1">
        <v>678</v>
      </c>
      <c r="B680" s="1"/>
      <c r="C680" s="1"/>
      <c r="D680" s="4"/>
      <c r="E680" s="4"/>
      <c r="F680" s="4"/>
      <c r="G680" s="4"/>
      <c r="H680" s="4"/>
      <c r="I680" s="1"/>
      <c r="J680" s="4"/>
      <c r="K680" s="4"/>
      <c r="L680" s="1"/>
      <c r="M680" s="4" t="str">
        <f>IFERROR(VLOOKUP(J680,Config!$A:$G,7,0),"")</f>
        <v/>
      </c>
      <c r="N680" s="23"/>
      <c r="O680" s="24"/>
      <c r="P680" s="24"/>
      <c r="Q680" s="24"/>
      <c r="R680" s="26"/>
      <c r="S680" s="24"/>
      <c r="T680" s="24"/>
      <c r="U680" s="24"/>
      <c r="V680" s="28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s="20" customFormat="1" x14ac:dyDescent="0.25">
      <c r="A681" s="1">
        <v>679</v>
      </c>
      <c r="B681" s="1"/>
      <c r="C681" s="1"/>
      <c r="D681" s="4"/>
      <c r="E681" s="4"/>
      <c r="F681" s="4"/>
      <c r="G681" s="4"/>
      <c r="H681" s="4"/>
      <c r="I681" s="1"/>
      <c r="J681" s="4"/>
      <c r="K681" s="4"/>
      <c r="L681" s="1"/>
      <c r="M681" s="4" t="str">
        <f>IFERROR(VLOOKUP(J681,Config!$A:$G,7,0),"")</f>
        <v/>
      </c>
      <c r="N681" s="23"/>
      <c r="O681" s="24"/>
      <c r="P681" s="24"/>
      <c r="Q681" s="24"/>
      <c r="R681" s="26"/>
      <c r="S681" s="24"/>
      <c r="T681" s="24"/>
      <c r="U681" s="24"/>
      <c r="V681" s="28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s="20" customFormat="1" x14ac:dyDescent="0.25">
      <c r="A682" s="1">
        <v>680</v>
      </c>
      <c r="B682" s="1"/>
      <c r="C682" s="1"/>
      <c r="D682" s="4"/>
      <c r="E682" s="4"/>
      <c r="F682" s="4"/>
      <c r="G682" s="4"/>
      <c r="H682" s="4"/>
      <c r="I682" s="1"/>
      <c r="J682" s="4"/>
      <c r="K682" s="4"/>
      <c r="L682" s="1"/>
      <c r="M682" s="4" t="str">
        <f>IFERROR(VLOOKUP(J682,Config!$A:$G,7,0),"")</f>
        <v/>
      </c>
      <c r="N682" s="23"/>
      <c r="O682" s="24"/>
      <c r="P682" s="24"/>
      <c r="Q682" s="24"/>
      <c r="R682" s="26"/>
      <c r="S682" s="24"/>
      <c r="T682" s="24"/>
      <c r="U682" s="24"/>
      <c r="V682" s="28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s="20" customFormat="1" x14ac:dyDescent="0.25">
      <c r="A683" s="1">
        <v>681</v>
      </c>
      <c r="B683" s="1"/>
      <c r="C683" s="1"/>
      <c r="D683" s="4"/>
      <c r="E683" s="4"/>
      <c r="F683" s="4"/>
      <c r="G683" s="4"/>
      <c r="H683" s="4"/>
      <c r="I683" s="1"/>
      <c r="J683" s="4"/>
      <c r="K683" s="4"/>
      <c r="L683" s="1"/>
      <c r="M683" s="4" t="str">
        <f>IFERROR(VLOOKUP(J683,Config!$A:$G,7,0),"")</f>
        <v/>
      </c>
      <c r="N683" s="23"/>
      <c r="O683" s="24"/>
      <c r="P683" s="24"/>
      <c r="Q683" s="24"/>
      <c r="R683" s="26"/>
      <c r="S683" s="24"/>
      <c r="T683" s="24"/>
      <c r="U683" s="24"/>
      <c r="V683" s="28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s="20" customFormat="1" x14ac:dyDescent="0.25">
      <c r="A684" s="1">
        <v>682</v>
      </c>
      <c r="B684" s="1"/>
      <c r="C684" s="1"/>
      <c r="D684" s="4"/>
      <c r="E684" s="4"/>
      <c r="F684" s="4"/>
      <c r="G684" s="4"/>
      <c r="H684" s="4"/>
      <c r="I684" s="1"/>
      <c r="J684" s="4"/>
      <c r="K684" s="4"/>
      <c r="L684" s="1"/>
      <c r="M684" s="4" t="str">
        <f>IFERROR(VLOOKUP(J684,Config!$A:$G,7,0),"")</f>
        <v/>
      </c>
      <c r="N684" s="23"/>
      <c r="O684" s="24"/>
      <c r="P684" s="24"/>
      <c r="Q684" s="24"/>
      <c r="R684" s="26"/>
      <c r="S684" s="24"/>
      <c r="T684" s="24"/>
      <c r="U684" s="24"/>
      <c r="V684" s="28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s="20" customFormat="1" x14ac:dyDescent="0.25">
      <c r="A685" s="1">
        <v>683</v>
      </c>
      <c r="B685" s="1"/>
      <c r="C685" s="1"/>
      <c r="D685" s="4"/>
      <c r="E685" s="4"/>
      <c r="F685" s="4"/>
      <c r="G685" s="4"/>
      <c r="H685" s="4"/>
      <c r="I685" s="1"/>
      <c r="J685" s="4"/>
      <c r="K685" s="4"/>
      <c r="L685" s="1"/>
      <c r="M685" s="4" t="str">
        <f>IFERROR(VLOOKUP(J685,Config!$A:$G,7,0),"")</f>
        <v/>
      </c>
      <c r="N685" s="23"/>
      <c r="O685" s="24"/>
      <c r="P685" s="24"/>
      <c r="Q685" s="24"/>
      <c r="R685" s="26"/>
      <c r="S685" s="24"/>
      <c r="T685" s="24"/>
      <c r="U685" s="24"/>
      <c r="V685" s="28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s="20" customFormat="1" x14ac:dyDescent="0.25">
      <c r="A686" s="1">
        <v>684</v>
      </c>
      <c r="B686" s="1"/>
      <c r="C686" s="1"/>
      <c r="D686" s="4"/>
      <c r="E686" s="4"/>
      <c r="F686" s="4"/>
      <c r="G686" s="4"/>
      <c r="H686" s="4"/>
      <c r="I686" s="1"/>
      <c r="J686" s="4"/>
      <c r="K686" s="4"/>
      <c r="L686" s="1"/>
      <c r="M686" s="4" t="str">
        <f>IFERROR(VLOOKUP(J686,Config!$A:$G,7,0),"")</f>
        <v/>
      </c>
      <c r="N686" s="23"/>
      <c r="O686" s="24"/>
      <c r="P686" s="24"/>
      <c r="Q686" s="24"/>
      <c r="R686" s="26"/>
      <c r="S686" s="24"/>
      <c r="T686" s="24"/>
      <c r="U686" s="24"/>
      <c r="V686" s="28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s="20" customFormat="1" x14ac:dyDescent="0.25">
      <c r="A687" s="1">
        <v>685</v>
      </c>
      <c r="B687" s="1"/>
      <c r="C687" s="1"/>
      <c r="D687" s="4"/>
      <c r="E687" s="4"/>
      <c r="F687" s="4"/>
      <c r="G687" s="4"/>
      <c r="H687" s="4"/>
      <c r="I687" s="1"/>
      <c r="J687" s="4"/>
      <c r="K687" s="4"/>
      <c r="L687" s="1"/>
      <c r="M687" s="4" t="str">
        <f>IFERROR(VLOOKUP(J687,Config!$A:$G,7,0),"")</f>
        <v/>
      </c>
      <c r="N687" s="23"/>
      <c r="O687" s="24"/>
      <c r="P687" s="24"/>
      <c r="Q687" s="24"/>
      <c r="R687" s="26"/>
      <c r="S687" s="24"/>
      <c r="T687" s="24"/>
      <c r="U687" s="24"/>
      <c r="V687" s="28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s="20" customFormat="1" x14ac:dyDescent="0.25">
      <c r="A688" s="1">
        <v>686</v>
      </c>
      <c r="B688" s="1"/>
      <c r="C688" s="1"/>
      <c r="D688" s="4"/>
      <c r="E688" s="4"/>
      <c r="F688" s="4"/>
      <c r="G688" s="4"/>
      <c r="H688" s="4"/>
      <c r="I688" s="1"/>
      <c r="J688" s="4"/>
      <c r="K688" s="4"/>
      <c r="L688" s="1"/>
      <c r="M688" s="4" t="str">
        <f>IFERROR(VLOOKUP(J688,Config!$A:$G,7,0),"")</f>
        <v/>
      </c>
      <c r="N688" s="23"/>
      <c r="O688" s="24"/>
      <c r="P688" s="24"/>
      <c r="Q688" s="24"/>
      <c r="R688" s="26"/>
      <c r="S688" s="24"/>
      <c r="T688" s="24"/>
      <c r="U688" s="24"/>
      <c r="V688" s="28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s="20" customFormat="1" x14ac:dyDescent="0.25">
      <c r="A689" s="1">
        <v>687</v>
      </c>
      <c r="B689" s="1"/>
      <c r="C689" s="1"/>
      <c r="D689" s="4"/>
      <c r="E689" s="4"/>
      <c r="F689" s="4"/>
      <c r="G689" s="4"/>
      <c r="H689" s="4"/>
      <c r="I689" s="1"/>
      <c r="J689" s="4"/>
      <c r="K689" s="4"/>
      <c r="L689" s="1"/>
      <c r="M689" s="4" t="str">
        <f>IFERROR(VLOOKUP(J689,Config!$A:$G,7,0),"")</f>
        <v/>
      </c>
      <c r="N689" s="23"/>
      <c r="O689" s="24"/>
      <c r="P689" s="24"/>
      <c r="Q689" s="24"/>
      <c r="R689" s="26"/>
      <c r="S689" s="24"/>
      <c r="T689" s="24"/>
      <c r="U689" s="24"/>
      <c r="V689" s="28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s="20" customFormat="1" x14ac:dyDescent="0.25">
      <c r="A690" s="1">
        <v>688</v>
      </c>
      <c r="B690" s="1"/>
      <c r="C690" s="1"/>
      <c r="D690" s="4"/>
      <c r="E690" s="4"/>
      <c r="F690" s="4"/>
      <c r="G690" s="4"/>
      <c r="H690" s="4"/>
      <c r="I690" s="1"/>
      <c r="J690" s="4"/>
      <c r="K690" s="4"/>
      <c r="L690" s="1"/>
      <c r="M690" s="4" t="str">
        <f>IFERROR(VLOOKUP(J690,Config!$A:$G,7,0),"")</f>
        <v/>
      </c>
      <c r="N690" s="23"/>
      <c r="O690" s="24"/>
      <c r="P690" s="24"/>
      <c r="Q690" s="24"/>
      <c r="R690" s="26"/>
      <c r="S690" s="24"/>
      <c r="T690" s="24"/>
      <c r="U690" s="24"/>
      <c r="V690" s="28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s="20" customFormat="1" x14ac:dyDescent="0.25">
      <c r="A691" s="1">
        <v>689</v>
      </c>
      <c r="B691" s="1"/>
      <c r="C691" s="1"/>
      <c r="D691" s="4"/>
      <c r="E691" s="4"/>
      <c r="F691" s="4"/>
      <c r="G691" s="4"/>
      <c r="H691" s="4"/>
      <c r="I691" s="1"/>
      <c r="J691" s="4"/>
      <c r="K691" s="4"/>
      <c r="L691" s="1"/>
      <c r="M691" s="4" t="str">
        <f>IFERROR(VLOOKUP(J691,Config!$A:$G,7,0),"")</f>
        <v/>
      </c>
      <c r="N691" s="23"/>
      <c r="O691" s="24"/>
      <c r="P691" s="24"/>
      <c r="Q691" s="24"/>
      <c r="R691" s="26"/>
      <c r="S691" s="24"/>
      <c r="T691" s="24"/>
      <c r="U691" s="24"/>
      <c r="V691" s="28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s="20" customFormat="1" x14ac:dyDescent="0.25">
      <c r="A692" s="1">
        <v>690</v>
      </c>
      <c r="B692" s="1"/>
      <c r="C692" s="1"/>
      <c r="D692" s="4"/>
      <c r="E692" s="4"/>
      <c r="F692" s="4"/>
      <c r="G692" s="4"/>
      <c r="H692" s="4"/>
      <c r="I692" s="1"/>
      <c r="J692" s="4"/>
      <c r="K692" s="4"/>
      <c r="L692" s="1"/>
      <c r="M692" s="4" t="str">
        <f>IFERROR(VLOOKUP(J692,Config!$A:$G,7,0),"")</f>
        <v/>
      </c>
      <c r="N692" s="23"/>
      <c r="O692" s="24"/>
      <c r="P692" s="24"/>
      <c r="Q692" s="24"/>
      <c r="R692" s="26"/>
      <c r="S692" s="24"/>
      <c r="T692" s="24"/>
      <c r="U692" s="24"/>
      <c r="V692" s="28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s="20" customFormat="1" x14ac:dyDescent="0.25">
      <c r="A693" s="1">
        <v>691</v>
      </c>
      <c r="B693" s="1"/>
      <c r="C693" s="1"/>
      <c r="D693" s="4"/>
      <c r="E693" s="4"/>
      <c r="F693" s="4"/>
      <c r="G693" s="4"/>
      <c r="H693" s="4"/>
      <c r="I693" s="1"/>
      <c r="J693" s="4"/>
      <c r="K693" s="4"/>
      <c r="L693" s="1"/>
      <c r="M693" s="4" t="str">
        <f>IFERROR(VLOOKUP(J693,Config!$A:$G,7,0),"")</f>
        <v/>
      </c>
      <c r="N693" s="23"/>
      <c r="O693" s="24"/>
      <c r="P693" s="24"/>
      <c r="Q693" s="24"/>
      <c r="R693" s="26"/>
      <c r="S693" s="24"/>
      <c r="T693" s="24"/>
      <c r="U693" s="24"/>
      <c r="V693" s="28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s="20" customFormat="1" x14ac:dyDescent="0.25">
      <c r="A694" s="1">
        <v>692</v>
      </c>
      <c r="B694" s="1"/>
      <c r="C694" s="1"/>
      <c r="D694" s="4"/>
      <c r="E694" s="4"/>
      <c r="F694" s="4"/>
      <c r="G694" s="4"/>
      <c r="H694" s="4"/>
      <c r="I694" s="1"/>
      <c r="J694" s="4"/>
      <c r="K694" s="4"/>
      <c r="L694" s="1"/>
      <c r="M694" s="4" t="str">
        <f>IFERROR(VLOOKUP(J694,Config!$A:$G,7,0),"")</f>
        <v/>
      </c>
      <c r="N694" s="23"/>
      <c r="O694" s="24"/>
      <c r="P694" s="24"/>
      <c r="Q694" s="24"/>
      <c r="R694" s="26"/>
      <c r="S694" s="24"/>
      <c r="T694" s="24"/>
      <c r="U694" s="24"/>
      <c r="V694" s="28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s="20" customFormat="1" x14ac:dyDescent="0.25">
      <c r="A695" s="1">
        <v>693</v>
      </c>
      <c r="B695" s="1"/>
      <c r="C695" s="1"/>
      <c r="D695" s="4"/>
      <c r="E695" s="4"/>
      <c r="F695" s="4"/>
      <c r="G695" s="4"/>
      <c r="H695" s="4"/>
      <c r="I695" s="1"/>
      <c r="J695" s="4"/>
      <c r="K695" s="4"/>
      <c r="L695" s="1"/>
      <c r="M695" s="4" t="str">
        <f>IFERROR(VLOOKUP(J695,Config!$A:$G,7,0),"")</f>
        <v/>
      </c>
      <c r="N695" s="23"/>
      <c r="O695" s="24"/>
      <c r="P695" s="24"/>
      <c r="Q695" s="24"/>
      <c r="R695" s="26"/>
      <c r="S695" s="24"/>
      <c r="T695" s="24"/>
      <c r="U695" s="24"/>
      <c r="V695" s="28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s="20" customFormat="1" x14ac:dyDescent="0.25">
      <c r="A696" s="1">
        <v>694</v>
      </c>
      <c r="B696" s="1"/>
      <c r="C696" s="1"/>
      <c r="D696" s="4"/>
      <c r="E696" s="4"/>
      <c r="F696" s="4"/>
      <c r="G696" s="4"/>
      <c r="H696" s="4"/>
      <c r="I696" s="1"/>
      <c r="J696" s="4"/>
      <c r="K696" s="4"/>
      <c r="L696" s="1"/>
      <c r="M696" s="4" t="str">
        <f>IFERROR(VLOOKUP(J696,Config!$A:$G,7,0),"")</f>
        <v/>
      </c>
      <c r="N696" s="23"/>
      <c r="O696" s="24"/>
      <c r="P696" s="24"/>
      <c r="Q696" s="24"/>
      <c r="R696" s="26"/>
      <c r="S696" s="24"/>
      <c r="T696" s="24"/>
      <c r="U696" s="24"/>
      <c r="V696" s="28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s="20" customFormat="1" x14ac:dyDescent="0.25">
      <c r="A697" s="1">
        <v>695</v>
      </c>
      <c r="B697" s="1"/>
      <c r="C697" s="1"/>
      <c r="D697" s="4"/>
      <c r="E697" s="4"/>
      <c r="F697" s="4"/>
      <c r="G697" s="4"/>
      <c r="H697" s="4"/>
      <c r="I697" s="1"/>
      <c r="J697" s="4"/>
      <c r="K697" s="4"/>
      <c r="L697" s="1"/>
      <c r="M697" s="4" t="str">
        <f>IFERROR(VLOOKUP(J697,Config!$A:$G,7,0),"")</f>
        <v/>
      </c>
      <c r="N697" s="23"/>
      <c r="O697" s="24"/>
      <c r="P697" s="24"/>
      <c r="Q697" s="24"/>
      <c r="R697" s="26"/>
      <c r="S697" s="24"/>
      <c r="T697" s="24"/>
      <c r="U697" s="24"/>
      <c r="V697" s="28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s="20" customFormat="1" x14ac:dyDescent="0.25">
      <c r="A698" s="1">
        <v>696</v>
      </c>
      <c r="B698" s="1"/>
      <c r="C698" s="1"/>
      <c r="D698" s="4"/>
      <c r="E698" s="4"/>
      <c r="F698" s="4"/>
      <c r="G698" s="4"/>
      <c r="H698" s="4"/>
      <c r="I698" s="1"/>
      <c r="J698" s="4"/>
      <c r="K698" s="4"/>
      <c r="L698" s="1"/>
      <c r="M698" s="4" t="str">
        <f>IFERROR(VLOOKUP(J698,Config!$A:$G,7,0),"")</f>
        <v/>
      </c>
      <c r="N698" s="23"/>
      <c r="O698" s="24"/>
      <c r="P698" s="24"/>
      <c r="Q698" s="24"/>
      <c r="R698" s="26"/>
      <c r="S698" s="24"/>
      <c r="T698" s="24"/>
      <c r="U698" s="24"/>
      <c r="V698" s="28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s="20" customFormat="1" x14ac:dyDescent="0.25">
      <c r="A699" s="1">
        <v>697</v>
      </c>
      <c r="B699" s="1"/>
      <c r="C699" s="1"/>
      <c r="D699" s="4"/>
      <c r="E699" s="4"/>
      <c r="F699" s="4"/>
      <c r="G699" s="4"/>
      <c r="H699" s="4"/>
      <c r="I699" s="1"/>
      <c r="J699" s="4"/>
      <c r="K699" s="4"/>
      <c r="L699" s="1"/>
      <c r="M699" s="4" t="str">
        <f>IFERROR(VLOOKUP(J699,Config!$A:$G,7,0),"")</f>
        <v/>
      </c>
      <c r="N699" s="23"/>
      <c r="O699" s="24"/>
      <c r="P699" s="24"/>
      <c r="Q699" s="24"/>
      <c r="R699" s="26"/>
      <c r="S699" s="24"/>
      <c r="T699" s="24"/>
      <c r="U699" s="24"/>
      <c r="V699" s="28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s="20" customFormat="1" x14ac:dyDescent="0.25">
      <c r="A700" s="1">
        <v>698</v>
      </c>
      <c r="B700" s="1"/>
      <c r="C700" s="1"/>
      <c r="D700" s="4"/>
      <c r="E700" s="4"/>
      <c r="F700" s="4"/>
      <c r="G700" s="4"/>
      <c r="H700" s="4"/>
      <c r="I700" s="1"/>
      <c r="J700" s="4"/>
      <c r="K700" s="4"/>
      <c r="L700" s="1"/>
      <c r="M700" s="4" t="str">
        <f>IFERROR(VLOOKUP(J700,Config!$A:$G,7,0),"")</f>
        <v/>
      </c>
      <c r="N700" s="23"/>
      <c r="O700" s="24"/>
      <c r="P700" s="24"/>
      <c r="Q700" s="24"/>
      <c r="R700" s="26"/>
      <c r="S700" s="24"/>
      <c r="T700" s="24"/>
      <c r="U700" s="24"/>
      <c r="V700" s="28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s="20" customFormat="1" x14ac:dyDescent="0.25">
      <c r="A701" s="1">
        <v>699</v>
      </c>
      <c r="B701" s="1"/>
      <c r="C701" s="1"/>
      <c r="D701" s="4"/>
      <c r="E701" s="4"/>
      <c r="F701" s="4"/>
      <c r="G701" s="4"/>
      <c r="H701" s="4"/>
      <c r="I701" s="1"/>
      <c r="J701" s="4"/>
      <c r="K701" s="4"/>
      <c r="L701" s="1"/>
      <c r="M701" s="4" t="str">
        <f>IFERROR(VLOOKUP(J701,Config!$A:$G,7,0),"")</f>
        <v/>
      </c>
      <c r="N701" s="23"/>
      <c r="O701" s="24"/>
      <c r="P701" s="24"/>
      <c r="Q701" s="24"/>
      <c r="R701" s="26"/>
      <c r="S701" s="24"/>
      <c r="T701" s="24"/>
      <c r="U701" s="24"/>
      <c r="V701" s="28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s="20" customFormat="1" x14ac:dyDescent="0.25">
      <c r="A702" s="1">
        <v>700</v>
      </c>
      <c r="B702" s="1"/>
      <c r="C702" s="1"/>
      <c r="D702" s="4"/>
      <c r="E702" s="4"/>
      <c r="F702" s="4"/>
      <c r="G702" s="4"/>
      <c r="H702" s="4"/>
      <c r="I702" s="1"/>
      <c r="J702" s="4"/>
      <c r="K702" s="4"/>
      <c r="L702" s="1"/>
      <c r="M702" s="4" t="str">
        <f>IFERROR(VLOOKUP(J702,Config!$A:$G,7,0),"")</f>
        <v/>
      </c>
      <c r="N702" s="23"/>
      <c r="O702" s="24"/>
      <c r="P702" s="24"/>
      <c r="Q702" s="24"/>
      <c r="R702" s="26"/>
      <c r="S702" s="24"/>
      <c r="T702" s="24"/>
      <c r="U702" s="24"/>
      <c r="V702" s="28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s="20" customFormat="1" x14ac:dyDescent="0.25">
      <c r="A703" s="1">
        <v>701</v>
      </c>
      <c r="B703" s="1"/>
      <c r="C703" s="1"/>
      <c r="D703" s="4"/>
      <c r="E703" s="4"/>
      <c r="F703" s="4"/>
      <c r="G703" s="4"/>
      <c r="H703" s="4"/>
      <c r="I703" s="1"/>
      <c r="J703" s="4"/>
      <c r="K703" s="4"/>
      <c r="L703" s="1"/>
      <c r="M703" s="4" t="str">
        <f>IFERROR(VLOOKUP(J703,Config!$A:$G,7,0),"")</f>
        <v/>
      </c>
      <c r="N703" s="23"/>
      <c r="O703" s="24"/>
      <c r="P703" s="24"/>
      <c r="Q703" s="24"/>
      <c r="R703" s="26"/>
      <c r="S703" s="24"/>
      <c r="T703" s="24"/>
      <c r="U703" s="24"/>
      <c r="V703" s="28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s="20" customFormat="1" x14ac:dyDescent="0.25">
      <c r="A704" s="1">
        <v>702</v>
      </c>
      <c r="B704" s="1"/>
      <c r="C704" s="1"/>
      <c r="D704" s="4"/>
      <c r="E704" s="4"/>
      <c r="F704" s="4"/>
      <c r="G704" s="4"/>
      <c r="H704" s="4"/>
      <c r="I704" s="1"/>
      <c r="J704" s="4"/>
      <c r="K704" s="4"/>
      <c r="L704" s="1"/>
      <c r="M704" s="4" t="str">
        <f>IFERROR(VLOOKUP(J704,Config!$A:$G,7,0),"")</f>
        <v/>
      </c>
      <c r="N704" s="23"/>
      <c r="O704" s="24"/>
      <c r="P704" s="24"/>
      <c r="Q704" s="24"/>
      <c r="R704" s="26"/>
      <c r="S704" s="24"/>
      <c r="T704" s="24"/>
      <c r="U704" s="24"/>
      <c r="V704" s="28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s="20" customFormat="1" x14ac:dyDescent="0.25">
      <c r="A705" s="1">
        <v>703</v>
      </c>
      <c r="B705" s="1"/>
      <c r="C705" s="1"/>
      <c r="D705" s="4"/>
      <c r="E705" s="4"/>
      <c r="F705" s="4"/>
      <c r="G705" s="4"/>
      <c r="H705" s="4"/>
      <c r="I705" s="1"/>
      <c r="J705" s="4"/>
      <c r="K705" s="4"/>
      <c r="L705" s="1"/>
      <c r="M705" s="4" t="str">
        <f>IFERROR(VLOOKUP(J705,Config!$A:$G,7,0),"")</f>
        <v/>
      </c>
      <c r="N705" s="23"/>
      <c r="O705" s="24"/>
      <c r="P705" s="24"/>
      <c r="Q705" s="24"/>
      <c r="R705" s="26"/>
      <c r="S705" s="24"/>
      <c r="T705" s="24"/>
      <c r="U705" s="24"/>
      <c r="V705" s="28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s="20" customFormat="1" x14ac:dyDescent="0.25">
      <c r="A706" s="1">
        <v>704</v>
      </c>
      <c r="B706" s="1"/>
      <c r="C706" s="1"/>
      <c r="D706" s="4"/>
      <c r="E706" s="4"/>
      <c r="F706" s="4"/>
      <c r="G706" s="4"/>
      <c r="H706" s="4"/>
      <c r="I706" s="1"/>
      <c r="J706" s="4"/>
      <c r="K706" s="4"/>
      <c r="L706" s="1"/>
      <c r="M706" s="4" t="str">
        <f>IFERROR(VLOOKUP(J706,Config!$A:$G,7,0),"")</f>
        <v/>
      </c>
      <c r="N706" s="23"/>
      <c r="O706" s="24"/>
      <c r="P706" s="24"/>
      <c r="Q706" s="24"/>
      <c r="R706" s="26"/>
      <c r="S706" s="24"/>
      <c r="T706" s="24"/>
      <c r="U706" s="24"/>
      <c r="V706" s="28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s="20" customFormat="1" x14ac:dyDescent="0.25">
      <c r="A707" s="1">
        <v>705</v>
      </c>
      <c r="B707" s="1"/>
      <c r="C707" s="1"/>
      <c r="D707" s="4"/>
      <c r="E707" s="4"/>
      <c r="F707" s="4"/>
      <c r="G707" s="4"/>
      <c r="H707" s="4"/>
      <c r="I707" s="1"/>
      <c r="J707" s="4"/>
      <c r="K707" s="4"/>
      <c r="L707" s="1"/>
      <c r="M707" s="4" t="str">
        <f>IFERROR(VLOOKUP(J707,Config!$A:$G,7,0),"")</f>
        <v/>
      </c>
      <c r="N707" s="23"/>
      <c r="O707" s="24"/>
      <c r="P707" s="24"/>
      <c r="Q707" s="24"/>
      <c r="R707" s="26"/>
      <c r="S707" s="24"/>
      <c r="T707" s="24"/>
      <c r="U707" s="24"/>
      <c r="V707" s="28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s="20" customFormat="1" x14ac:dyDescent="0.25">
      <c r="A708" s="1">
        <v>706</v>
      </c>
      <c r="B708" s="1"/>
      <c r="C708" s="1"/>
      <c r="D708" s="4"/>
      <c r="E708" s="4"/>
      <c r="F708" s="4"/>
      <c r="G708" s="4"/>
      <c r="H708" s="4"/>
      <c r="I708" s="1"/>
      <c r="J708" s="4"/>
      <c r="K708" s="4"/>
      <c r="L708" s="1"/>
      <c r="M708" s="4" t="str">
        <f>IFERROR(VLOOKUP(J708,Config!$A:$G,7,0),"")</f>
        <v/>
      </c>
      <c r="N708" s="23"/>
      <c r="O708" s="24"/>
      <c r="P708" s="24"/>
      <c r="Q708" s="24"/>
      <c r="R708" s="26"/>
      <c r="S708" s="24"/>
      <c r="T708" s="24"/>
      <c r="U708" s="24"/>
      <c r="V708" s="28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s="20" customFormat="1" x14ac:dyDescent="0.25">
      <c r="A709" s="1">
        <v>707</v>
      </c>
      <c r="B709" s="1"/>
      <c r="C709" s="1"/>
      <c r="D709" s="4"/>
      <c r="E709" s="4"/>
      <c r="F709" s="4"/>
      <c r="G709" s="4"/>
      <c r="H709" s="4"/>
      <c r="I709" s="1"/>
      <c r="J709" s="4"/>
      <c r="K709" s="4"/>
      <c r="L709" s="1"/>
      <c r="M709" s="4" t="str">
        <f>IFERROR(VLOOKUP(J709,Config!$A:$G,7,0),"")</f>
        <v/>
      </c>
      <c r="N709" s="23"/>
      <c r="O709" s="24"/>
      <c r="P709" s="24"/>
      <c r="Q709" s="24"/>
      <c r="R709" s="26"/>
      <c r="S709" s="24"/>
      <c r="T709" s="24"/>
      <c r="U709" s="24"/>
      <c r="V709" s="28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s="20" customFormat="1" x14ac:dyDescent="0.25">
      <c r="A710" s="1">
        <v>708</v>
      </c>
      <c r="B710" s="1"/>
      <c r="C710" s="1"/>
      <c r="D710" s="4"/>
      <c r="E710" s="4"/>
      <c r="F710" s="4"/>
      <c r="G710" s="4"/>
      <c r="H710" s="4"/>
      <c r="I710" s="1"/>
      <c r="J710" s="4"/>
      <c r="K710" s="4"/>
      <c r="L710" s="1"/>
      <c r="M710" s="4" t="str">
        <f>IFERROR(VLOOKUP(J710,Config!$A:$G,7,0),"")</f>
        <v/>
      </c>
      <c r="N710" s="23"/>
      <c r="O710" s="24"/>
      <c r="P710" s="24"/>
      <c r="Q710" s="24"/>
      <c r="R710" s="26"/>
      <c r="S710" s="24"/>
      <c r="T710" s="24"/>
      <c r="U710" s="24"/>
      <c r="V710" s="28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s="20" customFormat="1" x14ac:dyDescent="0.25">
      <c r="A711" s="1">
        <v>709</v>
      </c>
      <c r="B711" s="1"/>
      <c r="C711" s="1"/>
      <c r="D711" s="4"/>
      <c r="E711" s="4"/>
      <c r="F711" s="4"/>
      <c r="G711" s="4"/>
      <c r="H711" s="4"/>
      <c r="I711" s="1"/>
      <c r="J711" s="4"/>
      <c r="K711" s="4"/>
      <c r="L711" s="1"/>
      <c r="M711" s="4" t="str">
        <f>IFERROR(VLOOKUP(J711,Config!$A:$G,7,0),"")</f>
        <v/>
      </c>
      <c r="N711" s="23"/>
      <c r="O711" s="24"/>
      <c r="P711" s="24"/>
      <c r="Q711" s="24"/>
      <c r="R711" s="26"/>
      <c r="S711" s="24"/>
      <c r="T711" s="24"/>
      <c r="U711" s="24"/>
      <c r="V711" s="28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s="20" customFormat="1" x14ac:dyDescent="0.25">
      <c r="A712" s="1">
        <v>710</v>
      </c>
      <c r="B712" s="1"/>
      <c r="C712" s="1"/>
      <c r="D712" s="4"/>
      <c r="E712" s="4"/>
      <c r="F712" s="4"/>
      <c r="G712" s="4"/>
      <c r="H712" s="4"/>
      <c r="I712" s="1"/>
      <c r="J712" s="4"/>
      <c r="K712" s="4"/>
      <c r="L712" s="1"/>
      <c r="M712" s="4" t="str">
        <f>IFERROR(VLOOKUP(J712,Config!$A:$G,7,0),"")</f>
        <v/>
      </c>
      <c r="N712" s="23"/>
      <c r="O712" s="24"/>
      <c r="P712" s="24"/>
      <c r="Q712" s="24"/>
      <c r="R712" s="26"/>
      <c r="S712" s="24"/>
      <c r="T712" s="24"/>
      <c r="U712" s="24"/>
      <c r="V712" s="28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s="20" customFormat="1" x14ac:dyDescent="0.25">
      <c r="A713" s="1">
        <v>711</v>
      </c>
      <c r="B713" s="1"/>
      <c r="C713" s="1"/>
      <c r="D713" s="4"/>
      <c r="E713" s="4"/>
      <c r="F713" s="4"/>
      <c r="G713" s="4"/>
      <c r="H713" s="4"/>
      <c r="I713" s="1"/>
      <c r="J713" s="4"/>
      <c r="K713" s="4"/>
      <c r="L713" s="1"/>
      <c r="M713" s="4" t="str">
        <f>IFERROR(VLOOKUP(J713,Config!$A:$G,7,0),"")</f>
        <v/>
      </c>
      <c r="N713" s="23"/>
      <c r="O713" s="24"/>
      <c r="P713" s="24"/>
      <c r="Q713" s="24"/>
      <c r="R713" s="26"/>
      <c r="S713" s="24"/>
      <c r="T713" s="24"/>
      <c r="U713" s="24"/>
      <c r="V713" s="28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s="20" customFormat="1" x14ac:dyDescent="0.25">
      <c r="A714" s="1">
        <v>712</v>
      </c>
      <c r="B714" s="1"/>
      <c r="C714" s="1"/>
      <c r="D714" s="4"/>
      <c r="E714" s="4"/>
      <c r="F714" s="4"/>
      <c r="G714" s="4"/>
      <c r="H714" s="4"/>
      <c r="I714" s="1"/>
      <c r="J714" s="4"/>
      <c r="K714" s="4"/>
      <c r="L714" s="1"/>
      <c r="M714" s="4" t="str">
        <f>IFERROR(VLOOKUP(J714,Config!$A:$G,7,0),"")</f>
        <v/>
      </c>
      <c r="N714" s="23"/>
      <c r="O714" s="24"/>
      <c r="P714" s="24"/>
      <c r="Q714" s="24"/>
      <c r="R714" s="26"/>
      <c r="S714" s="24"/>
      <c r="T714" s="24"/>
      <c r="U714" s="24"/>
      <c r="V714" s="28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s="20" customFormat="1" x14ac:dyDescent="0.25">
      <c r="A715" s="1">
        <v>713</v>
      </c>
      <c r="B715" s="1"/>
      <c r="C715" s="1"/>
      <c r="D715" s="4"/>
      <c r="E715" s="4"/>
      <c r="F715" s="4"/>
      <c r="G715" s="4"/>
      <c r="H715" s="4"/>
      <c r="I715" s="1"/>
      <c r="J715" s="4"/>
      <c r="K715" s="4"/>
      <c r="L715" s="1"/>
      <c r="M715" s="4" t="str">
        <f>IFERROR(VLOOKUP(J715,Config!$A:$G,7,0),"")</f>
        <v/>
      </c>
      <c r="N715" s="23"/>
      <c r="O715" s="24"/>
      <c r="P715" s="24"/>
      <c r="Q715" s="24"/>
      <c r="R715" s="26"/>
      <c r="S715" s="24"/>
      <c r="T715" s="24"/>
      <c r="U715" s="24"/>
      <c r="V715" s="28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s="20" customFormat="1" x14ac:dyDescent="0.25">
      <c r="A716" s="1">
        <v>714</v>
      </c>
      <c r="B716" s="1"/>
      <c r="C716" s="1"/>
      <c r="D716" s="4"/>
      <c r="E716" s="4"/>
      <c r="F716" s="4"/>
      <c r="G716" s="4"/>
      <c r="H716" s="4"/>
      <c r="I716" s="1"/>
      <c r="J716" s="4"/>
      <c r="K716" s="4"/>
      <c r="L716" s="1"/>
      <c r="M716" s="4" t="str">
        <f>IFERROR(VLOOKUP(J716,Config!$A:$G,7,0),"")</f>
        <v/>
      </c>
      <c r="N716" s="23"/>
      <c r="O716" s="24"/>
      <c r="P716" s="24"/>
      <c r="Q716" s="24"/>
      <c r="R716" s="26"/>
      <c r="S716" s="24"/>
      <c r="T716" s="24"/>
      <c r="U716" s="24"/>
      <c r="V716" s="28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s="20" customFormat="1" x14ac:dyDescent="0.25">
      <c r="A717" s="1">
        <v>715</v>
      </c>
      <c r="B717" s="1"/>
      <c r="C717" s="1"/>
      <c r="D717" s="4"/>
      <c r="E717" s="4"/>
      <c r="F717" s="4"/>
      <c r="G717" s="4"/>
      <c r="H717" s="4"/>
      <c r="I717" s="1"/>
      <c r="J717" s="4"/>
      <c r="K717" s="4"/>
      <c r="L717" s="1"/>
      <c r="M717" s="4" t="str">
        <f>IFERROR(VLOOKUP(J717,Config!$A:$G,7,0),"")</f>
        <v/>
      </c>
      <c r="N717" s="23"/>
      <c r="O717" s="24"/>
      <c r="P717" s="24"/>
      <c r="Q717" s="24"/>
      <c r="R717" s="26"/>
      <c r="S717" s="24"/>
      <c r="T717" s="24"/>
      <c r="U717" s="24"/>
      <c r="V717" s="28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s="20" customFormat="1" x14ac:dyDescent="0.25">
      <c r="A718" s="1">
        <v>716</v>
      </c>
      <c r="B718" s="1"/>
      <c r="C718" s="1"/>
      <c r="D718" s="4"/>
      <c r="E718" s="4"/>
      <c r="F718" s="4"/>
      <c r="G718" s="4"/>
      <c r="H718" s="4"/>
      <c r="I718" s="1"/>
      <c r="J718" s="4"/>
      <c r="K718" s="4"/>
      <c r="L718" s="1"/>
      <c r="M718" s="4" t="str">
        <f>IFERROR(VLOOKUP(J718,Config!$A:$G,7,0),"")</f>
        <v/>
      </c>
      <c r="N718" s="23"/>
      <c r="O718" s="24"/>
      <c r="P718" s="24"/>
      <c r="Q718" s="24"/>
      <c r="R718" s="26"/>
      <c r="S718" s="24"/>
      <c r="T718" s="24"/>
      <c r="U718" s="24"/>
      <c r="V718" s="28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s="20" customFormat="1" x14ac:dyDescent="0.25">
      <c r="A719" s="1">
        <v>717</v>
      </c>
      <c r="B719" s="1"/>
      <c r="C719" s="1"/>
      <c r="D719" s="4"/>
      <c r="E719" s="4"/>
      <c r="F719" s="4"/>
      <c r="G719" s="4"/>
      <c r="H719" s="4"/>
      <c r="I719" s="1"/>
      <c r="J719" s="4"/>
      <c r="K719" s="4"/>
      <c r="L719" s="1"/>
      <c r="M719" s="4" t="str">
        <f>IFERROR(VLOOKUP(J719,Config!$A:$G,7,0),"")</f>
        <v/>
      </c>
      <c r="N719" s="23"/>
      <c r="O719" s="24"/>
      <c r="P719" s="24"/>
      <c r="Q719" s="24"/>
      <c r="R719" s="26"/>
      <c r="S719" s="24"/>
      <c r="T719" s="24"/>
      <c r="U719" s="24"/>
      <c r="V719" s="28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s="20" customFormat="1" x14ac:dyDescent="0.25">
      <c r="A720" s="1">
        <v>718</v>
      </c>
      <c r="B720" s="1"/>
      <c r="C720" s="1"/>
      <c r="D720" s="4"/>
      <c r="E720" s="4"/>
      <c r="F720" s="4"/>
      <c r="G720" s="4"/>
      <c r="H720" s="4"/>
      <c r="I720" s="1"/>
      <c r="J720" s="4"/>
      <c r="K720" s="4"/>
      <c r="L720" s="1"/>
      <c r="M720" s="4" t="str">
        <f>IFERROR(VLOOKUP(J720,Config!$A:$G,7,0),"")</f>
        <v/>
      </c>
      <c r="N720" s="23"/>
      <c r="O720" s="24"/>
      <c r="P720" s="24"/>
      <c r="Q720" s="24"/>
      <c r="R720" s="26"/>
      <c r="S720" s="24"/>
      <c r="T720" s="24"/>
      <c r="U720" s="24"/>
      <c r="V720" s="28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s="20" customFormat="1" x14ac:dyDescent="0.25">
      <c r="A721" s="1">
        <v>719</v>
      </c>
      <c r="B721" s="1"/>
      <c r="C721" s="1"/>
      <c r="D721" s="4"/>
      <c r="E721" s="4"/>
      <c r="F721" s="4"/>
      <c r="G721" s="4"/>
      <c r="H721" s="4"/>
      <c r="I721" s="1"/>
      <c r="J721" s="4"/>
      <c r="K721" s="4"/>
      <c r="L721" s="1"/>
      <c r="M721" s="4" t="str">
        <f>IFERROR(VLOOKUP(J721,Config!$A:$G,7,0),"")</f>
        <v/>
      </c>
      <c r="N721" s="23"/>
      <c r="O721" s="24"/>
      <c r="P721" s="24"/>
      <c r="Q721" s="24"/>
      <c r="R721" s="26"/>
      <c r="S721" s="24"/>
      <c r="T721" s="24"/>
      <c r="U721" s="24"/>
      <c r="V721" s="28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s="20" customFormat="1" x14ac:dyDescent="0.25">
      <c r="A722" s="1">
        <v>720</v>
      </c>
      <c r="B722" s="1"/>
      <c r="C722" s="1"/>
      <c r="D722" s="4"/>
      <c r="E722" s="4"/>
      <c r="F722" s="4"/>
      <c r="G722" s="4"/>
      <c r="H722" s="4"/>
      <c r="I722" s="1"/>
      <c r="J722" s="4"/>
      <c r="K722" s="4"/>
      <c r="L722" s="1"/>
      <c r="M722" s="4" t="str">
        <f>IFERROR(VLOOKUP(J722,Config!$A:$G,7,0),"")</f>
        <v/>
      </c>
      <c r="N722" s="23"/>
      <c r="O722" s="24"/>
      <c r="P722" s="24"/>
      <c r="Q722" s="24"/>
      <c r="R722" s="26"/>
      <c r="S722" s="24"/>
      <c r="T722" s="24"/>
      <c r="U722" s="24"/>
      <c r="V722" s="28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s="20" customFormat="1" x14ac:dyDescent="0.25">
      <c r="A723" s="1">
        <v>721</v>
      </c>
      <c r="B723" s="1"/>
      <c r="C723" s="1"/>
      <c r="D723" s="4"/>
      <c r="E723" s="4"/>
      <c r="F723" s="4"/>
      <c r="G723" s="4"/>
      <c r="H723" s="4"/>
      <c r="I723" s="1"/>
      <c r="J723" s="4"/>
      <c r="K723" s="4"/>
      <c r="L723" s="1"/>
      <c r="M723" s="4" t="str">
        <f>IFERROR(VLOOKUP(J723,Config!$A:$G,7,0),"")</f>
        <v/>
      </c>
      <c r="N723" s="23"/>
      <c r="O723" s="24"/>
      <c r="P723" s="24"/>
      <c r="Q723" s="24"/>
      <c r="R723" s="26"/>
      <c r="S723" s="24"/>
      <c r="T723" s="24"/>
      <c r="U723" s="24"/>
      <c r="V723" s="28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s="20" customFormat="1" x14ac:dyDescent="0.25">
      <c r="A724" s="1">
        <v>722</v>
      </c>
      <c r="B724" s="1"/>
      <c r="C724" s="1"/>
      <c r="D724" s="4"/>
      <c r="E724" s="4"/>
      <c r="F724" s="4"/>
      <c r="G724" s="4"/>
      <c r="H724" s="4"/>
      <c r="I724" s="1"/>
      <c r="J724" s="4"/>
      <c r="K724" s="4"/>
      <c r="L724" s="1"/>
      <c r="M724" s="4" t="str">
        <f>IFERROR(VLOOKUP(J724,Config!$A:$G,7,0),"")</f>
        <v/>
      </c>
      <c r="N724" s="23"/>
      <c r="O724" s="24"/>
      <c r="P724" s="24"/>
      <c r="Q724" s="24"/>
      <c r="R724" s="26"/>
      <c r="S724" s="24"/>
      <c r="T724" s="24"/>
      <c r="U724" s="24"/>
      <c r="V724" s="28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s="20" customFormat="1" x14ac:dyDescent="0.25">
      <c r="A725" s="1">
        <v>723</v>
      </c>
      <c r="B725" s="1"/>
      <c r="C725" s="1"/>
      <c r="D725" s="4"/>
      <c r="E725" s="4"/>
      <c r="F725" s="4"/>
      <c r="G725" s="4"/>
      <c r="H725" s="4"/>
      <c r="I725" s="1"/>
      <c r="J725" s="4"/>
      <c r="K725" s="4"/>
      <c r="L725" s="1"/>
      <c r="M725" s="4" t="str">
        <f>IFERROR(VLOOKUP(J725,Config!$A:$G,7,0),"")</f>
        <v/>
      </c>
      <c r="N725" s="23"/>
      <c r="O725" s="24"/>
      <c r="P725" s="24"/>
      <c r="Q725" s="24"/>
      <c r="R725" s="26"/>
      <c r="S725" s="24"/>
      <c r="T725" s="24"/>
      <c r="U725" s="24"/>
      <c r="V725" s="28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s="20" customFormat="1" x14ac:dyDescent="0.25">
      <c r="A726" s="1">
        <v>724</v>
      </c>
      <c r="B726" s="1"/>
      <c r="C726" s="1"/>
      <c r="D726" s="4"/>
      <c r="E726" s="4"/>
      <c r="F726" s="4"/>
      <c r="G726" s="4"/>
      <c r="H726" s="4"/>
      <c r="I726" s="1"/>
      <c r="J726" s="4"/>
      <c r="K726" s="4"/>
      <c r="L726" s="1"/>
      <c r="M726" s="4" t="str">
        <f>IFERROR(VLOOKUP(J726,Config!$A:$G,7,0),"")</f>
        <v/>
      </c>
      <c r="N726" s="23"/>
      <c r="O726" s="24"/>
      <c r="P726" s="24"/>
      <c r="Q726" s="24"/>
      <c r="R726" s="26"/>
      <c r="S726" s="24"/>
      <c r="T726" s="24"/>
      <c r="U726" s="24"/>
      <c r="V726" s="28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s="20" customFormat="1" x14ac:dyDescent="0.25">
      <c r="A727" s="1">
        <v>725</v>
      </c>
      <c r="B727" s="1"/>
      <c r="C727" s="1"/>
      <c r="D727" s="4"/>
      <c r="E727" s="4"/>
      <c r="F727" s="4"/>
      <c r="G727" s="4"/>
      <c r="H727" s="4"/>
      <c r="I727" s="1"/>
      <c r="J727" s="4"/>
      <c r="K727" s="4"/>
      <c r="L727" s="1"/>
      <c r="M727" s="4" t="str">
        <f>IFERROR(VLOOKUP(J727,Config!$A:$G,7,0),"")</f>
        <v/>
      </c>
      <c r="N727" s="23"/>
      <c r="O727" s="24"/>
      <c r="P727" s="24"/>
      <c r="Q727" s="24"/>
      <c r="R727" s="26"/>
      <c r="S727" s="24"/>
      <c r="T727" s="24"/>
      <c r="U727" s="24"/>
      <c r="V727" s="28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s="20" customFormat="1" x14ac:dyDescent="0.25">
      <c r="A728" s="1">
        <v>726</v>
      </c>
      <c r="B728" s="1"/>
      <c r="C728" s="1"/>
      <c r="D728" s="4"/>
      <c r="E728" s="4"/>
      <c r="F728" s="4"/>
      <c r="G728" s="4"/>
      <c r="H728" s="4"/>
      <c r="I728" s="1"/>
      <c r="J728" s="4"/>
      <c r="K728" s="4"/>
      <c r="L728" s="1"/>
      <c r="M728" s="4" t="str">
        <f>IFERROR(VLOOKUP(J728,Config!$A:$G,7,0),"")</f>
        <v/>
      </c>
      <c r="N728" s="23"/>
      <c r="O728" s="24"/>
      <c r="P728" s="24"/>
      <c r="Q728" s="24"/>
      <c r="R728" s="26"/>
      <c r="S728" s="24"/>
      <c r="T728" s="24"/>
      <c r="U728" s="24"/>
      <c r="V728" s="28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s="20" customFormat="1" x14ac:dyDescent="0.25">
      <c r="A729" s="1">
        <v>727</v>
      </c>
      <c r="B729" s="1"/>
      <c r="C729" s="1"/>
      <c r="D729" s="4"/>
      <c r="E729" s="4"/>
      <c r="F729" s="4"/>
      <c r="G729" s="4"/>
      <c r="H729" s="4"/>
      <c r="I729" s="1"/>
      <c r="J729" s="4"/>
      <c r="K729" s="4"/>
      <c r="L729" s="1"/>
      <c r="M729" s="4" t="str">
        <f>IFERROR(VLOOKUP(J729,Config!$A:$G,7,0),"")</f>
        <v/>
      </c>
      <c r="N729" s="23"/>
      <c r="O729" s="24"/>
      <c r="P729" s="24"/>
      <c r="Q729" s="24"/>
      <c r="R729" s="26"/>
      <c r="S729" s="24"/>
      <c r="T729" s="24"/>
      <c r="U729" s="24"/>
      <c r="V729" s="28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s="20" customFormat="1" x14ac:dyDescent="0.25">
      <c r="A730" s="1">
        <v>728</v>
      </c>
      <c r="B730" s="1"/>
      <c r="C730" s="1"/>
      <c r="D730" s="4"/>
      <c r="E730" s="4"/>
      <c r="F730" s="4"/>
      <c r="G730" s="4"/>
      <c r="H730" s="4"/>
      <c r="I730" s="1"/>
      <c r="J730" s="4"/>
      <c r="K730" s="4"/>
      <c r="L730" s="1"/>
      <c r="M730" s="4" t="str">
        <f>IFERROR(VLOOKUP(J730,Config!$A:$G,7,0),"")</f>
        <v/>
      </c>
      <c r="N730" s="23"/>
      <c r="O730" s="24"/>
      <c r="P730" s="24"/>
      <c r="Q730" s="24"/>
      <c r="R730" s="26"/>
      <c r="S730" s="24"/>
      <c r="T730" s="24"/>
      <c r="U730" s="24"/>
      <c r="V730" s="28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s="20" customFormat="1" x14ac:dyDescent="0.25">
      <c r="A731" s="1">
        <v>729</v>
      </c>
      <c r="B731" s="1"/>
      <c r="C731" s="1"/>
      <c r="D731" s="4"/>
      <c r="E731" s="4"/>
      <c r="F731" s="4"/>
      <c r="G731" s="4"/>
      <c r="H731" s="4"/>
      <c r="I731" s="1"/>
      <c r="J731" s="4"/>
      <c r="K731" s="4"/>
      <c r="L731" s="1"/>
      <c r="M731" s="4" t="str">
        <f>IFERROR(VLOOKUP(J731,Config!$A:$G,7,0),"")</f>
        <v/>
      </c>
      <c r="N731" s="23"/>
      <c r="O731" s="24"/>
      <c r="P731" s="24"/>
      <c r="Q731" s="24"/>
      <c r="R731" s="26"/>
      <c r="S731" s="24"/>
      <c r="T731" s="24"/>
      <c r="U731" s="24"/>
      <c r="V731" s="28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s="20" customFormat="1" x14ac:dyDescent="0.25">
      <c r="A732" s="1">
        <v>730</v>
      </c>
      <c r="B732" s="1"/>
      <c r="C732" s="1"/>
      <c r="D732" s="4"/>
      <c r="E732" s="4"/>
      <c r="F732" s="4"/>
      <c r="G732" s="4"/>
      <c r="H732" s="4"/>
      <c r="I732" s="1"/>
      <c r="J732" s="4"/>
      <c r="K732" s="4"/>
      <c r="L732" s="1"/>
      <c r="M732" s="4" t="str">
        <f>IFERROR(VLOOKUP(J732,Config!$A:$G,7,0),"")</f>
        <v/>
      </c>
      <c r="N732" s="23"/>
      <c r="O732" s="24"/>
      <c r="P732" s="24"/>
      <c r="Q732" s="24"/>
      <c r="R732" s="26"/>
      <c r="S732" s="24"/>
      <c r="T732" s="24"/>
      <c r="U732" s="24"/>
      <c r="V732" s="28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s="20" customFormat="1" x14ac:dyDescent="0.25">
      <c r="A733" s="1">
        <v>731</v>
      </c>
      <c r="B733" s="1"/>
      <c r="C733" s="1"/>
      <c r="D733" s="4"/>
      <c r="E733" s="4"/>
      <c r="F733" s="4"/>
      <c r="G733" s="4"/>
      <c r="H733" s="4"/>
      <c r="I733" s="1"/>
      <c r="J733" s="4"/>
      <c r="K733" s="4"/>
      <c r="L733" s="1"/>
      <c r="M733" s="4" t="str">
        <f>IFERROR(VLOOKUP(J733,Config!$A:$G,7,0),"")</f>
        <v/>
      </c>
      <c r="N733" s="23"/>
      <c r="O733" s="24"/>
      <c r="P733" s="24"/>
      <c r="Q733" s="24"/>
      <c r="R733" s="26"/>
      <c r="S733" s="24"/>
      <c r="T733" s="24"/>
      <c r="U733" s="24"/>
      <c r="V733" s="28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s="20" customFormat="1" x14ac:dyDescent="0.25">
      <c r="A734" s="1">
        <v>732</v>
      </c>
      <c r="B734" s="1"/>
      <c r="C734" s="1"/>
      <c r="D734" s="4"/>
      <c r="E734" s="4"/>
      <c r="F734" s="4"/>
      <c r="G734" s="4"/>
      <c r="H734" s="4"/>
      <c r="I734" s="1"/>
      <c r="J734" s="4"/>
      <c r="K734" s="4"/>
      <c r="L734" s="1"/>
      <c r="M734" s="4" t="str">
        <f>IFERROR(VLOOKUP(J734,Config!$A:$G,7,0),"")</f>
        <v/>
      </c>
      <c r="N734" s="23"/>
      <c r="O734" s="24"/>
      <c r="P734" s="24"/>
      <c r="Q734" s="24"/>
      <c r="R734" s="26"/>
      <c r="S734" s="24"/>
      <c r="T734" s="24"/>
      <c r="U734" s="24"/>
      <c r="V734" s="28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s="20" customFormat="1" x14ac:dyDescent="0.25">
      <c r="A735" s="1">
        <v>733</v>
      </c>
      <c r="B735" s="1"/>
      <c r="C735" s="1"/>
      <c r="D735" s="4"/>
      <c r="E735" s="4"/>
      <c r="F735" s="4"/>
      <c r="G735" s="4"/>
      <c r="H735" s="4"/>
      <c r="I735" s="1"/>
      <c r="J735" s="4"/>
      <c r="K735" s="4"/>
      <c r="L735" s="1"/>
      <c r="M735" s="4" t="str">
        <f>IFERROR(VLOOKUP(J735,Config!$A:$G,7,0),"")</f>
        <v/>
      </c>
      <c r="N735" s="23"/>
      <c r="O735" s="24"/>
      <c r="P735" s="24"/>
      <c r="Q735" s="24"/>
      <c r="R735" s="26"/>
      <c r="S735" s="24"/>
      <c r="T735" s="24"/>
      <c r="U735" s="24"/>
      <c r="V735" s="28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s="20" customFormat="1" x14ac:dyDescent="0.25">
      <c r="A736" s="1">
        <v>734</v>
      </c>
      <c r="B736" s="1"/>
      <c r="C736" s="1"/>
      <c r="D736" s="4"/>
      <c r="E736" s="4"/>
      <c r="F736" s="4"/>
      <c r="G736" s="4"/>
      <c r="H736" s="4"/>
      <c r="I736" s="1"/>
      <c r="J736" s="4"/>
      <c r="K736" s="4"/>
      <c r="L736" s="1"/>
      <c r="M736" s="4" t="str">
        <f>IFERROR(VLOOKUP(J736,Config!$A:$G,7,0),"")</f>
        <v/>
      </c>
      <c r="N736" s="23"/>
      <c r="O736" s="24"/>
      <c r="P736" s="24"/>
      <c r="Q736" s="24"/>
      <c r="R736" s="26"/>
      <c r="S736" s="24"/>
      <c r="T736" s="24"/>
      <c r="U736" s="24"/>
      <c r="V736" s="28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s="20" customFormat="1" x14ac:dyDescent="0.25">
      <c r="A737" s="1">
        <v>735</v>
      </c>
      <c r="B737" s="1"/>
      <c r="C737" s="1"/>
      <c r="D737" s="4"/>
      <c r="E737" s="4"/>
      <c r="F737" s="4"/>
      <c r="G737" s="4"/>
      <c r="H737" s="4"/>
      <c r="I737" s="1"/>
      <c r="J737" s="4"/>
      <c r="K737" s="4"/>
      <c r="L737" s="1"/>
      <c r="M737" s="4" t="str">
        <f>IFERROR(VLOOKUP(J737,Config!$A:$G,7,0),"")</f>
        <v/>
      </c>
      <c r="N737" s="23"/>
      <c r="O737" s="24"/>
      <c r="P737" s="24"/>
      <c r="Q737" s="24"/>
      <c r="R737" s="26"/>
      <c r="S737" s="24"/>
      <c r="T737" s="24"/>
      <c r="U737" s="24"/>
      <c r="V737" s="28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s="20" customFormat="1" x14ac:dyDescent="0.25">
      <c r="A738" s="1">
        <v>736</v>
      </c>
      <c r="B738" s="1"/>
      <c r="C738" s="1"/>
      <c r="D738" s="4"/>
      <c r="E738" s="4"/>
      <c r="F738" s="4"/>
      <c r="G738" s="4"/>
      <c r="H738" s="4"/>
      <c r="I738" s="1"/>
      <c r="J738" s="4"/>
      <c r="K738" s="4"/>
      <c r="L738" s="1"/>
      <c r="M738" s="4" t="str">
        <f>IFERROR(VLOOKUP(J738,Config!$A:$G,7,0),"")</f>
        <v/>
      </c>
      <c r="N738" s="23"/>
      <c r="O738" s="24"/>
      <c r="P738" s="24"/>
      <c r="Q738" s="24"/>
      <c r="R738" s="26"/>
      <c r="S738" s="24"/>
      <c r="T738" s="24"/>
      <c r="U738" s="24"/>
      <c r="V738" s="28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s="20" customFormat="1" x14ac:dyDescent="0.25">
      <c r="A739" s="1">
        <v>737</v>
      </c>
      <c r="B739" s="1"/>
      <c r="C739" s="1"/>
      <c r="D739" s="4"/>
      <c r="E739" s="4"/>
      <c r="F739" s="4"/>
      <c r="G739" s="4"/>
      <c r="H739" s="4"/>
      <c r="I739" s="1"/>
      <c r="J739" s="4"/>
      <c r="K739" s="4"/>
      <c r="L739" s="1"/>
      <c r="M739" s="4" t="str">
        <f>IFERROR(VLOOKUP(J739,Config!$A:$G,7,0),"")</f>
        <v/>
      </c>
      <c r="N739" s="23"/>
      <c r="O739" s="24"/>
      <c r="P739" s="24"/>
      <c r="Q739" s="24"/>
      <c r="R739" s="26"/>
      <c r="S739" s="24"/>
      <c r="T739" s="24"/>
      <c r="U739" s="24"/>
      <c r="V739" s="28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s="20" customFormat="1" x14ac:dyDescent="0.25">
      <c r="A740" s="1">
        <v>738</v>
      </c>
      <c r="B740" s="1"/>
      <c r="C740" s="1"/>
      <c r="D740" s="4"/>
      <c r="E740" s="4"/>
      <c r="F740" s="4"/>
      <c r="G740" s="4"/>
      <c r="H740" s="4"/>
      <c r="I740" s="1"/>
      <c r="J740" s="4"/>
      <c r="K740" s="4"/>
      <c r="L740" s="1"/>
      <c r="M740" s="4" t="str">
        <f>IFERROR(VLOOKUP(J740,Config!$A:$G,7,0),"")</f>
        <v/>
      </c>
      <c r="N740" s="23"/>
      <c r="O740" s="24"/>
      <c r="P740" s="24"/>
      <c r="Q740" s="24"/>
      <c r="R740" s="26"/>
      <c r="S740" s="24"/>
      <c r="T740" s="24"/>
      <c r="U740" s="24"/>
      <c r="V740" s="28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s="20" customFormat="1" x14ac:dyDescent="0.25">
      <c r="A741" s="1">
        <v>739</v>
      </c>
      <c r="B741" s="1"/>
      <c r="C741" s="1"/>
      <c r="D741" s="4"/>
      <c r="E741" s="4"/>
      <c r="F741" s="4"/>
      <c r="G741" s="4"/>
      <c r="H741" s="4"/>
      <c r="I741" s="1"/>
      <c r="J741" s="4"/>
      <c r="K741" s="4"/>
      <c r="L741" s="1"/>
      <c r="M741" s="4" t="str">
        <f>IFERROR(VLOOKUP(J741,Config!$A:$G,7,0),"")</f>
        <v/>
      </c>
      <c r="N741" s="23"/>
      <c r="O741" s="24"/>
      <c r="P741" s="24"/>
      <c r="Q741" s="24"/>
      <c r="R741" s="26"/>
      <c r="S741" s="24"/>
      <c r="T741" s="24"/>
      <c r="U741" s="24"/>
      <c r="V741" s="28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s="20" customFormat="1" x14ac:dyDescent="0.25">
      <c r="A742" s="1">
        <v>740</v>
      </c>
      <c r="B742" s="1"/>
      <c r="C742" s="1"/>
      <c r="D742" s="4"/>
      <c r="E742" s="4"/>
      <c r="F742" s="4"/>
      <c r="G742" s="4"/>
      <c r="H742" s="4"/>
      <c r="I742" s="1"/>
      <c r="J742" s="4"/>
      <c r="K742" s="4"/>
      <c r="L742" s="1"/>
      <c r="M742" s="4" t="str">
        <f>IFERROR(VLOOKUP(J742,Config!$A:$G,7,0),"")</f>
        <v/>
      </c>
      <c r="N742" s="23"/>
      <c r="O742" s="24"/>
      <c r="P742" s="24"/>
      <c r="Q742" s="24"/>
      <c r="R742" s="26"/>
      <c r="S742" s="24"/>
      <c r="T742" s="24"/>
      <c r="U742" s="24"/>
      <c r="V742" s="28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s="20" customFormat="1" x14ac:dyDescent="0.25">
      <c r="A743" s="1">
        <v>741</v>
      </c>
      <c r="B743" s="1"/>
      <c r="C743" s="1"/>
      <c r="D743" s="4"/>
      <c r="E743" s="4"/>
      <c r="F743" s="4"/>
      <c r="G743" s="4"/>
      <c r="H743" s="4"/>
      <c r="I743" s="1"/>
      <c r="J743" s="4"/>
      <c r="K743" s="4"/>
      <c r="L743" s="1"/>
      <c r="M743" s="4" t="str">
        <f>IFERROR(VLOOKUP(J743,Config!$A:$G,7,0),"")</f>
        <v/>
      </c>
      <c r="N743" s="23"/>
      <c r="O743" s="24"/>
      <c r="P743" s="24"/>
      <c r="Q743" s="24"/>
      <c r="R743" s="26"/>
      <c r="S743" s="24"/>
      <c r="T743" s="24"/>
      <c r="U743" s="24"/>
      <c r="V743" s="28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s="20" customFormat="1" x14ac:dyDescent="0.25">
      <c r="A744" s="1">
        <v>742</v>
      </c>
      <c r="B744" s="1"/>
      <c r="C744" s="1"/>
      <c r="D744" s="4"/>
      <c r="E744" s="4"/>
      <c r="F744" s="4"/>
      <c r="G744" s="4"/>
      <c r="H744" s="4"/>
      <c r="I744" s="1"/>
      <c r="J744" s="4"/>
      <c r="K744" s="4"/>
      <c r="L744" s="1"/>
      <c r="M744" s="4" t="str">
        <f>IFERROR(VLOOKUP(J744,Config!$A:$G,7,0),"")</f>
        <v/>
      </c>
      <c r="N744" s="23"/>
      <c r="O744" s="24"/>
      <c r="P744" s="24"/>
      <c r="Q744" s="24"/>
      <c r="R744" s="26"/>
      <c r="S744" s="24"/>
      <c r="T744" s="24"/>
      <c r="U744" s="24"/>
      <c r="V744" s="28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s="20" customFormat="1" x14ac:dyDescent="0.25">
      <c r="A745" s="1">
        <v>743</v>
      </c>
      <c r="B745" s="1"/>
      <c r="C745" s="1"/>
      <c r="D745" s="4"/>
      <c r="E745" s="4"/>
      <c r="F745" s="4"/>
      <c r="G745" s="4"/>
      <c r="H745" s="4"/>
      <c r="I745" s="1"/>
      <c r="J745" s="4"/>
      <c r="K745" s="4"/>
      <c r="L745" s="1"/>
      <c r="M745" s="4" t="str">
        <f>IFERROR(VLOOKUP(J745,Config!$A:$G,7,0),"")</f>
        <v/>
      </c>
      <c r="N745" s="23"/>
      <c r="O745" s="24"/>
      <c r="P745" s="24"/>
      <c r="Q745" s="24"/>
      <c r="R745" s="26"/>
      <c r="S745" s="24"/>
      <c r="T745" s="24"/>
      <c r="U745" s="24"/>
      <c r="V745" s="28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s="20" customFormat="1" x14ac:dyDescent="0.25">
      <c r="A746" s="1">
        <v>744</v>
      </c>
      <c r="B746" s="1"/>
      <c r="C746" s="1"/>
      <c r="D746" s="4"/>
      <c r="E746" s="4"/>
      <c r="F746" s="4"/>
      <c r="G746" s="4"/>
      <c r="H746" s="4"/>
      <c r="I746" s="1"/>
      <c r="J746" s="4"/>
      <c r="K746" s="4"/>
      <c r="L746" s="1"/>
      <c r="M746" s="4" t="str">
        <f>IFERROR(VLOOKUP(J746,Config!$A:$G,7,0),"")</f>
        <v/>
      </c>
      <c r="N746" s="23"/>
      <c r="O746" s="24"/>
      <c r="P746" s="24"/>
      <c r="Q746" s="24"/>
      <c r="R746" s="26"/>
      <c r="S746" s="24"/>
      <c r="T746" s="24"/>
      <c r="U746" s="24"/>
      <c r="V746" s="28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s="20" customFormat="1" x14ac:dyDescent="0.25">
      <c r="A747" s="1">
        <v>745</v>
      </c>
      <c r="B747" s="1"/>
      <c r="C747" s="1"/>
      <c r="D747" s="4"/>
      <c r="E747" s="4"/>
      <c r="F747" s="4"/>
      <c r="G747" s="4"/>
      <c r="H747" s="4"/>
      <c r="I747" s="1"/>
      <c r="J747" s="4"/>
      <c r="K747" s="4"/>
      <c r="L747" s="1"/>
      <c r="M747" s="4" t="str">
        <f>IFERROR(VLOOKUP(J747,Config!$A:$G,7,0),"")</f>
        <v/>
      </c>
      <c r="N747" s="23"/>
      <c r="O747" s="24"/>
      <c r="P747" s="24"/>
      <c r="Q747" s="24"/>
      <c r="R747" s="26"/>
      <c r="S747" s="24"/>
      <c r="T747" s="24"/>
      <c r="U747" s="24"/>
      <c r="V747" s="28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s="20" customFormat="1" x14ac:dyDescent="0.25">
      <c r="A748" s="1">
        <v>746</v>
      </c>
      <c r="B748" s="1"/>
      <c r="C748" s="1"/>
      <c r="D748" s="4"/>
      <c r="E748" s="4"/>
      <c r="F748" s="4"/>
      <c r="G748" s="4"/>
      <c r="H748" s="4"/>
      <c r="I748" s="1"/>
      <c r="J748" s="4"/>
      <c r="K748" s="4"/>
      <c r="L748" s="1"/>
      <c r="M748" s="4" t="str">
        <f>IFERROR(VLOOKUP(J748,Config!$A:$G,7,0),"")</f>
        <v/>
      </c>
      <c r="N748" s="23"/>
      <c r="O748" s="24"/>
      <c r="P748" s="24"/>
      <c r="Q748" s="24"/>
      <c r="R748" s="26"/>
      <c r="S748" s="24"/>
      <c r="T748" s="24"/>
      <c r="U748" s="24"/>
      <c r="V748" s="28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s="20" customFormat="1" x14ac:dyDescent="0.25">
      <c r="A749" s="1">
        <v>747</v>
      </c>
      <c r="B749" s="1"/>
      <c r="C749" s="1"/>
      <c r="D749" s="4"/>
      <c r="E749" s="4"/>
      <c r="F749" s="4"/>
      <c r="G749" s="4"/>
      <c r="H749" s="4"/>
      <c r="I749" s="1"/>
      <c r="J749" s="4"/>
      <c r="K749" s="4"/>
      <c r="L749" s="1"/>
      <c r="M749" s="4" t="str">
        <f>IFERROR(VLOOKUP(J749,Config!$A:$G,7,0),"")</f>
        <v/>
      </c>
      <c r="N749" s="23"/>
      <c r="O749" s="24"/>
      <c r="P749" s="24"/>
      <c r="Q749" s="24"/>
      <c r="R749" s="26"/>
      <c r="S749" s="24"/>
      <c r="T749" s="24"/>
      <c r="U749" s="24"/>
      <c r="V749" s="28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s="20" customFormat="1" x14ac:dyDescent="0.25">
      <c r="A750" s="1">
        <v>748</v>
      </c>
      <c r="B750" s="1"/>
      <c r="C750" s="1"/>
      <c r="D750" s="4"/>
      <c r="E750" s="4"/>
      <c r="F750" s="4"/>
      <c r="G750" s="4"/>
      <c r="H750" s="4"/>
      <c r="I750" s="1"/>
      <c r="J750" s="4"/>
      <c r="K750" s="4"/>
      <c r="L750" s="1"/>
      <c r="M750" s="4" t="str">
        <f>IFERROR(VLOOKUP(J750,Config!$A:$G,7,0),"")</f>
        <v/>
      </c>
      <c r="N750" s="23"/>
      <c r="O750" s="24"/>
      <c r="P750" s="24"/>
      <c r="Q750" s="24"/>
      <c r="R750" s="26"/>
      <c r="S750" s="24"/>
      <c r="T750" s="24"/>
      <c r="U750" s="24"/>
      <c r="V750" s="28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s="20" customFormat="1" x14ac:dyDescent="0.25">
      <c r="A751" s="1">
        <v>749</v>
      </c>
      <c r="B751" s="1"/>
      <c r="C751" s="1"/>
      <c r="D751" s="4"/>
      <c r="E751" s="4"/>
      <c r="F751" s="4"/>
      <c r="G751" s="4"/>
      <c r="H751" s="4"/>
      <c r="I751" s="1"/>
      <c r="J751" s="4"/>
      <c r="K751" s="4"/>
      <c r="L751" s="1"/>
      <c r="M751" s="4" t="str">
        <f>IFERROR(VLOOKUP(J751,Config!$A:$G,7,0),"")</f>
        <v/>
      </c>
      <c r="N751" s="23"/>
      <c r="O751" s="24"/>
      <c r="P751" s="24"/>
      <c r="Q751" s="24"/>
      <c r="R751" s="26"/>
      <c r="S751" s="24"/>
      <c r="T751" s="24"/>
      <c r="U751" s="24"/>
      <c r="V751" s="28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s="20" customFormat="1" x14ac:dyDescent="0.25">
      <c r="A752" s="1">
        <v>750</v>
      </c>
      <c r="B752" s="1"/>
      <c r="C752" s="1"/>
      <c r="D752" s="4"/>
      <c r="E752" s="4"/>
      <c r="F752" s="4"/>
      <c r="G752" s="4"/>
      <c r="H752" s="4"/>
      <c r="I752" s="1"/>
      <c r="J752" s="4"/>
      <c r="K752" s="4"/>
      <c r="L752" s="1"/>
      <c r="M752" s="4" t="str">
        <f>IFERROR(VLOOKUP(J752,Config!$A:$G,7,0),"")</f>
        <v/>
      </c>
      <c r="N752" s="23"/>
      <c r="O752" s="24"/>
      <c r="P752" s="24"/>
      <c r="Q752" s="24"/>
      <c r="R752" s="26"/>
      <c r="S752" s="24"/>
      <c r="T752" s="24"/>
      <c r="U752" s="24"/>
      <c r="V752" s="28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s="20" customFormat="1" x14ac:dyDescent="0.25">
      <c r="A753" s="1">
        <v>751</v>
      </c>
      <c r="B753" s="1"/>
      <c r="C753" s="1"/>
      <c r="D753" s="4"/>
      <c r="E753" s="4"/>
      <c r="F753" s="4"/>
      <c r="G753" s="4"/>
      <c r="H753" s="4"/>
      <c r="I753" s="1"/>
      <c r="J753" s="4"/>
      <c r="K753" s="4"/>
      <c r="L753" s="1"/>
      <c r="M753" s="4" t="str">
        <f>IFERROR(VLOOKUP(J753,Config!$A:$G,7,0),"")</f>
        <v/>
      </c>
      <c r="N753" s="23"/>
      <c r="O753" s="24"/>
      <c r="P753" s="24"/>
      <c r="Q753" s="24"/>
      <c r="R753" s="26"/>
      <c r="S753" s="24"/>
      <c r="T753" s="24"/>
      <c r="U753" s="24"/>
      <c r="V753" s="28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s="20" customFormat="1" x14ac:dyDescent="0.25">
      <c r="A754" s="1">
        <v>752</v>
      </c>
      <c r="B754" s="1"/>
      <c r="C754" s="1"/>
      <c r="D754" s="4"/>
      <c r="E754" s="4"/>
      <c r="F754" s="4"/>
      <c r="G754" s="4"/>
      <c r="H754" s="4"/>
      <c r="I754" s="1"/>
      <c r="J754" s="4"/>
      <c r="K754" s="4"/>
      <c r="L754" s="1"/>
      <c r="M754" s="4" t="str">
        <f>IFERROR(VLOOKUP(J754,Config!$A:$G,7,0),"")</f>
        <v/>
      </c>
      <c r="N754" s="23"/>
      <c r="O754" s="24"/>
      <c r="P754" s="24"/>
      <c r="Q754" s="24"/>
      <c r="R754" s="26"/>
      <c r="S754" s="24"/>
      <c r="T754" s="24"/>
      <c r="U754" s="24"/>
      <c r="V754" s="28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s="20" customFormat="1" x14ac:dyDescent="0.25">
      <c r="A755" s="1">
        <v>753</v>
      </c>
      <c r="B755" s="1"/>
      <c r="C755" s="1"/>
      <c r="D755" s="4"/>
      <c r="E755" s="4"/>
      <c r="F755" s="4"/>
      <c r="G755" s="4"/>
      <c r="H755" s="4"/>
      <c r="I755" s="1"/>
      <c r="J755" s="4"/>
      <c r="K755" s="4"/>
      <c r="L755" s="1"/>
      <c r="M755" s="4" t="str">
        <f>IFERROR(VLOOKUP(J755,Config!$A:$G,7,0),"")</f>
        <v/>
      </c>
      <c r="N755" s="23"/>
      <c r="O755" s="24"/>
      <c r="P755" s="24"/>
      <c r="Q755" s="24"/>
      <c r="R755" s="26"/>
      <c r="S755" s="24"/>
      <c r="T755" s="24"/>
      <c r="U755" s="24"/>
      <c r="V755" s="28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s="20" customFormat="1" x14ac:dyDescent="0.25">
      <c r="A756" s="1">
        <v>754</v>
      </c>
      <c r="B756" s="1"/>
      <c r="C756" s="1"/>
      <c r="D756" s="4"/>
      <c r="E756" s="4"/>
      <c r="F756" s="4"/>
      <c r="G756" s="4"/>
      <c r="H756" s="4"/>
      <c r="I756" s="1"/>
      <c r="J756" s="4"/>
      <c r="K756" s="4"/>
      <c r="L756" s="1"/>
      <c r="M756" s="4" t="str">
        <f>IFERROR(VLOOKUP(J756,Config!$A:$G,7,0),"")</f>
        <v/>
      </c>
      <c r="N756" s="23"/>
      <c r="O756" s="24"/>
      <c r="P756" s="24"/>
      <c r="Q756" s="24"/>
      <c r="R756" s="26"/>
      <c r="S756" s="24"/>
      <c r="T756" s="24"/>
      <c r="U756" s="24"/>
      <c r="V756" s="28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s="20" customFormat="1" x14ac:dyDescent="0.25">
      <c r="A757" s="1">
        <v>755</v>
      </c>
      <c r="B757" s="1"/>
      <c r="C757" s="1"/>
      <c r="D757" s="4"/>
      <c r="E757" s="4"/>
      <c r="F757" s="4"/>
      <c r="G757" s="4"/>
      <c r="H757" s="4"/>
      <c r="I757" s="1"/>
      <c r="J757" s="4"/>
      <c r="K757" s="4"/>
      <c r="L757" s="1"/>
      <c r="M757" s="4" t="str">
        <f>IFERROR(VLOOKUP(J757,Config!$A:$G,7,0),"")</f>
        <v/>
      </c>
      <c r="N757" s="23"/>
      <c r="O757" s="24"/>
      <c r="P757" s="24"/>
      <c r="Q757" s="24"/>
      <c r="R757" s="26"/>
      <c r="S757" s="24"/>
      <c r="T757" s="24"/>
      <c r="U757" s="24"/>
      <c r="V757" s="28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s="20" customFormat="1" x14ac:dyDescent="0.25">
      <c r="A758" s="1">
        <v>756</v>
      </c>
      <c r="B758" s="1"/>
      <c r="C758" s="1"/>
      <c r="D758" s="4"/>
      <c r="E758" s="4"/>
      <c r="F758" s="4"/>
      <c r="G758" s="4"/>
      <c r="H758" s="4"/>
      <c r="I758" s="1"/>
      <c r="J758" s="4"/>
      <c r="K758" s="4"/>
      <c r="L758" s="1"/>
      <c r="M758" s="4" t="str">
        <f>IFERROR(VLOOKUP(J758,Config!$A:$G,7,0),"")</f>
        <v/>
      </c>
      <c r="N758" s="23"/>
      <c r="O758" s="24"/>
      <c r="P758" s="24"/>
      <c r="Q758" s="24"/>
      <c r="R758" s="26"/>
      <c r="S758" s="24"/>
      <c r="T758" s="24"/>
      <c r="U758" s="24"/>
      <c r="V758" s="28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s="20" customFormat="1" x14ac:dyDescent="0.25">
      <c r="A759" s="1">
        <v>757</v>
      </c>
      <c r="B759" s="1"/>
      <c r="C759" s="1"/>
      <c r="D759" s="4"/>
      <c r="E759" s="4"/>
      <c r="F759" s="4"/>
      <c r="G759" s="4"/>
      <c r="H759" s="4"/>
      <c r="I759" s="1"/>
      <c r="J759" s="4"/>
      <c r="K759" s="4"/>
      <c r="L759" s="1"/>
      <c r="M759" s="4" t="str">
        <f>IFERROR(VLOOKUP(J759,Config!$A:$G,7,0),"")</f>
        <v/>
      </c>
      <c r="N759" s="23"/>
      <c r="O759" s="24"/>
      <c r="P759" s="24"/>
      <c r="Q759" s="24"/>
      <c r="R759" s="26"/>
      <c r="S759" s="24"/>
      <c r="T759" s="24"/>
      <c r="U759" s="24"/>
      <c r="V759" s="28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s="20" customFormat="1" x14ac:dyDescent="0.25">
      <c r="A760" s="1">
        <v>758</v>
      </c>
      <c r="B760" s="1"/>
      <c r="C760" s="1"/>
      <c r="D760" s="4"/>
      <c r="E760" s="4"/>
      <c r="F760" s="4"/>
      <c r="G760" s="4"/>
      <c r="H760" s="4"/>
      <c r="I760" s="1"/>
      <c r="J760" s="4"/>
      <c r="K760" s="4"/>
      <c r="L760" s="1"/>
      <c r="M760" s="4" t="str">
        <f>IFERROR(VLOOKUP(J760,Config!$A:$G,7,0),"")</f>
        <v/>
      </c>
      <c r="N760" s="23"/>
      <c r="O760" s="24"/>
      <c r="P760" s="24"/>
      <c r="Q760" s="24"/>
      <c r="R760" s="26"/>
      <c r="S760" s="24"/>
      <c r="T760" s="24"/>
      <c r="U760" s="24"/>
      <c r="V760" s="28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s="20" customFormat="1" x14ac:dyDescent="0.25">
      <c r="A761" s="1">
        <v>759</v>
      </c>
      <c r="B761" s="1"/>
      <c r="C761" s="1"/>
      <c r="D761" s="4"/>
      <c r="E761" s="4"/>
      <c r="F761" s="4"/>
      <c r="G761" s="4"/>
      <c r="H761" s="4"/>
      <c r="I761" s="1"/>
      <c r="J761" s="4"/>
      <c r="K761" s="4"/>
      <c r="L761" s="1"/>
      <c r="M761" s="4"/>
      <c r="N761" s="23"/>
      <c r="O761" s="24"/>
      <c r="P761" s="24"/>
      <c r="Q761" s="24"/>
      <c r="R761" s="26"/>
      <c r="S761" s="24"/>
      <c r="T761" s="24"/>
      <c r="U761" s="24"/>
      <c r="V761" s="28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s="20" customFormat="1" x14ac:dyDescent="0.25">
      <c r="A762" s="1">
        <v>760</v>
      </c>
      <c r="B762" s="1"/>
      <c r="C762" s="1"/>
      <c r="D762" s="4"/>
      <c r="E762" s="4"/>
      <c r="F762" s="4"/>
      <c r="G762" s="4"/>
      <c r="H762" s="4"/>
      <c r="I762" s="1"/>
      <c r="J762" s="4"/>
      <c r="K762" s="4"/>
      <c r="L762" s="1"/>
      <c r="M762" s="4"/>
      <c r="N762" s="23"/>
      <c r="O762" s="24"/>
      <c r="P762" s="24"/>
      <c r="Q762" s="24"/>
      <c r="R762" s="26"/>
      <c r="S762" s="24"/>
      <c r="T762" s="24"/>
      <c r="U762" s="24"/>
      <c r="V762" s="28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s="20" customFormat="1" x14ac:dyDescent="0.25">
      <c r="A763" s="1">
        <v>761</v>
      </c>
      <c r="B763" s="1"/>
      <c r="C763" s="1"/>
      <c r="D763" s="4"/>
      <c r="E763" s="4"/>
      <c r="F763" s="4"/>
      <c r="G763" s="4"/>
      <c r="H763" s="4"/>
      <c r="I763" s="1"/>
      <c r="J763" s="4"/>
      <c r="K763" s="4"/>
      <c r="L763" s="1"/>
      <c r="M763" s="4"/>
      <c r="N763" s="23"/>
      <c r="O763" s="24"/>
      <c r="P763" s="24"/>
      <c r="Q763" s="24"/>
      <c r="R763" s="26"/>
      <c r="S763" s="24"/>
      <c r="T763" s="24"/>
      <c r="U763" s="24"/>
      <c r="V763" s="28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s="20" customFormat="1" x14ac:dyDescent="0.25">
      <c r="A764" s="1">
        <v>762</v>
      </c>
      <c r="B764" s="1"/>
      <c r="C764" s="1"/>
      <c r="D764" s="4"/>
      <c r="E764" s="4"/>
      <c r="F764" s="4"/>
      <c r="G764" s="4"/>
      <c r="H764" s="4"/>
      <c r="I764" s="1"/>
      <c r="J764" s="4"/>
      <c r="K764" s="4"/>
      <c r="L764" s="1"/>
      <c r="M764" s="4"/>
      <c r="N764" s="23"/>
      <c r="O764" s="24"/>
      <c r="P764" s="24"/>
      <c r="Q764" s="24"/>
      <c r="R764" s="26"/>
      <c r="S764" s="24"/>
      <c r="T764" s="24"/>
      <c r="U764" s="24"/>
      <c r="V764" s="28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s="20" customFormat="1" x14ac:dyDescent="0.25">
      <c r="A765" s="1">
        <v>763</v>
      </c>
      <c r="B765" s="1"/>
      <c r="C765" s="1"/>
      <c r="D765" s="4"/>
      <c r="E765" s="4"/>
      <c r="F765" s="4"/>
      <c r="G765" s="4"/>
      <c r="H765" s="4"/>
      <c r="I765" s="1"/>
      <c r="J765" s="4"/>
      <c r="K765" s="4"/>
      <c r="L765" s="1"/>
      <c r="M765" s="4"/>
      <c r="N765" s="23"/>
      <c r="O765" s="24"/>
      <c r="P765" s="24"/>
      <c r="Q765" s="24"/>
      <c r="R765" s="26"/>
      <c r="S765" s="24"/>
      <c r="T765" s="24"/>
      <c r="U765" s="24"/>
      <c r="V765" s="28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s="20" customFormat="1" x14ac:dyDescent="0.25">
      <c r="A766" s="1">
        <v>764</v>
      </c>
      <c r="B766" s="1"/>
      <c r="C766" s="1"/>
      <c r="D766" s="4"/>
      <c r="E766" s="4"/>
      <c r="F766" s="4"/>
      <c r="G766" s="4"/>
      <c r="H766" s="4"/>
      <c r="I766" s="1"/>
      <c r="J766" s="4"/>
      <c r="K766" s="4"/>
      <c r="L766" s="1"/>
      <c r="M766" s="4"/>
      <c r="N766" s="23"/>
      <c r="O766" s="24"/>
      <c r="P766" s="24"/>
      <c r="Q766" s="24"/>
      <c r="R766" s="26"/>
      <c r="S766" s="24"/>
      <c r="T766" s="24"/>
      <c r="U766" s="24"/>
      <c r="V766" s="28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s="20" customFormat="1" x14ac:dyDescent="0.25">
      <c r="A767" s="1">
        <v>765</v>
      </c>
      <c r="B767" s="1"/>
      <c r="C767" s="1"/>
      <c r="D767" s="4"/>
      <c r="E767" s="4"/>
      <c r="F767" s="4"/>
      <c r="G767" s="4"/>
      <c r="H767" s="4"/>
      <c r="I767" s="1"/>
      <c r="J767" s="4"/>
      <c r="K767" s="4"/>
      <c r="L767" s="1"/>
      <c r="M767" s="4"/>
      <c r="N767" s="23"/>
      <c r="O767" s="24"/>
      <c r="P767" s="24"/>
      <c r="Q767" s="24"/>
      <c r="R767" s="26"/>
      <c r="S767" s="24"/>
      <c r="T767" s="24"/>
      <c r="U767" s="24"/>
      <c r="V767" s="28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s="20" customFormat="1" x14ac:dyDescent="0.25">
      <c r="A768" s="1">
        <v>766</v>
      </c>
      <c r="B768" s="1"/>
      <c r="C768" s="1"/>
      <c r="D768" s="4"/>
      <c r="E768" s="4"/>
      <c r="F768" s="4"/>
      <c r="G768" s="4"/>
      <c r="H768" s="4"/>
      <c r="I768" s="1"/>
      <c r="J768" s="4"/>
      <c r="K768" s="4"/>
      <c r="L768" s="1"/>
      <c r="M768" s="4"/>
      <c r="N768" s="23"/>
      <c r="O768" s="24"/>
      <c r="P768" s="24"/>
      <c r="Q768" s="24"/>
      <c r="R768" s="26"/>
      <c r="S768" s="24"/>
      <c r="T768" s="24"/>
      <c r="U768" s="24"/>
      <c r="V768" s="28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s="20" customFormat="1" x14ac:dyDescent="0.25">
      <c r="A769" s="1">
        <v>767</v>
      </c>
      <c r="B769" s="1"/>
      <c r="C769" s="1"/>
      <c r="D769" s="4"/>
      <c r="E769" s="4"/>
      <c r="F769" s="4"/>
      <c r="G769" s="4"/>
      <c r="H769" s="4"/>
      <c r="I769" s="1"/>
      <c r="J769" s="4"/>
      <c r="K769" s="4"/>
      <c r="L769" s="1"/>
      <c r="M769" s="4"/>
      <c r="N769" s="23"/>
      <c r="O769" s="24"/>
      <c r="P769" s="24"/>
      <c r="Q769" s="24"/>
      <c r="R769" s="26"/>
      <c r="S769" s="24"/>
      <c r="T769" s="24"/>
      <c r="U769" s="24"/>
      <c r="V769" s="28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s="20" customFormat="1" x14ac:dyDescent="0.25">
      <c r="A770" s="1">
        <v>768</v>
      </c>
      <c r="B770" s="1"/>
      <c r="C770" s="1"/>
      <c r="D770" s="4"/>
      <c r="E770" s="4"/>
      <c r="F770" s="4"/>
      <c r="G770" s="4"/>
      <c r="H770" s="4"/>
      <c r="I770" s="1"/>
      <c r="J770" s="4"/>
      <c r="K770" s="4"/>
      <c r="L770" s="1"/>
      <c r="M770" s="4"/>
      <c r="N770" s="23"/>
      <c r="O770" s="24"/>
      <c r="P770" s="24"/>
      <c r="Q770" s="24"/>
      <c r="R770" s="26"/>
      <c r="S770" s="24"/>
      <c r="T770" s="24"/>
      <c r="U770" s="24"/>
      <c r="V770" s="28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s="20" customFormat="1" x14ac:dyDescent="0.25">
      <c r="A771" s="1">
        <v>769</v>
      </c>
      <c r="B771" s="1"/>
      <c r="C771" s="1"/>
      <c r="D771" s="4"/>
      <c r="E771" s="4"/>
      <c r="F771" s="4"/>
      <c r="G771" s="4"/>
      <c r="H771" s="4"/>
      <c r="I771" s="1"/>
      <c r="J771" s="4"/>
      <c r="K771" s="4"/>
      <c r="L771" s="1"/>
      <c r="M771" s="4"/>
      <c r="N771" s="23"/>
      <c r="O771" s="24"/>
      <c r="P771" s="24"/>
      <c r="Q771" s="24"/>
      <c r="R771" s="26"/>
      <c r="S771" s="24"/>
      <c r="T771" s="24"/>
      <c r="U771" s="24"/>
      <c r="V771" s="28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s="20" customFormat="1" x14ac:dyDescent="0.25">
      <c r="A772" s="1">
        <v>770</v>
      </c>
      <c r="B772" s="1"/>
      <c r="C772" s="1"/>
      <c r="D772" s="4"/>
      <c r="E772" s="4"/>
      <c r="F772" s="4"/>
      <c r="G772" s="4"/>
      <c r="H772" s="4"/>
      <c r="I772" s="1"/>
      <c r="J772" s="4"/>
      <c r="K772" s="4"/>
      <c r="L772" s="1"/>
      <c r="M772" s="4"/>
      <c r="N772" s="23"/>
      <c r="O772" s="24"/>
      <c r="P772" s="24"/>
      <c r="Q772" s="24"/>
      <c r="R772" s="26"/>
      <c r="S772" s="24"/>
      <c r="T772" s="24"/>
      <c r="U772" s="24"/>
      <c r="V772" s="28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s="20" customFormat="1" x14ac:dyDescent="0.25">
      <c r="A773" s="1">
        <v>771</v>
      </c>
      <c r="B773" s="1"/>
      <c r="C773" s="1"/>
      <c r="D773" s="4"/>
      <c r="E773" s="4"/>
      <c r="F773" s="4"/>
      <c r="G773" s="4"/>
      <c r="H773" s="4"/>
      <c r="I773" s="1"/>
      <c r="J773" s="4"/>
      <c r="K773" s="4"/>
      <c r="L773" s="1"/>
      <c r="M773" s="4"/>
      <c r="N773" s="23"/>
      <c r="O773" s="24"/>
      <c r="P773" s="24"/>
      <c r="Q773" s="24"/>
      <c r="R773" s="26"/>
      <c r="S773" s="24"/>
      <c r="T773" s="24"/>
      <c r="U773" s="24"/>
      <c r="V773" s="28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s="20" customFormat="1" x14ac:dyDescent="0.25">
      <c r="A774" s="1">
        <v>772</v>
      </c>
      <c r="B774" s="1"/>
      <c r="C774" s="1"/>
      <c r="D774" s="4"/>
      <c r="E774" s="4"/>
      <c r="F774" s="4"/>
      <c r="G774" s="4"/>
      <c r="H774" s="4"/>
      <c r="I774" s="1"/>
      <c r="J774" s="4"/>
      <c r="K774" s="4"/>
      <c r="L774" s="1"/>
      <c r="M774" s="4"/>
      <c r="N774" s="23"/>
      <c r="O774" s="24"/>
      <c r="P774" s="24"/>
      <c r="Q774" s="24"/>
      <c r="R774" s="26"/>
      <c r="S774" s="24"/>
      <c r="T774" s="24"/>
      <c r="U774" s="24"/>
      <c r="V774" s="28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s="20" customFormat="1" x14ac:dyDescent="0.25">
      <c r="A775" s="1">
        <v>773</v>
      </c>
      <c r="B775" s="1"/>
      <c r="C775" s="1"/>
      <c r="D775" s="4"/>
      <c r="E775" s="4"/>
      <c r="F775" s="4"/>
      <c r="G775" s="4"/>
      <c r="H775" s="4"/>
      <c r="I775" s="1"/>
      <c r="J775" s="4"/>
      <c r="K775" s="4"/>
      <c r="L775" s="1"/>
      <c r="M775" s="4"/>
      <c r="N775" s="23"/>
      <c r="O775" s="24"/>
      <c r="P775" s="24"/>
      <c r="Q775" s="24"/>
      <c r="R775" s="26"/>
      <c r="S775" s="24"/>
      <c r="T775" s="24"/>
      <c r="U775" s="24"/>
      <c r="V775" s="28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s="20" customFormat="1" x14ac:dyDescent="0.25">
      <c r="A776" s="1">
        <v>774</v>
      </c>
      <c r="B776" s="1"/>
      <c r="C776" s="1"/>
      <c r="D776" s="4"/>
      <c r="E776" s="4"/>
      <c r="F776" s="4"/>
      <c r="G776" s="4"/>
      <c r="H776" s="4"/>
      <c r="I776" s="1"/>
      <c r="J776" s="4"/>
      <c r="K776" s="4"/>
      <c r="L776" s="1"/>
      <c r="M776" s="4"/>
      <c r="N776" s="23"/>
      <c r="O776" s="24"/>
      <c r="P776" s="24"/>
      <c r="Q776" s="24"/>
      <c r="R776" s="26"/>
      <c r="S776" s="24"/>
      <c r="T776" s="24"/>
      <c r="U776" s="24"/>
      <c r="V776" s="28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s="20" customFormat="1" x14ac:dyDescent="0.25">
      <c r="A777" s="1">
        <v>775</v>
      </c>
      <c r="B777" s="1"/>
      <c r="C777" s="1"/>
      <c r="D777" s="4"/>
      <c r="E777" s="4"/>
      <c r="F777" s="4"/>
      <c r="G777" s="4"/>
      <c r="H777" s="4"/>
      <c r="I777" s="1"/>
      <c r="J777" s="4"/>
      <c r="K777" s="4"/>
      <c r="L777" s="1"/>
      <c r="M777" s="4"/>
      <c r="N777" s="23"/>
      <c r="O777" s="24"/>
      <c r="P777" s="24"/>
      <c r="Q777" s="24"/>
      <c r="R777" s="26"/>
      <c r="S777" s="24"/>
      <c r="T777" s="24"/>
      <c r="U777" s="24"/>
      <c r="V777" s="28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s="20" customFormat="1" x14ac:dyDescent="0.25">
      <c r="A778" s="1">
        <v>776</v>
      </c>
      <c r="B778" s="1"/>
      <c r="C778" s="1"/>
      <c r="D778" s="4"/>
      <c r="E778" s="4"/>
      <c r="F778" s="4"/>
      <c r="G778" s="4"/>
      <c r="H778" s="4"/>
      <c r="I778" s="1"/>
      <c r="J778" s="4"/>
      <c r="K778" s="4"/>
      <c r="L778" s="1"/>
      <c r="M778" s="4"/>
      <c r="N778" s="23"/>
      <c r="O778" s="24"/>
      <c r="P778" s="24"/>
      <c r="Q778" s="24"/>
      <c r="R778" s="26"/>
      <c r="S778" s="24"/>
      <c r="T778" s="24"/>
      <c r="U778" s="24"/>
      <c r="V778" s="28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s="20" customFormat="1" x14ac:dyDescent="0.25">
      <c r="A779" s="1">
        <v>777</v>
      </c>
      <c r="B779" s="1"/>
      <c r="C779" s="1"/>
      <c r="D779" s="4"/>
      <c r="E779" s="4"/>
      <c r="F779" s="4"/>
      <c r="G779" s="4"/>
      <c r="H779" s="4"/>
      <c r="I779" s="1"/>
      <c r="J779" s="4"/>
      <c r="K779" s="4"/>
      <c r="L779" s="1"/>
      <c r="M779" s="4"/>
      <c r="N779" s="23"/>
      <c r="O779" s="24"/>
      <c r="P779" s="24"/>
      <c r="Q779" s="24"/>
      <c r="R779" s="26"/>
      <c r="S779" s="24"/>
      <c r="T779" s="24"/>
      <c r="U779" s="24"/>
      <c r="V779" s="28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s="20" customFormat="1" x14ac:dyDescent="0.25">
      <c r="A780" s="1">
        <v>778</v>
      </c>
      <c r="B780" s="1"/>
      <c r="C780" s="1"/>
      <c r="D780" s="4"/>
      <c r="E780" s="4"/>
      <c r="F780" s="4"/>
      <c r="G780" s="4"/>
      <c r="H780" s="4"/>
      <c r="I780" s="1"/>
      <c r="J780" s="4"/>
      <c r="K780" s="4"/>
      <c r="L780" s="1"/>
      <c r="M780" s="4"/>
      <c r="N780" s="23"/>
      <c r="O780" s="24"/>
      <c r="P780" s="24"/>
      <c r="Q780" s="24"/>
      <c r="R780" s="26"/>
      <c r="S780" s="24"/>
      <c r="T780" s="24"/>
      <c r="U780" s="24"/>
      <c r="V780" s="28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s="20" customFormat="1" x14ac:dyDescent="0.25">
      <c r="A781" s="1">
        <v>779</v>
      </c>
      <c r="B781" s="1"/>
      <c r="C781" s="1"/>
      <c r="D781" s="4"/>
      <c r="E781" s="4"/>
      <c r="F781" s="4"/>
      <c r="G781" s="4"/>
      <c r="H781" s="4"/>
      <c r="I781" s="1"/>
      <c r="J781" s="4"/>
      <c r="K781" s="4"/>
      <c r="L781" s="1"/>
      <c r="M781" s="4"/>
      <c r="N781" s="23"/>
      <c r="O781" s="24"/>
      <c r="P781" s="24"/>
      <c r="Q781" s="24"/>
      <c r="R781" s="26"/>
      <c r="S781" s="24"/>
      <c r="T781" s="24"/>
      <c r="U781" s="24"/>
      <c r="V781" s="28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s="20" customFormat="1" x14ac:dyDescent="0.25">
      <c r="A782" s="1">
        <v>780</v>
      </c>
      <c r="B782" s="1"/>
      <c r="C782" s="1"/>
      <c r="D782" s="4"/>
      <c r="E782" s="4"/>
      <c r="F782" s="4"/>
      <c r="G782" s="4"/>
      <c r="H782" s="4"/>
      <c r="I782" s="1"/>
      <c r="J782" s="4"/>
      <c r="K782" s="4"/>
      <c r="L782" s="1"/>
      <c r="M782" s="4"/>
      <c r="N782" s="23"/>
      <c r="O782" s="24"/>
      <c r="P782" s="24"/>
      <c r="Q782" s="24"/>
      <c r="R782" s="26"/>
      <c r="S782" s="24"/>
      <c r="T782" s="24"/>
      <c r="U782" s="24"/>
      <c r="V782" s="28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s="20" customFormat="1" x14ac:dyDescent="0.25">
      <c r="A783" s="1">
        <v>781</v>
      </c>
      <c r="B783" s="1"/>
      <c r="C783" s="1"/>
      <c r="D783" s="4"/>
      <c r="E783" s="4"/>
      <c r="F783" s="4"/>
      <c r="G783" s="4"/>
      <c r="H783" s="4"/>
      <c r="I783" s="1"/>
      <c r="J783" s="4"/>
      <c r="K783" s="4"/>
      <c r="L783" s="1"/>
      <c r="M783" s="4"/>
      <c r="N783" s="23"/>
      <c r="O783" s="24"/>
      <c r="P783" s="24"/>
      <c r="Q783" s="24"/>
      <c r="R783" s="26"/>
      <c r="S783" s="24"/>
      <c r="T783" s="24"/>
      <c r="U783" s="24"/>
      <c r="V783" s="28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s="20" customFormat="1" x14ac:dyDescent="0.25">
      <c r="A784" s="1">
        <v>782</v>
      </c>
      <c r="B784" s="1"/>
      <c r="C784" s="1"/>
      <c r="D784" s="4"/>
      <c r="E784" s="4"/>
      <c r="F784" s="4"/>
      <c r="G784" s="4"/>
      <c r="H784" s="4"/>
      <c r="I784" s="1"/>
      <c r="J784" s="4"/>
      <c r="K784" s="4"/>
      <c r="L784" s="1"/>
      <c r="M784" s="4"/>
      <c r="N784" s="23"/>
      <c r="O784" s="24"/>
      <c r="P784" s="24"/>
      <c r="Q784" s="24"/>
      <c r="R784" s="26"/>
      <c r="S784" s="24"/>
      <c r="T784" s="24"/>
      <c r="U784" s="24"/>
      <c r="V784" s="28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s="20" customFormat="1" x14ac:dyDescent="0.25">
      <c r="A785" s="1">
        <v>783</v>
      </c>
      <c r="B785" s="1"/>
      <c r="C785" s="1"/>
      <c r="D785" s="4"/>
      <c r="E785" s="4"/>
      <c r="F785" s="4"/>
      <c r="G785" s="4"/>
      <c r="H785" s="4"/>
      <c r="I785" s="1"/>
      <c r="J785" s="4"/>
      <c r="K785" s="4"/>
      <c r="L785" s="1"/>
      <c r="M785" s="4"/>
      <c r="N785" s="23"/>
      <c r="O785" s="24"/>
      <c r="P785" s="24"/>
      <c r="Q785" s="24"/>
      <c r="R785" s="26"/>
      <c r="S785" s="24"/>
      <c r="T785" s="24"/>
      <c r="U785" s="24"/>
      <c r="V785" s="28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s="20" customFormat="1" x14ac:dyDescent="0.25">
      <c r="A786" s="1">
        <v>784</v>
      </c>
      <c r="B786" s="1"/>
      <c r="C786" s="1"/>
      <c r="D786" s="4"/>
      <c r="E786" s="4"/>
      <c r="F786" s="4"/>
      <c r="G786" s="4"/>
      <c r="H786" s="4"/>
      <c r="I786" s="1"/>
      <c r="J786" s="4"/>
      <c r="K786" s="4"/>
      <c r="L786" s="1"/>
      <c r="M786" s="4"/>
      <c r="N786" s="23"/>
      <c r="O786" s="24"/>
      <c r="P786" s="24"/>
      <c r="Q786" s="24"/>
      <c r="R786" s="26"/>
      <c r="S786" s="24"/>
      <c r="T786" s="24"/>
      <c r="U786" s="24"/>
      <c r="V786" s="28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s="20" customFormat="1" x14ac:dyDescent="0.25">
      <c r="A787" s="1">
        <v>785</v>
      </c>
      <c r="B787" s="1"/>
      <c r="C787" s="1"/>
      <c r="D787" s="4"/>
      <c r="E787" s="4"/>
      <c r="F787" s="4"/>
      <c r="G787" s="4"/>
      <c r="H787" s="4"/>
      <c r="I787" s="1"/>
      <c r="J787" s="4"/>
      <c r="K787" s="4"/>
      <c r="L787" s="1"/>
      <c r="M787" s="4"/>
      <c r="N787" s="23"/>
      <c r="O787" s="24"/>
      <c r="P787" s="24"/>
      <c r="Q787" s="24"/>
      <c r="R787" s="26"/>
      <c r="S787" s="24"/>
      <c r="T787" s="24"/>
      <c r="U787" s="24"/>
      <c r="V787" s="28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s="20" customFormat="1" x14ac:dyDescent="0.25">
      <c r="A788" s="1">
        <v>786</v>
      </c>
      <c r="B788" s="1"/>
      <c r="C788" s="1"/>
      <c r="D788" s="4"/>
      <c r="E788" s="4"/>
      <c r="F788" s="4"/>
      <c r="G788" s="4"/>
      <c r="H788" s="4"/>
      <c r="I788" s="1"/>
      <c r="J788" s="4"/>
      <c r="K788" s="4"/>
      <c r="L788" s="1"/>
      <c r="M788" s="4"/>
      <c r="N788" s="23"/>
      <c r="O788" s="24"/>
      <c r="P788" s="24"/>
      <c r="Q788" s="24"/>
      <c r="R788" s="26"/>
      <c r="S788" s="24"/>
      <c r="T788" s="24"/>
      <c r="U788" s="24"/>
      <c r="V788" s="28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s="20" customFormat="1" x14ac:dyDescent="0.25">
      <c r="A789" s="1">
        <v>787</v>
      </c>
      <c r="B789" s="1"/>
      <c r="C789" s="1"/>
      <c r="D789" s="4"/>
      <c r="E789" s="4"/>
      <c r="F789" s="4"/>
      <c r="G789" s="4"/>
      <c r="H789" s="4"/>
      <c r="I789" s="1"/>
      <c r="J789" s="4"/>
      <c r="K789" s="4"/>
      <c r="L789" s="1"/>
      <c r="M789" s="4"/>
      <c r="N789" s="23"/>
      <c r="O789" s="24"/>
      <c r="P789" s="24"/>
      <c r="Q789" s="24"/>
      <c r="R789" s="26"/>
      <c r="S789" s="24"/>
      <c r="T789" s="24"/>
      <c r="U789" s="24"/>
      <c r="V789" s="28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s="20" customFormat="1" x14ac:dyDescent="0.25">
      <c r="A790" s="1">
        <v>788</v>
      </c>
      <c r="B790" s="1"/>
      <c r="C790" s="1"/>
      <c r="D790" s="4"/>
      <c r="E790" s="4"/>
      <c r="F790" s="4"/>
      <c r="G790" s="4"/>
      <c r="H790" s="4"/>
      <c r="I790" s="1"/>
      <c r="J790" s="4"/>
      <c r="K790" s="4"/>
      <c r="L790" s="1"/>
      <c r="M790" s="4"/>
      <c r="N790" s="23"/>
      <c r="O790" s="24"/>
      <c r="P790" s="24"/>
      <c r="Q790" s="24"/>
      <c r="R790" s="26"/>
      <c r="S790" s="24"/>
      <c r="T790" s="24"/>
      <c r="U790" s="24"/>
      <c r="V790" s="28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s="20" customFormat="1" x14ac:dyDescent="0.25">
      <c r="A791" s="1">
        <v>789</v>
      </c>
      <c r="B791" s="1"/>
      <c r="C791" s="1"/>
      <c r="D791" s="4"/>
      <c r="E791" s="4"/>
      <c r="F791" s="4"/>
      <c r="G791" s="4"/>
      <c r="H791" s="4"/>
      <c r="I791" s="1"/>
      <c r="J791" s="4"/>
      <c r="K791" s="4"/>
      <c r="L791" s="1"/>
      <c r="M791" s="4"/>
      <c r="N791" s="23"/>
      <c r="O791" s="24"/>
      <c r="P791" s="24"/>
      <c r="Q791" s="24"/>
      <c r="R791" s="26"/>
      <c r="S791" s="24"/>
      <c r="T791" s="24"/>
      <c r="U791" s="24"/>
      <c r="V791" s="28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s="20" customFormat="1" x14ac:dyDescent="0.25">
      <c r="A792" s="1">
        <v>790</v>
      </c>
      <c r="B792" s="1"/>
      <c r="C792" s="1"/>
      <c r="D792" s="4"/>
      <c r="E792" s="4"/>
      <c r="F792" s="4"/>
      <c r="G792" s="4"/>
      <c r="H792" s="4"/>
      <c r="I792" s="1"/>
      <c r="J792" s="4"/>
      <c r="K792" s="4"/>
      <c r="L792" s="1"/>
      <c r="M792" s="4"/>
      <c r="N792" s="23"/>
      <c r="O792" s="24"/>
      <c r="P792" s="24"/>
      <c r="Q792" s="24"/>
      <c r="R792" s="26"/>
      <c r="S792" s="24"/>
      <c r="T792" s="24"/>
      <c r="U792" s="24"/>
      <c r="V792" s="28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s="20" customFormat="1" x14ac:dyDescent="0.25">
      <c r="A793" s="1">
        <v>791</v>
      </c>
      <c r="B793" s="1"/>
      <c r="C793" s="1"/>
      <c r="D793" s="4"/>
      <c r="E793" s="4"/>
      <c r="F793" s="4"/>
      <c r="G793" s="4"/>
      <c r="H793" s="4"/>
      <c r="I793" s="1"/>
      <c r="J793" s="4"/>
      <c r="K793" s="4"/>
      <c r="L793" s="1"/>
      <c r="M793" s="4"/>
      <c r="N793" s="23"/>
      <c r="O793" s="24"/>
      <c r="P793" s="24"/>
      <c r="Q793" s="24"/>
      <c r="R793" s="26"/>
      <c r="S793" s="24"/>
      <c r="T793" s="24"/>
      <c r="U793" s="24"/>
      <c r="V793" s="28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s="20" customFormat="1" x14ac:dyDescent="0.25">
      <c r="A794" s="1">
        <v>792</v>
      </c>
      <c r="B794" s="1"/>
      <c r="C794" s="1"/>
      <c r="D794" s="4"/>
      <c r="E794" s="4"/>
      <c r="F794" s="4"/>
      <c r="G794" s="4"/>
      <c r="H794" s="4"/>
      <c r="I794" s="1"/>
      <c r="J794" s="4"/>
      <c r="K794" s="4"/>
      <c r="L794" s="1"/>
      <c r="M794" s="4"/>
      <c r="N794" s="23"/>
      <c r="O794" s="24"/>
      <c r="P794" s="24"/>
      <c r="Q794" s="24"/>
      <c r="R794" s="26"/>
      <c r="S794" s="24"/>
      <c r="T794" s="24"/>
      <c r="U794" s="24"/>
      <c r="V794" s="28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s="20" customFormat="1" x14ac:dyDescent="0.25">
      <c r="A795" s="1">
        <v>793</v>
      </c>
      <c r="B795" s="1"/>
      <c r="C795" s="1"/>
      <c r="D795" s="4"/>
      <c r="E795" s="4"/>
      <c r="F795" s="4"/>
      <c r="G795" s="4"/>
      <c r="H795" s="4"/>
      <c r="I795" s="1"/>
      <c r="J795" s="4"/>
      <c r="K795" s="4"/>
      <c r="L795" s="1"/>
      <c r="M795" s="4"/>
      <c r="N795" s="23"/>
      <c r="O795" s="24"/>
      <c r="P795" s="24"/>
      <c r="Q795" s="24"/>
      <c r="R795" s="26"/>
      <c r="S795" s="24"/>
      <c r="T795" s="24"/>
      <c r="U795" s="24"/>
      <c r="V795" s="28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s="20" customFormat="1" x14ac:dyDescent="0.25">
      <c r="A796" s="1">
        <v>794</v>
      </c>
      <c r="B796" s="1"/>
      <c r="C796" s="1"/>
      <c r="D796" s="4"/>
      <c r="E796" s="4"/>
      <c r="F796" s="4"/>
      <c r="G796" s="4"/>
      <c r="H796" s="4"/>
      <c r="I796" s="1"/>
      <c r="J796" s="4"/>
      <c r="K796" s="4"/>
      <c r="L796" s="1"/>
      <c r="M796" s="4"/>
      <c r="N796" s="23"/>
      <c r="O796" s="24"/>
      <c r="P796" s="24"/>
      <c r="Q796" s="24"/>
      <c r="R796" s="26"/>
      <c r="S796" s="24"/>
      <c r="T796" s="24"/>
      <c r="U796" s="24"/>
      <c r="V796" s="28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s="20" customFormat="1" x14ac:dyDescent="0.25">
      <c r="A797" s="1">
        <v>795</v>
      </c>
      <c r="B797" s="1"/>
      <c r="C797" s="1"/>
      <c r="D797" s="4"/>
      <c r="E797" s="4"/>
      <c r="F797" s="4"/>
      <c r="G797" s="4"/>
      <c r="H797" s="4"/>
      <c r="I797" s="1"/>
      <c r="J797" s="4"/>
      <c r="K797" s="4"/>
      <c r="L797" s="1"/>
      <c r="M797" s="4"/>
      <c r="N797" s="23"/>
      <c r="O797" s="24"/>
      <c r="P797" s="24"/>
      <c r="Q797" s="24"/>
      <c r="R797" s="26"/>
      <c r="S797" s="24"/>
      <c r="T797" s="24"/>
      <c r="U797" s="24"/>
      <c r="V797" s="28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s="20" customFormat="1" x14ac:dyDescent="0.25">
      <c r="A798" s="1">
        <v>796</v>
      </c>
      <c r="B798" s="1"/>
      <c r="C798" s="1"/>
      <c r="D798" s="4"/>
      <c r="E798" s="4"/>
      <c r="F798" s="4"/>
      <c r="G798" s="4"/>
      <c r="H798" s="4"/>
      <c r="I798" s="1"/>
      <c r="J798" s="4"/>
      <c r="K798" s="4"/>
      <c r="L798" s="1"/>
      <c r="M798" s="4"/>
      <c r="N798" s="23"/>
      <c r="O798" s="24"/>
      <c r="P798" s="24"/>
      <c r="Q798" s="24"/>
      <c r="R798" s="26"/>
      <c r="S798" s="24"/>
      <c r="T798" s="24"/>
      <c r="U798" s="24"/>
      <c r="V798" s="28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s="20" customFormat="1" x14ac:dyDescent="0.25">
      <c r="A799" s="1">
        <v>797</v>
      </c>
      <c r="B799" s="1"/>
      <c r="C799" s="1"/>
      <c r="D799" s="4"/>
      <c r="E799" s="4"/>
      <c r="F799" s="4"/>
      <c r="G799" s="4"/>
      <c r="H799" s="4"/>
      <c r="I799" s="1"/>
      <c r="J799" s="4"/>
      <c r="K799" s="4"/>
      <c r="L799" s="1"/>
      <c r="M799" s="4"/>
      <c r="N799" s="23"/>
      <c r="O799" s="24"/>
      <c r="P799" s="24"/>
      <c r="Q799" s="24"/>
      <c r="R799" s="26"/>
      <c r="S799" s="24"/>
      <c r="T799" s="24"/>
      <c r="U799" s="24"/>
      <c r="V799" s="28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s="20" customFormat="1" x14ac:dyDescent="0.25">
      <c r="A800" s="1">
        <v>798</v>
      </c>
      <c r="B800" s="1"/>
      <c r="C800" s="1"/>
      <c r="D800" s="4"/>
      <c r="E800" s="4"/>
      <c r="F800" s="4"/>
      <c r="G800" s="4"/>
      <c r="H800" s="4"/>
      <c r="I800" s="1"/>
      <c r="J800" s="4"/>
      <c r="K800" s="4"/>
      <c r="L800" s="1"/>
      <c r="M800" s="4"/>
      <c r="N800" s="23"/>
      <c r="O800" s="24"/>
      <c r="P800" s="24"/>
      <c r="Q800" s="24"/>
      <c r="R800" s="26"/>
      <c r="S800" s="24"/>
      <c r="T800" s="24"/>
      <c r="U800" s="24"/>
      <c r="V800" s="28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s="20" customFormat="1" x14ac:dyDescent="0.25">
      <c r="A801" s="1">
        <v>799</v>
      </c>
      <c r="B801" s="1"/>
      <c r="C801" s="1"/>
      <c r="D801" s="4"/>
      <c r="E801" s="4"/>
      <c r="F801" s="4"/>
      <c r="G801" s="4"/>
      <c r="H801" s="4"/>
      <c r="I801" s="1"/>
      <c r="J801" s="4"/>
      <c r="K801" s="4"/>
      <c r="L801" s="1"/>
      <c r="M801" s="4"/>
      <c r="N801" s="23"/>
      <c r="O801" s="24"/>
      <c r="P801" s="24"/>
      <c r="Q801" s="24"/>
      <c r="R801" s="26"/>
      <c r="S801" s="24"/>
      <c r="T801" s="24"/>
      <c r="U801" s="24"/>
      <c r="V801" s="28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s="20" customFormat="1" x14ac:dyDescent="0.25">
      <c r="A802" s="1">
        <v>800</v>
      </c>
      <c r="B802" s="1"/>
      <c r="C802" s="1"/>
      <c r="D802" s="4"/>
      <c r="E802" s="4"/>
      <c r="F802" s="4"/>
      <c r="G802" s="4"/>
      <c r="H802" s="4"/>
      <c r="I802" s="1"/>
      <c r="J802" s="4"/>
      <c r="K802" s="4"/>
      <c r="L802" s="1"/>
      <c r="M802" s="4"/>
      <c r="N802" s="23"/>
      <c r="O802" s="24"/>
      <c r="P802" s="24"/>
      <c r="Q802" s="24"/>
      <c r="R802" s="26"/>
      <c r="S802" s="24"/>
      <c r="T802" s="24"/>
      <c r="U802" s="24"/>
      <c r="V802" s="28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s="20" customFormat="1" x14ac:dyDescent="0.25">
      <c r="A803" s="1">
        <v>801</v>
      </c>
      <c r="B803" s="1"/>
      <c r="C803" s="1"/>
      <c r="D803" s="4"/>
      <c r="E803" s="4"/>
      <c r="F803" s="4"/>
      <c r="G803" s="4"/>
      <c r="H803" s="4"/>
      <c r="I803" s="1"/>
      <c r="J803" s="4"/>
      <c r="K803" s="4"/>
      <c r="L803" s="1"/>
      <c r="M803" s="4"/>
      <c r="N803" s="23"/>
      <c r="O803" s="24"/>
      <c r="P803" s="24"/>
      <c r="Q803" s="24"/>
      <c r="R803" s="26"/>
      <c r="S803" s="24"/>
      <c r="T803" s="24"/>
      <c r="U803" s="24"/>
      <c r="V803" s="28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s="20" customFormat="1" x14ac:dyDescent="0.25">
      <c r="A804" s="1">
        <v>802</v>
      </c>
      <c r="B804" s="1"/>
      <c r="C804" s="1"/>
      <c r="D804" s="4"/>
      <c r="E804" s="4"/>
      <c r="F804" s="4"/>
      <c r="G804" s="4"/>
      <c r="H804" s="4"/>
      <c r="I804" s="1"/>
      <c r="J804" s="4"/>
      <c r="K804" s="4"/>
      <c r="L804" s="1"/>
      <c r="M804" s="4"/>
      <c r="N804" s="23"/>
      <c r="O804" s="24"/>
      <c r="P804" s="24"/>
      <c r="Q804" s="24"/>
      <c r="R804" s="26"/>
      <c r="S804" s="24"/>
      <c r="T804" s="24"/>
      <c r="U804" s="24"/>
      <c r="V804" s="28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s="20" customFormat="1" x14ac:dyDescent="0.25">
      <c r="A805" s="1">
        <v>803</v>
      </c>
      <c r="B805" s="1"/>
      <c r="C805" s="1"/>
      <c r="D805" s="4"/>
      <c r="E805" s="4"/>
      <c r="F805" s="4"/>
      <c r="G805" s="4"/>
      <c r="H805" s="4"/>
      <c r="I805" s="1"/>
      <c r="J805" s="4"/>
      <c r="K805" s="4"/>
      <c r="L805" s="1"/>
      <c r="M805" s="4"/>
      <c r="N805" s="23"/>
      <c r="O805" s="24"/>
      <c r="P805" s="24"/>
      <c r="Q805" s="24"/>
      <c r="R805" s="26"/>
      <c r="S805" s="24"/>
      <c r="T805" s="24"/>
      <c r="U805" s="24"/>
      <c r="V805" s="28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s="20" customFormat="1" x14ac:dyDescent="0.25">
      <c r="A806" s="1">
        <v>804</v>
      </c>
      <c r="B806" s="1"/>
      <c r="C806" s="1"/>
      <c r="D806" s="4"/>
      <c r="E806" s="4"/>
      <c r="F806" s="4"/>
      <c r="G806" s="4"/>
      <c r="H806" s="4"/>
      <c r="I806" s="1"/>
      <c r="J806" s="4"/>
      <c r="K806" s="4"/>
      <c r="L806" s="1"/>
      <c r="M806" s="4"/>
      <c r="N806" s="23"/>
      <c r="O806" s="24"/>
      <c r="P806" s="24"/>
      <c r="Q806" s="24"/>
      <c r="R806" s="26"/>
      <c r="S806" s="24"/>
      <c r="T806" s="24"/>
      <c r="U806" s="24"/>
      <c r="V806" s="28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s="20" customFormat="1" x14ac:dyDescent="0.25">
      <c r="A807" s="1">
        <v>805</v>
      </c>
      <c r="B807" s="1"/>
      <c r="C807" s="1"/>
      <c r="D807" s="4"/>
      <c r="E807" s="4"/>
      <c r="F807" s="4"/>
      <c r="G807" s="4"/>
      <c r="H807" s="4"/>
      <c r="I807" s="1"/>
      <c r="J807" s="4"/>
      <c r="K807" s="4"/>
      <c r="L807" s="1"/>
      <c r="M807" s="4"/>
      <c r="N807" s="23"/>
      <c r="O807" s="24"/>
      <c r="P807" s="24"/>
      <c r="Q807" s="24"/>
      <c r="R807" s="26"/>
      <c r="S807" s="24"/>
      <c r="T807" s="24"/>
      <c r="U807" s="24"/>
      <c r="V807" s="28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s="20" customFormat="1" x14ac:dyDescent="0.25">
      <c r="A808" s="1">
        <v>806</v>
      </c>
      <c r="B808" s="1"/>
      <c r="C808" s="1"/>
      <c r="D808" s="4"/>
      <c r="E808" s="4"/>
      <c r="F808" s="4"/>
      <c r="G808" s="4"/>
      <c r="H808" s="4"/>
      <c r="I808" s="1"/>
      <c r="J808" s="4"/>
      <c r="K808" s="4"/>
      <c r="L808" s="1"/>
      <c r="M808" s="4"/>
      <c r="N808" s="23"/>
      <c r="O808" s="24"/>
      <c r="P808" s="24"/>
      <c r="Q808" s="24"/>
      <c r="R808" s="26"/>
      <c r="S808" s="24"/>
      <c r="T808" s="24"/>
      <c r="U808" s="24"/>
      <c r="V808" s="28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s="20" customFormat="1" x14ac:dyDescent="0.25">
      <c r="A809" s="1">
        <v>807</v>
      </c>
      <c r="B809" s="1"/>
      <c r="C809" s="1"/>
      <c r="D809" s="4"/>
      <c r="E809" s="4"/>
      <c r="F809" s="4"/>
      <c r="G809" s="4"/>
      <c r="H809" s="4"/>
      <c r="I809" s="1"/>
      <c r="J809" s="4"/>
      <c r="K809" s="4"/>
      <c r="L809" s="1"/>
      <c r="M809" s="4"/>
      <c r="N809" s="23"/>
      <c r="O809" s="24"/>
      <c r="P809" s="24"/>
      <c r="Q809" s="24"/>
      <c r="R809" s="26"/>
      <c r="S809" s="24"/>
      <c r="T809" s="24"/>
      <c r="U809" s="24"/>
      <c r="V809" s="28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s="20" customFormat="1" x14ac:dyDescent="0.25">
      <c r="A810" s="1">
        <v>808</v>
      </c>
      <c r="B810" s="1"/>
      <c r="C810" s="1"/>
      <c r="D810" s="4"/>
      <c r="E810" s="4"/>
      <c r="F810" s="4"/>
      <c r="G810" s="4"/>
      <c r="H810" s="4"/>
      <c r="I810" s="1"/>
      <c r="J810" s="4"/>
      <c r="K810" s="4"/>
      <c r="L810" s="1"/>
      <c r="M810" s="4"/>
      <c r="N810" s="23"/>
      <c r="O810" s="24"/>
      <c r="P810" s="24"/>
      <c r="Q810" s="24"/>
      <c r="R810" s="26"/>
      <c r="S810" s="24"/>
      <c r="T810" s="24"/>
      <c r="U810" s="24"/>
      <c r="V810" s="28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s="20" customFormat="1" x14ac:dyDescent="0.25">
      <c r="A811" s="1">
        <v>809</v>
      </c>
      <c r="B811" s="1"/>
      <c r="C811" s="1"/>
      <c r="D811" s="4"/>
      <c r="E811" s="4"/>
      <c r="F811" s="4"/>
      <c r="G811" s="4"/>
      <c r="H811" s="4"/>
      <c r="I811" s="1"/>
      <c r="J811" s="4"/>
      <c r="K811" s="4"/>
      <c r="L811" s="1"/>
      <c r="M811" s="4"/>
      <c r="N811" s="23"/>
      <c r="O811" s="24"/>
      <c r="P811" s="24"/>
      <c r="Q811" s="24"/>
      <c r="R811" s="26"/>
      <c r="S811" s="24"/>
      <c r="T811" s="24"/>
      <c r="U811" s="24"/>
      <c r="V811" s="28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s="20" customFormat="1" x14ac:dyDescent="0.25">
      <c r="A812" s="1">
        <v>810</v>
      </c>
      <c r="B812" s="1"/>
      <c r="C812" s="1"/>
      <c r="D812" s="4"/>
      <c r="E812" s="4"/>
      <c r="F812" s="4"/>
      <c r="G812" s="4"/>
      <c r="H812" s="4"/>
      <c r="I812" s="1"/>
      <c r="J812" s="4"/>
      <c r="K812" s="4"/>
      <c r="L812" s="1"/>
      <c r="M812" s="4"/>
      <c r="N812" s="23"/>
      <c r="O812" s="24"/>
      <c r="P812" s="24"/>
      <c r="Q812" s="24"/>
      <c r="R812" s="26"/>
      <c r="S812" s="24"/>
      <c r="T812" s="24"/>
      <c r="U812" s="24"/>
      <c r="V812" s="28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s="20" customFormat="1" x14ac:dyDescent="0.25">
      <c r="A813" s="1">
        <v>811</v>
      </c>
      <c r="B813" s="1"/>
      <c r="C813" s="1"/>
      <c r="D813" s="4"/>
      <c r="E813" s="4"/>
      <c r="F813" s="4"/>
      <c r="G813" s="4"/>
      <c r="H813" s="4"/>
      <c r="I813" s="1"/>
      <c r="J813" s="4"/>
      <c r="K813" s="4"/>
      <c r="L813" s="1"/>
      <c r="M813" s="4"/>
      <c r="N813" s="23"/>
      <c r="O813" s="24"/>
      <c r="P813" s="24"/>
      <c r="Q813" s="24"/>
      <c r="R813" s="26"/>
      <c r="S813" s="24"/>
      <c r="T813" s="24"/>
      <c r="U813" s="24"/>
      <c r="V813" s="28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s="20" customFormat="1" x14ac:dyDescent="0.25">
      <c r="A814" s="1">
        <v>812</v>
      </c>
      <c r="B814" s="1"/>
      <c r="C814" s="1"/>
      <c r="D814" s="4"/>
      <c r="E814" s="4"/>
      <c r="F814" s="4"/>
      <c r="G814" s="4"/>
      <c r="H814" s="4"/>
      <c r="I814" s="1"/>
      <c r="J814" s="4"/>
      <c r="K814" s="4"/>
      <c r="L814" s="1"/>
      <c r="M814" s="4"/>
      <c r="N814" s="23"/>
      <c r="O814" s="24"/>
      <c r="P814" s="24"/>
      <c r="Q814" s="24"/>
      <c r="R814" s="26"/>
      <c r="S814" s="24"/>
      <c r="T814" s="24"/>
      <c r="U814" s="24"/>
      <c r="V814" s="28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s="20" customFormat="1" x14ac:dyDescent="0.25">
      <c r="A815" s="1">
        <v>813</v>
      </c>
      <c r="B815" s="1"/>
      <c r="C815" s="1"/>
      <c r="D815" s="4"/>
      <c r="E815" s="4"/>
      <c r="F815" s="4"/>
      <c r="G815" s="4"/>
      <c r="H815" s="4"/>
      <c r="I815" s="1"/>
      <c r="J815" s="4"/>
      <c r="K815" s="4"/>
      <c r="L815" s="1"/>
      <c r="M815" s="4"/>
      <c r="N815" s="23"/>
      <c r="O815" s="24"/>
      <c r="P815" s="24"/>
      <c r="Q815" s="24"/>
      <c r="R815" s="26"/>
      <c r="S815" s="24"/>
      <c r="T815" s="24"/>
      <c r="U815" s="24"/>
      <c r="V815" s="28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s="20" customFormat="1" x14ac:dyDescent="0.25">
      <c r="A816" s="1">
        <v>814</v>
      </c>
      <c r="B816" s="1"/>
      <c r="C816" s="1"/>
      <c r="D816" s="4"/>
      <c r="E816" s="4"/>
      <c r="F816" s="4"/>
      <c r="G816" s="4"/>
      <c r="H816" s="4"/>
      <c r="I816" s="1"/>
      <c r="J816" s="4"/>
      <c r="K816" s="4"/>
      <c r="L816" s="1"/>
      <c r="M816" s="4"/>
      <c r="N816" s="23"/>
      <c r="O816" s="24"/>
      <c r="P816" s="24"/>
      <c r="Q816" s="24"/>
      <c r="R816" s="26"/>
      <c r="S816" s="24"/>
      <c r="T816" s="24"/>
      <c r="U816" s="24"/>
      <c r="V816" s="28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s="20" customFormat="1" x14ac:dyDescent="0.25">
      <c r="A817" s="1">
        <v>815</v>
      </c>
      <c r="B817" s="1"/>
      <c r="C817" s="1"/>
      <c r="D817" s="4"/>
      <c r="E817" s="4"/>
      <c r="F817" s="4"/>
      <c r="G817" s="4"/>
      <c r="H817" s="4"/>
      <c r="I817" s="1"/>
      <c r="J817" s="4"/>
      <c r="K817" s="4"/>
      <c r="L817" s="1"/>
      <c r="M817" s="4"/>
      <c r="N817" s="23"/>
      <c r="O817" s="24"/>
      <c r="P817" s="24"/>
      <c r="Q817" s="24"/>
      <c r="R817" s="26"/>
      <c r="S817" s="24"/>
      <c r="T817" s="24"/>
      <c r="U817" s="24"/>
      <c r="V817" s="28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s="20" customFormat="1" x14ac:dyDescent="0.25">
      <c r="A818" s="1">
        <v>816</v>
      </c>
      <c r="B818" s="1"/>
      <c r="C818" s="1"/>
      <c r="D818" s="4"/>
      <c r="E818" s="4"/>
      <c r="F818" s="4"/>
      <c r="G818" s="4"/>
      <c r="H818" s="4"/>
      <c r="I818" s="1"/>
      <c r="J818" s="4"/>
      <c r="K818" s="4"/>
      <c r="L818" s="1"/>
      <c r="M818" s="4"/>
      <c r="N818" s="23"/>
      <c r="O818" s="24"/>
      <c r="P818" s="24"/>
      <c r="Q818" s="24"/>
      <c r="R818" s="26"/>
      <c r="S818" s="24"/>
      <c r="T818" s="24"/>
      <c r="U818" s="24"/>
      <c r="V818" s="28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s="20" customFormat="1" x14ac:dyDescent="0.25">
      <c r="A819" s="1">
        <v>817</v>
      </c>
      <c r="B819" s="1"/>
      <c r="C819" s="1"/>
      <c r="D819" s="4"/>
      <c r="E819" s="4"/>
      <c r="F819" s="4"/>
      <c r="G819" s="4"/>
      <c r="H819" s="4"/>
      <c r="I819" s="1"/>
      <c r="J819" s="4"/>
      <c r="K819" s="4"/>
      <c r="L819" s="1"/>
      <c r="M819" s="4"/>
      <c r="N819" s="23"/>
      <c r="O819" s="24"/>
      <c r="P819" s="24"/>
      <c r="Q819" s="24"/>
      <c r="R819" s="26"/>
      <c r="S819" s="24"/>
      <c r="T819" s="24"/>
      <c r="U819" s="24"/>
      <c r="V819" s="28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s="20" customFormat="1" x14ac:dyDescent="0.25">
      <c r="A820" s="1">
        <v>818</v>
      </c>
      <c r="B820" s="1"/>
      <c r="C820" s="1"/>
      <c r="D820" s="4"/>
      <c r="E820" s="4"/>
      <c r="F820" s="4"/>
      <c r="G820" s="4"/>
      <c r="H820" s="4"/>
      <c r="I820" s="1"/>
      <c r="J820" s="4"/>
      <c r="K820" s="4"/>
      <c r="L820" s="1"/>
      <c r="M820" s="4"/>
      <c r="N820" s="23"/>
      <c r="O820" s="24"/>
      <c r="P820" s="24"/>
      <c r="Q820" s="24"/>
      <c r="R820" s="26"/>
      <c r="S820" s="24"/>
      <c r="T820" s="24"/>
      <c r="U820" s="24"/>
      <c r="V820" s="28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s="20" customFormat="1" x14ac:dyDescent="0.25">
      <c r="A821" s="1">
        <v>819</v>
      </c>
      <c r="B821" s="1"/>
      <c r="C821" s="1"/>
      <c r="D821" s="4"/>
      <c r="E821" s="4"/>
      <c r="F821" s="4"/>
      <c r="G821" s="4"/>
      <c r="H821" s="4"/>
      <c r="I821" s="1"/>
      <c r="J821" s="4"/>
      <c r="K821" s="4"/>
      <c r="L821" s="1"/>
      <c r="M821" s="4"/>
      <c r="N821" s="23"/>
      <c r="O821" s="24"/>
      <c r="P821" s="24"/>
      <c r="Q821" s="24"/>
      <c r="R821" s="26"/>
      <c r="S821" s="24"/>
      <c r="T821" s="24"/>
      <c r="U821" s="24"/>
      <c r="V821" s="28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s="20" customFormat="1" x14ac:dyDescent="0.25">
      <c r="A822" s="1">
        <v>820</v>
      </c>
      <c r="B822" s="1"/>
      <c r="C822" s="1"/>
      <c r="D822" s="4"/>
      <c r="E822" s="4"/>
      <c r="F822" s="4"/>
      <c r="G822" s="4"/>
      <c r="H822" s="4"/>
      <c r="I822" s="1"/>
      <c r="J822" s="4"/>
      <c r="K822" s="4"/>
      <c r="L822" s="1"/>
      <c r="M822" s="4"/>
      <c r="N822" s="23"/>
      <c r="O822" s="24"/>
      <c r="P822" s="24"/>
      <c r="Q822" s="24"/>
      <c r="R822" s="26"/>
      <c r="S822" s="24"/>
      <c r="T822" s="24"/>
      <c r="U822" s="24"/>
      <c r="V822" s="28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s="20" customFormat="1" x14ac:dyDescent="0.25">
      <c r="A823" s="1">
        <v>821</v>
      </c>
      <c r="B823" s="1"/>
      <c r="C823" s="1"/>
      <c r="D823" s="4"/>
      <c r="E823" s="4"/>
      <c r="F823" s="4"/>
      <c r="G823" s="4"/>
      <c r="H823" s="4"/>
      <c r="I823" s="1"/>
      <c r="J823" s="4"/>
      <c r="K823" s="4"/>
      <c r="L823" s="1"/>
      <c r="M823" s="4"/>
      <c r="N823" s="23"/>
      <c r="O823" s="24"/>
      <c r="P823" s="24"/>
      <c r="Q823" s="24"/>
      <c r="R823" s="26"/>
      <c r="S823" s="24"/>
      <c r="T823" s="24"/>
      <c r="U823" s="24"/>
      <c r="V823" s="28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s="20" customFormat="1" x14ac:dyDescent="0.25">
      <c r="A824" s="1">
        <v>822</v>
      </c>
      <c r="B824" s="1"/>
      <c r="C824" s="1"/>
      <c r="D824" s="4"/>
      <c r="E824" s="4"/>
      <c r="F824" s="4"/>
      <c r="G824" s="4"/>
      <c r="H824" s="4"/>
      <c r="I824" s="1"/>
      <c r="J824" s="4"/>
      <c r="K824" s="4"/>
      <c r="L824" s="1"/>
      <c r="M824" s="4"/>
      <c r="N824" s="23"/>
      <c r="O824" s="24"/>
      <c r="P824" s="24"/>
      <c r="Q824" s="24"/>
      <c r="R824" s="26"/>
      <c r="S824" s="24"/>
      <c r="T824" s="24"/>
      <c r="U824" s="24"/>
      <c r="V824" s="28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s="20" customFormat="1" x14ac:dyDescent="0.25">
      <c r="A825" s="1">
        <v>823</v>
      </c>
      <c r="B825" s="1"/>
      <c r="C825" s="1"/>
      <c r="D825" s="4"/>
      <c r="E825" s="4"/>
      <c r="F825" s="4"/>
      <c r="G825" s="4"/>
      <c r="H825" s="4"/>
      <c r="I825" s="1"/>
      <c r="J825" s="4"/>
      <c r="K825" s="4"/>
      <c r="L825" s="1"/>
      <c r="M825" s="4"/>
      <c r="N825" s="23"/>
      <c r="O825" s="24"/>
      <c r="P825" s="24"/>
      <c r="Q825" s="24"/>
      <c r="R825" s="26"/>
      <c r="S825" s="24"/>
      <c r="T825" s="24"/>
      <c r="U825" s="24"/>
      <c r="V825" s="28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s="20" customFormat="1" x14ac:dyDescent="0.25">
      <c r="A826" s="1">
        <v>824</v>
      </c>
      <c r="B826" s="1"/>
      <c r="C826" s="1"/>
      <c r="D826" s="4"/>
      <c r="E826" s="4"/>
      <c r="F826" s="4"/>
      <c r="G826" s="4"/>
      <c r="H826" s="4"/>
      <c r="I826" s="1"/>
      <c r="J826" s="4"/>
      <c r="K826" s="4"/>
      <c r="L826" s="1"/>
      <c r="M826" s="4"/>
      <c r="N826" s="23"/>
      <c r="O826" s="24"/>
      <c r="P826" s="24"/>
      <c r="Q826" s="24"/>
      <c r="R826" s="26"/>
      <c r="S826" s="24"/>
      <c r="T826" s="24"/>
      <c r="U826" s="24"/>
      <c r="V826" s="28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s="20" customFormat="1" x14ac:dyDescent="0.25">
      <c r="A827" s="1">
        <v>825</v>
      </c>
      <c r="B827" s="1"/>
      <c r="C827" s="1"/>
      <c r="D827" s="4"/>
      <c r="E827" s="4"/>
      <c r="F827" s="4"/>
      <c r="G827" s="4"/>
      <c r="H827" s="4"/>
      <c r="I827" s="1"/>
      <c r="J827" s="4"/>
      <c r="K827" s="4"/>
      <c r="L827" s="1"/>
      <c r="M827" s="4"/>
      <c r="N827" s="23"/>
      <c r="O827" s="24"/>
      <c r="P827" s="24"/>
      <c r="Q827" s="24"/>
      <c r="R827" s="26"/>
      <c r="S827" s="24"/>
      <c r="T827" s="24"/>
      <c r="U827" s="24"/>
      <c r="V827" s="28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s="20" customFormat="1" x14ac:dyDescent="0.25">
      <c r="A828" s="1">
        <v>826</v>
      </c>
      <c r="B828" s="1"/>
      <c r="C828" s="1"/>
      <c r="D828" s="4"/>
      <c r="E828" s="4"/>
      <c r="F828" s="4"/>
      <c r="G828" s="4"/>
      <c r="H828" s="4"/>
      <c r="I828" s="1"/>
      <c r="J828" s="4"/>
      <c r="K828" s="4"/>
      <c r="L828" s="1"/>
      <c r="M828" s="4"/>
      <c r="N828" s="23"/>
      <c r="O828" s="24"/>
      <c r="P828" s="24"/>
      <c r="Q828" s="24"/>
      <c r="R828" s="26"/>
      <c r="S828" s="24"/>
      <c r="T828" s="24"/>
      <c r="U828" s="24"/>
      <c r="V828" s="28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s="20" customFormat="1" x14ac:dyDescent="0.25">
      <c r="A829" s="1">
        <v>827</v>
      </c>
      <c r="B829" s="1"/>
      <c r="C829" s="1"/>
      <c r="D829" s="4"/>
      <c r="E829" s="4"/>
      <c r="F829" s="4"/>
      <c r="G829" s="4"/>
      <c r="H829" s="4"/>
      <c r="I829" s="1"/>
      <c r="J829" s="4"/>
      <c r="K829" s="4"/>
      <c r="L829" s="1"/>
      <c r="M829" s="4"/>
      <c r="N829" s="23"/>
      <c r="O829" s="24"/>
      <c r="P829" s="24"/>
      <c r="Q829" s="24"/>
      <c r="R829" s="26"/>
      <c r="S829" s="24"/>
      <c r="T829" s="24"/>
      <c r="U829" s="24"/>
      <c r="V829" s="28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s="20" customFormat="1" x14ac:dyDescent="0.25">
      <c r="A830" s="1">
        <v>828</v>
      </c>
      <c r="B830" s="1"/>
      <c r="C830" s="1"/>
      <c r="D830" s="4"/>
      <c r="E830" s="4"/>
      <c r="F830" s="4"/>
      <c r="G830" s="4"/>
      <c r="H830" s="4"/>
      <c r="I830" s="1"/>
      <c r="J830" s="4"/>
      <c r="K830" s="4"/>
      <c r="L830" s="1"/>
      <c r="M830" s="4"/>
      <c r="N830" s="23"/>
      <c r="O830" s="24"/>
      <c r="P830" s="24"/>
      <c r="Q830" s="24"/>
      <c r="R830" s="26"/>
      <c r="S830" s="24"/>
      <c r="T830" s="24"/>
      <c r="U830" s="24"/>
      <c r="V830" s="28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s="20" customFormat="1" x14ac:dyDescent="0.25">
      <c r="A831" s="1">
        <v>829</v>
      </c>
      <c r="B831" s="1"/>
      <c r="C831" s="1"/>
      <c r="D831" s="4"/>
      <c r="E831" s="4"/>
      <c r="F831" s="4"/>
      <c r="G831" s="4"/>
      <c r="H831" s="4"/>
      <c r="I831" s="1"/>
      <c r="J831" s="4"/>
      <c r="K831" s="4"/>
      <c r="L831" s="1"/>
      <c r="M831" s="4"/>
      <c r="N831" s="23"/>
      <c r="O831" s="24"/>
      <c r="P831" s="24"/>
      <c r="Q831" s="24"/>
      <c r="R831" s="26"/>
      <c r="S831" s="24"/>
      <c r="T831" s="24"/>
      <c r="U831" s="24"/>
      <c r="V831" s="28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s="20" customFormat="1" x14ac:dyDescent="0.25">
      <c r="A832" s="1">
        <v>830</v>
      </c>
      <c r="B832" s="1"/>
      <c r="C832" s="1"/>
      <c r="D832" s="4"/>
      <c r="E832" s="4"/>
      <c r="F832" s="4"/>
      <c r="G832" s="4"/>
      <c r="H832" s="4"/>
      <c r="I832" s="1"/>
      <c r="J832" s="4"/>
      <c r="K832" s="4"/>
      <c r="L832" s="1"/>
      <c r="M832" s="4"/>
      <c r="N832" s="23"/>
      <c r="O832" s="24"/>
      <c r="P832" s="24"/>
      <c r="Q832" s="24"/>
      <c r="R832" s="26"/>
      <c r="S832" s="24"/>
      <c r="T832" s="24"/>
      <c r="U832" s="24"/>
      <c r="V832" s="28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s="20" customFormat="1" x14ac:dyDescent="0.25">
      <c r="A833" s="1">
        <v>831</v>
      </c>
      <c r="B833" s="1"/>
      <c r="C833" s="1"/>
      <c r="D833" s="4"/>
      <c r="E833" s="4"/>
      <c r="F833" s="4"/>
      <c r="G833" s="4"/>
      <c r="H833" s="4"/>
      <c r="I833" s="1"/>
      <c r="J833" s="4"/>
      <c r="K833" s="4"/>
      <c r="L833" s="1"/>
      <c r="M833" s="4"/>
      <c r="N833" s="23"/>
      <c r="O833" s="24"/>
      <c r="P833" s="24"/>
      <c r="Q833" s="24"/>
      <c r="R833" s="26"/>
      <c r="S833" s="24"/>
      <c r="T833" s="24"/>
      <c r="U833" s="24"/>
      <c r="V833" s="28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s="20" customFormat="1" x14ac:dyDescent="0.25">
      <c r="A834" s="1">
        <v>832</v>
      </c>
      <c r="B834" s="1"/>
      <c r="C834" s="1"/>
      <c r="D834" s="4"/>
      <c r="E834" s="4"/>
      <c r="F834" s="4"/>
      <c r="G834" s="4"/>
      <c r="H834" s="4"/>
      <c r="I834" s="1"/>
      <c r="J834" s="4"/>
      <c r="K834" s="4"/>
      <c r="L834" s="1"/>
      <c r="M834" s="4"/>
      <c r="N834" s="23"/>
      <c r="O834" s="24"/>
      <c r="P834" s="24"/>
      <c r="Q834" s="24"/>
      <c r="R834" s="26"/>
      <c r="S834" s="24"/>
      <c r="T834" s="24"/>
      <c r="U834" s="24"/>
      <c r="V834" s="28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s="20" customFormat="1" x14ac:dyDescent="0.25">
      <c r="A835" s="1">
        <v>833</v>
      </c>
      <c r="B835" s="1"/>
      <c r="C835" s="1"/>
      <c r="D835" s="4"/>
      <c r="E835" s="4"/>
      <c r="F835" s="4"/>
      <c r="G835" s="4"/>
      <c r="H835" s="4"/>
      <c r="I835" s="1"/>
      <c r="J835" s="4"/>
      <c r="K835" s="4"/>
      <c r="L835" s="1"/>
      <c r="M835" s="4"/>
      <c r="N835" s="23"/>
      <c r="O835" s="24"/>
      <c r="P835" s="24"/>
      <c r="Q835" s="24"/>
      <c r="R835" s="26"/>
      <c r="S835" s="24"/>
      <c r="T835" s="24"/>
      <c r="U835" s="24"/>
      <c r="V835" s="28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s="20" customFormat="1" x14ac:dyDescent="0.25">
      <c r="A836" s="1">
        <v>834</v>
      </c>
      <c r="B836" s="1"/>
      <c r="C836" s="1"/>
      <c r="D836" s="4"/>
      <c r="E836" s="4"/>
      <c r="F836" s="4"/>
      <c r="G836" s="4"/>
      <c r="H836" s="4"/>
      <c r="I836" s="1"/>
      <c r="J836" s="4"/>
      <c r="K836" s="4"/>
      <c r="L836" s="1"/>
      <c r="M836" s="4"/>
      <c r="N836" s="23"/>
      <c r="O836" s="24"/>
      <c r="P836" s="24"/>
      <c r="Q836" s="24"/>
      <c r="R836" s="26"/>
      <c r="S836" s="24"/>
      <c r="T836" s="24"/>
      <c r="U836" s="24"/>
      <c r="V836" s="28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s="20" customFormat="1" x14ac:dyDescent="0.25">
      <c r="A837" s="1">
        <v>835</v>
      </c>
      <c r="B837" s="1"/>
      <c r="C837" s="1"/>
      <c r="D837" s="4"/>
      <c r="E837" s="4"/>
      <c r="F837" s="4"/>
      <c r="G837" s="4"/>
      <c r="H837" s="4"/>
      <c r="I837" s="1"/>
      <c r="J837" s="4"/>
      <c r="K837" s="4"/>
      <c r="L837" s="1"/>
      <c r="M837" s="4"/>
      <c r="N837" s="23"/>
      <c r="O837" s="24"/>
      <c r="P837" s="24"/>
      <c r="Q837" s="24"/>
      <c r="R837" s="26"/>
      <c r="S837" s="24"/>
      <c r="T837" s="24"/>
      <c r="U837" s="24"/>
      <c r="V837" s="28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s="20" customFormat="1" x14ac:dyDescent="0.25">
      <c r="A838" s="1">
        <v>836</v>
      </c>
      <c r="B838" s="1"/>
      <c r="C838" s="1"/>
      <c r="D838" s="4"/>
      <c r="E838" s="4"/>
      <c r="F838" s="4"/>
      <c r="G838" s="4"/>
      <c r="H838" s="4"/>
      <c r="I838" s="1"/>
      <c r="J838" s="4"/>
      <c r="K838" s="4"/>
      <c r="L838" s="1"/>
      <c r="M838" s="4"/>
      <c r="N838" s="23"/>
      <c r="O838" s="24"/>
      <c r="P838" s="24"/>
      <c r="Q838" s="24"/>
      <c r="R838" s="26"/>
      <c r="S838" s="24"/>
      <c r="T838" s="24"/>
      <c r="U838" s="24"/>
      <c r="V838" s="28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s="20" customFormat="1" x14ac:dyDescent="0.25">
      <c r="A839" s="1">
        <v>837</v>
      </c>
      <c r="B839" s="1"/>
      <c r="C839" s="1"/>
      <c r="D839" s="4"/>
      <c r="E839" s="4"/>
      <c r="F839" s="4"/>
      <c r="G839" s="4"/>
      <c r="H839" s="4"/>
      <c r="I839" s="1"/>
      <c r="J839" s="4"/>
      <c r="K839" s="4"/>
      <c r="L839" s="1"/>
      <c r="M839" s="4"/>
      <c r="N839" s="23"/>
      <c r="O839" s="24"/>
      <c r="P839" s="24"/>
      <c r="Q839" s="24"/>
      <c r="R839" s="26"/>
      <c r="S839" s="24"/>
      <c r="T839" s="24"/>
      <c r="U839" s="24"/>
      <c r="V839" s="28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s="20" customFormat="1" x14ac:dyDescent="0.25">
      <c r="A840" s="1">
        <v>838</v>
      </c>
      <c r="B840" s="1"/>
      <c r="C840" s="1"/>
      <c r="D840" s="4"/>
      <c r="E840" s="4"/>
      <c r="F840" s="4"/>
      <c r="G840" s="4"/>
      <c r="H840" s="4"/>
      <c r="I840" s="1"/>
      <c r="J840" s="4"/>
      <c r="K840" s="4"/>
      <c r="L840" s="1"/>
      <c r="M840" s="4"/>
      <c r="N840" s="23"/>
      <c r="O840" s="24"/>
      <c r="P840" s="24"/>
      <c r="Q840" s="24"/>
      <c r="R840" s="26"/>
      <c r="S840" s="24"/>
      <c r="T840" s="24"/>
      <c r="U840" s="24"/>
      <c r="V840" s="28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s="20" customFormat="1" x14ac:dyDescent="0.25">
      <c r="A841" s="1">
        <v>839</v>
      </c>
      <c r="B841" s="1"/>
      <c r="C841" s="1"/>
      <c r="D841" s="4"/>
      <c r="E841" s="4"/>
      <c r="F841" s="4"/>
      <c r="G841" s="4"/>
      <c r="H841" s="4"/>
      <c r="I841" s="1"/>
      <c r="J841" s="4"/>
      <c r="K841" s="4"/>
      <c r="L841" s="1"/>
      <c r="M841" s="4"/>
      <c r="N841" s="23"/>
      <c r="O841" s="24"/>
      <c r="P841" s="24"/>
      <c r="Q841" s="24"/>
      <c r="R841" s="26"/>
      <c r="S841" s="24"/>
      <c r="T841" s="24"/>
      <c r="U841" s="24"/>
      <c r="V841" s="28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s="20" customFormat="1" x14ac:dyDescent="0.25">
      <c r="A842" s="1">
        <v>840</v>
      </c>
      <c r="B842" s="1"/>
      <c r="C842" s="1"/>
      <c r="D842" s="4"/>
      <c r="E842" s="4"/>
      <c r="F842" s="4"/>
      <c r="G842" s="4"/>
      <c r="H842" s="4"/>
      <c r="I842" s="1"/>
      <c r="J842" s="4"/>
      <c r="K842" s="4"/>
      <c r="L842" s="1"/>
      <c r="M842" s="4"/>
      <c r="N842" s="23"/>
      <c r="O842" s="24"/>
      <c r="P842" s="24"/>
      <c r="Q842" s="24"/>
      <c r="R842" s="26"/>
      <c r="S842" s="24"/>
      <c r="T842" s="24"/>
      <c r="U842" s="24"/>
      <c r="V842" s="28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s="20" customFormat="1" x14ac:dyDescent="0.25">
      <c r="A843" s="1">
        <v>841</v>
      </c>
      <c r="B843" s="1"/>
      <c r="C843" s="1"/>
      <c r="D843" s="4"/>
      <c r="E843" s="4"/>
      <c r="F843" s="4"/>
      <c r="G843" s="4"/>
      <c r="H843" s="4"/>
      <c r="I843" s="1"/>
      <c r="J843" s="4"/>
      <c r="K843" s="4"/>
      <c r="L843" s="1"/>
      <c r="M843" s="4"/>
      <c r="N843" s="23"/>
      <c r="O843" s="24"/>
      <c r="P843" s="24"/>
      <c r="Q843" s="24"/>
      <c r="R843" s="26"/>
      <c r="S843" s="24"/>
      <c r="T843" s="24"/>
      <c r="U843" s="24"/>
      <c r="V843" s="28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s="20" customFormat="1" x14ac:dyDescent="0.25">
      <c r="A844" s="1">
        <v>842</v>
      </c>
      <c r="B844" s="1"/>
      <c r="C844" s="1"/>
      <c r="D844" s="4"/>
      <c r="E844" s="4"/>
      <c r="F844" s="4"/>
      <c r="G844" s="4"/>
      <c r="H844" s="4"/>
      <c r="I844" s="1"/>
      <c r="J844" s="4"/>
      <c r="K844" s="4"/>
      <c r="L844" s="1"/>
      <c r="M844" s="4"/>
      <c r="N844" s="23"/>
      <c r="O844" s="24"/>
      <c r="P844" s="24"/>
      <c r="Q844" s="24"/>
      <c r="R844" s="26"/>
      <c r="S844" s="24"/>
      <c r="T844" s="24"/>
      <c r="U844" s="24"/>
      <c r="V844" s="28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s="20" customFormat="1" x14ac:dyDescent="0.25">
      <c r="A845" s="1">
        <v>843</v>
      </c>
      <c r="B845" s="1"/>
      <c r="C845" s="1"/>
      <c r="D845" s="4"/>
      <c r="E845" s="4"/>
      <c r="F845" s="4"/>
      <c r="G845" s="4"/>
      <c r="H845" s="4"/>
      <c r="I845" s="1"/>
      <c r="J845" s="4"/>
      <c r="K845" s="4"/>
      <c r="L845" s="1"/>
      <c r="M845" s="4"/>
      <c r="N845" s="23"/>
      <c r="O845" s="24"/>
      <c r="P845" s="24"/>
      <c r="Q845" s="24"/>
      <c r="R845" s="26"/>
      <c r="S845" s="24"/>
      <c r="T845" s="24"/>
      <c r="U845" s="24"/>
      <c r="V845" s="28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s="20" customFormat="1" x14ac:dyDescent="0.25">
      <c r="A846" s="1">
        <v>844</v>
      </c>
      <c r="B846" s="1"/>
      <c r="C846" s="1"/>
      <c r="D846" s="4"/>
      <c r="E846" s="4"/>
      <c r="F846" s="4"/>
      <c r="G846" s="4"/>
      <c r="H846" s="4"/>
      <c r="I846" s="1"/>
      <c r="J846" s="4"/>
      <c r="K846" s="4"/>
      <c r="L846" s="1"/>
      <c r="M846" s="4"/>
      <c r="N846" s="23"/>
      <c r="O846" s="24"/>
      <c r="P846" s="24"/>
      <c r="Q846" s="24"/>
      <c r="R846" s="26"/>
      <c r="S846" s="24"/>
      <c r="T846" s="24"/>
      <c r="U846" s="24"/>
      <c r="V846" s="28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s="20" customFormat="1" x14ac:dyDescent="0.25">
      <c r="A847" s="1">
        <v>845</v>
      </c>
      <c r="B847" s="1"/>
      <c r="C847" s="1"/>
      <c r="D847" s="4"/>
      <c r="E847" s="4"/>
      <c r="F847" s="4"/>
      <c r="G847" s="4"/>
      <c r="H847" s="4"/>
      <c r="I847" s="1"/>
      <c r="J847" s="4"/>
      <c r="K847" s="4"/>
      <c r="L847" s="1"/>
      <c r="M847" s="4"/>
      <c r="N847" s="23"/>
      <c r="O847" s="24"/>
      <c r="P847" s="24"/>
      <c r="Q847" s="24"/>
      <c r="R847" s="26"/>
      <c r="S847" s="24"/>
      <c r="T847" s="24"/>
      <c r="U847" s="24"/>
      <c r="V847" s="28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s="20" customFormat="1" x14ac:dyDescent="0.25">
      <c r="A848" s="1">
        <v>846</v>
      </c>
      <c r="B848" s="1"/>
      <c r="C848" s="1"/>
      <c r="D848" s="4"/>
      <c r="E848" s="4"/>
      <c r="F848" s="4"/>
      <c r="G848" s="4"/>
      <c r="H848" s="4"/>
      <c r="I848" s="1"/>
      <c r="J848" s="4"/>
      <c r="K848" s="4"/>
      <c r="L848" s="1"/>
      <c r="M848" s="4"/>
      <c r="N848" s="23"/>
      <c r="O848" s="24"/>
      <c r="P848" s="24"/>
      <c r="Q848" s="24"/>
      <c r="R848" s="26"/>
      <c r="S848" s="24"/>
      <c r="T848" s="24"/>
      <c r="U848" s="24"/>
      <c r="V848" s="28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s="20" customFormat="1" x14ac:dyDescent="0.25">
      <c r="A849" s="1">
        <v>847</v>
      </c>
      <c r="B849" s="1"/>
      <c r="C849" s="1"/>
      <c r="D849" s="4"/>
      <c r="E849" s="4"/>
      <c r="F849" s="4"/>
      <c r="G849" s="4"/>
      <c r="H849" s="4"/>
      <c r="I849" s="1"/>
      <c r="J849" s="4"/>
      <c r="K849" s="4"/>
      <c r="L849" s="1"/>
      <c r="M849" s="4"/>
      <c r="N849" s="23"/>
      <c r="O849" s="24"/>
      <c r="P849" s="24"/>
      <c r="Q849" s="24"/>
      <c r="R849" s="26"/>
      <c r="S849" s="24"/>
      <c r="T849" s="24"/>
      <c r="U849" s="24"/>
      <c r="V849" s="28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s="20" customFormat="1" x14ac:dyDescent="0.25">
      <c r="A850" s="1">
        <v>848</v>
      </c>
      <c r="B850" s="1"/>
      <c r="C850" s="1"/>
      <c r="D850" s="4"/>
      <c r="E850" s="4"/>
      <c r="F850" s="4"/>
      <c r="G850" s="4"/>
      <c r="H850" s="4"/>
      <c r="I850" s="1"/>
      <c r="J850" s="4"/>
      <c r="K850" s="4"/>
      <c r="L850" s="1"/>
      <c r="M850" s="4"/>
      <c r="N850" s="23"/>
      <c r="O850" s="24"/>
      <c r="P850" s="24"/>
      <c r="Q850" s="24"/>
      <c r="R850" s="26"/>
      <c r="S850" s="24"/>
      <c r="T850" s="24"/>
      <c r="U850" s="24"/>
      <c r="V850" s="28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s="20" customFormat="1" x14ac:dyDescent="0.25">
      <c r="A851" s="1">
        <v>849</v>
      </c>
      <c r="B851" s="1"/>
      <c r="C851" s="1"/>
      <c r="D851" s="4"/>
      <c r="E851" s="4"/>
      <c r="F851" s="4"/>
      <c r="G851" s="4"/>
      <c r="H851" s="4"/>
      <c r="I851" s="1"/>
      <c r="J851" s="4"/>
      <c r="K851" s="4"/>
      <c r="L851" s="1"/>
      <c r="M851" s="4"/>
      <c r="N851" s="23"/>
      <c r="O851" s="24"/>
      <c r="P851" s="24"/>
      <c r="Q851" s="24"/>
      <c r="R851" s="26"/>
      <c r="S851" s="24"/>
      <c r="T851" s="24"/>
      <c r="U851" s="24"/>
      <c r="V851" s="28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s="20" customFormat="1" x14ac:dyDescent="0.25">
      <c r="A852" s="1">
        <v>850</v>
      </c>
      <c r="B852" s="1"/>
      <c r="C852" s="1"/>
      <c r="D852" s="4"/>
      <c r="E852" s="4"/>
      <c r="F852" s="4"/>
      <c r="G852" s="4"/>
      <c r="H852" s="4"/>
      <c r="I852" s="1"/>
      <c r="J852" s="4"/>
      <c r="K852" s="4"/>
      <c r="L852" s="1"/>
      <c r="M852" s="4"/>
      <c r="N852" s="23"/>
      <c r="O852" s="24"/>
      <c r="P852" s="24"/>
      <c r="Q852" s="24"/>
      <c r="R852" s="26"/>
      <c r="S852" s="24"/>
      <c r="T852" s="24"/>
      <c r="U852" s="24"/>
      <c r="V852" s="28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s="20" customFormat="1" x14ac:dyDescent="0.25">
      <c r="A853" s="1">
        <v>851</v>
      </c>
      <c r="B853" s="1"/>
      <c r="C853" s="1"/>
      <c r="D853" s="4"/>
      <c r="E853" s="4"/>
      <c r="F853" s="4"/>
      <c r="G853" s="4"/>
      <c r="H853" s="4"/>
      <c r="I853" s="1"/>
      <c r="J853" s="4"/>
      <c r="K853" s="4"/>
      <c r="L853" s="1"/>
      <c r="M853" s="4"/>
      <c r="N853" s="23"/>
      <c r="O853" s="24"/>
      <c r="P853" s="24"/>
      <c r="Q853" s="24"/>
      <c r="R853" s="26"/>
      <c r="S853" s="24"/>
      <c r="T853" s="24"/>
      <c r="U853" s="24"/>
      <c r="V853" s="28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s="20" customFormat="1" x14ac:dyDescent="0.25">
      <c r="A854" s="1">
        <v>852</v>
      </c>
      <c r="B854" s="1"/>
      <c r="C854" s="1"/>
      <c r="D854" s="4"/>
      <c r="E854" s="4"/>
      <c r="F854" s="4"/>
      <c r="G854" s="4"/>
      <c r="H854" s="4"/>
      <c r="I854" s="1"/>
      <c r="J854" s="4"/>
      <c r="K854" s="4"/>
      <c r="L854" s="1"/>
      <c r="M854" s="4"/>
      <c r="N854" s="23"/>
      <c r="O854" s="24"/>
      <c r="P854" s="24"/>
      <c r="Q854" s="24"/>
      <c r="R854" s="26"/>
      <c r="S854" s="24"/>
      <c r="T854" s="24"/>
      <c r="U854" s="24"/>
      <c r="V854" s="28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s="20" customFormat="1" x14ac:dyDescent="0.25">
      <c r="A855" s="1">
        <v>853</v>
      </c>
      <c r="B855" s="1"/>
      <c r="C855" s="1"/>
      <c r="D855" s="4"/>
      <c r="E855" s="4"/>
      <c r="F855" s="4"/>
      <c r="G855" s="4"/>
      <c r="H855" s="4"/>
      <c r="I855" s="1"/>
      <c r="J855" s="4"/>
      <c r="K855" s="4"/>
      <c r="L855" s="1"/>
      <c r="M855" s="4"/>
      <c r="N855" s="23"/>
      <c r="O855" s="24"/>
      <c r="P855" s="24"/>
      <c r="Q855" s="24"/>
      <c r="R855" s="26"/>
      <c r="S855" s="24"/>
      <c r="T855" s="24"/>
      <c r="U855" s="24"/>
      <c r="V855" s="28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s="20" customFormat="1" x14ac:dyDescent="0.25">
      <c r="A856" s="1">
        <v>854</v>
      </c>
      <c r="B856" s="1"/>
      <c r="C856" s="1"/>
      <c r="D856" s="4"/>
      <c r="E856" s="4"/>
      <c r="F856" s="4"/>
      <c r="G856" s="4"/>
      <c r="H856" s="4"/>
      <c r="I856" s="1"/>
      <c r="J856" s="4"/>
      <c r="K856" s="4"/>
      <c r="L856" s="1"/>
      <c r="M856" s="4"/>
      <c r="N856" s="23"/>
      <c r="O856" s="24"/>
      <c r="P856" s="24"/>
      <c r="Q856" s="24"/>
      <c r="R856" s="26"/>
      <c r="S856" s="24"/>
      <c r="T856" s="24"/>
      <c r="U856" s="24"/>
      <c r="V856" s="28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s="20" customFormat="1" x14ac:dyDescent="0.25">
      <c r="A857" s="1">
        <v>855</v>
      </c>
      <c r="B857" s="1"/>
      <c r="C857" s="1"/>
      <c r="D857" s="4"/>
      <c r="E857" s="4"/>
      <c r="F857" s="4"/>
      <c r="G857" s="4"/>
      <c r="H857" s="4"/>
      <c r="I857" s="1"/>
      <c r="J857" s="4"/>
      <c r="K857" s="4"/>
      <c r="L857" s="1"/>
      <c r="M857" s="4"/>
      <c r="N857" s="23"/>
      <c r="O857" s="24"/>
      <c r="P857" s="24"/>
      <c r="Q857" s="24"/>
      <c r="R857" s="26"/>
      <c r="S857" s="24"/>
      <c r="T857" s="24"/>
      <c r="U857" s="24"/>
      <c r="V857" s="28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s="20" customFormat="1" x14ac:dyDescent="0.25">
      <c r="A858" s="1">
        <v>856</v>
      </c>
      <c r="B858" s="1"/>
      <c r="C858" s="1"/>
      <c r="D858" s="4"/>
      <c r="E858" s="4"/>
      <c r="F858" s="4"/>
      <c r="G858" s="4"/>
      <c r="H858" s="4"/>
      <c r="I858" s="1"/>
      <c r="J858" s="4"/>
      <c r="K858" s="4"/>
      <c r="L858" s="1"/>
      <c r="M858" s="4"/>
      <c r="N858" s="23"/>
      <c r="O858" s="24"/>
      <c r="P858" s="24"/>
      <c r="Q858" s="24"/>
      <c r="R858" s="26"/>
      <c r="S858" s="24"/>
      <c r="T858" s="24"/>
      <c r="U858" s="24"/>
      <c r="V858" s="28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s="20" customFormat="1" x14ac:dyDescent="0.25">
      <c r="A859" s="1">
        <v>857</v>
      </c>
      <c r="B859" s="1"/>
      <c r="C859" s="1"/>
      <c r="D859" s="4"/>
      <c r="E859" s="4"/>
      <c r="F859" s="4"/>
      <c r="G859" s="4"/>
      <c r="H859" s="4"/>
      <c r="I859" s="1"/>
      <c r="J859" s="4"/>
      <c r="K859" s="4"/>
      <c r="L859" s="1"/>
      <c r="M859" s="4"/>
      <c r="N859" s="23"/>
      <c r="O859" s="24"/>
      <c r="P859" s="24"/>
      <c r="Q859" s="24"/>
      <c r="R859" s="26"/>
      <c r="S859" s="24"/>
      <c r="T859" s="24"/>
      <c r="U859" s="24"/>
      <c r="V859" s="28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s="20" customFormat="1" x14ac:dyDescent="0.25">
      <c r="A860" s="1">
        <v>858</v>
      </c>
      <c r="B860" s="1"/>
      <c r="C860" s="1"/>
      <c r="D860" s="4"/>
      <c r="E860" s="4"/>
      <c r="F860" s="4"/>
      <c r="G860" s="4"/>
      <c r="H860" s="4"/>
      <c r="I860" s="1"/>
      <c r="J860" s="4"/>
      <c r="K860" s="4"/>
      <c r="L860" s="1"/>
      <c r="M860" s="4"/>
      <c r="N860" s="23"/>
      <c r="O860" s="24"/>
      <c r="P860" s="24"/>
      <c r="Q860" s="24"/>
      <c r="R860" s="26"/>
      <c r="S860" s="24"/>
      <c r="T860" s="24"/>
      <c r="U860" s="24"/>
      <c r="V860" s="28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s="20" customFormat="1" x14ac:dyDescent="0.25">
      <c r="A861" s="1">
        <v>859</v>
      </c>
      <c r="B861" s="1"/>
      <c r="C861" s="1"/>
      <c r="D861" s="4"/>
      <c r="E861" s="4"/>
      <c r="F861" s="4"/>
      <c r="G861" s="4"/>
      <c r="H861" s="4"/>
      <c r="I861" s="1"/>
      <c r="J861" s="4"/>
      <c r="K861" s="4"/>
      <c r="L861" s="1"/>
      <c r="M861" s="4"/>
      <c r="N861" s="23"/>
      <c r="O861" s="24"/>
      <c r="P861" s="24"/>
      <c r="Q861" s="24"/>
      <c r="R861" s="26"/>
      <c r="S861" s="24"/>
      <c r="T861" s="24"/>
      <c r="U861" s="24"/>
      <c r="V861" s="28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s="20" customFormat="1" x14ac:dyDescent="0.25">
      <c r="A862" s="1">
        <v>860</v>
      </c>
      <c r="B862" s="1"/>
      <c r="C862" s="1"/>
      <c r="D862" s="4"/>
      <c r="E862" s="4"/>
      <c r="F862" s="4"/>
      <c r="G862" s="4"/>
      <c r="H862" s="4"/>
      <c r="I862" s="1"/>
      <c r="J862" s="4"/>
      <c r="K862" s="4"/>
      <c r="L862" s="1"/>
      <c r="M862" s="4"/>
      <c r="N862" s="23"/>
      <c r="O862" s="24"/>
      <c r="P862" s="24"/>
      <c r="Q862" s="24"/>
      <c r="R862" s="26"/>
      <c r="S862" s="24"/>
      <c r="T862" s="24"/>
      <c r="U862" s="24"/>
      <c r="V862" s="28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s="20" customFormat="1" x14ac:dyDescent="0.25">
      <c r="A863" s="1">
        <v>861</v>
      </c>
      <c r="B863" s="1"/>
      <c r="C863" s="1"/>
      <c r="D863" s="4"/>
      <c r="E863" s="4"/>
      <c r="F863" s="4"/>
      <c r="G863" s="4"/>
      <c r="H863" s="4"/>
      <c r="I863" s="1"/>
      <c r="J863" s="4"/>
      <c r="K863" s="4"/>
      <c r="L863" s="1"/>
      <c r="M863" s="4"/>
      <c r="N863" s="23"/>
      <c r="O863" s="24"/>
      <c r="P863" s="24"/>
      <c r="Q863" s="24"/>
      <c r="R863" s="26"/>
      <c r="S863" s="24"/>
      <c r="T863" s="24"/>
      <c r="U863" s="24"/>
      <c r="V863" s="28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s="20" customFormat="1" x14ac:dyDescent="0.25">
      <c r="A864" s="1">
        <v>862</v>
      </c>
      <c r="B864" s="1"/>
      <c r="C864" s="1"/>
      <c r="D864" s="4"/>
      <c r="E864" s="4"/>
      <c r="F864" s="4"/>
      <c r="G864" s="4"/>
      <c r="H864" s="4"/>
      <c r="I864" s="1"/>
      <c r="J864" s="4"/>
      <c r="K864" s="4"/>
      <c r="L864" s="1"/>
      <c r="M864" s="4"/>
      <c r="N864" s="23"/>
      <c r="O864" s="24"/>
      <c r="P864" s="24"/>
      <c r="Q864" s="24"/>
      <c r="R864" s="26"/>
      <c r="S864" s="24"/>
      <c r="T864" s="24"/>
      <c r="U864" s="24"/>
      <c r="V864" s="28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s="20" customFormat="1" x14ac:dyDescent="0.25">
      <c r="A865" s="1">
        <v>863</v>
      </c>
      <c r="B865" s="1"/>
      <c r="C865" s="1"/>
      <c r="D865" s="4"/>
      <c r="E865" s="4"/>
      <c r="F865" s="4"/>
      <c r="G865" s="4"/>
      <c r="H865" s="4"/>
      <c r="I865" s="1"/>
      <c r="J865" s="4"/>
      <c r="K865" s="4"/>
      <c r="L865" s="1"/>
      <c r="M865" s="4"/>
      <c r="N865" s="23"/>
      <c r="O865" s="24"/>
      <c r="P865" s="24"/>
      <c r="Q865" s="24"/>
      <c r="R865" s="26"/>
      <c r="S865" s="24"/>
      <c r="T865" s="24"/>
      <c r="U865" s="24"/>
      <c r="V865" s="28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s="20" customFormat="1" x14ac:dyDescent="0.25">
      <c r="A866" s="1">
        <v>864</v>
      </c>
      <c r="B866" s="1"/>
      <c r="C866" s="1"/>
      <c r="D866" s="4"/>
      <c r="E866" s="4"/>
      <c r="F866" s="4"/>
      <c r="G866" s="4"/>
      <c r="H866" s="4"/>
      <c r="I866" s="1"/>
      <c r="J866" s="4"/>
      <c r="K866" s="4"/>
      <c r="L866" s="1"/>
      <c r="M866" s="4"/>
      <c r="N866" s="23"/>
      <c r="O866" s="24"/>
      <c r="P866" s="24"/>
      <c r="Q866" s="24"/>
      <c r="R866" s="26"/>
      <c r="S866" s="24"/>
      <c r="T866" s="24"/>
      <c r="U866" s="24"/>
      <c r="V866" s="28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s="20" customFormat="1" x14ac:dyDescent="0.25">
      <c r="A867" s="1">
        <v>865</v>
      </c>
      <c r="B867" s="1"/>
      <c r="C867" s="1"/>
      <c r="D867" s="4"/>
      <c r="E867" s="4"/>
      <c r="F867" s="4"/>
      <c r="G867" s="4"/>
      <c r="H867" s="4"/>
      <c r="I867" s="1"/>
      <c r="J867" s="4"/>
      <c r="K867" s="4"/>
      <c r="L867" s="1"/>
      <c r="M867" s="4"/>
      <c r="N867" s="23"/>
      <c r="O867" s="24"/>
      <c r="P867" s="24"/>
      <c r="Q867" s="24"/>
      <c r="R867" s="26"/>
      <c r="S867" s="24"/>
      <c r="T867" s="24"/>
      <c r="U867" s="24"/>
      <c r="V867" s="28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s="20" customFormat="1" x14ac:dyDescent="0.25">
      <c r="A868" s="1">
        <v>866</v>
      </c>
      <c r="B868" s="1"/>
      <c r="C868" s="1"/>
      <c r="D868" s="4"/>
      <c r="E868" s="4"/>
      <c r="F868" s="4"/>
      <c r="G868" s="4"/>
      <c r="H868" s="4"/>
      <c r="I868" s="1"/>
      <c r="J868" s="4"/>
      <c r="K868" s="4"/>
      <c r="L868" s="1"/>
      <c r="M868" s="4"/>
      <c r="N868" s="23"/>
      <c r="O868" s="24"/>
      <c r="P868" s="24"/>
      <c r="Q868" s="24"/>
      <c r="R868" s="26"/>
      <c r="S868" s="24"/>
      <c r="T868" s="24"/>
      <c r="U868" s="24"/>
      <c r="V868" s="28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s="20" customFormat="1" x14ac:dyDescent="0.25">
      <c r="A869" s="1">
        <v>867</v>
      </c>
      <c r="B869" s="1"/>
      <c r="C869" s="1"/>
      <c r="D869" s="4"/>
      <c r="E869" s="4"/>
      <c r="F869" s="4"/>
      <c r="G869" s="4"/>
      <c r="H869" s="4"/>
      <c r="I869" s="1"/>
      <c r="J869" s="4"/>
      <c r="K869" s="4"/>
      <c r="L869" s="1"/>
      <c r="M869" s="4"/>
      <c r="N869" s="23"/>
      <c r="O869" s="24"/>
      <c r="P869" s="24"/>
      <c r="Q869" s="24"/>
      <c r="R869" s="26"/>
      <c r="S869" s="24"/>
      <c r="T869" s="24"/>
      <c r="U869" s="24"/>
      <c r="V869" s="28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s="20" customFormat="1" x14ac:dyDescent="0.25">
      <c r="A870" s="1">
        <v>868</v>
      </c>
      <c r="B870" s="1"/>
      <c r="C870" s="1"/>
      <c r="D870" s="4"/>
      <c r="E870" s="4"/>
      <c r="F870" s="4"/>
      <c r="G870" s="4"/>
      <c r="H870" s="4"/>
      <c r="I870" s="1"/>
      <c r="J870" s="4"/>
      <c r="K870" s="4"/>
      <c r="L870" s="1"/>
      <c r="M870" s="4"/>
      <c r="N870" s="23"/>
      <c r="O870" s="24"/>
      <c r="P870" s="24"/>
      <c r="Q870" s="24"/>
      <c r="R870" s="26"/>
      <c r="S870" s="24"/>
      <c r="T870" s="24"/>
      <c r="U870" s="24"/>
      <c r="V870" s="28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s="20" customFormat="1" x14ac:dyDescent="0.25">
      <c r="A871" s="1">
        <v>869</v>
      </c>
      <c r="B871" s="1"/>
      <c r="C871" s="1"/>
      <c r="D871" s="4"/>
      <c r="E871" s="4"/>
      <c r="F871" s="4"/>
      <c r="G871" s="4"/>
      <c r="H871" s="4"/>
      <c r="I871" s="1"/>
      <c r="J871" s="4"/>
      <c r="K871" s="4"/>
      <c r="L871" s="1"/>
      <c r="M871" s="4"/>
      <c r="N871" s="23"/>
      <c r="O871" s="24"/>
      <c r="P871" s="24"/>
      <c r="Q871" s="24"/>
      <c r="R871" s="26"/>
      <c r="S871" s="24"/>
      <c r="T871" s="24"/>
      <c r="U871" s="24"/>
      <c r="V871" s="28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s="20" customFormat="1" x14ac:dyDescent="0.25">
      <c r="A872" s="1">
        <v>870</v>
      </c>
      <c r="B872" s="1"/>
      <c r="C872" s="1"/>
      <c r="D872" s="4"/>
      <c r="E872" s="4"/>
      <c r="F872" s="4"/>
      <c r="G872" s="4"/>
      <c r="H872" s="4"/>
      <c r="I872" s="1"/>
      <c r="J872" s="4"/>
      <c r="K872" s="4"/>
      <c r="L872" s="1"/>
      <c r="M872" s="4"/>
      <c r="N872" s="23"/>
      <c r="O872" s="24"/>
      <c r="P872" s="24"/>
      <c r="Q872" s="24"/>
      <c r="R872" s="26"/>
      <c r="S872" s="24"/>
      <c r="T872" s="24"/>
      <c r="U872" s="24"/>
      <c r="V872" s="28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s="20" customFormat="1" x14ac:dyDescent="0.25">
      <c r="A873" s="1">
        <v>871</v>
      </c>
      <c r="B873" s="1"/>
      <c r="C873" s="1"/>
      <c r="D873" s="4"/>
      <c r="E873" s="4"/>
      <c r="F873" s="4"/>
      <c r="G873" s="4"/>
      <c r="H873" s="4"/>
      <c r="I873" s="1"/>
      <c r="J873" s="4"/>
      <c r="K873" s="4"/>
      <c r="L873" s="1"/>
      <c r="M873" s="4"/>
      <c r="N873" s="23"/>
      <c r="O873" s="24"/>
      <c r="P873" s="24"/>
      <c r="Q873" s="24"/>
      <c r="R873" s="26"/>
      <c r="S873" s="24"/>
      <c r="T873" s="24"/>
      <c r="U873" s="24"/>
      <c r="V873" s="28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s="20" customFormat="1" x14ac:dyDescent="0.25">
      <c r="A874" s="1">
        <v>872</v>
      </c>
      <c r="B874" s="1"/>
      <c r="C874" s="1"/>
      <c r="D874" s="4"/>
      <c r="E874" s="4"/>
      <c r="F874" s="4"/>
      <c r="G874" s="4"/>
      <c r="H874" s="4"/>
      <c r="I874" s="1"/>
      <c r="J874" s="4"/>
      <c r="K874" s="4"/>
      <c r="L874" s="1"/>
      <c r="M874" s="4"/>
      <c r="N874" s="23"/>
      <c r="O874" s="24"/>
      <c r="P874" s="24"/>
      <c r="Q874" s="24"/>
      <c r="R874" s="26"/>
      <c r="S874" s="24"/>
      <c r="T874" s="24"/>
      <c r="U874" s="24"/>
      <c r="V874" s="28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s="20" customFormat="1" x14ac:dyDescent="0.25">
      <c r="A875" s="1">
        <v>873</v>
      </c>
      <c r="B875" s="1"/>
      <c r="C875" s="1"/>
      <c r="D875" s="4"/>
      <c r="E875" s="4"/>
      <c r="F875" s="4"/>
      <c r="G875" s="4"/>
      <c r="H875" s="4"/>
      <c r="I875" s="1"/>
      <c r="J875" s="4"/>
      <c r="K875" s="4"/>
      <c r="L875" s="1"/>
      <c r="M875" s="4"/>
      <c r="N875" s="23"/>
      <c r="O875" s="24"/>
      <c r="P875" s="24"/>
      <c r="Q875" s="24"/>
      <c r="R875" s="26"/>
      <c r="S875" s="24"/>
      <c r="T875" s="24"/>
      <c r="U875" s="24"/>
      <c r="V875" s="28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s="20" customFormat="1" x14ac:dyDescent="0.25">
      <c r="A876" s="1">
        <v>874</v>
      </c>
      <c r="B876" s="1"/>
      <c r="C876" s="1"/>
      <c r="D876" s="4"/>
      <c r="E876" s="4"/>
      <c r="F876" s="4"/>
      <c r="G876" s="4"/>
      <c r="H876" s="4"/>
      <c r="I876" s="1"/>
      <c r="J876" s="4"/>
      <c r="K876" s="4"/>
      <c r="L876" s="1"/>
      <c r="M876" s="4"/>
      <c r="N876" s="23"/>
      <c r="O876" s="24"/>
      <c r="P876" s="24"/>
      <c r="Q876" s="24"/>
      <c r="R876" s="26"/>
      <c r="S876" s="24"/>
      <c r="T876" s="24"/>
      <c r="U876" s="24"/>
      <c r="V876" s="28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s="20" customFormat="1" x14ac:dyDescent="0.25">
      <c r="A877" s="1">
        <v>875</v>
      </c>
      <c r="B877" s="1"/>
      <c r="C877" s="1"/>
      <c r="D877" s="4"/>
      <c r="E877" s="4"/>
      <c r="F877" s="4"/>
      <c r="G877" s="4"/>
      <c r="H877" s="4"/>
      <c r="I877" s="1"/>
      <c r="J877" s="4"/>
      <c r="K877" s="4"/>
      <c r="L877" s="1"/>
      <c r="M877" s="4"/>
      <c r="N877" s="23"/>
      <c r="O877" s="24"/>
      <c r="P877" s="24"/>
      <c r="Q877" s="24"/>
      <c r="R877" s="26"/>
      <c r="S877" s="24"/>
      <c r="T877" s="24"/>
      <c r="U877" s="24"/>
      <c r="V877" s="28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s="20" customFormat="1" x14ac:dyDescent="0.25">
      <c r="A878" s="1">
        <v>876</v>
      </c>
      <c r="B878" s="1"/>
      <c r="C878" s="1"/>
      <c r="D878" s="4"/>
      <c r="E878" s="4"/>
      <c r="F878" s="4"/>
      <c r="G878" s="4"/>
      <c r="H878" s="4"/>
      <c r="I878" s="1"/>
      <c r="J878" s="4"/>
      <c r="K878" s="4"/>
      <c r="L878" s="1"/>
      <c r="M878" s="4"/>
      <c r="N878" s="23"/>
      <c r="O878" s="24"/>
      <c r="P878" s="24"/>
      <c r="Q878" s="24"/>
      <c r="R878" s="26"/>
      <c r="S878" s="24"/>
      <c r="T878" s="24"/>
      <c r="U878" s="24"/>
      <c r="V878" s="28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s="20" customFormat="1" x14ac:dyDescent="0.25">
      <c r="A879" s="1">
        <v>877</v>
      </c>
      <c r="B879" s="1"/>
      <c r="C879" s="1"/>
      <c r="D879" s="4"/>
      <c r="E879" s="4"/>
      <c r="F879" s="4"/>
      <c r="G879" s="4"/>
      <c r="H879" s="4"/>
      <c r="I879" s="1"/>
      <c r="J879" s="4"/>
      <c r="K879" s="4"/>
      <c r="L879" s="1"/>
      <c r="M879" s="4"/>
      <c r="N879" s="23"/>
      <c r="O879" s="24"/>
      <c r="P879" s="24"/>
      <c r="Q879" s="24"/>
      <c r="R879" s="26"/>
      <c r="S879" s="24"/>
      <c r="T879" s="24"/>
      <c r="U879" s="24"/>
      <c r="V879" s="28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s="20" customFormat="1" x14ac:dyDescent="0.25">
      <c r="A880" s="1">
        <v>878</v>
      </c>
      <c r="B880" s="1"/>
      <c r="C880" s="1"/>
      <c r="D880" s="4"/>
      <c r="E880" s="4"/>
      <c r="F880" s="4"/>
      <c r="G880" s="4"/>
      <c r="H880" s="4"/>
      <c r="I880" s="1"/>
      <c r="J880" s="4"/>
      <c r="K880" s="4"/>
      <c r="L880" s="1"/>
      <c r="M880" s="4"/>
      <c r="N880" s="23"/>
      <c r="O880" s="24"/>
      <c r="P880" s="24"/>
      <c r="Q880" s="24"/>
      <c r="R880" s="26"/>
      <c r="S880" s="24"/>
      <c r="T880" s="24"/>
      <c r="U880" s="24"/>
      <c r="V880" s="28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s="20" customFormat="1" x14ac:dyDescent="0.25">
      <c r="A881" s="1">
        <v>879</v>
      </c>
      <c r="B881" s="1"/>
      <c r="C881" s="1"/>
      <c r="D881" s="4"/>
      <c r="E881" s="4"/>
      <c r="F881" s="4"/>
      <c r="G881" s="4"/>
      <c r="H881" s="4"/>
      <c r="I881" s="1"/>
      <c r="J881" s="4"/>
      <c r="K881" s="4"/>
      <c r="L881" s="1"/>
      <c r="M881" s="4"/>
      <c r="N881" s="23"/>
      <c r="O881" s="24"/>
      <c r="P881" s="24"/>
      <c r="Q881" s="24"/>
      <c r="R881" s="26"/>
      <c r="S881" s="24"/>
      <c r="T881" s="24"/>
      <c r="U881" s="24"/>
      <c r="V881" s="28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s="20" customFormat="1" x14ac:dyDescent="0.25">
      <c r="A882" s="1">
        <v>880</v>
      </c>
      <c r="B882" s="1"/>
      <c r="C882" s="1"/>
      <c r="D882" s="4"/>
      <c r="E882" s="4"/>
      <c r="F882" s="4"/>
      <c r="G882" s="4"/>
      <c r="H882" s="4"/>
      <c r="I882" s="1"/>
      <c r="J882" s="4"/>
      <c r="K882" s="4"/>
      <c r="L882" s="1"/>
      <c r="M882" s="4"/>
      <c r="N882" s="23"/>
      <c r="O882" s="24"/>
      <c r="P882" s="24"/>
      <c r="Q882" s="24"/>
      <c r="R882" s="26"/>
      <c r="S882" s="24"/>
      <c r="T882" s="24"/>
      <c r="U882" s="24"/>
      <c r="V882" s="28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s="20" customFormat="1" x14ac:dyDescent="0.25">
      <c r="A883" s="1">
        <v>881</v>
      </c>
      <c r="B883" s="1"/>
      <c r="C883" s="1"/>
      <c r="D883" s="4"/>
      <c r="E883" s="4"/>
      <c r="F883" s="4"/>
      <c r="G883" s="4"/>
      <c r="H883" s="4"/>
      <c r="I883" s="1"/>
      <c r="J883" s="4"/>
      <c r="K883" s="4"/>
      <c r="L883" s="1"/>
      <c r="M883" s="4"/>
      <c r="N883" s="23"/>
      <c r="O883" s="24"/>
      <c r="P883" s="24"/>
      <c r="Q883" s="24"/>
      <c r="R883" s="26"/>
      <c r="S883" s="24"/>
      <c r="T883" s="24"/>
      <c r="U883" s="24"/>
      <c r="V883" s="28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s="20" customFormat="1" x14ac:dyDescent="0.25">
      <c r="A884" s="1">
        <v>882</v>
      </c>
      <c r="B884" s="1"/>
      <c r="C884" s="1"/>
      <c r="D884" s="4"/>
      <c r="E884" s="4"/>
      <c r="F884" s="4"/>
      <c r="G884" s="4"/>
      <c r="H884" s="4"/>
      <c r="I884" s="1"/>
      <c r="J884" s="4"/>
      <c r="K884" s="4"/>
      <c r="L884" s="1"/>
      <c r="M884" s="4"/>
      <c r="N884" s="23"/>
      <c r="O884" s="24"/>
      <c r="P884" s="24"/>
      <c r="Q884" s="24"/>
      <c r="R884" s="26"/>
      <c r="S884" s="24"/>
      <c r="T884" s="24"/>
      <c r="U884" s="24"/>
      <c r="V884" s="28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s="20" customFormat="1" x14ac:dyDescent="0.25">
      <c r="A885" s="1">
        <v>883</v>
      </c>
      <c r="B885" s="1"/>
      <c r="C885" s="1"/>
      <c r="D885" s="4"/>
      <c r="E885" s="4"/>
      <c r="F885" s="4"/>
      <c r="G885" s="4"/>
      <c r="H885" s="4"/>
      <c r="I885" s="1"/>
      <c r="J885" s="4"/>
      <c r="K885" s="4"/>
      <c r="L885" s="1"/>
      <c r="M885" s="4"/>
      <c r="N885" s="23"/>
      <c r="O885" s="24"/>
      <c r="P885" s="24"/>
      <c r="Q885" s="24"/>
      <c r="R885" s="26"/>
      <c r="S885" s="24"/>
      <c r="T885" s="24"/>
      <c r="U885" s="24"/>
      <c r="V885" s="28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s="20" customFormat="1" x14ac:dyDescent="0.25">
      <c r="A886" s="1">
        <v>884</v>
      </c>
      <c r="B886" s="1"/>
      <c r="C886" s="1"/>
      <c r="D886" s="4"/>
      <c r="E886" s="4"/>
      <c r="F886" s="4"/>
      <c r="G886" s="4"/>
      <c r="H886" s="4"/>
      <c r="I886" s="1"/>
      <c r="J886" s="4"/>
      <c r="K886" s="4"/>
      <c r="L886" s="1"/>
      <c r="M886" s="4"/>
      <c r="N886" s="23"/>
      <c r="O886" s="24"/>
      <c r="P886" s="24"/>
      <c r="Q886" s="24"/>
      <c r="R886" s="26"/>
      <c r="S886" s="24"/>
      <c r="T886" s="24"/>
      <c r="U886" s="24"/>
      <c r="V886" s="28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s="20" customFormat="1" x14ac:dyDescent="0.25">
      <c r="A887" s="1">
        <v>885</v>
      </c>
      <c r="B887" s="1"/>
      <c r="C887" s="1"/>
      <c r="D887" s="4"/>
      <c r="E887" s="4"/>
      <c r="F887" s="4"/>
      <c r="G887" s="4"/>
      <c r="H887" s="4"/>
      <c r="I887" s="1"/>
      <c r="J887" s="4"/>
      <c r="K887" s="4"/>
      <c r="L887" s="1"/>
      <c r="M887" s="4"/>
      <c r="N887" s="23"/>
      <c r="O887" s="24"/>
      <c r="P887" s="24"/>
      <c r="Q887" s="24"/>
      <c r="R887" s="26"/>
      <c r="S887" s="24"/>
      <c r="T887" s="24"/>
      <c r="U887" s="24"/>
      <c r="V887" s="28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s="20" customFormat="1" x14ac:dyDescent="0.25">
      <c r="A888" s="1">
        <v>886</v>
      </c>
      <c r="B888" s="1"/>
      <c r="C888" s="1"/>
      <c r="D888" s="4"/>
      <c r="E888" s="4"/>
      <c r="F888" s="4"/>
      <c r="G888" s="4"/>
      <c r="H888" s="4"/>
      <c r="I888" s="1"/>
      <c r="J888" s="4"/>
      <c r="K888" s="4"/>
      <c r="L888" s="1"/>
      <c r="M888" s="4"/>
      <c r="N888" s="23"/>
      <c r="O888" s="24"/>
      <c r="P888" s="24"/>
      <c r="Q888" s="24"/>
      <c r="R888" s="26"/>
      <c r="S888" s="24"/>
      <c r="T888" s="24"/>
      <c r="U888" s="24"/>
      <c r="V888" s="28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s="20" customFormat="1" x14ac:dyDescent="0.25">
      <c r="A889" s="1">
        <v>887</v>
      </c>
      <c r="B889" s="1"/>
      <c r="C889" s="1"/>
      <c r="D889" s="4"/>
      <c r="E889" s="4"/>
      <c r="F889" s="4"/>
      <c r="G889" s="4"/>
      <c r="H889" s="4"/>
      <c r="I889" s="1"/>
      <c r="J889" s="4"/>
      <c r="K889" s="4"/>
      <c r="L889" s="1"/>
      <c r="M889" s="4"/>
      <c r="N889" s="23"/>
      <c r="O889" s="24"/>
      <c r="P889" s="24"/>
      <c r="Q889" s="24"/>
      <c r="R889" s="26"/>
      <c r="S889" s="24"/>
      <c r="T889" s="24"/>
      <c r="U889" s="24"/>
      <c r="V889" s="28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s="20" customFormat="1" x14ac:dyDescent="0.25">
      <c r="A890" s="1">
        <v>888</v>
      </c>
      <c r="B890" s="1"/>
      <c r="C890" s="1"/>
      <c r="D890" s="4"/>
      <c r="E890" s="4"/>
      <c r="F890" s="4"/>
      <c r="G890" s="4"/>
      <c r="H890" s="4"/>
      <c r="I890" s="1"/>
      <c r="J890" s="4"/>
      <c r="K890" s="4"/>
      <c r="L890" s="1"/>
      <c r="M890" s="4"/>
      <c r="N890" s="23"/>
      <c r="O890" s="24"/>
      <c r="P890" s="24"/>
      <c r="Q890" s="24"/>
      <c r="R890" s="26"/>
      <c r="S890" s="24"/>
      <c r="T890" s="24"/>
      <c r="U890" s="24"/>
      <c r="V890" s="28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s="20" customFormat="1" x14ac:dyDescent="0.25">
      <c r="A891" s="1">
        <v>889</v>
      </c>
      <c r="B891" s="1"/>
      <c r="C891" s="1"/>
      <c r="D891" s="4"/>
      <c r="E891" s="4"/>
      <c r="F891" s="4"/>
      <c r="G891" s="4"/>
      <c r="H891" s="4"/>
      <c r="I891" s="1"/>
      <c r="J891" s="4"/>
      <c r="K891" s="4"/>
      <c r="L891" s="1"/>
      <c r="M891" s="4"/>
      <c r="N891" s="23"/>
      <c r="O891" s="24"/>
      <c r="P891" s="24"/>
      <c r="Q891" s="24"/>
      <c r="R891" s="26"/>
      <c r="S891" s="24"/>
      <c r="T891" s="24"/>
      <c r="U891" s="24"/>
      <c r="V891" s="28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s="20" customFormat="1" x14ac:dyDescent="0.25">
      <c r="A892" s="1">
        <v>890</v>
      </c>
      <c r="B892" s="1"/>
      <c r="C892" s="1"/>
      <c r="D892" s="4"/>
      <c r="E892" s="4"/>
      <c r="F892" s="4"/>
      <c r="G892" s="4"/>
      <c r="H892" s="4"/>
      <c r="I892" s="1"/>
      <c r="J892" s="4"/>
      <c r="K892" s="4"/>
      <c r="L892" s="1"/>
      <c r="M892" s="4"/>
      <c r="N892" s="23"/>
      <c r="O892" s="24"/>
      <c r="P892" s="24"/>
      <c r="Q892" s="24"/>
      <c r="R892" s="26"/>
      <c r="S892" s="24"/>
      <c r="T892" s="24"/>
      <c r="U892" s="24"/>
      <c r="V892" s="28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s="20" customFormat="1" x14ac:dyDescent="0.25">
      <c r="A893" s="1">
        <v>891</v>
      </c>
      <c r="B893" s="1"/>
      <c r="C893" s="1"/>
      <c r="D893" s="4"/>
      <c r="E893" s="4"/>
      <c r="F893" s="4"/>
      <c r="G893" s="4"/>
      <c r="H893" s="4"/>
      <c r="I893" s="1"/>
      <c r="J893" s="4"/>
      <c r="K893" s="4"/>
      <c r="L893" s="1"/>
      <c r="M893" s="4"/>
      <c r="N893" s="23"/>
      <c r="O893" s="24"/>
      <c r="P893" s="24"/>
      <c r="Q893" s="24"/>
      <c r="R893" s="26"/>
      <c r="S893" s="24"/>
      <c r="T893" s="24"/>
      <c r="U893" s="24"/>
      <c r="V893" s="28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s="20" customFormat="1" x14ac:dyDescent="0.25">
      <c r="A894" s="1">
        <v>892</v>
      </c>
      <c r="B894" s="1"/>
      <c r="C894" s="1"/>
      <c r="D894" s="4"/>
      <c r="E894" s="4"/>
      <c r="F894" s="4"/>
      <c r="G894" s="4"/>
      <c r="H894" s="4"/>
      <c r="I894" s="1"/>
      <c r="J894" s="4"/>
      <c r="K894" s="4"/>
      <c r="L894" s="1"/>
      <c r="M894" s="4"/>
      <c r="N894" s="23"/>
      <c r="O894" s="24"/>
      <c r="P894" s="24"/>
      <c r="Q894" s="24"/>
      <c r="R894" s="26"/>
      <c r="S894" s="24"/>
      <c r="T894" s="24"/>
      <c r="U894" s="24"/>
      <c r="V894" s="28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s="20" customFormat="1" x14ac:dyDescent="0.25">
      <c r="A895" s="1">
        <v>893</v>
      </c>
      <c r="B895" s="1"/>
      <c r="C895" s="1"/>
      <c r="D895" s="4"/>
      <c r="E895" s="4"/>
      <c r="F895" s="4"/>
      <c r="G895" s="4"/>
      <c r="H895" s="4"/>
      <c r="I895" s="1"/>
      <c r="J895" s="4"/>
      <c r="K895" s="4"/>
      <c r="L895" s="1"/>
      <c r="M895" s="4"/>
      <c r="N895" s="23"/>
      <c r="O895" s="24"/>
      <c r="P895" s="24"/>
      <c r="Q895" s="24"/>
      <c r="R895" s="26"/>
      <c r="S895" s="24"/>
      <c r="T895" s="24"/>
      <c r="U895" s="24"/>
      <c r="V895" s="28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s="20" customFormat="1" x14ac:dyDescent="0.25">
      <c r="A896" s="1">
        <v>894</v>
      </c>
      <c r="B896" s="1"/>
      <c r="C896" s="1"/>
      <c r="D896" s="4"/>
      <c r="E896" s="4"/>
      <c r="F896" s="4"/>
      <c r="G896" s="4"/>
      <c r="H896" s="4"/>
      <c r="I896" s="1"/>
      <c r="J896" s="4"/>
      <c r="K896" s="4"/>
      <c r="L896" s="1"/>
      <c r="M896" s="4"/>
      <c r="N896" s="23"/>
      <c r="O896" s="24"/>
      <c r="P896" s="24"/>
      <c r="Q896" s="24"/>
      <c r="R896" s="26"/>
      <c r="S896" s="24"/>
      <c r="T896" s="24"/>
      <c r="U896" s="24"/>
      <c r="V896" s="28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s="20" customFormat="1" x14ac:dyDescent="0.25">
      <c r="A897" s="1">
        <v>895</v>
      </c>
      <c r="B897" s="1"/>
      <c r="C897" s="1"/>
      <c r="D897" s="4"/>
      <c r="E897" s="4"/>
      <c r="F897" s="4"/>
      <c r="G897" s="4"/>
      <c r="H897" s="4"/>
      <c r="I897" s="1"/>
      <c r="J897" s="4"/>
      <c r="K897" s="4"/>
      <c r="L897" s="1"/>
      <c r="M897" s="4"/>
      <c r="N897" s="23"/>
      <c r="O897" s="24"/>
      <c r="P897" s="24"/>
      <c r="Q897" s="24"/>
      <c r="R897" s="26"/>
      <c r="S897" s="24"/>
      <c r="T897" s="24"/>
      <c r="U897" s="24"/>
      <c r="V897" s="28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s="20" customFormat="1" x14ac:dyDescent="0.25">
      <c r="A898" s="1">
        <v>896</v>
      </c>
      <c r="B898" s="1"/>
      <c r="C898" s="1"/>
      <c r="D898" s="4"/>
      <c r="E898" s="4"/>
      <c r="F898" s="4"/>
      <c r="G898" s="4"/>
      <c r="H898" s="4"/>
      <c r="I898" s="1"/>
      <c r="J898" s="4"/>
      <c r="K898" s="4"/>
      <c r="L898" s="1"/>
      <c r="M898" s="4"/>
      <c r="N898" s="23"/>
      <c r="O898" s="24"/>
      <c r="P898" s="24"/>
      <c r="Q898" s="24"/>
      <c r="R898" s="26"/>
      <c r="S898" s="24"/>
      <c r="T898" s="24"/>
      <c r="U898" s="24"/>
      <c r="V898" s="28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s="20" customFormat="1" x14ac:dyDescent="0.25">
      <c r="A899" s="1">
        <v>897</v>
      </c>
      <c r="B899" s="1"/>
      <c r="C899" s="1"/>
      <c r="D899" s="4"/>
      <c r="E899" s="4"/>
      <c r="F899" s="4"/>
      <c r="G899" s="4"/>
      <c r="H899" s="4"/>
      <c r="I899" s="1"/>
      <c r="J899" s="4"/>
      <c r="K899" s="4"/>
      <c r="L899" s="1"/>
      <c r="M899" s="4"/>
      <c r="N899" s="23"/>
      <c r="O899" s="24"/>
      <c r="P899" s="24"/>
      <c r="Q899" s="24"/>
      <c r="R899" s="26"/>
      <c r="S899" s="24"/>
      <c r="T899" s="24"/>
      <c r="U899" s="24"/>
      <c r="V899" s="28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s="20" customFormat="1" x14ac:dyDescent="0.25">
      <c r="A900" s="1">
        <v>898</v>
      </c>
      <c r="B900" s="1"/>
      <c r="C900" s="1"/>
      <c r="D900" s="4"/>
      <c r="E900" s="4"/>
      <c r="F900" s="4"/>
      <c r="G900" s="4"/>
      <c r="H900" s="4"/>
      <c r="I900" s="1"/>
      <c r="J900" s="4"/>
      <c r="K900" s="4"/>
      <c r="L900" s="1"/>
      <c r="M900" s="4"/>
      <c r="N900" s="23"/>
      <c r="O900" s="24"/>
      <c r="P900" s="24"/>
      <c r="Q900" s="24"/>
      <c r="R900" s="26"/>
      <c r="S900" s="24"/>
      <c r="T900" s="24"/>
      <c r="U900" s="24"/>
      <c r="V900" s="28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s="20" customFormat="1" x14ac:dyDescent="0.25">
      <c r="A901" s="1">
        <v>899</v>
      </c>
      <c r="B901" s="1"/>
      <c r="C901" s="1"/>
      <c r="D901" s="4"/>
      <c r="E901" s="4"/>
      <c r="F901" s="4"/>
      <c r="G901" s="4"/>
      <c r="H901" s="4"/>
      <c r="I901" s="1"/>
      <c r="J901" s="4"/>
      <c r="K901" s="4"/>
      <c r="L901" s="1"/>
      <c r="M901" s="4"/>
      <c r="N901" s="23"/>
      <c r="O901" s="24"/>
      <c r="P901" s="24"/>
      <c r="Q901" s="24"/>
      <c r="R901" s="26"/>
      <c r="S901" s="24"/>
      <c r="T901" s="24"/>
      <c r="U901" s="24"/>
      <c r="V901" s="28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s="20" customFormat="1" x14ac:dyDescent="0.25">
      <c r="A902" s="1">
        <v>900</v>
      </c>
      <c r="B902" s="1"/>
      <c r="C902" s="1"/>
      <c r="D902" s="4"/>
      <c r="E902" s="4"/>
      <c r="F902" s="4"/>
      <c r="G902" s="4"/>
      <c r="H902" s="4"/>
      <c r="I902" s="1"/>
      <c r="J902" s="4"/>
      <c r="K902" s="4"/>
      <c r="L902" s="1"/>
      <c r="M902" s="4"/>
      <c r="N902" s="23"/>
      <c r="O902" s="24"/>
      <c r="P902" s="24"/>
      <c r="Q902" s="24"/>
      <c r="R902" s="26"/>
      <c r="S902" s="24"/>
      <c r="T902" s="24"/>
      <c r="U902" s="24"/>
      <c r="V902" s="28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s="20" customFormat="1" x14ac:dyDescent="0.25">
      <c r="A903" s="1">
        <v>901</v>
      </c>
      <c r="B903" s="1"/>
      <c r="C903" s="1"/>
      <c r="D903" s="4"/>
      <c r="E903" s="4"/>
      <c r="F903" s="4"/>
      <c r="G903" s="4"/>
      <c r="H903" s="4"/>
      <c r="I903" s="1"/>
      <c r="J903" s="4"/>
      <c r="K903" s="4"/>
      <c r="L903" s="1"/>
      <c r="M903" s="4"/>
      <c r="N903" s="23"/>
      <c r="O903" s="24"/>
      <c r="P903" s="24"/>
      <c r="Q903" s="24"/>
      <c r="R903" s="26"/>
      <c r="S903" s="24"/>
      <c r="T903" s="24"/>
      <c r="U903" s="24"/>
      <c r="V903" s="28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s="20" customFormat="1" x14ac:dyDescent="0.25">
      <c r="A904" s="1">
        <v>902</v>
      </c>
      <c r="B904" s="1"/>
      <c r="C904" s="1"/>
      <c r="D904" s="4"/>
      <c r="E904" s="4"/>
      <c r="F904" s="4"/>
      <c r="G904" s="4"/>
      <c r="H904" s="4"/>
      <c r="I904" s="1"/>
      <c r="J904" s="4"/>
      <c r="K904" s="4"/>
      <c r="L904" s="1"/>
      <c r="M904" s="4"/>
      <c r="N904" s="23"/>
      <c r="O904" s="24"/>
      <c r="P904" s="24"/>
      <c r="Q904" s="24"/>
      <c r="R904" s="26"/>
      <c r="S904" s="24"/>
      <c r="T904" s="24"/>
      <c r="U904" s="24"/>
      <c r="V904" s="28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s="20" customFormat="1" x14ac:dyDescent="0.25">
      <c r="A905" s="1">
        <v>903</v>
      </c>
      <c r="B905" s="1"/>
      <c r="C905" s="1"/>
      <c r="D905" s="4"/>
      <c r="E905" s="4"/>
      <c r="F905" s="4"/>
      <c r="G905" s="4"/>
      <c r="H905" s="4"/>
      <c r="I905" s="1"/>
      <c r="J905" s="4"/>
      <c r="K905" s="4"/>
      <c r="L905" s="1"/>
      <c r="M905" s="4"/>
      <c r="N905" s="23"/>
      <c r="O905" s="24"/>
      <c r="P905" s="24"/>
      <c r="Q905" s="24"/>
      <c r="R905" s="26"/>
      <c r="S905" s="24"/>
      <c r="T905" s="24"/>
      <c r="U905" s="24"/>
      <c r="V905" s="28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s="20" customFormat="1" x14ac:dyDescent="0.25">
      <c r="A906" s="1">
        <v>904</v>
      </c>
      <c r="B906" s="1"/>
      <c r="C906" s="1"/>
      <c r="D906" s="4"/>
      <c r="E906" s="4"/>
      <c r="F906" s="4"/>
      <c r="G906" s="4"/>
      <c r="H906" s="4"/>
      <c r="I906" s="1"/>
      <c r="J906" s="4"/>
      <c r="K906" s="4"/>
      <c r="L906" s="1"/>
      <c r="M906" s="4"/>
      <c r="N906" s="23"/>
      <c r="O906" s="24"/>
      <c r="P906" s="24"/>
      <c r="Q906" s="24"/>
      <c r="R906" s="26"/>
      <c r="S906" s="24"/>
      <c r="T906" s="24"/>
      <c r="U906" s="24"/>
      <c r="V906" s="28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s="20" customFormat="1" x14ac:dyDescent="0.25">
      <c r="A907" s="1">
        <v>905</v>
      </c>
      <c r="B907" s="1"/>
      <c r="C907" s="1"/>
      <c r="D907" s="4"/>
      <c r="E907" s="4"/>
      <c r="F907" s="4"/>
      <c r="G907" s="4"/>
      <c r="H907" s="4"/>
      <c r="I907" s="1"/>
      <c r="J907" s="4"/>
      <c r="K907" s="4"/>
      <c r="L907" s="1"/>
      <c r="M907" s="4"/>
      <c r="N907" s="23"/>
      <c r="O907" s="24"/>
      <c r="P907" s="24"/>
      <c r="Q907" s="24"/>
      <c r="R907" s="26"/>
      <c r="S907" s="24"/>
      <c r="T907" s="24"/>
      <c r="U907" s="24"/>
      <c r="V907" s="28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s="20" customFormat="1" x14ac:dyDescent="0.25">
      <c r="A908" s="1">
        <v>906</v>
      </c>
      <c r="B908" s="1"/>
      <c r="C908" s="1"/>
      <c r="D908" s="4"/>
      <c r="E908" s="4"/>
      <c r="F908" s="4"/>
      <c r="G908" s="4"/>
      <c r="H908" s="4"/>
      <c r="I908" s="1"/>
      <c r="J908" s="4"/>
      <c r="K908" s="4"/>
      <c r="L908" s="1"/>
      <c r="M908" s="4"/>
      <c r="N908" s="23"/>
      <c r="O908" s="24"/>
      <c r="P908" s="24"/>
      <c r="Q908" s="24"/>
      <c r="R908" s="26"/>
      <c r="S908" s="24"/>
      <c r="T908" s="24"/>
      <c r="U908" s="24"/>
      <c r="V908" s="28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s="20" customFormat="1" x14ac:dyDescent="0.25">
      <c r="A909" s="1">
        <v>907</v>
      </c>
      <c r="B909" s="1"/>
      <c r="C909" s="1"/>
      <c r="D909" s="4"/>
      <c r="E909" s="4"/>
      <c r="F909" s="4"/>
      <c r="G909" s="4"/>
      <c r="H909" s="4"/>
      <c r="I909" s="1"/>
      <c r="J909" s="4"/>
      <c r="K909" s="4"/>
      <c r="L909" s="1"/>
      <c r="M909" s="4"/>
      <c r="N909" s="23"/>
      <c r="O909" s="24"/>
      <c r="P909" s="24"/>
      <c r="Q909" s="24"/>
      <c r="R909" s="26"/>
      <c r="S909" s="24"/>
      <c r="T909" s="24"/>
      <c r="U909" s="24"/>
      <c r="V909" s="28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s="20" customFormat="1" x14ac:dyDescent="0.25">
      <c r="A910" s="1">
        <v>908</v>
      </c>
      <c r="B910" s="1"/>
      <c r="C910" s="1"/>
      <c r="D910" s="4"/>
      <c r="E910" s="4"/>
      <c r="F910" s="4"/>
      <c r="G910" s="4"/>
      <c r="H910" s="4"/>
      <c r="I910" s="1"/>
      <c r="J910" s="4"/>
      <c r="K910" s="4"/>
      <c r="L910" s="1"/>
      <c r="M910" s="4"/>
      <c r="N910" s="23"/>
      <c r="O910" s="24"/>
      <c r="P910" s="24"/>
      <c r="Q910" s="24"/>
      <c r="R910" s="26"/>
      <c r="S910" s="24"/>
      <c r="T910" s="24"/>
      <c r="U910" s="24"/>
      <c r="V910" s="28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s="20" customFormat="1" x14ac:dyDescent="0.25">
      <c r="A911" s="1">
        <v>909</v>
      </c>
      <c r="B911" s="1"/>
      <c r="C911" s="1"/>
      <c r="D911" s="4"/>
      <c r="E911" s="4"/>
      <c r="F911" s="4"/>
      <c r="G911" s="4"/>
      <c r="H911" s="4"/>
      <c r="I911" s="1"/>
      <c r="J911" s="4"/>
      <c r="K911" s="4"/>
      <c r="L911" s="1"/>
      <c r="M911" s="4"/>
      <c r="N911" s="23"/>
      <c r="O911" s="24"/>
      <c r="P911" s="24"/>
      <c r="Q911" s="24"/>
      <c r="R911" s="26"/>
      <c r="S911" s="24"/>
      <c r="T911" s="24"/>
      <c r="U911" s="24"/>
      <c r="V911" s="28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s="20" customFormat="1" x14ac:dyDescent="0.25">
      <c r="A912" s="1">
        <v>910</v>
      </c>
      <c r="B912" s="1"/>
      <c r="C912" s="1"/>
      <c r="D912" s="4"/>
      <c r="E912" s="4"/>
      <c r="F912" s="4"/>
      <c r="G912" s="4"/>
      <c r="H912" s="4"/>
      <c r="I912" s="1"/>
      <c r="J912" s="4"/>
      <c r="K912" s="4"/>
      <c r="L912" s="1"/>
      <c r="M912" s="4"/>
      <c r="N912" s="23"/>
      <c r="O912" s="24"/>
      <c r="P912" s="24"/>
      <c r="Q912" s="24"/>
      <c r="R912" s="26"/>
      <c r="S912" s="24"/>
      <c r="T912" s="24"/>
      <c r="U912" s="24"/>
      <c r="V912" s="28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s="20" customFormat="1" x14ac:dyDescent="0.25">
      <c r="A913" s="1">
        <v>911</v>
      </c>
      <c r="B913" s="1"/>
      <c r="C913" s="1"/>
      <c r="D913" s="4"/>
      <c r="E913" s="4"/>
      <c r="F913" s="4"/>
      <c r="G913" s="4"/>
      <c r="H913" s="4"/>
      <c r="I913" s="1"/>
      <c r="J913" s="4"/>
      <c r="K913" s="4"/>
      <c r="L913" s="1"/>
      <c r="M913" s="4"/>
      <c r="N913" s="23"/>
      <c r="O913" s="24"/>
      <c r="P913" s="24"/>
      <c r="Q913" s="24"/>
      <c r="R913" s="26"/>
      <c r="S913" s="24"/>
      <c r="T913" s="24"/>
      <c r="U913" s="24"/>
      <c r="V913" s="28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s="20" customFormat="1" x14ac:dyDescent="0.25">
      <c r="A914" s="1">
        <v>912</v>
      </c>
      <c r="B914" s="1"/>
      <c r="C914" s="1"/>
      <c r="D914" s="4"/>
      <c r="E914" s="4"/>
      <c r="F914" s="4"/>
      <c r="G914" s="4"/>
      <c r="H914" s="4"/>
      <c r="I914" s="1"/>
      <c r="J914" s="4"/>
      <c r="K914" s="4"/>
      <c r="L914" s="1"/>
      <c r="M914" s="4"/>
      <c r="N914" s="23"/>
      <c r="O914" s="24"/>
      <c r="P914" s="24"/>
      <c r="Q914" s="24"/>
      <c r="R914" s="26"/>
      <c r="S914" s="24"/>
      <c r="T914" s="24"/>
      <c r="U914" s="24"/>
      <c r="V914" s="28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s="20" customFormat="1" x14ac:dyDescent="0.25">
      <c r="A915" s="1">
        <v>913</v>
      </c>
      <c r="B915" s="1"/>
      <c r="C915" s="1"/>
      <c r="D915" s="4"/>
      <c r="E915" s="4"/>
      <c r="F915" s="4"/>
      <c r="G915" s="4"/>
      <c r="H915" s="4"/>
      <c r="I915" s="1"/>
      <c r="J915" s="4"/>
      <c r="K915" s="4"/>
      <c r="L915" s="1"/>
      <c r="M915" s="4"/>
      <c r="N915" s="23"/>
      <c r="O915" s="24"/>
      <c r="P915" s="24"/>
      <c r="Q915" s="24"/>
      <c r="R915" s="26"/>
      <c r="S915" s="24"/>
      <c r="T915" s="24"/>
      <c r="U915" s="24"/>
      <c r="V915" s="28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s="20" customFormat="1" x14ac:dyDescent="0.25">
      <c r="A916" s="1">
        <v>914</v>
      </c>
      <c r="B916" s="1"/>
      <c r="C916" s="1"/>
      <c r="D916" s="4"/>
      <c r="E916" s="4"/>
      <c r="F916" s="4"/>
      <c r="G916" s="4"/>
      <c r="H916" s="4"/>
      <c r="I916" s="1"/>
      <c r="J916" s="4"/>
      <c r="K916" s="4"/>
      <c r="L916" s="1"/>
      <c r="M916" s="4"/>
      <c r="N916" s="23"/>
      <c r="O916" s="24"/>
      <c r="P916" s="24"/>
      <c r="Q916" s="24"/>
      <c r="R916" s="26"/>
      <c r="S916" s="24"/>
      <c r="T916" s="24"/>
      <c r="U916" s="24"/>
      <c r="V916" s="28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s="20" customFormat="1" x14ac:dyDescent="0.25">
      <c r="A917" s="1">
        <v>915</v>
      </c>
      <c r="B917" s="1"/>
      <c r="C917" s="1"/>
      <c r="D917" s="4"/>
      <c r="E917" s="4"/>
      <c r="F917" s="4"/>
      <c r="G917" s="4"/>
      <c r="H917" s="4"/>
      <c r="I917" s="1"/>
      <c r="J917" s="4"/>
      <c r="K917" s="4"/>
      <c r="L917" s="1"/>
      <c r="M917" s="4"/>
      <c r="N917" s="23"/>
      <c r="O917" s="24"/>
      <c r="P917" s="24"/>
      <c r="Q917" s="24"/>
      <c r="R917" s="26"/>
      <c r="S917" s="24"/>
      <c r="T917" s="24"/>
      <c r="U917" s="24"/>
      <c r="V917" s="28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s="20" customFormat="1" x14ac:dyDescent="0.25">
      <c r="A918" s="1">
        <v>916</v>
      </c>
      <c r="B918" s="1"/>
      <c r="C918" s="1"/>
      <c r="D918" s="4"/>
      <c r="E918" s="4"/>
      <c r="F918" s="4"/>
      <c r="G918" s="4"/>
      <c r="H918" s="4"/>
      <c r="I918" s="1"/>
      <c r="J918" s="4"/>
      <c r="K918" s="4"/>
      <c r="L918" s="1"/>
      <c r="M918" s="4"/>
      <c r="N918" s="23"/>
      <c r="O918" s="24"/>
      <c r="P918" s="24"/>
      <c r="Q918" s="24"/>
      <c r="R918" s="26"/>
      <c r="S918" s="24"/>
      <c r="T918" s="24"/>
      <c r="U918" s="24"/>
      <c r="V918" s="28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s="20" customFormat="1" x14ac:dyDescent="0.25">
      <c r="A919" s="1">
        <v>917</v>
      </c>
      <c r="B919" s="1"/>
      <c r="C919" s="1"/>
      <c r="D919" s="4"/>
      <c r="E919" s="4"/>
      <c r="F919" s="4"/>
      <c r="G919" s="4"/>
      <c r="H919" s="4"/>
      <c r="I919" s="1"/>
      <c r="J919" s="4"/>
      <c r="K919" s="4"/>
      <c r="L919" s="1"/>
      <c r="M919" s="4"/>
      <c r="N919" s="23"/>
      <c r="O919" s="24"/>
      <c r="P919" s="24"/>
      <c r="Q919" s="24"/>
      <c r="R919" s="26"/>
      <c r="S919" s="24"/>
      <c r="T919" s="24"/>
      <c r="U919" s="24"/>
      <c r="V919" s="28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s="20" customFormat="1" x14ac:dyDescent="0.25">
      <c r="A920" s="1">
        <v>918</v>
      </c>
      <c r="B920" s="1"/>
      <c r="C920" s="1"/>
      <c r="D920" s="4"/>
      <c r="E920" s="4"/>
      <c r="F920" s="4"/>
      <c r="G920" s="4"/>
      <c r="H920" s="4"/>
      <c r="I920" s="1"/>
      <c r="J920" s="4"/>
      <c r="K920" s="4"/>
      <c r="L920" s="1"/>
      <c r="M920" s="4"/>
      <c r="N920" s="23"/>
      <c r="O920" s="24"/>
      <c r="P920" s="24"/>
      <c r="Q920" s="24"/>
      <c r="R920" s="26"/>
      <c r="S920" s="24"/>
      <c r="T920" s="24"/>
      <c r="U920" s="24"/>
      <c r="V920" s="28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s="20" customFormat="1" x14ac:dyDescent="0.25">
      <c r="A921" s="1">
        <v>919</v>
      </c>
      <c r="B921" s="1"/>
      <c r="C921" s="1"/>
      <c r="D921" s="4"/>
      <c r="E921" s="4"/>
      <c r="F921" s="4"/>
      <c r="G921" s="4"/>
      <c r="H921" s="4"/>
      <c r="I921" s="1"/>
      <c r="J921" s="4"/>
      <c r="K921" s="4"/>
      <c r="L921" s="1"/>
      <c r="M921" s="4"/>
      <c r="N921" s="23"/>
      <c r="O921" s="24"/>
      <c r="P921" s="24"/>
      <c r="Q921" s="24"/>
      <c r="R921" s="26"/>
      <c r="S921" s="24"/>
      <c r="T921" s="24"/>
      <c r="U921" s="24"/>
      <c r="V921" s="28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s="20" customFormat="1" x14ac:dyDescent="0.25">
      <c r="A922" s="1">
        <v>920</v>
      </c>
      <c r="B922" s="1"/>
      <c r="C922" s="1"/>
      <c r="D922" s="4"/>
      <c r="E922" s="4"/>
      <c r="F922" s="4"/>
      <c r="G922" s="4"/>
      <c r="H922" s="4"/>
      <c r="I922" s="1"/>
      <c r="J922" s="4"/>
      <c r="K922" s="4"/>
      <c r="L922" s="1"/>
      <c r="M922" s="4"/>
      <c r="N922" s="23"/>
      <c r="O922" s="24"/>
      <c r="P922" s="24"/>
      <c r="Q922" s="24"/>
      <c r="R922" s="26"/>
      <c r="S922" s="24"/>
      <c r="T922" s="24"/>
      <c r="U922" s="24"/>
      <c r="V922" s="28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s="20" customFormat="1" x14ac:dyDescent="0.25">
      <c r="A923" s="1">
        <v>921</v>
      </c>
      <c r="B923" s="1"/>
      <c r="C923" s="1"/>
      <c r="D923" s="4"/>
      <c r="E923" s="4"/>
      <c r="F923" s="4"/>
      <c r="G923" s="4"/>
      <c r="H923" s="4"/>
      <c r="I923" s="1"/>
      <c r="J923" s="4"/>
      <c r="K923" s="4"/>
      <c r="L923" s="1"/>
      <c r="M923" s="4"/>
      <c r="N923" s="23"/>
      <c r="O923" s="24"/>
      <c r="P923" s="24"/>
      <c r="Q923" s="24"/>
      <c r="R923" s="26"/>
      <c r="S923" s="24"/>
      <c r="T923" s="24"/>
      <c r="U923" s="24"/>
      <c r="V923" s="28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s="20" customFormat="1" x14ac:dyDescent="0.25">
      <c r="A924" s="1">
        <v>922</v>
      </c>
      <c r="B924" s="1"/>
      <c r="C924" s="1"/>
      <c r="D924" s="4"/>
      <c r="E924" s="4"/>
      <c r="F924" s="4"/>
      <c r="G924" s="4"/>
      <c r="H924" s="4"/>
      <c r="I924" s="1"/>
      <c r="J924" s="4"/>
      <c r="K924" s="4"/>
      <c r="L924" s="1"/>
      <c r="M924" s="4"/>
      <c r="N924" s="23"/>
      <c r="O924" s="24"/>
      <c r="P924" s="24"/>
      <c r="Q924" s="24"/>
      <c r="R924" s="26"/>
      <c r="S924" s="24"/>
      <c r="T924" s="24"/>
      <c r="U924" s="24"/>
      <c r="V924" s="28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s="20" customFormat="1" x14ac:dyDescent="0.25">
      <c r="A925" s="1">
        <v>923</v>
      </c>
      <c r="B925" s="1"/>
      <c r="C925" s="1"/>
      <c r="D925" s="4"/>
      <c r="E925" s="4"/>
      <c r="F925" s="4"/>
      <c r="G925" s="4"/>
      <c r="H925" s="4"/>
      <c r="I925" s="1"/>
      <c r="J925" s="4"/>
      <c r="K925" s="4"/>
      <c r="L925" s="1"/>
      <c r="M925" s="4"/>
      <c r="N925" s="23"/>
      <c r="O925" s="24"/>
      <c r="P925" s="24"/>
      <c r="Q925" s="24"/>
      <c r="R925" s="26"/>
      <c r="S925" s="24"/>
      <c r="T925" s="24"/>
      <c r="U925" s="24"/>
      <c r="V925" s="28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s="20" customFormat="1" x14ac:dyDescent="0.25">
      <c r="A926" s="1">
        <v>924</v>
      </c>
      <c r="B926" s="1"/>
      <c r="C926" s="1"/>
      <c r="D926" s="4"/>
      <c r="E926" s="4"/>
      <c r="F926" s="4"/>
      <c r="G926" s="4"/>
      <c r="H926" s="4"/>
      <c r="I926" s="1"/>
      <c r="J926" s="4"/>
      <c r="K926" s="4"/>
      <c r="L926" s="1"/>
      <c r="M926" s="4"/>
      <c r="N926" s="23"/>
      <c r="O926" s="24"/>
      <c r="P926" s="24"/>
      <c r="Q926" s="24"/>
      <c r="R926" s="26"/>
      <c r="S926" s="24"/>
      <c r="T926" s="24"/>
      <c r="U926" s="24"/>
      <c r="V926" s="28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s="20" customFormat="1" x14ac:dyDescent="0.25">
      <c r="A927" s="1">
        <v>925</v>
      </c>
      <c r="B927" s="1"/>
      <c r="C927" s="1"/>
      <c r="D927" s="4"/>
      <c r="E927" s="4"/>
      <c r="F927" s="4"/>
      <c r="G927" s="4"/>
      <c r="H927" s="4"/>
      <c r="I927" s="1"/>
      <c r="J927" s="4"/>
      <c r="K927" s="4"/>
      <c r="L927" s="1"/>
      <c r="M927" s="4"/>
      <c r="N927" s="23"/>
      <c r="O927" s="24"/>
      <c r="P927" s="24"/>
      <c r="Q927" s="24"/>
      <c r="R927" s="26"/>
      <c r="S927" s="24"/>
      <c r="T927" s="24"/>
      <c r="U927" s="24"/>
      <c r="V927" s="28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s="20" customFormat="1" x14ac:dyDescent="0.25">
      <c r="A928" s="1">
        <v>926</v>
      </c>
      <c r="B928" s="1"/>
      <c r="C928" s="1"/>
      <c r="D928" s="4"/>
      <c r="E928" s="4"/>
      <c r="F928" s="4"/>
      <c r="G928" s="4"/>
      <c r="H928" s="4"/>
      <c r="I928" s="1"/>
      <c r="J928" s="4"/>
      <c r="K928" s="4"/>
      <c r="L928" s="1"/>
      <c r="M928" s="4"/>
      <c r="N928" s="23"/>
      <c r="O928" s="24"/>
      <c r="P928" s="24"/>
      <c r="Q928" s="24"/>
      <c r="R928" s="26"/>
      <c r="S928" s="24"/>
      <c r="T928" s="24"/>
      <c r="U928" s="24"/>
      <c r="V928" s="28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s="20" customFormat="1" x14ac:dyDescent="0.25">
      <c r="A929" s="1">
        <v>927</v>
      </c>
      <c r="B929" s="1"/>
      <c r="C929" s="1"/>
      <c r="D929" s="4"/>
      <c r="E929" s="4"/>
      <c r="F929" s="4"/>
      <c r="G929" s="4"/>
      <c r="H929" s="4"/>
      <c r="I929" s="1"/>
      <c r="J929" s="4"/>
      <c r="K929" s="4"/>
      <c r="L929" s="1"/>
      <c r="M929" s="4"/>
      <c r="N929" s="23"/>
      <c r="O929" s="24"/>
      <c r="P929" s="24"/>
      <c r="Q929" s="24"/>
      <c r="R929" s="26"/>
      <c r="S929" s="24"/>
      <c r="T929" s="24"/>
      <c r="U929" s="24"/>
      <c r="V929" s="28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s="20" customFormat="1" x14ac:dyDescent="0.25">
      <c r="A930" s="1">
        <v>928</v>
      </c>
      <c r="B930" s="1"/>
      <c r="C930" s="1"/>
      <c r="D930" s="4"/>
      <c r="E930" s="4"/>
      <c r="F930" s="4"/>
      <c r="G930" s="4"/>
      <c r="H930" s="4"/>
      <c r="I930" s="1"/>
      <c r="J930" s="4"/>
      <c r="K930" s="4"/>
      <c r="L930" s="1"/>
      <c r="M930" s="4"/>
      <c r="N930" s="23"/>
      <c r="O930" s="24"/>
      <c r="P930" s="24"/>
      <c r="Q930" s="24"/>
      <c r="R930" s="26"/>
      <c r="S930" s="24"/>
      <c r="T930" s="24"/>
      <c r="U930" s="24"/>
      <c r="V930" s="28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s="20" customFormat="1" x14ac:dyDescent="0.25">
      <c r="A931" s="1">
        <v>929</v>
      </c>
      <c r="B931" s="1"/>
      <c r="C931" s="1"/>
      <c r="D931" s="4"/>
      <c r="E931" s="4"/>
      <c r="F931" s="4"/>
      <c r="G931" s="4"/>
      <c r="H931" s="4"/>
      <c r="I931" s="1"/>
      <c r="J931" s="4"/>
      <c r="K931" s="4"/>
      <c r="L931" s="1"/>
      <c r="M931" s="4"/>
      <c r="N931" s="23"/>
      <c r="O931" s="24"/>
      <c r="P931" s="24"/>
      <c r="Q931" s="24"/>
      <c r="R931" s="26"/>
      <c r="S931" s="24"/>
      <c r="T931" s="24"/>
      <c r="U931" s="24"/>
      <c r="V931" s="28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s="20" customFormat="1" x14ac:dyDescent="0.25">
      <c r="A932" s="1">
        <v>930</v>
      </c>
      <c r="B932" s="1"/>
      <c r="C932" s="1"/>
      <c r="D932" s="4"/>
      <c r="E932" s="4"/>
      <c r="F932" s="4"/>
      <c r="G932" s="4"/>
      <c r="H932" s="4"/>
      <c r="I932" s="1"/>
      <c r="J932" s="4"/>
      <c r="K932" s="4"/>
      <c r="L932" s="1"/>
      <c r="M932" s="4"/>
      <c r="N932" s="23"/>
      <c r="O932" s="24"/>
      <c r="P932" s="24"/>
      <c r="Q932" s="24"/>
      <c r="R932" s="26"/>
      <c r="S932" s="24"/>
      <c r="T932" s="24"/>
      <c r="U932" s="24"/>
      <c r="V932" s="28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s="20" customFormat="1" x14ac:dyDescent="0.25">
      <c r="A933" s="1">
        <v>931</v>
      </c>
      <c r="B933" s="1"/>
      <c r="C933" s="1"/>
      <c r="D933" s="4"/>
      <c r="E933" s="4"/>
      <c r="F933" s="4"/>
      <c r="G933" s="4"/>
      <c r="H933" s="4"/>
      <c r="I933" s="1"/>
      <c r="J933" s="4"/>
      <c r="K933" s="4"/>
      <c r="L933" s="1"/>
      <c r="M933" s="4"/>
      <c r="N933" s="23"/>
      <c r="O933" s="24"/>
      <c r="P933" s="24"/>
      <c r="Q933" s="24"/>
      <c r="R933" s="26"/>
      <c r="S933" s="24"/>
      <c r="T933" s="24"/>
      <c r="U933" s="24"/>
      <c r="V933" s="28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s="20" customFormat="1" x14ac:dyDescent="0.25">
      <c r="A934" s="1">
        <v>932</v>
      </c>
      <c r="B934" s="1"/>
      <c r="C934" s="1"/>
      <c r="D934" s="4"/>
      <c r="E934" s="4"/>
      <c r="F934" s="4"/>
      <c r="G934" s="4"/>
      <c r="H934" s="4"/>
      <c r="I934" s="1"/>
      <c r="J934" s="4"/>
      <c r="K934" s="4"/>
      <c r="L934" s="1"/>
      <c r="M934" s="4"/>
      <c r="N934" s="23"/>
      <c r="O934" s="24"/>
      <c r="P934" s="24"/>
      <c r="Q934" s="24"/>
      <c r="R934" s="26"/>
      <c r="S934" s="24"/>
      <c r="T934" s="24"/>
      <c r="U934" s="24"/>
      <c r="V934" s="28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s="20" customFormat="1" x14ac:dyDescent="0.25">
      <c r="A935" s="1">
        <v>933</v>
      </c>
      <c r="B935" s="1"/>
      <c r="C935" s="1"/>
      <c r="D935" s="4"/>
      <c r="E935" s="4"/>
      <c r="F935" s="4"/>
      <c r="G935" s="4"/>
      <c r="H935" s="4"/>
      <c r="I935" s="1"/>
      <c r="J935" s="4"/>
      <c r="K935" s="4"/>
      <c r="L935" s="1"/>
      <c r="M935" s="4"/>
      <c r="N935" s="23"/>
      <c r="O935" s="24"/>
      <c r="P935" s="24"/>
      <c r="Q935" s="24"/>
      <c r="R935" s="26"/>
      <c r="S935" s="24"/>
      <c r="T935" s="24"/>
      <c r="U935" s="24"/>
      <c r="V935" s="28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s="20" customFormat="1" x14ac:dyDescent="0.25">
      <c r="A936" s="1">
        <v>934</v>
      </c>
      <c r="B936" s="1"/>
      <c r="C936" s="1"/>
      <c r="D936" s="4"/>
      <c r="E936" s="4"/>
      <c r="F936" s="4"/>
      <c r="G936" s="4"/>
      <c r="H936" s="4"/>
      <c r="I936" s="1"/>
      <c r="J936" s="4"/>
      <c r="K936" s="4"/>
      <c r="L936" s="1"/>
      <c r="M936" s="4"/>
      <c r="N936" s="23"/>
      <c r="O936" s="24"/>
      <c r="P936" s="24"/>
      <c r="Q936" s="24"/>
      <c r="R936" s="26"/>
      <c r="S936" s="24"/>
      <c r="T936" s="24"/>
      <c r="U936" s="24"/>
      <c r="V936" s="28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s="20" customFormat="1" x14ac:dyDescent="0.25">
      <c r="A937" s="1">
        <v>935</v>
      </c>
      <c r="B937" s="1"/>
      <c r="C937" s="1"/>
      <c r="D937" s="4"/>
      <c r="E937" s="4"/>
      <c r="F937" s="4"/>
      <c r="G937" s="4"/>
      <c r="H937" s="4"/>
      <c r="I937" s="1"/>
      <c r="J937" s="4"/>
      <c r="K937" s="4"/>
      <c r="L937" s="1"/>
      <c r="M937" s="4"/>
      <c r="N937" s="23"/>
      <c r="O937" s="24"/>
      <c r="P937" s="24"/>
      <c r="Q937" s="24"/>
      <c r="R937" s="26"/>
      <c r="S937" s="24"/>
      <c r="T937" s="24"/>
      <c r="U937" s="24"/>
      <c r="V937" s="28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s="20" customFormat="1" x14ac:dyDescent="0.25">
      <c r="A938" s="1">
        <v>936</v>
      </c>
      <c r="B938" s="1"/>
      <c r="C938" s="1"/>
      <c r="D938" s="4"/>
      <c r="E938" s="4"/>
      <c r="F938" s="4"/>
      <c r="G938" s="4"/>
      <c r="H938" s="4"/>
      <c r="I938" s="1"/>
      <c r="J938" s="4"/>
      <c r="K938" s="4"/>
      <c r="L938" s="1"/>
      <c r="M938" s="4"/>
      <c r="N938" s="23"/>
      <c r="O938" s="24"/>
      <c r="P938" s="24"/>
      <c r="Q938" s="24"/>
      <c r="R938" s="26"/>
      <c r="S938" s="24"/>
      <c r="T938" s="24"/>
      <c r="U938" s="24"/>
      <c r="V938" s="28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s="20" customFormat="1" x14ac:dyDescent="0.25">
      <c r="A939" s="1">
        <v>937</v>
      </c>
      <c r="B939" s="1"/>
      <c r="C939" s="1"/>
      <c r="D939" s="4"/>
      <c r="E939" s="4"/>
      <c r="F939" s="4"/>
      <c r="G939" s="4"/>
      <c r="H939" s="4"/>
      <c r="I939" s="1"/>
      <c r="J939" s="4"/>
      <c r="K939" s="4"/>
      <c r="L939" s="1"/>
      <c r="M939" s="4"/>
      <c r="N939" s="23"/>
      <c r="O939" s="24"/>
      <c r="P939" s="24"/>
      <c r="Q939" s="24"/>
      <c r="R939" s="26"/>
      <c r="S939" s="24"/>
      <c r="T939" s="24"/>
      <c r="U939" s="24"/>
      <c r="V939" s="28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s="20" customFormat="1" x14ac:dyDescent="0.25">
      <c r="A940" s="1">
        <v>938</v>
      </c>
      <c r="B940" s="1"/>
      <c r="C940" s="1"/>
      <c r="D940" s="4"/>
      <c r="E940" s="4"/>
      <c r="F940" s="4"/>
      <c r="G940" s="4"/>
      <c r="H940" s="4"/>
      <c r="I940" s="1"/>
      <c r="J940" s="4"/>
      <c r="K940" s="4"/>
      <c r="L940" s="1"/>
      <c r="M940" s="4"/>
      <c r="N940" s="23"/>
      <c r="O940" s="24"/>
      <c r="P940" s="24"/>
      <c r="Q940" s="24"/>
      <c r="R940" s="26"/>
      <c r="S940" s="24"/>
      <c r="T940" s="24"/>
      <c r="U940" s="24"/>
      <c r="V940" s="28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s="20" customFormat="1" x14ac:dyDescent="0.25">
      <c r="A941" s="1">
        <v>939</v>
      </c>
      <c r="B941" s="1"/>
      <c r="C941" s="1"/>
      <c r="D941" s="4"/>
      <c r="E941" s="4"/>
      <c r="F941" s="4"/>
      <c r="G941" s="4"/>
      <c r="H941" s="4"/>
      <c r="I941" s="1"/>
      <c r="J941" s="4"/>
      <c r="K941" s="4"/>
      <c r="L941" s="1"/>
      <c r="M941" s="4"/>
      <c r="N941" s="23"/>
      <c r="O941" s="24"/>
      <c r="P941" s="24"/>
      <c r="Q941" s="24"/>
      <c r="R941" s="26"/>
      <c r="S941" s="24"/>
      <c r="T941" s="24"/>
      <c r="U941" s="24"/>
      <c r="V941" s="28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s="20" customFormat="1" x14ac:dyDescent="0.25">
      <c r="A942" s="1">
        <v>940</v>
      </c>
      <c r="B942" s="1"/>
      <c r="C942" s="1"/>
      <c r="D942" s="4"/>
      <c r="E942" s="4"/>
      <c r="F942" s="4"/>
      <c r="G942" s="4"/>
      <c r="H942" s="4"/>
      <c r="I942" s="1"/>
      <c r="J942" s="4"/>
      <c r="K942" s="4"/>
      <c r="L942" s="1"/>
      <c r="M942" s="4"/>
      <c r="N942" s="23"/>
      <c r="O942" s="24"/>
      <c r="P942" s="24"/>
      <c r="Q942" s="24"/>
      <c r="R942" s="26"/>
      <c r="S942" s="24"/>
      <c r="T942" s="24"/>
      <c r="U942" s="24"/>
      <c r="V942" s="28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s="20" customFormat="1" x14ac:dyDescent="0.25">
      <c r="A943" s="1">
        <v>941</v>
      </c>
      <c r="B943" s="1"/>
      <c r="C943" s="1"/>
      <c r="D943" s="4"/>
      <c r="E943" s="4"/>
      <c r="F943" s="4"/>
      <c r="G943" s="4"/>
      <c r="H943" s="4"/>
      <c r="I943" s="1"/>
      <c r="J943" s="4"/>
      <c r="K943" s="4"/>
      <c r="L943" s="1"/>
      <c r="M943" s="4"/>
      <c r="N943" s="23"/>
      <c r="O943" s="24"/>
      <c r="P943" s="24"/>
      <c r="Q943" s="24"/>
      <c r="R943" s="26"/>
      <c r="S943" s="24"/>
      <c r="T943" s="24"/>
      <c r="U943" s="24"/>
      <c r="V943" s="28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s="20" customFormat="1" x14ac:dyDescent="0.25">
      <c r="A944" s="1">
        <v>942</v>
      </c>
      <c r="B944" s="1"/>
      <c r="C944" s="1"/>
      <c r="D944" s="4"/>
      <c r="E944" s="4"/>
      <c r="F944" s="4"/>
      <c r="G944" s="4"/>
      <c r="H944" s="4"/>
      <c r="I944" s="1"/>
      <c r="J944" s="4"/>
      <c r="K944" s="4"/>
      <c r="L944" s="1"/>
      <c r="M944" s="4"/>
      <c r="N944" s="23"/>
      <c r="O944" s="24"/>
      <c r="P944" s="24"/>
      <c r="Q944" s="24"/>
      <c r="R944" s="26"/>
      <c r="S944" s="24"/>
      <c r="T944" s="24"/>
      <c r="U944" s="24"/>
      <c r="V944" s="28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s="20" customFormat="1" x14ac:dyDescent="0.25">
      <c r="A945" s="1">
        <v>943</v>
      </c>
      <c r="B945" s="1"/>
      <c r="C945" s="1"/>
      <c r="D945" s="4"/>
      <c r="E945" s="4"/>
      <c r="F945" s="4"/>
      <c r="G945" s="4"/>
      <c r="H945" s="4"/>
      <c r="I945" s="1"/>
      <c r="J945" s="4"/>
      <c r="K945" s="4"/>
      <c r="L945" s="1"/>
      <c r="M945" s="4"/>
      <c r="N945" s="23"/>
      <c r="O945" s="24"/>
      <c r="P945" s="24"/>
      <c r="Q945" s="24"/>
      <c r="R945" s="26"/>
      <c r="S945" s="24"/>
      <c r="T945" s="24"/>
      <c r="U945" s="24"/>
      <c r="V945" s="28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s="20" customFormat="1" x14ac:dyDescent="0.25">
      <c r="A946" s="1">
        <v>944</v>
      </c>
      <c r="B946" s="1"/>
      <c r="C946" s="1"/>
      <c r="D946" s="4"/>
      <c r="E946" s="4"/>
      <c r="F946" s="4"/>
      <c r="G946" s="4"/>
      <c r="H946" s="4"/>
      <c r="I946" s="1"/>
      <c r="J946" s="4"/>
      <c r="K946" s="4"/>
      <c r="L946" s="1"/>
      <c r="M946" s="4"/>
      <c r="N946" s="23"/>
      <c r="O946" s="24"/>
      <c r="P946" s="24"/>
      <c r="Q946" s="24"/>
      <c r="R946" s="26"/>
      <c r="S946" s="24"/>
      <c r="T946" s="24"/>
      <c r="U946" s="24"/>
      <c r="V946" s="28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s="20" customFormat="1" x14ac:dyDescent="0.25">
      <c r="A947" s="1">
        <v>945</v>
      </c>
      <c r="B947" s="1"/>
      <c r="C947" s="1"/>
      <c r="D947" s="4"/>
      <c r="E947" s="4"/>
      <c r="F947" s="4"/>
      <c r="G947" s="4"/>
      <c r="H947" s="4"/>
      <c r="I947" s="1"/>
      <c r="J947" s="4"/>
      <c r="K947" s="4"/>
      <c r="L947" s="1"/>
      <c r="M947" s="4"/>
      <c r="N947" s="23"/>
      <c r="O947" s="24"/>
      <c r="P947" s="24"/>
      <c r="Q947" s="24"/>
      <c r="R947" s="26"/>
      <c r="S947" s="24"/>
      <c r="T947" s="24"/>
      <c r="U947" s="24"/>
      <c r="V947" s="28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s="20" customFormat="1" x14ac:dyDescent="0.25">
      <c r="A948" s="1">
        <v>946</v>
      </c>
      <c r="B948" s="1"/>
      <c r="C948" s="1"/>
      <c r="D948" s="4"/>
      <c r="E948" s="4"/>
      <c r="F948" s="4"/>
      <c r="G948" s="4"/>
      <c r="H948" s="4"/>
      <c r="I948" s="1"/>
      <c r="J948" s="4"/>
      <c r="K948" s="4"/>
      <c r="L948" s="1"/>
      <c r="M948" s="4"/>
      <c r="N948" s="23"/>
      <c r="O948" s="24"/>
      <c r="P948" s="24"/>
      <c r="Q948" s="24"/>
      <c r="R948" s="26"/>
      <c r="S948" s="24"/>
      <c r="T948" s="24"/>
      <c r="U948" s="24"/>
      <c r="V948" s="28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s="20" customFormat="1" x14ac:dyDescent="0.25">
      <c r="A949" s="1">
        <v>947</v>
      </c>
      <c r="B949" s="1"/>
      <c r="C949" s="1"/>
      <c r="D949" s="4"/>
      <c r="E949" s="4"/>
      <c r="F949" s="4"/>
      <c r="G949" s="4"/>
      <c r="H949" s="4"/>
      <c r="I949" s="1"/>
      <c r="J949" s="4"/>
      <c r="K949" s="4"/>
      <c r="L949" s="1"/>
      <c r="M949" s="4"/>
      <c r="N949" s="23"/>
      <c r="O949" s="24"/>
      <c r="P949" s="24"/>
      <c r="Q949" s="24"/>
      <c r="R949" s="26"/>
      <c r="S949" s="24"/>
      <c r="T949" s="24"/>
      <c r="U949" s="24"/>
      <c r="V949" s="28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s="20" customFormat="1" x14ac:dyDescent="0.25">
      <c r="A950" s="1">
        <v>948</v>
      </c>
      <c r="B950" s="1"/>
      <c r="C950" s="1"/>
      <c r="D950" s="4"/>
      <c r="E950" s="4"/>
      <c r="F950" s="4"/>
      <c r="G950" s="4"/>
      <c r="H950" s="4"/>
      <c r="I950" s="1"/>
      <c r="J950" s="4"/>
      <c r="K950" s="4"/>
      <c r="L950" s="1"/>
      <c r="M950" s="4"/>
      <c r="N950" s="23"/>
      <c r="O950" s="24"/>
      <c r="P950" s="24"/>
      <c r="Q950" s="24"/>
      <c r="R950" s="26"/>
      <c r="S950" s="24"/>
      <c r="T950" s="24"/>
      <c r="U950" s="24"/>
      <c r="V950" s="28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s="20" customFormat="1" x14ac:dyDescent="0.25">
      <c r="A951" s="1">
        <v>949</v>
      </c>
      <c r="B951" s="1"/>
      <c r="C951" s="1"/>
      <c r="D951" s="4"/>
      <c r="E951" s="4"/>
      <c r="F951" s="4"/>
      <c r="G951" s="4"/>
      <c r="H951" s="4"/>
      <c r="I951" s="1"/>
      <c r="J951" s="4"/>
      <c r="K951" s="4"/>
      <c r="L951" s="1"/>
      <c r="M951" s="4"/>
      <c r="N951" s="23"/>
      <c r="O951" s="24"/>
      <c r="P951" s="24"/>
      <c r="Q951" s="24"/>
      <c r="R951" s="26"/>
      <c r="S951" s="24"/>
      <c r="T951" s="24"/>
      <c r="U951" s="24"/>
      <c r="V951" s="28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s="20" customFormat="1" x14ac:dyDescent="0.25">
      <c r="A952" s="1">
        <v>950</v>
      </c>
      <c r="B952" s="1"/>
      <c r="C952" s="1"/>
      <c r="D952" s="4"/>
      <c r="E952" s="4"/>
      <c r="F952" s="4"/>
      <c r="G952" s="4"/>
      <c r="H952" s="4"/>
      <c r="I952" s="1"/>
      <c r="J952" s="4"/>
      <c r="K952" s="4"/>
      <c r="L952" s="1"/>
      <c r="M952" s="4"/>
      <c r="N952" s="23"/>
      <c r="O952" s="24"/>
      <c r="P952" s="24"/>
      <c r="Q952" s="24"/>
      <c r="R952" s="26"/>
      <c r="S952" s="24"/>
      <c r="T952" s="24"/>
      <c r="U952" s="24"/>
      <c r="V952" s="28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s="20" customFormat="1" x14ac:dyDescent="0.25">
      <c r="A953" s="1">
        <v>951</v>
      </c>
      <c r="B953" s="1"/>
      <c r="C953" s="1"/>
      <c r="D953" s="4"/>
      <c r="E953" s="4"/>
      <c r="F953" s="4"/>
      <c r="G953" s="4"/>
      <c r="H953" s="4"/>
      <c r="I953" s="1"/>
      <c r="J953" s="4"/>
      <c r="K953" s="4"/>
      <c r="L953" s="1"/>
      <c r="M953" s="4"/>
      <c r="N953" s="23"/>
      <c r="O953" s="24"/>
      <c r="P953" s="24"/>
      <c r="Q953" s="24"/>
      <c r="R953" s="26"/>
      <c r="S953" s="24"/>
      <c r="T953" s="24"/>
      <c r="U953" s="24"/>
      <c r="V953" s="28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s="20" customFormat="1" x14ac:dyDescent="0.25">
      <c r="A954" s="1">
        <v>952</v>
      </c>
      <c r="B954" s="1"/>
      <c r="C954" s="1"/>
      <c r="D954" s="4"/>
      <c r="E954" s="4"/>
      <c r="F954" s="4"/>
      <c r="G954" s="4"/>
      <c r="H954" s="4"/>
      <c r="I954" s="1"/>
      <c r="J954" s="4"/>
      <c r="K954" s="4"/>
      <c r="L954" s="1"/>
      <c r="M954" s="4"/>
      <c r="N954" s="23"/>
      <c r="O954" s="24"/>
      <c r="P954" s="24"/>
      <c r="Q954" s="24"/>
      <c r="R954" s="26"/>
      <c r="S954" s="24"/>
      <c r="T954" s="24"/>
      <c r="U954" s="24"/>
      <c r="V954" s="28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s="20" customFormat="1" x14ac:dyDescent="0.25">
      <c r="A955" s="1">
        <v>953</v>
      </c>
      <c r="B955" s="1"/>
      <c r="C955" s="1"/>
      <c r="D955" s="4"/>
      <c r="E955" s="4"/>
      <c r="F955" s="4"/>
      <c r="G955" s="4"/>
      <c r="H955" s="4"/>
      <c r="I955" s="1"/>
      <c r="J955" s="4"/>
      <c r="K955" s="4"/>
      <c r="L955" s="1"/>
      <c r="M955" s="4"/>
      <c r="N955" s="23"/>
      <c r="O955" s="24"/>
      <c r="P955" s="24"/>
      <c r="Q955" s="24"/>
      <c r="R955" s="26"/>
      <c r="S955" s="24"/>
      <c r="T955" s="24"/>
      <c r="U955" s="24"/>
      <c r="V955" s="28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s="20" customFormat="1" x14ac:dyDescent="0.25">
      <c r="A956" s="1">
        <v>954</v>
      </c>
      <c r="B956" s="1"/>
      <c r="C956" s="1"/>
      <c r="D956" s="4"/>
      <c r="E956" s="4"/>
      <c r="F956" s="4"/>
      <c r="G956" s="4"/>
      <c r="H956" s="4"/>
      <c r="I956" s="1"/>
      <c r="J956" s="4"/>
      <c r="K956" s="4"/>
      <c r="L956" s="1"/>
      <c r="M956" s="4"/>
      <c r="N956" s="23"/>
      <c r="O956" s="24"/>
      <c r="P956" s="24"/>
      <c r="Q956" s="24"/>
      <c r="R956" s="26"/>
      <c r="S956" s="24"/>
      <c r="T956" s="24"/>
      <c r="U956" s="24"/>
      <c r="V956" s="28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s="20" customFormat="1" x14ac:dyDescent="0.25">
      <c r="A957" s="1">
        <v>955</v>
      </c>
      <c r="B957" s="1"/>
      <c r="C957" s="1"/>
      <c r="D957" s="4"/>
      <c r="E957" s="4"/>
      <c r="F957" s="4"/>
      <c r="G957" s="4"/>
      <c r="H957" s="4"/>
      <c r="I957" s="1"/>
      <c r="J957" s="4"/>
      <c r="K957" s="4"/>
      <c r="L957" s="1"/>
      <c r="M957" s="4"/>
      <c r="N957" s="23"/>
      <c r="O957" s="24"/>
      <c r="P957" s="24"/>
      <c r="Q957" s="24"/>
      <c r="R957" s="26"/>
      <c r="S957" s="24"/>
      <c r="T957" s="24"/>
      <c r="U957" s="24"/>
      <c r="V957" s="28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s="20" customFormat="1" x14ac:dyDescent="0.25">
      <c r="A958" s="1">
        <v>956</v>
      </c>
      <c r="B958" s="1"/>
      <c r="C958" s="1"/>
      <c r="D958" s="4"/>
      <c r="E958" s="4"/>
      <c r="F958" s="4"/>
      <c r="G958" s="4"/>
      <c r="H958" s="4"/>
      <c r="I958" s="1"/>
      <c r="J958" s="4"/>
      <c r="K958" s="4"/>
      <c r="L958" s="1"/>
      <c r="M958" s="4"/>
      <c r="N958" s="23"/>
      <c r="O958" s="24"/>
      <c r="P958" s="24"/>
      <c r="Q958" s="24"/>
      <c r="R958" s="26"/>
      <c r="S958" s="24"/>
      <c r="T958" s="24"/>
      <c r="U958" s="24"/>
      <c r="V958" s="28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s="20" customFormat="1" x14ac:dyDescent="0.25">
      <c r="A959" s="1">
        <v>957</v>
      </c>
      <c r="B959" s="1"/>
      <c r="C959" s="1"/>
      <c r="D959" s="4"/>
      <c r="E959" s="4"/>
      <c r="F959" s="4"/>
      <c r="G959" s="4"/>
      <c r="H959" s="4"/>
      <c r="I959" s="1"/>
      <c r="J959" s="4"/>
      <c r="K959" s="4"/>
      <c r="L959" s="1"/>
      <c r="M959" s="4"/>
      <c r="N959" s="23"/>
      <c r="O959" s="24"/>
      <c r="P959" s="24"/>
      <c r="Q959" s="24"/>
      <c r="R959" s="26"/>
      <c r="S959" s="24"/>
      <c r="T959" s="24"/>
      <c r="U959" s="24"/>
      <c r="V959" s="28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s="20" customFormat="1" x14ac:dyDescent="0.25">
      <c r="A960" s="1">
        <v>958</v>
      </c>
      <c r="B960" s="1"/>
      <c r="C960" s="1"/>
      <c r="D960" s="4"/>
      <c r="E960" s="4"/>
      <c r="F960" s="4"/>
      <c r="G960" s="4"/>
      <c r="H960" s="4"/>
      <c r="I960" s="1"/>
      <c r="J960" s="4"/>
      <c r="K960" s="4"/>
      <c r="L960" s="1"/>
      <c r="M960" s="4"/>
      <c r="N960" s="23"/>
      <c r="O960" s="24"/>
      <c r="P960" s="24"/>
      <c r="Q960" s="24"/>
      <c r="R960" s="26"/>
      <c r="S960" s="24"/>
      <c r="T960" s="24"/>
      <c r="U960" s="24"/>
      <c r="V960" s="28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s="20" customFormat="1" x14ac:dyDescent="0.25">
      <c r="A961" s="1">
        <v>959</v>
      </c>
      <c r="B961" s="1"/>
      <c r="C961" s="1"/>
      <c r="D961" s="4"/>
      <c r="E961" s="4"/>
      <c r="F961" s="4"/>
      <c r="G961" s="4"/>
      <c r="H961" s="4"/>
      <c r="I961" s="1"/>
      <c r="J961" s="4"/>
      <c r="K961" s="4"/>
      <c r="L961" s="1"/>
      <c r="M961" s="4"/>
      <c r="N961" s="23"/>
      <c r="O961" s="24"/>
      <c r="P961" s="24"/>
      <c r="Q961" s="24"/>
      <c r="R961" s="26"/>
      <c r="S961" s="24"/>
      <c r="T961" s="24"/>
      <c r="U961" s="24"/>
      <c r="V961" s="28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s="20" customFormat="1" x14ac:dyDescent="0.25">
      <c r="A962" s="1">
        <v>960</v>
      </c>
      <c r="B962" s="1"/>
      <c r="C962" s="1"/>
      <c r="D962" s="4"/>
      <c r="E962" s="4"/>
      <c r="F962" s="4"/>
      <c r="G962" s="4"/>
      <c r="H962" s="4"/>
      <c r="I962" s="1"/>
      <c r="J962" s="4"/>
      <c r="K962" s="4"/>
      <c r="L962" s="1"/>
      <c r="M962" s="4"/>
      <c r="N962" s="23"/>
      <c r="O962" s="24"/>
      <c r="P962" s="24"/>
      <c r="Q962" s="24"/>
      <c r="R962" s="26"/>
      <c r="S962" s="24"/>
      <c r="T962" s="24"/>
      <c r="U962" s="24"/>
      <c r="V962" s="28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s="20" customFormat="1" x14ac:dyDescent="0.25">
      <c r="A963" s="1">
        <v>961</v>
      </c>
      <c r="B963" s="1"/>
      <c r="C963" s="1"/>
      <c r="D963" s="4"/>
      <c r="E963" s="4"/>
      <c r="F963" s="4"/>
      <c r="G963" s="4"/>
      <c r="H963" s="4"/>
      <c r="I963" s="1"/>
      <c r="J963" s="4"/>
      <c r="K963" s="4"/>
      <c r="L963" s="1"/>
      <c r="M963" s="4"/>
      <c r="N963" s="23"/>
      <c r="O963" s="24"/>
      <c r="P963" s="24"/>
      <c r="Q963" s="24"/>
      <c r="R963" s="26"/>
      <c r="S963" s="24"/>
      <c r="T963" s="24"/>
      <c r="U963" s="24"/>
      <c r="V963" s="28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s="20" customFormat="1" x14ac:dyDescent="0.25">
      <c r="A964" s="1">
        <v>962</v>
      </c>
      <c r="B964" s="1"/>
      <c r="C964" s="1"/>
      <c r="D964" s="4"/>
      <c r="E964" s="4"/>
      <c r="F964" s="4"/>
      <c r="G964" s="4"/>
      <c r="H964" s="4"/>
      <c r="I964" s="1"/>
      <c r="J964" s="4"/>
      <c r="K964" s="4"/>
      <c r="L964" s="1"/>
      <c r="M964" s="4"/>
      <c r="N964" s="23"/>
      <c r="O964" s="24"/>
      <c r="P964" s="24"/>
      <c r="Q964" s="24"/>
      <c r="R964" s="26"/>
      <c r="S964" s="24"/>
      <c r="T964" s="24"/>
      <c r="U964" s="24"/>
      <c r="V964" s="28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s="20" customFormat="1" x14ac:dyDescent="0.25">
      <c r="A965" s="1">
        <v>963</v>
      </c>
      <c r="B965" s="1"/>
      <c r="C965" s="1"/>
      <c r="D965" s="4"/>
      <c r="E965" s="4"/>
      <c r="F965" s="4"/>
      <c r="G965" s="4"/>
      <c r="H965" s="4"/>
      <c r="I965" s="1"/>
      <c r="J965" s="4"/>
      <c r="K965" s="4"/>
      <c r="L965" s="1"/>
      <c r="M965" s="4"/>
      <c r="N965" s="23"/>
      <c r="O965" s="24"/>
      <c r="P965" s="24"/>
      <c r="Q965" s="24"/>
      <c r="R965" s="26"/>
      <c r="S965" s="24"/>
      <c r="T965" s="24"/>
      <c r="U965" s="24"/>
      <c r="V965" s="28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s="20" customFormat="1" x14ac:dyDescent="0.25">
      <c r="A966" s="1">
        <v>964</v>
      </c>
      <c r="B966" s="1"/>
      <c r="C966" s="1"/>
      <c r="D966" s="4"/>
      <c r="E966" s="4"/>
      <c r="F966" s="4"/>
      <c r="G966" s="4"/>
      <c r="H966" s="4"/>
      <c r="I966" s="1"/>
      <c r="J966" s="4"/>
      <c r="K966" s="4"/>
      <c r="L966" s="1"/>
      <c r="M966" s="4"/>
      <c r="N966" s="23"/>
      <c r="O966" s="24"/>
      <c r="P966" s="24"/>
      <c r="Q966" s="24"/>
      <c r="R966" s="26"/>
      <c r="S966" s="24"/>
      <c r="T966" s="24"/>
      <c r="U966" s="24"/>
      <c r="V966" s="28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s="20" customFormat="1" x14ac:dyDescent="0.25">
      <c r="A967" s="1">
        <v>965</v>
      </c>
      <c r="B967" s="1"/>
      <c r="C967" s="1"/>
      <c r="D967" s="4"/>
      <c r="E967" s="4"/>
      <c r="F967" s="4"/>
      <c r="G967" s="4"/>
      <c r="H967" s="4"/>
      <c r="I967" s="1"/>
      <c r="J967" s="4"/>
      <c r="K967" s="4"/>
      <c r="L967" s="1"/>
      <c r="M967" s="4"/>
      <c r="N967" s="23"/>
      <c r="O967" s="24"/>
      <c r="P967" s="24"/>
      <c r="Q967" s="24"/>
      <c r="R967" s="26"/>
      <c r="S967" s="24"/>
      <c r="T967" s="24"/>
      <c r="U967" s="24"/>
      <c r="V967" s="28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s="20" customFormat="1" x14ac:dyDescent="0.25">
      <c r="A968" s="1">
        <v>966</v>
      </c>
      <c r="B968" s="1"/>
      <c r="C968" s="1"/>
      <c r="D968" s="4"/>
      <c r="E968" s="4"/>
      <c r="F968" s="4"/>
      <c r="G968" s="4"/>
      <c r="H968" s="4"/>
      <c r="I968" s="1"/>
      <c r="J968" s="4"/>
      <c r="K968" s="4"/>
      <c r="L968" s="1"/>
      <c r="M968" s="4"/>
      <c r="N968" s="23"/>
      <c r="O968" s="24"/>
      <c r="P968" s="24"/>
      <c r="Q968" s="24"/>
      <c r="R968" s="26"/>
      <c r="S968" s="24"/>
      <c r="T968" s="24"/>
      <c r="U968" s="24"/>
      <c r="V968" s="28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s="20" customFormat="1" x14ac:dyDescent="0.25">
      <c r="A969" s="1">
        <v>967</v>
      </c>
      <c r="B969" s="1"/>
      <c r="C969" s="1"/>
      <c r="D969" s="4"/>
      <c r="E969" s="4"/>
      <c r="F969" s="4"/>
      <c r="G969" s="4"/>
      <c r="H969" s="4"/>
      <c r="I969" s="1"/>
      <c r="J969" s="4"/>
      <c r="K969" s="4"/>
      <c r="L969" s="1"/>
      <c r="M969" s="4"/>
      <c r="N969" s="23"/>
      <c r="O969" s="24"/>
      <c r="P969" s="24"/>
      <c r="Q969" s="24"/>
      <c r="R969" s="26"/>
      <c r="S969" s="24"/>
      <c r="T969" s="24"/>
      <c r="U969" s="24"/>
      <c r="V969" s="28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s="20" customFormat="1" x14ac:dyDescent="0.25">
      <c r="A970" s="1">
        <v>968</v>
      </c>
      <c r="B970" s="1"/>
      <c r="C970" s="1"/>
      <c r="D970" s="4"/>
      <c r="E970" s="4"/>
      <c r="F970" s="4"/>
      <c r="G970" s="4"/>
      <c r="H970" s="4"/>
      <c r="I970" s="1"/>
      <c r="J970" s="4"/>
      <c r="K970" s="4"/>
      <c r="L970" s="1"/>
      <c r="M970" s="4"/>
      <c r="N970" s="23"/>
      <c r="O970" s="24"/>
      <c r="P970" s="24"/>
      <c r="Q970" s="24"/>
      <c r="R970" s="26"/>
      <c r="S970" s="24"/>
      <c r="T970" s="24"/>
      <c r="U970" s="24"/>
      <c r="V970" s="28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s="20" customFormat="1" x14ac:dyDescent="0.25">
      <c r="A971" s="1">
        <v>969</v>
      </c>
      <c r="B971" s="1"/>
      <c r="C971" s="1"/>
      <c r="D971" s="4"/>
      <c r="E971" s="4"/>
      <c r="F971" s="4"/>
      <c r="G971" s="4"/>
      <c r="H971" s="4"/>
      <c r="I971" s="1"/>
      <c r="J971" s="4"/>
      <c r="K971" s="4"/>
      <c r="L971" s="1"/>
      <c r="M971" s="4"/>
      <c r="N971" s="23"/>
      <c r="O971" s="24"/>
      <c r="P971" s="24"/>
      <c r="Q971" s="24"/>
      <c r="R971" s="26"/>
      <c r="S971" s="24"/>
      <c r="T971" s="24"/>
      <c r="U971" s="24"/>
      <c r="V971" s="28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s="20" customFormat="1" x14ac:dyDescent="0.25">
      <c r="A972" s="1">
        <v>970</v>
      </c>
      <c r="B972" s="1"/>
      <c r="C972" s="1"/>
      <c r="D972" s="4"/>
      <c r="E972" s="4"/>
      <c r="F972" s="4"/>
      <c r="G972" s="4"/>
      <c r="H972" s="4"/>
      <c r="I972" s="1"/>
      <c r="J972" s="4"/>
      <c r="K972" s="4"/>
      <c r="L972" s="1"/>
      <c r="M972" s="4"/>
      <c r="N972" s="23"/>
      <c r="O972" s="24"/>
      <c r="P972" s="24"/>
      <c r="Q972" s="24"/>
      <c r="R972" s="26"/>
      <c r="S972" s="24"/>
      <c r="T972" s="24"/>
      <c r="U972" s="24"/>
      <c r="V972" s="28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s="20" customFormat="1" x14ac:dyDescent="0.25">
      <c r="A973" s="1">
        <v>971</v>
      </c>
      <c r="B973" s="1"/>
      <c r="C973" s="1"/>
      <c r="D973" s="4"/>
      <c r="E973" s="4"/>
      <c r="F973" s="4"/>
      <c r="G973" s="4"/>
      <c r="H973" s="4"/>
      <c r="I973" s="1"/>
      <c r="J973" s="4"/>
      <c r="K973" s="4"/>
      <c r="L973" s="1"/>
      <c r="M973" s="4"/>
      <c r="N973" s="23"/>
      <c r="O973" s="24"/>
      <c r="P973" s="24"/>
      <c r="Q973" s="24"/>
      <c r="R973" s="26"/>
      <c r="S973" s="24"/>
      <c r="T973" s="24"/>
      <c r="U973" s="24"/>
      <c r="V973" s="28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s="20" customFormat="1" x14ac:dyDescent="0.25">
      <c r="A974" s="1">
        <v>972</v>
      </c>
      <c r="B974" s="1"/>
      <c r="C974" s="1"/>
      <c r="D974" s="4"/>
      <c r="E974" s="4"/>
      <c r="F974" s="4"/>
      <c r="G974" s="4"/>
      <c r="H974" s="4"/>
      <c r="I974" s="1"/>
      <c r="J974" s="4"/>
      <c r="K974" s="4"/>
      <c r="L974" s="1"/>
      <c r="M974" s="4"/>
      <c r="N974" s="23"/>
      <c r="O974" s="24"/>
      <c r="P974" s="24"/>
      <c r="Q974" s="24"/>
      <c r="R974" s="26"/>
      <c r="S974" s="24"/>
      <c r="T974" s="24"/>
      <c r="U974" s="24"/>
      <c r="V974" s="28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s="20" customFormat="1" x14ac:dyDescent="0.25">
      <c r="A975" s="1">
        <v>973</v>
      </c>
      <c r="B975" s="1"/>
      <c r="C975" s="1"/>
      <c r="D975" s="4"/>
      <c r="E975" s="4"/>
      <c r="F975" s="4"/>
      <c r="G975" s="4"/>
      <c r="H975" s="4"/>
      <c r="I975" s="1"/>
      <c r="J975" s="4"/>
      <c r="K975" s="4"/>
      <c r="L975" s="1"/>
      <c r="M975" s="4"/>
      <c r="N975" s="23"/>
      <c r="O975" s="24"/>
      <c r="P975" s="24"/>
      <c r="Q975" s="24"/>
      <c r="R975" s="26"/>
      <c r="S975" s="24"/>
      <c r="T975" s="24"/>
      <c r="U975" s="24"/>
      <c r="V975" s="28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s="20" customFormat="1" x14ac:dyDescent="0.25">
      <c r="A976" s="1">
        <v>974</v>
      </c>
      <c r="B976" s="1"/>
      <c r="C976" s="1"/>
      <c r="D976" s="4"/>
      <c r="E976" s="4"/>
      <c r="F976" s="4"/>
      <c r="G976" s="4"/>
      <c r="H976" s="4"/>
      <c r="I976" s="1"/>
      <c r="J976" s="4"/>
      <c r="K976" s="4"/>
      <c r="L976" s="1"/>
      <c r="M976" s="4"/>
      <c r="N976" s="23"/>
      <c r="O976" s="24"/>
      <c r="P976" s="24"/>
      <c r="Q976" s="24"/>
      <c r="R976" s="26"/>
      <c r="S976" s="24"/>
      <c r="T976" s="24"/>
      <c r="U976" s="24"/>
      <c r="V976" s="28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s="20" customFormat="1" x14ac:dyDescent="0.25">
      <c r="A977" s="1">
        <v>975</v>
      </c>
      <c r="B977" s="1"/>
      <c r="C977" s="1"/>
      <c r="D977" s="4"/>
      <c r="E977" s="4"/>
      <c r="F977" s="4"/>
      <c r="G977" s="4"/>
      <c r="H977" s="4"/>
      <c r="I977" s="1"/>
      <c r="J977" s="4"/>
      <c r="K977" s="4"/>
      <c r="L977" s="1"/>
      <c r="M977" s="4"/>
      <c r="N977" s="23"/>
      <c r="O977" s="24"/>
      <c r="P977" s="24"/>
      <c r="Q977" s="24"/>
      <c r="R977" s="26"/>
      <c r="S977" s="24"/>
      <c r="T977" s="24"/>
      <c r="U977" s="24"/>
      <c r="V977" s="28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s="20" customFormat="1" x14ac:dyDescent="0.25">
      <c r="A978" s="1">
        <v>976</v>
      </c>
      <c r="B978" s="1"/>
      <c r="C978" s="1"/>
      <c r="D978" s="4"/>
      <c r="E978" s="4"/>
      <c r="F978" s="4"/>
      <c r="G978" s="4"/>
      <c r="H978" s="4"/>
      <c r="I978" s="1"/>
      <c r="J978" s="4"/>
      <c r="K978" s="4"/>
      <c r="L978" s="1"/>
      <c r="M978" s="4"/>
      <c r="N978" s="23"/>
      <c r="O978" s="24"/>
      <c r="P978" s="24"/>
      <c r="Q978" s="24"/>
      <c r="R978" s="26"/>
      <c r="S978" s="24"/>
      <c r="T978" s="24"/>
      <c r="U978" s="24"/>
      <c r="V978" s="28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s="20" customFormat="1" x14ac:dyDescent="0.25">
      <c r="A979" s="1">
        <v>977</v>
      </c>
      <c r="B979" s="1"/>
      <c r="C979" s="1"/>
      <c r="D979" s="4"/>
      <c r="E979" s="4"/>
      <c r="F979" s="4"/>
      <c r="G979" s="4"/>
      <c r="H979" s="4"/>
      <c r="I979" s="1"/>
      <c r="J979" s="4"/>
      <c r="K979" s="4"/>
      <c r="L979" s="1"/>
      <c r="M979" s="4"/>
      <c r="N979" s="23"/>
      <c r="O979" s="24"/>
      <c r="P979" s="24"/>
      <c r="Q979" s="24"/>
      <c r="R979" s="26"/>
      <c r="S979" s="24"/>
      <c r="T979" s="24"/>
      <c r="U979" s="24"/>
      <c r="V979" s="28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s="20" customFormat="1" x14ac:dyDescent="0.25">
      <c r="A980" s="1">
        <v>978</v>
      </c>
      <c r="B980" s="1"/>
      <c r="C980" s="1"/>
      <c r="D980" s="4"/>
      <c r="E980" s="4"/>
      <c r="F980" s="4"/>
      <c r="G980" s="4"/>
      <c r="H980" s="4"/>
      <c r="I980" s="1"/>
      <c r="J980" s="4"/>
      <c r="K980" s="4"/>
      <c r="L980" s="1"/>
      <c r="M980" s="4"/>
      <c r="N980" s="23"/>
      <c r="O980" s="24"/>
      <c r="P980" s="24"/>
      <c r="Q980" s="24"/>
      <c r="R980" s="26"/>
      <c r="S980" s="24"/>
      <c r="T980" s="24"/>
      <c r="U980" s="24"/>
      <c r="V980" s="28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s="20" customFormat="1" x14ac:dyDescent="0.25">
      <c r="A981" s="1">
        <v>979</v>
      </c>
      <c r="B981" s="1"/>
      <c r="C981" s="1"/>
      <c r="D981" s="4"/>
      <c r="E981" s="4"/>
      <c r="F981" s="4"/>
      <c r="G981" s="4"/>
      <c r="H981" s="4"/>
      <c r="I981" s="1"/>
      <c r="J981" s="4"/>
      <c r="K981" s="4"/>
      <c r="L981" s="1"/>
      <c r="M981" s="4"/>
      <c r="N981" s="23"/>
      <c r="O981" s="24"/>
      <c r="P981" s="24"/>
      <c r="Q981" s="24"/>
      <c r="R981" s="26"/>
      <c r="S981" s="24"/>
      <c r="T981" s="24"/>
      <c r="U981" s="24"/>
      <c r="V981" s="28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s="20" customFormat="1" x14ac:dyDescent="0.25">
      <c r="A982" s="1">
        <v>980</v>
      </c>
      <c r="B982" s="1"/>
      <c r="C982" s="1"/>
      <c r="D982" s="4"/>
      <c r="E982" s="4"/>
      <c r="F982" s="4"/>
      <c r="G982" s="4"/>
      <c r="H982" s="4"/>
      <c r="I982" s="1"/>
      <c r="J982" s="4"/>
      <c r="K982" s="4"/>
      <c r="L982" s="1"/>
      <c r="M982" s="4"/>
      <c r="N982" s="23"/>
      <c r="O982" s="24"/>
      <c r="P982" s="24"/>
      <c r="Q982" s="24"/>
      <c r="R982" s="26"/>
      <c r="S982" s="24"/>
      <c r="T982" s="24"/>
      <c r="U982" s="24"/>
      <c r="V982" s="28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s="20" customFormat="1" x14ac:dyDescent="0.25">
      <c r="A983" s="1">
        <v>981</v>
      </c>
      <c r="B983" s="1"/>
      <c r="C983" s="1"/>
      <c r="D983" s="4"/>
      <c r="E983" s="4"/>
      <c r="F983" s="4"/>
      <c r="G983" s="4"/>
      <c r="H983" s="4"/>
      <c r="I983" s="1"/>
      <c r="J983" s="4"/>
      <c r="K983" s="4"/>
      <c r="L983" s="1"/>
      <c r="M983" s="4"/>
      <c r="N983" s="23"/>
      <c r="O983" s="24"/>
      <c r="P983" s="24"/>
      <c r="Q983" s="24"/>
      <c r="R983" s="26"/>
      <c r="S983" s="24"/>
      <c r="T983" s="24"/>
      <c r="U983" s="24"/>
      <c r="V983" s="28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s="20" customFormat="1" x14ac:dyDescent="0.25">
      <c r="A984" s="1">
        <v>982</v>
      </c>
      <c r="B984" s="1"/>
      <c r="C984" s="1"/>
      <c r="D984" s="4"/>
      <c r="E984" s="4"/>
      <c r="F984" s="4"/>
      <c r="G984" s="4"/>
      <c r="H984" s="4"/>
      <c r="I984" s="1"/>
      <c r="J984" s="4"/>
      <c r="K984" s="4"/>
      <c r="L984" s="1"/>
      <c r="M984" s="4"/>
      <c r="N984" s="23"/>
      <c r="O984" s="24"/>
      <c r="P984" s="24"/>
      <c r="Q984" s="24"/>
      <c r="R984" s="26"/>
      <c r="S984" s="24"/>
      <c r="T984" s="24"/>
      <c r="U984" s="24"/>
      <c r="V984" s="28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s="20" customFormat="1" x14ac:dyDescent="0.25">
      <c r="A985" s="1">
        <v>983</v>
      </c>
      <c r="B985" s="1"/>
      <c r="C985" s="1"/>
      <c r="D985" s="4"/>
      <c r="E985" s="4"/>
      <c r="F985" s="4"/>
      <c r="G985" s="4"/>
      <c r="H985" s="4"/>
      <c r="I985" s="1"/>
      <c r="J985" s="4"/>
      <c r="K985" s="4"/>
      <c r="L985" s="1"/>
      <c r="M985" s="4"/>
      <c r="N985" s="23"/>
      <c r="O985" s="24"/>
      <c r="P985" s="24"/>
      <c r="Q985" s="24"/>
      <c r="R985" s="26"/>
      <c r="S985" s="24"/>
      <c r="T985" s="24"/>
      <c r="U985" s="24"/>
      <c r="V985" s="28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s="20" customFormat="1" x14ac:dyDescent="0.25">
      <c r="A986" s="1">
        <v>984</v>
      </c>
      <c r="B986" s="1"/>
      <c r="C986" s="1"/>
      <c r="D986" s="4"/>
      <c r="E986" s="4"/>
      <c r="F986" s="4"/>
      <c r="G986" s="4"/>
      <c r="H986" s="4"/>
      <c r="I986" s="1"/>
      <c r="J986" s="4"/>
      <c r="K986" s="4"/>
      <c r="L986" s="1"/>
      <c r="M986" s="4"/>
      <c r="N986" s="23"/>
      <c r="O986" s="24"/>
      <c r="P986" s="24"/>
      <c r="Q986" s="24"/>
      <c r="R986" s="26"/>
      <c r="S986" s="24"/>
      <c r="T986" s="24"/>
      <c r="U986" s="24"/>
      <c r="V986" s="28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s="20" customFormat="1" x14ac:dyDescent="0.25">
      <c r="A987" s="1">
        <v>985</v>
      </c>
      <c r="B987" s="1"/>
      <c r="C987" s="1"/>
      <c r="D987" s="4"/>
      <c r="E987" s="4"/>
      <c r="F987" s="4"/>
      <c r="G987" s="4"/>
      <c r="H987" s="4"/>
      <c r="I987" s="1"/>
      <c r="J987" s="4"/>
      <c r="K987" s="4"/>
      <c r="L987" s="1"/>
      <c r="M987" s="4"/>
      <c r="N987" s="23"/>
      <c r="O987" s="24"/>
      <c r="P987" s="24"/>
      <c r="Q987" s="24"/>
      <c r="R987" s="26"/>
      <c r="S987" s="24"/>
      <c r="T987" s="24"/>
      <c r="U987" s="24"/>
      <c r="V987" s="28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s="20" customFormat="1" x14ac:dyDescent="0.25">
      <c r="A988" s="1">
        <v>986</v>
      </c>
      <c r="B988" s="1"/>
      <c r="C988" s="1"/>
      <c r="D988" s="4"/>
      <c r="E988" s="4"/>
      <c r="F988" s="4"/>
      <c r="G988" s="4"/>
      <c r="H988" s="4"/>
      <c r="I988" s="1"/>
      <c r="J988" s="4"/>
      <c r="K988" s="4"/>
      <c r="L988" s="1"/>
      <c r="M988" s="4"/>
      <c r="N988" s="23"/>
      <c r="O988" s="24"/>
      <c r="P988" s="24"/>
      <c r="Q988" s="24"/>
      <c r="R988" s="26"/>
      <c r="S988" s="24"/>
      <c r="T988" s="24"/>
      <c r="U988" s="24"/>
      <c r="V988" s="28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s="20" customFormat="1" x14ac:dyDescent="0.25">
      <c r="A989" s="1">
        <v>987</v>
      </c>
      <c r="B989" s="1"/>
      <c r="C989" s="1"/>
      <c r="D989" s="4"/>
      <c r="E989" s="4"/>
      <c r="F989" s="4"/>
      <c r="G989" s="4"/>
      <c r="H989" s="4"/>
      <c r="I989" s="1"/>
      <c r="J989" s="4"/>
      <c r="K989" s="4"/>
      <c r="L989" s="1"/>
      <c r="M989" s="4"/>
      <c r="N989" s="23"/>
      <c r="O989" s="24"/>
      <c r="P989" s="24"/>
      <c r="Q989" s="24"/>
      <c r="R989" s="26"/>
      <c r="S989" s="24"/>
      <c r="T989" s="24"/>
      <c r="U989" s="24"/>
      <c r="V989" s="28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s="20" customFormat="1" x14ac:dyDescent="0.25">
      <c r="A990" s="1">
        <v>988</v>
      </c>
      <c r="B990" s="1"/>
      <c r="C990" s="1"/>
      <c r="D990" s="4"/>
      <c r="E990" s="4"/>
      <c r="F990" s="4"/>
      <c r="G990" s="4"/>
      <c r="H990" s="4"/>
      <c r="I990" s="1"/>
      <c r="J990" s="4"/>
      <c r="K990" s="4"/>
      <c r="L990" s="1"/>
      <c r="M990" s="4"/>
      <c r="N990" s="23"/>
      <c r="O990" s="24"/>
      <c r="P990" s="24"/>
      <c r="Q990" s="24"/>
      <c r="R990" s="26"/>
      <c r="S990" s="24"/>
      <c r="T990" s="24"/>
      <c r="U990" s="24"/>
      <c r="V990" s="28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s="20" customFormat="1" x14ac:dyDescent="0.25">
      <c r="A991" s="1">
        <v>989</v>
      </c>
      <c r="B991" s="1"/>
      <c r="C991" s="1"/>
      <c r="D991" s="4"/>
      <c r="E991" s="4"/>
      <c r="F991" s="4"/>
      <c r="G991" s="4"/>
      <c r="H991" s="4"/>
      <c r="I991" s="1"/>
      <c r="J991" s="4"/>
      <c r="K991" s="4"/>
      <c r="L991" s="1"/>
      <c r="M991" s="4"/>
      <c r="N991" s="23"/>
      <c r="O991" s="24"/>
      <c r="P991" s="24"/>
      <c r="Q991" s="24"/>
      <c r="R991" s="26"/>
      <c r="S991" s="24"/>
      <c r="T991" s="24"/>
      <c r="U991" s="24"/>
      <c r="V991" s="28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s="20" customFormat="1" x14ac:dyDescent="0.25">
      <c r="A992" s="1">
        <v>990</v>
      </c>
      <c r="B992" s="1"/>
      <c r="C992" s="1"/>
      <c r="D992" s="4"/>
      <c r="E992" s="4"/>
      <c r="F992" s="4"/>
      <c r="G992" s="4"/>
      <c r="H992" s="4"/>
      <c r="I992" s="1"/>
      <c r="J992" s="4"/>
      <c r="K992" s="4"/>
      <c r="L992" s="1"/>
      <c r="M992" s="4"/>
      <c r="N992" s="23"/>
      <c r="O992" s="24"/>
      <c r="P992" s="24"/>
      <c r="Q992" s="24"/>
      <c r="R992" s="26"/>
      <c r="S992" s="24"/>
      <c r="T992" s="24"/>
      <c r="U992" s="24"/>
      <c r="V992" s="28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s="20" customFormat="1" x14ac:dyDescent="0.25">
      <c r="A993" s="1">
        <v>991</v>
      </c>
      <c r="B993" s="1"/>
      <c r="C993" s="1"/>
      <c r="D993" s="4"/>
      <c r="E993" s="4"/>
      <c r="F993" s="4"/>
      <c r="G993" s="4"/>
      <c r="H993" s="4"/>
      <c r="I993" s="1"/>
      <c r="J993" s="4"/>
      <c r="K993" s="4"/>
      <c r="L993" s="1"/>
      <c r="M993" s="4"/>
      <c r="N993" s="23"/>
      <c r="O993" s="24"/>
      <c r="P993" s="24"/>
      <c r="Q993" s="24"/>
      <c r="R993" s="26"/>
      <c r="S993" s="24"/>
      <c r="T993" s="24"/>
      <c r="U993" s="24"/>
      <c r="V993" s="28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s="20" customFormat="1" x14ac:dyDescent="0.25">
      <c r="A994" s="1">
        <v>992</v>
      </c>
      <c r="B994" s="1"/>
      <c r="C994" s="1"/>
      <c r="D994" s="4"/>
      <c r="E994" s="4"/>
      <c r="F994" s="4"/>
      <c r="G994" s="4"/>
      <c r="H994" s="4"/>
      <c r="I994" s="1"/>
      <c r="J994" s="4"/>
      <c r="K994" s="4"/>
      <c r="L994" s="1"/>
      <c r="M994" s="4"/>
      <c r="N994" s="23"/>
      <c r="O994" s="24"/>
      <c r="P994" s="24"/>
      <c r="Q994" s="24"/>
      <c r="R994" s="26"/>
      <c r="S994" s="24"/>
      <c r="T994" s="24"/>
      <c r="U994" s="24"/>
      <c r="V994" s="28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s="20" customFormat="1" x14ac:dyDescent="0.25">
      <c r="A995" s="1">
        <v>993</v>
      </c>
      <c r="B995" s="1"/>
      <c r="C995" s="1"/>
      <c r="D995" s="4"/>
      <c r="E995" s="4"/>
      <c r="F995" s="4"/>
      <c r="G995" s="4"/>
      <c r="H995" s="4"/>
      <c r="I995" s="1"/>
      <c r="J995" s="4"/>
      <c r="K995" s="4"/>
      <c r="L995" s="1"/>
      <c r="M995" s="4"/>
      <c r="N995" s="23"/>
      <c r="O995" s="24"/>
      <c r="P995" s="24"/>
      <c r="Q995" s="24"/>
      <c r="R995" s="26"/>
      <c r="S995" s="24"/>
      <c r="T995" s="24"/>
      <c r="U995" s="24"/>
      <c r="V995" s="28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s="20" customFormat="1" x14ac:dyDescent="0.25">
      <c r="A996" s="1">
        <v>994</v>
      </c>
      <c r="B996" s="1"/>
      <c r="C996" s="1"/>
      <c r="D996" s="4"/>
      <c r="E996" s="4"/>
      <c r="F996" s="4"/>
      <c r="G996" s="4"/>
      <c r="H996" s="4"/>
      <c r="I996" s="1"/>
      <c r="J996" s="4"/>
      <c r="K996" s="4"/>
      <c r="L996" s="1"/>
      <c r="M996" s="4"/>
      <c r="N996" s="23"/>
      <c r="O996" s="24"/>
      <c r="P996" s="24"/>
      <c r="Q996" s="24"/>
      <c r="R996" s="26"/>
      <c r="S996" s="24"/>
      <c r="T996" s="24"/>
      <c r="U996" s="24"/>
      <c r="V996" s="28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s="20" customFormat="1" x14ac:dyDescent="0.25">
      <c r="A997" s="1">
        <v>995</v>
      </c>
      <c r="B997" s="1"/>
      <c r="C997" s="1"/>
      <c r="D997" s="4"/>
      <c r="E997" s="4"/>
      <c r="F997" s="4"/>
      <c r="G997" s="4"/>
      <c r="H997" s="4"/>
      <c r="I997" s="1"/>
      <c r="J997" s="4"/>
      <c r="K997" s="4"/>
      <c r="L997" s="1"/>
      <c r="M997" s="4"/>
      <c r="N997" s="23"/>
      <c r="O997" s="24"/>
      <c r="P997" s="24"/>
      <c r="Q997" s="24"/>
      <c r="R997" s="26"/>
      <c r="S997" s="24"/>
      <c r="T997" s="24"/>
      <c r="U997" s="24"/>
      <c r="V997" s="28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s="20" customFormat="1" x14ac:dyDescent="0.25">
      <c r="A998" s="1">
        <v>996</v>
      </c>
      <c r="B998" s="1"/>
      <c r="C998" s="1"/>
      <c r="D998" s="4"/>
      <c r="E998" s="4"/>
      <c r="F998" s="4"/>
      <c r="G998" s="4"/>
      <c r="H998" s="4"/>
      <c r="I998" s="1"/>
      <c r="J998" s="4"/>
      <c r="K998" s="4"/>
      <c r="L998" s="1"/>
      <c r="M998" s="4"/>
      <c r="N998" s="23"/>
      <c r="O998" s="24"/>
      <c r="P998" s="24"/>
      <c r="Q998" s="24"/>
      <c r="R998" s="26"/>
      <c r="S998" s="24"/>
      <c r="T998" s="24"/>
      <c r="U998" s="24"/>
      <c r="V998" s="28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s="20" customFormat="1" x14ac:dyDescent="0.25">
      <c r="A999" s="1">
        <v>997</v>
      </c>
      <c r="B999" s="1"/>
      <c r="C999" s="1"/>
      <c r="D999" s="4"/>
      <c r="E999" s="4"/>
      <c r="F999" s="4"/>
      <c r="G999" s="4"/>
      <c r="H999" s="4"/>
      <c r="I999" s="1"/>
      <c r="J999" s="4"/>
      <c r="K999" s="4"/>
      <c r="L999" s="1"/>
      <c r="M999" s="4"/>
      <c r="N999" s="23"/>
      <c r="O999" s="24"/>
      <c r="P999" s="24"/>
      <c r="Q999" s="24"/>
      <c r="R999" s="26"/>
      <c r="S999" s="24"/>
      <c r="T999" s="24"/>
      <c r="U999" s="24"/>
      <c r="V999" s="28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s="20" customFormat="1" x14ac:dyDescent="0.25">
      <c r="A1000" s="1">
        <v>998</v>
      </c>
      <c r="B1000" s="1"/>
      <c r="C1000" s="1"/>
      <c r="D1000" s="4"/>
      <c r="E1000" s="4"/>
      <c r="F1000" s="4"/>
      <c r="G1000" s="4"/>
      <c r="H1000" s="4"/>
      <c r="I1000" s="1"/>
      <c r="J1000" s="4"/>
      <c r="K1000" s="4"/>
      <c r="L1000" s="1"/>
      <c r="M1000" s="4"/>
      <c r="N1000" s="23"/>
      <c r="O1000" s="24"/>
      <c r="P1000" s="24"/>
      <c r="Q1000" s="24"/>
      <c r="R1000" s="26"/>
      <c r="S1000" s="24"/>
      <c r="T1000" s="24"/>
      <c r="U1000" s="24"/>
      <c r="V1000" s="28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s="20" customFormat="1" x14ac:dyDescent="0.25">
      <c r="A1001" s="1">
        <v>999</v>
      </c>
      <c r="B1001" s="1"/>
      <c r="C1001" s="1"/>
      <c r="D1001" s="4"/>
      <c r="E1001" s="4"/>
      <c r="F1001" s="4"/>
      <c r="G1001" s="4"/>
      <c r="H1001" s="4"/>
      <c r="I1001" s="1"/>
      <c r="J1001" s="4"/>
      <c r="K1001" s="4"/>
      <c r="L1001" s="1"/>
      <c r="M1001" s="4"/>
      <c r="N1001" s="23"/>
      <c r="O1001" s="24"/>
      <c r="P1001" s="24"/>
      <c r="Q1001" s="24"/>
      <c r="R1001" s="26"/>
      <c r="S1001" s="24"/>
      <c r="T1001" s="24"/>
      <c r="U1001" s="24"/>
      <c r="V1001" s="28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s="20" customFormat="1" x14ac:dyDescent="0.25">
      <c r="A1002" s="1">
        <v>1000</v>
      </c>
      <c r="B1002" s="1"/>
      <c r="C1002" s="1"/>
      <c r="D1002" s="4"/>
      <c r="E1002" s="4"/>
      <c r="F1002" s="4"/>
      <c r="G1002" s="4"/>
      <c r="H1002" s="4"/>
      <c r="I1002" s="1"/>
      <c r="J1002" s="4"/>
      <c r="K1002" s="4"/>
      <c r="L1002" s="1"/>
      <c r="M1002" s="4"/>
      <c r="N1002" s="23"/>
      <c r="O1002" s="24"/>
      <c r="P1002" s="24"/>
      <c r="Q1002" s="24"/>
      <c r="R1002" s="26"/>
      <c r="S1002" s="24"/>
      <c r="T1002" s="24"/>
      <c r="U1002" s="24"/>
      <c r="V1002" s="28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s="20" customFormat="1" x14ac:dyDescent="0.25">
      <c r="A1003" s="1">
        <v>1001</v>
      </c>
      <c r="B1003" s="1"/>
      <c r="C1003" s="1"/>
      <c r="D1003" s="4"/>
      <c r="E1003" s="4"/>
      <c r="F1003" s="4"/>
      <c r="G1003" s="4"/>
      <c r="H1003" s="4"/>
      <c r="I1003" s="1"/>
      <c r="J1003" s="4"/>
      <c r="K1003" s="4"/>
      <c r="L1003" s="1"/>
      <c r="M1003" s="4"/>
      <c r="N1003" s="23"/>
      <c r="O1003" s="24"/>
      <c r="P1003" s="24"/>
      <c r="Q1003" s="24"/>
      <c r="R1003" s="26"/>
      <c r="S1003" s="24"/>
      <c r="T1003" s="24"/>
      <c r="U1003" s="24"/>
      <c r="V1003" s="28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s="20" customFormat="1" x14ac:dyDescent="0.25">
      <c r="A1004" s="1">
        <v>1002</v>
      </c>
      <c r="B1004" s="1"/>
      <c r="C1004" s="1"/>
      <c r="D1004" s="4"/>
      <c r="E1004" s="4"/>
      <c r="F1004" s="4"/>
      <c r="G1004" s="4"/>
      <c r="H1004" s="4"/>
      <c r="I1004" s="1"/>
      <c r="J1004" s="4"/>
      <c r="K1004" s="4"/>
      <c r="L1004" s="1"/>
      <c r="M1004" s="4"/>
      <c r="N1004" s="23"/>
      <c r="O1004" s="24"/>
      <c r="P1004" s="24"/>
      <c r="Q1004" s="24"/>
      <c r="R1004" s="26"/>
      <c r="S1004" s="24"/>
      <c r="T1004" s="24"/>
      <c r="U1004" s="24"/>
      <c r="V1004" s="28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s="20" customFormat="1" x14ac:dyDescent="0.25">
      <c r="A1005" s="1">
        <v>1003</v>
      </c>
      <c r="B1005" s="1"/>
      <c r="C1005" s="1"/>
      <c r="D1005" s="4"/>
      <c r="E1005" s="4"/>
      <c r="F1005" s="4"/>
      <c r="G1005" s="4"/>
      <c r="H1005" s="4"/>
      <c r="I1005" s="1"/>
      <c r="J1005" s="4"/>
      <c r="K1005" s="4"/>
      <c r="L1005" s="1"/>
      <c r="M1005" s="4"/>
      <c r="N1005" s="23"/>
      <c r="O1005" s="24"/>
      <c r="P1005" s="24"/>
      <c r="Q1005" s="24"/>
      <c r="R1005" s="26"/>
      <c r="S1005" s="24"/>
      <c r="T1005" s="24"/>
      <c r="U1005" s="24"/>
      <c r="V1005" s="28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s="20" customFormat="1" x14ac:dyDescent="0.25">
      <c r="A1006" s="1">
        <v>1004</v>
      </c>
      <c r="B1006" s="1"/>
      <c r="C1006" s="1"/>
      <c r="D1006" s="4"/>
      <c r="E1006" s="4"/>
      <c r="F1006" s="4"/>
      <c r="G1006" s="4"/>
      <c r="H1006" s="4"/>
      <c r="I1006" s="1"/>
      <c r="J1006" s="4"/>
      <c r="K1006" s="4"/>
      <c r="L1006" s="1"/>
      <c r="M1006" s="4"/>
      <c r="N1006" s="23"/>
      <c r="O1006" s="24"/>
      <c r="P1006" s="24"/>
      <c r="Q1006" s="24"/>
      <c r="R1006" s="26"/>
      <c r="S1006" s="24"/>
      <c r="T1006" s="24"/>
      <c r="U1006" s="24"/>
      <c r="V1006" s="28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s="20" customFormat="1" x14ac:dyDescent="0.25">
      <c r="A1007" s="1">
        <v>1005</v>
      </c>
      <c r="B1007" s="1"/>
      <c r="C1007" s="1"/>
      <c r="D1007" s="4"/>
      <c r="E1007" s="4"/>
      <c r="F1007" s="4"/>
      <c r="G1007" s="4"/>
      <c r="H1007" s="4"/>
      <c r="I1007" s="1"/>
      <c r="J1007" s="4"/>
      <c r="K1007" s="4"/>
      <c r="L1007" s="1"/>
      <c r="M1007" s="4"/>
      <c r="N1007" s="23"/>
      <c r="O1007" s="24"/>
      <c r="P1007" s="24"/>
      <c r="Q1007" s="24"/>
      <c r="R1007" s="26"/>
      <c r="S1007" s="24"/>
      <c r="T1007" s="24"/>
      <c r="U1007" s="24"/>
      <c r="V1007" s="28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s="20" customFormat="1" x14ac:dyDescent="0.25">
      <c r="A1008" s="1">
        <v>1006</v>
      </c>
      <c r="B1008" s="1"/>
      <c r="C1008" s="1"/>
      <c r="D1008" s="4"/>
      <c r="E1008" s="4"/>
      <c r="F1008" s="4"/>
      <c r="G1008" s="4"/>
      <c r="H1008" s="4"/>
      <c r="I1008" s="1"/>
      <c r="J1008" s="4"/>
      <c r="K1008" s="4"/>
      <c r="L1008" s="1"/>
      <c r="M1008" s="4"/>
      <c r="N1008" s="23"/>
      <c r="O1008" s="24"/>
      <c r="P1008" s="24"/>
      <c r="Q1008" s="24"/>
      <c r="R1008" s="26"/>
      <c r="S1008" s="24"/>
      <c r="T1008" s="24"/>
      <c r="U1008" s="24"/>
      <c r="V1008" s="28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s="20" customFormat="1" x14ac:dyDescent="0.25">
      <c r="A1009" s="1">
        <v>1007</v>
      </c>
      <c r="B1009" s="1"/>
      <c r="C1009" s="1"/>
      <c r="D1009" s="4"/>
      <c r="E1009" s="4"/>
      <c r="F1009" s="4"/>
      <c r="G1009" s="4"/>
      <c r="H1009" s="4"/>
      <c r="I1009" s="1"/>
      <c r="J1009" s="4"/>
      <c r="K1009" s="4"/>
      <c r="L1009" s="1"/>
      <c r="M1009" s="4"/>
      <c r="N1009" s="23"/>
      <c r="O1009" s="24"/>
      <c r="P1009" s="24"/>
      <c r="Q1009" s="24"/>
      <c r="R1009" s="26"/>
      <c r="S1009" s="24"/>
      <c r="T1009" s="24"/>
      <c r="U1009" s="24"/>
      <c r="V1009" s="28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s="20" customFormat="1" x14ac:dyDescent="0.25">
      <c r="A1010" s="1">
        <v>1008</v>
      </c>
      <c r="B1010" s="1"/>
      <c r="C1010" s="1"/>
      <c r="D1010" s="4"/>
      <c r="E1010" s="4"/>
      <c r="F1010" s="4"/>
      <c r="G1010" s="4"/>
      <c r="H1010" s="4"/>
      <c r="I1010" s="1"/>
      <c r="J1010" s="4"/>
      <c r="K1010" s="4"/>
      <c r="L1010" s="1"/>
      <c r="M1010" s="4"/>
      <c r="N1010" s="23"/>
      <c r="O1010" s="24"/>
      <c r="P1010" s="24"/>
      <c r="Q1010" s="24"/>
      <c r="R1010" s="26"/>
      <c r="S1010" s="24"/>
      <c r="T1010" s="24"/>
      <c r="U1010" s="24"/>
      <c r="V1010" s="28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s="20" customFormat="1" x14ac:dyDescent="0.25">
      <c r="A1011" s="1">
        <v>1009</v>
      </c>
      <c r="B1011" s="1"/>
      <c r="C1011" s="1"/>
      <c r="D1011" s="4"/>
      <c r="E1011" s="4"/>
      <c r="F1011" s="4"/>
      <c r="G1011" s="4"/>
      <c r="H1011" s="4"/>
      <c r="I1011" s="1"/>
      <c r="J1011" s="4"/>
      <c r="K1011" s="4"/>
      <c r="L1011" s="1"/>
      <c r="M1011" s="4"/>
      <c r="N1011" s="23"/>
      <c r="O1011" s="24"/>
      <c r="P1011" s="24"/>
      <c r="Q1011" s="24"/>
      <c r="R1011" s="26"/>
      <c r="S1011" s="24"/>
      <c r="T1011" s="24"/>
      <c r="U1011" s="24"/>
      <c r="V1011" s="28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s="20" customFormat="1" x14ac:dyDescent="0.25">
      <c r="A1012" s="1">
        <v>1010</v>
      </c>
      <c r="B1012" s="1"/>
      <c r="C1012" s="1"/>
      <c r="D1012" s="4"/>
      <c r="E1012" s="4"/>
      <c r="F1012" s="4"/>
      <c r="G1012" s="4"/>
      <c r="H1012" s="4"/>
      <c r="I1012" s="1"/>
      <c r="J1012" s="4"/>
      <c r="K1012" s="4"/>
      <c r="L1012" s="1"/>
      <c r="M1012" s="4"/>
      <c r="N1012" s="23"/>
      <c r="O1012" s="24"/>
      <c r="P1012" s="24"/>
      <c r="Q1012" s="24"/>
      <c r="R1012" s="26"/>
      <c r="S1012" s="24"/>
      <c r="T1012" s="24"/>
      <c r="U1012" s="24"/>
      <c r="V1012" s="28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s="20" customFormat="1" x14ac:dyDescent="0.25">
      <c r="A1013" s="1">
        <v>1011</v>
      </c>
      <c r="B1013" s="1"/>
      <c r="C1013" s="1"/>
      <c r="D1013" s="4"/>
      <c r="E1013" s="4"/>
      <c r="F1013" s="4"/>
      <c r="G1013" s="4"/>
      <c r="H1013" s="4"/>
      <c r="I1013" s="1"/>
      <c r="J1013" s="4"/>
      <c r="K1013" s="4"/>
      <c r="L1013" s="1"/>
      <c r="M1013" s="4"/>
      <c r="N1013" s="23"/>
      <c r="O1013" s="24"/>
      <c r="P1013" s="24"/>
      <c r="Q1013" s="24"/>
      <c r="R1013" s="26"/>
      <c r="S1013" s="24"/>
      <c r="T1013" s="24"/>
      <c r="U1013" s="24"/>
      <c r="V1013" s="28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s="20" customFormat="1" x14ac:dyDescent="0.25">
      <c r="A1014" s="1">
        <v>1012</v>
      </c>
      <c r="B1014" s="1"/>
      <c r="C1014" s="1"/>
      <c r="D1014" s="4"/>
      <c r="E1014" s="4"/>
      <c r="F1014" s="4"/>
      <c r="G1014" s="4"/>
      <c r="H1014" s="4"/>
      <c r="I1014" s="1"/>
      <c r="J1014" s="4"/>
      <c r="K1014" s="4"/>
      <c r="L1014" s="1"/>
      <c r="M1014" s="4"/>
      <c r="N1014" s="23"/>
      <c r="O1014" s="24"/>
      <c r="P1014" s="24"/>
      <c r="Q1014" s="24"/>
      <c r="R1014" s="26"/>
      <c r="S1014" s="24"/>
      <c r="T1014" s="24"/>
      <c r="U1014" s="24"/>
      <c r="V1014" s="28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s="20" customFormat="1" x14ac:dyDescent="0.25">
      <c r="A1015" s="1">
        <v>1013</v>
      </c>
      <c r="B1015" s="1"/>
      <c r="C1015" s="1"/>
      <c r="D1015" s="4"/>
      <c r="E1015" s="4"/>
      <c r="F1015" s="4"/>
      <c r="G1015" s="4"/>
      <c r="H1015" s="4"/>
      <c r="I1015" s="1"/>
      <c r="J1015" s="4"/>
      <c r="K1015" s="4"/>
      <c r="L1015" s="1"/>
      <c r="M1015" s="4"/>
      <c r="N1015" s="23"/>
      <c r="O1015" s="24"/>
      <c r="P1015" s="24"/>
      <c r="Q1015" s="24"/>
      <c r="R1015" s="26"/>
      <c r="S1015" s="24"/>
      <c r="T1015" s="24"/>
      <c r="U1015" s="24"/>
      <c r="V1015" s="28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s="20" customFormat="1" x14ac:dyDescent="0.25">
      <c r="A1016" s="1">
        <v>1014</v>
      </c>
      <c r="B1016" s="1"/>
      <c r="C1016" s="1"/>
      <c r="D1016" s="4"/>
      <c r="E1016" s="4"/>
      <c r="F1016" s="4"/>
      <c r="G1016" s="4"/>
      <c r="H1016" s="4"/>
      <c r="I1016" s="1"/>
      <c r="J1016" s="4"/>
      <c r="K1016" s="4"/>
      <c r="L1016" s="1"/>
      <c r="M1016" s="4"/>
      <c r="N1016" s="23"/>
      <c r="O1016" s="24"/>
      <c r="P1016" s="24"/>
      <c r="Q1016" s="24"/>
      <c r="R1016" s="26"/>
      <c r="S1016" s="24"/>
      <c r="T1016" s="24"/>
      <c r="U1016" s="24"/>
      <c r="V1016" s="28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s="20" customFormat="1" x14ac:dyDescent="0.25">
      <c r="A1017" s="1">
        <v>1015</v>
      </c>
      <c r="B1017" s="1"/>
      <c r="C1017" s="1"/>
      <c r="D1017" s="4"/>
      <c r="E1017" s="4"/>
      <c r="F1017" s="4"/>
      <c r="G1017" s="4"/>
      <c r="H1017" s="4"/>
      <c r="I1017" s="1"/>
      <c r="J1017" s="4"/>
      <c r="K1017" s="4"/>
      <c r="L1017" s="1"/>
      <c r="M1017" s="4"/>
      <c r="N1017" s="23"/>
      <c r="O1017" s="24"/>
      <c r="P1017" s="24"/>
      <c r="Q1017" s="24"/>
      <c r="R1017" s="26"/>
      <c r="S1017" s="24"/>
      <c r="T1017" s="24"/>
      <c r="U1017" s="24"/>
      <c r="V1017" s="28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s="20" customFormat="1" x14ac:dyDescent="0.25">
      <c r="A1018" s="1">
        <v>1016</v>
      </c>
      <c r="B1018" s="1"/>
      <c r="C1018" s="1"/>
      <c r="D1018" s="4"/>
      <c r="E1018" s="4"/>
      <c r="F1018" s="4"/>
      <c r="G1018" s="4"/>
      <c r="H1018" s="4"/>
      <c r="I1018" s="1"/>
      <c r="J1018" s="4"/>
      <c r="K1018" s="4"/>
      <c r="L1018" s="1"/>
      <c r="M1018" s="4"/>
      <c r="N1018" s="23"/>
      <c r="O1018" s="24"/>
      <c r="P1018" s="24"/>
      <c r="Q1018" s="24"/>
      <c r="R1018" s="26"/>
      <c r="S1018" s="24"/>
      <c r="T1018" s="24"/>
      <c r="U1018" s="24"/>
      <c r="V1018" s="28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s="20" customFormat="1" x14ac:dyDescent="0.25">
      <c r="A1019" s="1">
        <v>1017</v>
      </c>
      <c r="B1019" s="1"/>
      <c r="C1019" s="1"/>
      <c r="D1019" s="4"/>
      <c r="E1019" s="4"/>
      <c r="F1019" s="4"/>
      <c r="G1019" s="4"/>
      <c r="H1019" s="4"/>
      <c r="I1019" s="1"/>
      <c r="J1019" s="4"/>
      <c r="K1019" s="4"/>
      <c r="L1019" s="1"/>
      <c r="M1019" s="4"/>
      <c r="N1019" s="23"/>
      <c r="O1019" s="24"/>
      <c r="P1019" s="24"/>
      <c r="Q1019" s="24"/>
      <c r="R1019" s="26"/>
      <c r="S1019" s="24"/>
      <c r="T1019" s="24"/>
      <c r="U1019" s="24"/>
      <c r="V1019" s="28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s="20" customFormat="1" x14ac:dyDescent="0.25">
      <c r="A1020" s="1">
        <v>1018</v>
      </c>
      <c r="B1020" s="1"/>
      <c r="C1020" s="1"/>
      <c r="D1020" s="4"/>
      <c r="E1020" s="4"/>
      <c r="F1020" s="4"/>
      <c r="G1020" s="4"/>
      <c r="H1020" s="4"/>
      <c r="I1020" s="1"/>
      <c r="J1020" s="4"/>
      <c r="K1020" s="4"/>
      <c r="L1020" s="1"/>
      <c r="M1020" s="4"/>
      <c r="N1020" s="23"/>
      <c r="O1020" s="24"/>
      <c r="P1020" s="24"/>
      <c r="Q1020" s="24"/>
      <c r="R1020" s="26"/>
      <c r="S1020" s="24"/>
      <c r="T1020" s="24"/>
      <c r="U1020" s="24"/>
      <c r="V1020" s="28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s="20" customFormat="1" x14ac:dyDescent="0.25">
      <c r="A1021" s="1">
        <v>1019</v>
      </c>
      <c r="B1021" s="1"/>
      <c r="C1021" s="1"/>
      <c r="D1021" s="4"/>
      <c r="E1021" s="4"/>
      <c r="F1021" s="4"/>
      <c r="G1021" s="4"/>
      <c r="H1021" s="4"/>
      <c r="I1021" s="1"/>
      <c r="J1021" s="4"/>
      <c r="K1021" s="4"/>
      <c r="L1021" s="1"/>
      <c r="M1021" s="4"/>
      <c r="N1021" s="23"/>
      <c r="O1021" s="24"/>
      <c r="P1021" s="24"/>
      <c r="Q1021" s="24"/>
      <c r="R1021" s="26"/>
      <c r="S1021" s="24"/>
      <c r="T1021" s="24"/>
      <c r="U1021" s="24"/>
      <c r="V1021" s="28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s="20" customFormat="1" x14ac:dyDescent="0.25">
      <c r="A1022" s="1">
        <v>1020</v>
      </c>
      <c r="B1022" s="1"/>
      <c r="C1022" s="1"/>
      <c r="D1022" s="4"/>
      <c r="E1022" s="4"/>
      <c r="F1022" s="4"/>
      <c r="G1022" s="4"/>
      <c r="H1022" s="4"/>
      <c r="I1022" s="1"/>
      <c r="J1022" s="4"/>
      <c r="K1022" s="4"/>
      <c r="L1022" s="1"/>
      <c r="M1022" s="4"/>
      <c r="N1022" s="23"/>
      <c r="O1022" s="24"/>
      <c r="P1022" s="24"/>
      <c r="Q1022" s="24"/>
      <c r="R1022" s="26"/>
      <c r="S1022" s="24"/>
      <c r="T1022" s="24"/>
      <c r="U1022" s="24"/>
      <c r="V1022" s="28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s="20" customFormat="1" x14ac:dyDescent="0.25">
      <c r="A1023" s="1">
        <v>1021</v>
      </c>
      <c r="B1023" s="1"/>
      <c r="C1023" s="1"/>
      <c r="D1023" s="4"/>
      <c r="E1023" s="4"/>
      <c r="F1023" s="4"/>
      <c r="G1023" s="4"/>
      <c r="H1023" s="4"/>
      <c r="I1023" s="1"/>
      <c r="J1023" s="4"/>
      <c r="K1023" s="4"/>
      <c r="L1023" s="1"/>
      <c r="M1023" s="4"/>
      <c r="N1023" s="23"/>
      <c r="O1023" s="24"/>
      <c r="P1023" s="24"/>
      <c r="Q1023" s="24"/>
      <c r="R1023" s="26"/>
      <c r="S1023" s="24"/>
      <c r="T1023" s="24"/>
      <c r="U1023" s="24"/>
      <c r="V1023" s="28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s="20" customFormat="1" x14ac:dyDescent="0.25">
      <c r="A1024" s="1">
        <v>1022</v>
      </c>
      <c r="B1024" s="1"/>
      <c r="C1024" s="1"/>
      <c r="D1024" s="4"/>
      <c r="E1024" s="4"/>
      <c r="F1024" s="4"/>
      <c r="G1024" s="4"/>
      <c r="H1024" s="4"/>
      <c r="I1024" s="1"/>
      <c r="J1024" s="4"/>
      <c r="K1024" s="4"/>
      <c r="L1024" s="1"/>
      <c r="M1024" s="4"/>
      <c r="N1024" s="23"/>
      <c r="O1024" s="24"/>
      <c r="P1024" s="24"/>
      <c r="Q1024" s="24"/>
      <c r="R1024" s="26"/>
      <c r="S1024" s="24"/>
      <c r="T1024" s="24"/>
      <c r="U1024" s="24"/>
      <c r="V1024" s="28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s="20" customFormat="1" x14ac:dyDescent="0.25">
      <c r="A1025" s="1">
        <v>1023</v>
      </c>
      <c r="B1025" s="1"/>
      <c r="C1025" s="1"/>
      <c r="D1025" s="4"/>
      <c r="E1025" s="4"/>
      <c r="F1025" s="4"/>
      <c r="G1025" s="4"/>
      <c r="H1025" s="4"/>
      <c r="I1025" s="1"/>
      <c r="J1025" s="4"/>
      <c r="K1025" s="4"/>
      <c r="L1025" s="1"/>
      <c r="M1025" s="4"/>
      <c r="N1025" s="23"/>
      <c r="O1025" s="24"/>
      <c r="P1025" s="24"/>
      <c r="Q1025" s="24"/>
      <c r="R1025" s="26"/>
      <c r="S1025" s="24"/>
      <c r="T1025" s="24"/>
      <c r="U1025" s="24"/>
      <c r="V1025" s="28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s="20" customFormat="1" x14ac:dyDescent="0.25">
      <c r="A1026" s="1">
        <v>1024</v>
      </c>
      <c r="B1026" s="1"/>
      <c r="C1026" s="1"/>
      <c r="D1026" s="4"/>
      <c r="E1026" s="4"/>
      <c r="F1026" s="4"/>
      <c r="G1026" s="4"/>
      <c r="H1026" s="4"/>
      <c r="I1026" s="1"/>
      <c r="J1026" s="4"/>
      <c r="K1026" s="4"/>
      <c r="L1026" s="1"/>
      <c r="M1026" s="4"/>
      <c r="N1026" s="23"/>
      <c r="O1026" s="24"/>
      <c r="P1026" s="24"/>
      <c r="Q1026" s="24"/>
      <c r="R1026" s="26"/>
      <c r="S1026" s="24"/>
      <c r="T1026" s="24"/>
      <c r="U1026" s="24"/>
      <c r="V1026" s="28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s="20" customFormat="1" x14ac:dyDescent="0.25">
      <c r="A1027" s="1">
        <v>1025</v>
      </c>
      <c r="B1027" s="1"/>
      <c r="C1027" s="1"/>
      <c r="D1027" s="4"/>
      <c r="E1027" s="4"/>
      <c r="F1027" s="4"/>
      <c r="G1027" s="4"/>
      <c r="H1027" s="4"/>
      <c r="I1027" s="1"/>
      <c r="J1027" s="4"/>
      <c r="K1027" s="4"/>
      <c r="L1027" s="1"/>
      <c r="M1027" s="4"/>
      <c r="N1027" s="23"/>
      <c r="O1027" s="24"/>
      <c r="P1027" s="24"/>
      <c r="Q1027" s="24"/>
      <c r="R1027" s="26"/>
      <c r="S1027" s="24"/>
      <c r="T1027" s="24"/>
      <c r="U1027" s="24"/>
      <c r="V1027" s="28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s="20" customFormat="1" x14ac:dyDescent="0.25">
      <c r="A1028" s="1">
        <v>1026</v>
      </c>
      <c r="B1028" s="1"/>
      <c r="C1028" s="1"/>
      <c r="D1028" s="4"/>
      <c r="E1028" s="4"/>
      <c r="F1028" s="4"/>
      <c r="G1028" s="4"/>
      <c r="H1028" s="4"/>
      <c r="I1028" s="1"/>
      <c r="J1028" s="4"/>
      <c r="K1028" s="4"/>
      <c r="L1028" s="1"/>
      <c r="M1028" s="4"/>
      <c r="N1028" s="23"/>
      <c r="O1028" s="24"/>
      <c r="P1028" s="24"/>
      <c r="Q1028" s="24"/>
      <c r="R1028" s="26"/>
      <c r="S1028" s="24"/>
      <c r="T1028" s="24"/>
      <c r="U1028" s="24"/>
      <c r="V1028" s="28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s="20" customFormat="1" x14ac:dyDescent="0.25">
      <c r="A1029" s="1">
        <v>1027</v>
      </c>
      <c r="B1029" s="1"/>
      <c r="C1029" s="1"/>
      <c r="D1029" s="4"/>
      <c r="E1029" s="4"/>
      <c r="F1029" s="4"/>
      <c r="G1029" s="4"/>
      <c r="H1029" s="4"/>
      <c r="I1029" s="1"/>
      <c r="J1029" s="4"/>
      <c r="K1029" s="4"/>
      <c r="L1029" s="1"/>
      <c r="M1029" s="4"/>
      <c r="N1029" s="23"/>
      <c r="O1029" s="24"/>
      <c r="P1029" s="24"/>
      <c r="Q1029" s="24"/>
      <c r="R1029" s="26"/>
      <c r="S1029" s="24"/>
      <c r="T1029" s="24"/>
      <c r="U1029" s="24"/>
      <c r="V1029" s="28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s="20" customFormat="1" x14ac:dyDescent="0.25">
      <c r="A1030" s="1">
        <v>1028</v>
      </c>
      <c r="B1030" s="1"/>
      <c r="C1030" s="1"/>
      <c r="D1030" s="4"/>
      <c r="E1030" s="4"/>
      <c r="F1030" s="4"/>
      <c r="G1030" s="4"/>
      <c r="H1030" s="4"/>
      <c r="I1030" s="1"/>
      <c r="J1030" s="4"/>
      <c r="K1030" s="4"/>
      <c r="L1030" s="1"/>
      <c r="M1030" s="4"/>
      <c r="N1030" s="23"/>
      <c r="O1030" s="24"/>
      <c r="P1030" s="24"/>
      <c r="Q1030" s="24"/>
      <c r="R1030" s="26"/>
      <c r="S1030" s="24"/>
      <c r="T1030" s="24"/>
      <c r="U1030" s="24"/>
      <c r="V1030" s="28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s="20" customFormat="1" x14ac:dyDescent="0.25">
      <c r="A1031" s="1">
        <v>1029</v>
      </c>
      <c r="B1031" s="1"/>
      <c r="C1031" s="1"/>
      <c r="D1031" s="4"/>
      <c r="E1031" s="4"/>
      <c r="F1031" s="4"/>
      <c r="G1031" s="4"/>
      <c r="H1031" s="4"/>
      <c r="I1031" s="1"/>
      <c r="J1031" s="4"/>
      <c r="K1031" s="4"/>
      <c r="L1031" s="1"/>
      <c r="M1031" s="4"/>
      <c r="N1031" s="23"/>
      <c r="O1031" s="24"/>
      <c r="P1031" s="24"/>
      <c r="Q1031" s="24"/>
      <c r="R1031" s="26"/>
      <c r="S1031" s="24"/>
      <c r="T1031" s="24"/>
      <c r="U1031" s="24"/>
      <c r="V1031" s="28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s="20" customFormat="1" x14ac:dyDescent="0.25">
      <c r="A1032" s="1">
        <v>1030</v>
      </c>
      <c r="B1032" s="1"/>
      <c r="C1032" s="1"/>
      <c r="D1032" s="4"/>
      <c r="E1032" s="4"/>
      <c r="F1032" s="4"/>
      <c r="G1032" s="4"/>
      <c r="H1032" s="4"/>
      <c r="I1032" s="1"/>
      <c r="J1032" s="4"/>
      <c r="K1032" s="4"/>
      <c r="L1032" s="1"/>
      <c r="M1032" s="4"/>
      <c r="N1032" s="23"/>
      <c r="O1032" s="24"/>
      <c r="P1032" s="24"/>
      <c r="Q1032" s="24"/>
      <c r="R1032" s="26"/>
      <c r="S1032" s="24"/>
      <c r="T1032" s="24"/>
      <c r="U1032" s="24"/>
      <c r="V1032" s="28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s="20" customFormat="1" x14ac:dyDescent="0.25">
      <c r="A1033" s="1">
        <v>1031</v>
      </c>
      <c r="B1033" s="1"/>
      <c r="C1033" s="1"/>
      <c r="D1033" s="4"/>
      <c r="E1033" s="4"/>
      <c r="F1033" s="4"/>
      <c r="G1033" s="4"/>
      <c r="H1033" s="4"/>
      <c r="I1033" s="1"/>
      <c r="J1033" s="4"/>
      <c r="K1033" s="4"/>
      <c r="L1033" s="1"/>
      <c r="M1033" s="4"/>
      <c r="N1033" s="23"/>
      <c r="O1033" s="24"/>
      <c r="P1033" s="24"/>
      <c r="Q1033" s="24"/>
      <c r="R1033" s="26"/>
      <c r="S1033" s="24"/>
      <c r="T1033" s="24"/>
      <c r="U1033" s="24"/>
      <c r="V1033" s="28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s="20" customFormat="1" x14ac:dyDescent="0.25">
      <c r="A1034" s="1">
        <v>1032</v>
      </c>
      <c r="B1034" s="1"/>
      <c r="C1034" s="1"/>
      <c r="D1034" s="4"/>
      <c r="E1034" s="4"/>
      <c r="F1034" s="4"/>
      <c r="G1034" s="4"/>
      <c r="H1034" s="4"/>
      <c r="I1034" s="1"/>
      <c r="J1034" s="4"/>
      <c r="K1034" s="4"/>
      <c r="L1034" s="1"/>
      <c r="M1034" s="4"/>
      <c r="N1034" s="23"/>
      <c r="O1034" s="24"/>
      <c r="P1034" s="24"/>
      <c r="Q1034" s="24"/>
      <c r="R1034" s="26"/>
      <c r="S1034" s="24"/>
      <c r="T1034" s="24"/>
      <c r="U1034" s="24"/>
      <c r="V1034" s="28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s="20" customFormat="1" x14ac:dyDescent="0.25">
      <c r="A1035" s="1">
        <v>1033</v>
      </c>
      <c r="B1035" s="1"/>
      <c r="C1035" s="1"/>
      <c r="D1035" s="4"/>
      <c r="E1035" s="4"/>
      <c r="F1035" s="4"/>
      <c r="G1035" s="4"/>
      <c r="H1035" s="4"/>
      <c r="I1035" s="1"/>
      <c r="J1035" s="4"/>
      <c r="K1035" s="4"/>
      <c r="L1035" s="1"/>
      <c r="M1035" s="4"/>
      <c r="N1035" s="23"/>
      <c r="O1035" s="24"/>
      <c r="P1035" s="24"/>
      <c r="Q1035" s="24"/>
      <c r="R1035" s="26"/>
      <c r="S1035" s="24"/>
      <c r="T1035" s="24"/>
      <c r="U1035" s="24"/>
      <c r="V1035" s="28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s="20" customFormat="1" x14ac:dyDescent="0.25">
      <c r="A1036" s="1">
        <v>1034</v>
      </c>
      <c r="B1036" s="1"/>
      <c r="C1036" s="1"/>
      <c r="D1036" s="4"/>
      <c r="E1036" s="4"/>
      <c r="F1036" s="4"/>
      <c r="G1036" s="4"/>
      <c r="H1036" s="4"/>
      <c r="I1036" s="1"/>
      <c r="J1036" s="4"/>
      <c r="K1036" s="4"/>
      <c r="L1036" s="1"/>
      <c r="M1036" s="4"/>
      <c r="N1036" s="23"/>
      <c r="O1036" s="24"/>
      <c r="P1036" s="24"/>
      <c r="Q1036" s="24"/>
      <c r="R1036" s="26"/>
      <c r="S1036" s="24"/>
      <c r="T1036" s="24"/>
      <c r="U1036" s="24"/>
      <c r="V1036" s="28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s="20" customFormat="1" x14ac:dyDescent="0.25">
      <c r="A1037" s="1">
        <v>1035</v>
      </c>
      <c r="B1037" s="1"/>
      <c r="C1037" s="1"/>
      <c r="D1037" s="4"/>
      <c r="E1037" s="4"/>
      <c r="F1037" s="4"/>
      <c r="G1037" s="4"/>
      <c r="H1037" s="4"/>
      <c r="I1037" s="1"/>
      <c r="J1037" s="4"/>
      <c r="K1037" s="4"/>
      <c r="L1037" s="1"/>
      <c r="M1037" s="4"/>
      <c r="N1037" s="23"/>
      <c r="O1037" s="24"/>
      <c r="P1037" s="24"/>
      <c r="Q1037" s="24"/>
      <c r="R1037" s="26"/>
      <c r="S1037" s="24"/>
      <c r="T1037" s="24"/>
      <c r="U1037" s="24"/>
      <c r="V1037" s="28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s="20" customFormat="1" x14ac:dyDescent="0.25">
      <c r="A1038" s="1">
        <v>1036</v>
      </c>
      <c r="B1038" s="1"/>
      <c r="C1038" s="1"/>
      <c r="D1038" s="4"/>
      <c r="E1038" s="4"/>
      <c r="F1038" s="4"/>
      <c r="G1038" s="4"/>
      <c r="H1038" s="4"/>
      <c r="I1038" s="1"/>
      <c r="J1038" s="4"/>
      <c r="K1038" s="4"/>
      <c r="L1038" s="1"/>
      <c r="M1038" s="4"/>
      <c r="N1038" s="23"/>
      <c r="O1038" s="24"/>
      <c r="P1038" s="24"/>
      <c r="Q1038" s="24"/>
      <c r="R1038" s="26"/>
      <c r="S1038" s="24"/>
      <c r="T1038" s="24"/>
      <c r="U1038" s="24"/>
      <c r="V1038" s="28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s="20" customFormat="1" x14ac:dyDescent="0.25">
      <c r="A1039" s="1">
        <v>1037</v>
      </c>
      <c r="B1039" s="1"/>
      <c r="C1039" s="1"/>
      <c r="D1039" s="4"/>
      <c r="E1039" s="4"/>
      <c r="F1039" s="4"/>
      <c r="G1039" s="4"/>
      <c r="H1039" s="4"/>
      <c r="I1039" s="1"/>
      <c r="J1039" s="4"/>
      <c r="K1039" s="4"/>
      <c r="L1039" s="1"/>
      <c r="M1039" s="4"/>
      <c r="N1039" s="23"/>
      <c r="O1039" s="24"/>
      <c r="P1039" s="24"/>
      <c r="Q1039" s="24"/>
      <c r="R1039" s="26"/>
      <c r="S1039" s="24"/>
      <c r="T1039" s="24"/>
      <c r="U1039" s="24"/>
      <c r="V1039" s="28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s="20" customFormat="1" x14ac:dyDescent="0.25">
      <c r="A1040" s="1">
        <v>1038</v>
      </c>
      <c r="B1040" s="1"/>
      <c r="C1040" s="1"/>
      <c r="D1040" s="4"/>
      <c r="E1040" s="4"/>
      <c r="F1040" s="4"/>
      <c r="G1040" s="4"/>
      <c r="H1040" s="4"/>
      <c r="I1040" s="1"/>
      <c r="J1040" s="4"/>
      <c r="K1040" s="4"/>
      <c r="L1040" s="1"/>
      <c r="M1040" s="4"/>
      <c r="N1040" s="23"/>
      <c r="O1040" s="24"/>
      <c r="P1040" s="24"/>
      <c r="Q1040" s="24"/>
      <c r="R1040" s="26"/>
      <c r="S1040" s="24"/>
      <c r="T1040" s="24"/>
      <c r="U1040" s="24"/>
      <c r="V1040" s="28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s="20" customFormat="1" x14ac:dyDescent="0.25">
      <c r="A1041" s="1">
        <v>1039</v>
      </c>
      <c r="B1041" s="1"/>
      <c r="C1041" s="1"/>
      <c r="D1041" s="4"/>
      <c r="E1041" s="4"/>
      <c r="F1041" s="4"/>
      <c r="G1041" s="4"/>
      <c r="H1041" s="4"/>
      <c r="I1041" s="1"/>
      <c r="J1041" s="4"/>
      <c r="K1041" s="4"/>
      <c r="L1041" s="1"/>
      <c r="M1041" s="4"/>
      <c r="N1041" s="23"/>
      <c r="O1041" s="24"/>
      <c r="P1041" s="24"/>
      <c r="Q1041" s="24"/>
      <c r="R1041" s="26"/>
      <c r="S1041" s="24"/>
      <c r="T1041" s="24"/>
      <c r="U1041" s="24"/>
      <c r="V1041" s="28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s="20" customFormat="1" x14ac:dyDescent="0.25">
      <c r="A1042" s="1">
        <v>1040</v>
      </c>
      <c r="B1042" s="1"/>
      <c r="C1042" s="1"/>
      <c r="D1042" s="4"/>
      <c r="E1042" s="4"/>
      <c r="F1042" s="4"/>
      <c r="G1042" s="4"/>
      <c r="H1042" s="4"/>
      <c r="I1042" s="1"/>
      <c r="J1042" s="4"/>
      <c r="K1042" s="4"/>
      <c r="L1042" s="1"/>
      <c r="M1042" s="4"/>
      <c r="N1042" s="23"/>
      <c r="O1042" s="24"/>
      <c r="P1042" s="24"/>
      <c r="Q1042" s="24"/>
      <c r="R1042" s="26"/>
      <c r="S1042" s="24"/>
      <c r="T1042" s="24"/>
      <c r="U1042" s="24"/>
      <c r="V1042" s="28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spans="1:46" s="20" customFormat="1" x14ac:dyDescent="0.25">
      <c r="A1043" s="1">
        <v>1041</v>
      </c>
      <c r="B1043" s="1"/>
      <c r="C1043" s="1"/>
      <c r="D1043" s="4"/>
      <c r="E1043" s="4"/>
      <c r="F1043" s="4"/>
      <c r="G1043" s="4"/>
      <c r="H1043" s="4"/>
      <c r="I1043" s="1"/>
      <c r="J1043" s="4"/>
      <c r="K1043" s="4"/>
      <c r="L1043" s="1"/>
      <c r="M1043" s="4"/>
      <c r="N1043" s="23"/>
      <c r="O1043" s="24"/>
      <c r="P1043" s="24"/>
      <c r="Q1043" s="24"/>
      <c r="R1043" s="26"/>
      <c r="S1043" s="24"/>
      <c r="T1043" s="24"/>
      <c r="U1043" s="24"/>
      <c r="V1043" s="28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spans="1:46" s="20" customFormat="1" x14ac:dyDescent="0.25">
      <c r="A1044" s="1">
        <v>1042</v>
      </c>
      <c r="B1044" s="1"/>
      <c r="C1044" s="1"/>
      <c r="D1044" s="4"/>
      <c r="E1044" s="4"/>
      <c r="F1044" s="4"/>
      <c r="G1044" s="4"/>
      <c r="H1044" s="4"/>
      <c r="I1044" s="1"/>
      <c r="J1044" s="4"/>
      <c r="K1044" s="4"/>
      <c r="L1044" s="1"/>
      <c r="M1044" s="4"/>
      <c r="N1044" s="23"/>
      <c r="O1044" s="24"/>
      <c r="P1044" s="24"/>
      <c r="Q1044" s="24"/>
      <c r="R1044" s="26"/>
      <c r="S1044" s="24"/>
      <c r="T1044" s="24"/>
      <c r="U1044" s="24"/>
      <c r="V1044" s="28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spans="1:46" s="20" customFormat="1" x14ac:dyDescent="0.25">
      <c r="A1045" s="1">
        <v>1043</v>
      </c>
      <c r="B1045" s="1"/>
      <c r="C1045" s="1"/>
      <c r="D1045" s="4"/>
      <c r="E1045" s="4"/>
      <c r="F1045" s="4"/>
      <c r="G1045" s="4"/>
      <c r="H1045" s="4"/>
      <c r="I1045" s="1"/>
      <c r="J1045" s="4"/>
      <c r="K1045" s="4"/>
      <c r="L1045" s="1"/>
      <c r="M1045" s="4"/>
      <c r="N1045" s="23"/>
      <c r="O1045" s="24"/>
      <c r="P1045" s="24"/>
      <c r="Q1045" s="24"/>
      <c r="R1045" s="26"/>
      <c r="S1045" s="24"/>
      <c r="T1045" s="24"/>
      <c r="U1045" s="24"/>
      <c r="V1045" s="28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spans="1:46" s="20" customFormat="1" x14ac:dyDescent="0.25">
      <c r="A1046" s="1">
        <v>1044</v>
      </c>
      <c r="B1046" s="1"/>
      <c r="C1046" s="1"/>
      <c r="D1046" s="4"/>
      <c r="E1046" s="4"/>
      <c r="F1046" s="4"/>
      <c r="G1046" s="4"/>
      <c r="H1046" s="4"/>
      <c r="I1046" s="1"/>
      <c r="J1046" s="4"/>
      <c r="K1046" s="4"/>
      <c r="L1046" s="1"/>
      <c r="M1046" s="4"/>
      <c r="N1046" s="23"/>
      <c r="O1046" s="24"/>
      <c r="P1046" s="24"/>
      <c r="Q1046" s="24"/>
      <c r="R1046" s="26"/>
      <c r="S1046" s="24"/>
      <c r="T1046" s="24"/>
      <c r="U1046" s="24"/>
      <c r="V1046" s="28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spans="1:46" s="20" customFormat="1" x14ac:dyDescent="0.25">
      <c r="A1047" s="1">
        <v>1045</v>
      </c>
      <c r="B1047" s="1"/>
      <c r="C1047" s="1"/>
      <c r="D1047" s="4"/>
      <c r="E1047" s="4"/>
      <c r="F1047" s="4"/>
      <c r="G1047" s="4"/>
      <c r="H1047" s="4"/>
      <c r="I1047" s="1"/>
      <c r="J1047" s="4"/>
      <c r="K1047" s="4"/>
      <c r="L1047" s="1"/>
      <c r="M1047" s="4"/>
      <c r="N1047" s="23"/>
      <c r="O1047" s="24"/>
      <c r="P1047" s="24"/>
      <c r="Q1047" s="24"/>
      <c r="R1047" s="26"/>
      <c r="S1047" s="24"/>
      <c r="T1047" s="24"/>
      <c r="U1047" s="24"/>
      <c r="V1047" s="28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spans="1:46" s="20" customFormat="1" x14ac:dyDescent="0.25">
      <c r="A1048" s="1">
        <v>1046</v>
      </c>
      <c r="B1048" s="1"/>
      <c r="C1048" s="1"/>
      <c r="D1048" s="4"/>
      <c r="E1048" s="4"/>
      <c r="F1048" s="4"/>
      <c r="G1048" s="4"/>
      <c r="H1048" s="4"/>
      <c r="I1048" s="1"/>
      <c r="J1048" s="4"/>
      <c r="K1048" s="4"/>
      <c r="L1048" s="1"/>
      <c r="M1048" s="4"/>
      <c r="N1048" s="23"/>
      <c r="O1048" s="24"/>
      <c r="P1048" s="24"/>
      <c r="Q1048" s="24"/>
      <c r="R1048" s="26"/>
      <c r="S1048" s="24"/>
      <c r="T1048" s="24"/>
      <c r="U1048" s="24"/>
      <c r="V1048" s="28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spans="1:46" s="20" customFormat="1" x14ac:dyDescent="0.25">
      <c r="A1049" s="1">
        <v>1047</v>
      </c>
      <c r="B1049" s="1"/>
      <c r="C1049" s="1"/>
      <c r="D1049" s="4"/>
      <c r="E1049" s="4"/>
      <c r="F1049" s="4"/>
      <c r="G1049" s="4"/>
      <c r="H1049" s="4"/>
      <c r="I1049" s="1"/>
      <c r="J1049" s="4"/>
      <c r="K1049" s="4"/>
      <c r="L1049" s="1"/>
      <c r="M1049" s="4"/>
      <c r="N1049" s="23"/>
      <c r="O1049" s="24"/>
      <c r="P1049" s="24"/>
      <c r="Q1049" s="24"/>
      <c r="R1049" s="26"/>
      <c r="S1049" s="24"/>
      <c r="T1049" s="24"/>
      <c r="U1049" s="24"/>
      <c r="V1049" s="28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spans="1:46" s="20" customFormat="1" x14ac:dyDescent="0.25">
      <c r="A1050" s="1">
        <v>1048</v>
      </c>
      <c r="B1050" s="1"/>
      <c r="C1050" s="1"/>
      <c r="D1050" s="4"/>
      <c r="E1050" s="4"/>
      <c r="F1050" s="4"/>
      <c r="G1050" s="4"/>
      <c r="H1050" s="4"/>
      <c r="I1050" s="1"/>
      <c r="J1050" s="4"/>
      <c r="K1050" s="4"/>
      <c r="L1050" s="1"/>
      <c r="M1050" s="4"/>
      <c r="N1050" s="23"/>
      <c r="O1050" s="24"/>
      <c r="P1050" s="24"/>
      <c r="Q1050" s="24"/>
      <c r="R1050" s="26"/>
      <c r="S1050" s="24"/>
      <c r="T1050" s="24"/>
      <c r="U1050" s="24"/>
      <c r="V1050" s="28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spans="1:46" s="20" customFormat="1" x14ac:dyDescent="0.25">
      <c r="A1051" s="1">
        <v>1049</v>
      </c>
      <c r="B1051" s="1"/>
      <c r="C1051" s="1"/>
      <c r="D1051" s="4"/>
      <c r="E1051" s="4"/>
      <c r="F1051" s="4"/>
      <c r="G1051" s="4"/>
      <c r="H1051" s="4"/>
      <c r="I1051" s="1"/>
      <c r="J1051" s="4"/>
      <c r="K1051" s="4"/>
      <c r="L1051" s="1"/>
      <c r="M1051" s="4"/>
      <c r="N1051" s="23"/>
      <c r="O1051" s="24"/>
      <c r="P1051" s="24"/>
      <c r="Q1051" s="24"/>
      <c r="R1051" s="26"/>
      <c r="S1051" s="24"/>
      <c r="T1051" s="24"/>
      <c r="U1051" s="24"/>
      <c r="V1051" s="28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spans="1:46" s="20" customFormat="1" x14ac:dyDescent="0.25">
      <c r="A1052" s="1">
        <v>1050</v>
      </c>
      <c r="B1052" s="1"/>
      <c r="C1052" s="1"/>
      <c r="D1052" s="4"/>
      <c r="E1052" s="4"/>
      <c r="F1052" s="4"/>
      <c r="G1052" s="4"/>
      <c r="H1052" s="4"/>
      <c r="I1052" s="1"/>
      <c r="J1052" s="4"/>
      <c r="K1052" s="4"/>
      <c r="L1052" s="1"/>
      <c r="M1052" s="4"/>
      <c r="N1052" s="23"/>
      <c r="O1052" s="24"/>
      <c r="P1052" s="24"/>
      <c r="Q1052" s="24"/>
      <c r="R1052" s="26"/>
      <c r="S1052" s="24"/>
      <c r="T1052" s="24"/>
      <c r="U1052" s="24"/>
      <c r="V1052" s="28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spans="1:46" s="20" customFormat="1" x14ac:dyDescent="0.25">
      <c r="A1053" s="1">
        <v>1051</v>
      </c>
      <c r="B1053" s="1"/>
      <c r="C1053" s="1"/>
      <c r="D1053" s="4"/>
      <c r="E1053" s="4"/>
      <c r="F1053" s="4"/>
      <c r="G1053" s="4"/>
      <c r="H1053" s="4"/>
      <c r="I1053" s="1"/>
      <c r="J1053" s="4"/>
      <c r="K1053" s="4"/>
      <c r="L1053" s="1"/>
      <c r="M1053" s="4"/>
      <c r="N1053" s="23"/>
      <c r="O1053" s="24"/>
      <c r="P1053" s="24"/>
      <c r="Q1053" s="24"/>
      <c r="R1053" s="26"/>
      <c r="S1053" s="24"/>
      <c r="T1053" s="24"/>
      <c r="U1053" s="24"/>
      <c r="V1053" s="28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spans="1:46" s="20" customFormat="1" x14ac:dyDescent="0.25">
      <c r="A1054" s="1">
        <v>1052</v>
      </c>
      <c r="B1054" s="1"/>
      <c r="C1054" s="1"/>
      <c r="D1054" s="4"/>
      <c r="E1054" s="4"/>
      <c r="F1054" s="4"/>
      <c r="G1054" s="4"/>
      <c r="H1054" s="4"/>
      <c r="I1054" s="1"/>
      <c r="J1054" s="4"/>
      <c r="K1054" s="4"/>
      <c r="L1054" s="1"/>
      <c r="M1054" s="4"/>
      <c r="N1054" s="23"/>
      <c r="O1054" s="24"/>
      <c r="P1054" s="24"/>
      <c r="Q1054" s="24"/>
      <c r="R1054" s="26"/>
      <c r="S1054" s="24"/>
      <c r="T1054" s="24"/>
      <c r="U1054" s="24"/>
      <c r="V1054" s="28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spans="1:46" s="20" customFormat="1" x14ac:dyDescent="0.25">
      <c r="A1055" s="1">
        <v>1053</v>
      </c>
      <c r="B1055" s="1"/>
      <c r="C1055" s="1"/>
      <c r="D1055" s="4"/>
      <c r="E1055" s="4"/>
      <c r="F1055" s="4"/>
      <c r="G1055" s="4"/>
      <c r="H1055" s="4"/>
      <c r="I1055" s="1"/>
      <c r="J1055" s="4"/>
      <c r="K1055" s="4"/>
      <c r="L1055" s="1"/>
      <c r="M1055" s="4"/>
      <c r="N1055" s="23"/>
      <c r="O1055" s="24"/>
      <c r="P1055" s="24"/>
      <c r="Q1055" s="24"/>
      <c r="R1055" s="26"/>
      <c r="S1055" s="24"/>
      <c r="T1055" s="24"/>
      <c r="U1055" s="24"/>
      <c r="V1055" s="28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spans="1:46" s="20" customFormat="1" x14ac:dyDescent="0.25">
      <c r="A1056" s="1">
        <v>1054</v>
      </c>
      <c r="B1056" s="1"/>
      <c r="C1056" s="1"/>
      <c r="D1056" s="4"/>
      <c r="E1056" s="4"/>
      <c r="F1056" s="4"/>
      <c r="G1056" s="4"/>
      <c r="H1056" s="4"/>
      <c r="I1056" s="1"/>
      <c r="J1056" s="4"/>
      <c r="K1056" s="4"/>
      <c r="L1056" s="1"/>
      <c r="M1056" s="4"/>
      <c r="N1056" s="23"/>
      <c r="O1056" s="24"/>
      <c r="P1056" s="24"/>
      <c r="Q1056" s="24"/>
      <c r="R1056" s="26"/>
      <c r="S1056" s="24"/>
      <c r="T1056" s="24"/>
      <c r="U1056" s="24"/>
      <c r="V1056" s="28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spans="1:46" s="20" customFormat="1" x14ac:dyDescent="0.25">
      <c r="A1057" s="1">
        <v>1055</v>
      </c>
      <c r="B1057" s="1"/>
      <c r="C1057" s="1"/>
      <c r="D1057" s="4"/>
      <c r="E1057" s="4"/>
      <c r="F1057" s="4"/>
      <c r="G1057" s="4"/>
      <c r="H1057" s="4"/>
      <c r="I1057" s="1"/>
      <c r="J1057" s="4"/>
      <c r="K1057" s="4"/>
      <c r="L1057" s="1"/>
      <c r="M1057" s="4"/>
      <c r="N1057" s="23"/>
      <c r="O1057" s="24"/>
      <c r="P1057" s="24"/>
      <c r="Q1057" s="24"/>
      <c r="R1057" s="26"/>
      <c r="S1057" s="24"/>
      <c r="T1057" s="24"/>
      <c r="U1057" s="24"/>
      <c r="V1057" s="28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spans="1:46" s="20" customFormat="1" x14ac:dyDescent="0.25">
      <c r="A1058" s="1">
        <v>1056</v>
      </c>
      <c r="B1058" s="1"/>
      <c r="C1058" s="1"/>
      <c r="D1058" s="4"/>
      <c r="E1058" s="4"/>
      <c r="F1058" s="4"/>
      <c r="G1058" s="4"/>
      <c r="H1058" s="4"/>
      <c r="I1058" s="1"/>
      <c r="J1058" s="4"/>
      <c r="K1058" s="4"/>
      <c r="L1058" s="1"/>
      <c r="M1058" s="4"/>
      <c r="N1058" s="23"/>
      <c r="O1058" s="24"/>
      <c r="P1058" s="24"/>
      <c r="Q1058" s="24"/>
      <c r="R1058" s="26"/>
      <c r="S1058" s="24"/>
      <c r="T1058" s="24"/>
      <c r="U1058" s="24"/>
      <c r="V1058" s="28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spans="1:46" s="20" customFormat="1" x14ac:dyDescent="0.25">
      <c r="A1059" s="1">
        <v>1057</v>
      </c>
      <c r="B1059" s="1"/>
      <c r="C1059" s="1"/>
      <c r="D1059" s="4"/>
      <c r="E1059" s="4"/>
      <c r="F1059" s="4"/>
      <c r="G1059" s="4"/>
      <c r="H1059" s="4"/>
      <c r="I1059" s="1"/>
      <c r="J1059" s="4"/>
      <c r="K1059" s="4"/>
      <c r="L1059" s="1"/>
      <c r="M1059" s="4"/>
      <c r="N1059" s="23"/>
      <c r="O1059" s="24"/>
      <c r="P1059" s="24"/>
      <c r="Q1059" s="24"/>
      <c r="R1059" s="26"/>
      <c r="S1059" s="24"/>
      <c r="T1059" s="24"/>
      <c r="U1059" s="24"/>
      <c r="V1059" s="28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spans="1:46" s="20" customFormat="1" x14ac:dyDescent="0.25">
      <c r="A1060" s="1">
        <v>1058</v>
      </c>
      <c r="B1060" s="1"/>
      <c r="C1060" s="1"/>
      <c r="D1060" s="4"/>
      <c r="E1060" s="4"/>
      <c r="F1060" s="4"/>
      <c r="G1060" s="4"/>
      <c r="H1060" s="4"/>
      <c r="I1060" s="1"/>
      <c r="J1060" s="4"/>
      <c r="K1060" s="4"/>
      <c r="L1060" s="1"/>
      <c r="M1060" s="4"/>
      <c r="N1060" s="23"/>
      <c r="O1060" s="24"/>
      <c r="P1060" s="24"/>
      <c r="Q1060" s="24"/>
      <c r="R1060" s="26"/>
      <c r="S1060" s="24"/>
      <c r="T1060" s="24"/>
      <c r="U1060" s="24"/>
      <c r="V1060" s="28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spans="1:46" s="20" customFormat="1" x14ac:dyDescent="0.25">
      <c r="A1061" s="1">
        <v>1059</v>
      </c>
      <c r="B1061" s="1"/>
      <c r="C1061" s="1"/>
      <c r="D1061" s="4"/>
      <c r="E1061" s="4"/>
      <c r="F1061" s="4"/>
      <c r="G1061" s="4"/>
      <c r="H1061" s="4"/>
      <c r="I1061" s="1"/>
      <c r="J1061" s="4"/>
      <c r="K1061" s="4"/>
      <c r="L1061" s="1"/>
      <c r="M1061" s="4"/>
      <c r="N1061" s="23"/>
      <c r="O1061" s="24"/>
      <c r="P1061" s="24"/>
      <c r="Q1061" s="24"/>
      <c r="R1061" s="26"/>
      <c r="S1061" s="24"/>
      <c r="T1061" s="24"/>
      <c r="U1061" s="24"/>
      <c r="V1061" s="28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spans="1:46" s="20" customFormat="1" x14ac:dyDescent="0.25">
      <c r="A1062" s="1">
        <v>1060</v>
      </c>
      <c r="B1062" s="1"/>
      <c r="C1062" s="1"/>
      <c r="D1062" s="4"/>
      <c r="E1062" s="4"/>
      <c r="F1062" s="4"/>
      <c r="G1062" s="4"/>
      <c r="H1062" s="4"/>
      <c r="I1062" s="1"/>
      <c r="J1062" s="4"/>
      <c r="K1062" s="4"/>
      <c r="L1062" s="1"/>
      <c r="M1062" s="4"/>
      <c r="N1062" s="23"/>
      <c r="O1062" s="24"/>
      <c r="P1062" s="24"/>
      <c r="Q1062" s="24"/>
      <c r="R1062" s="26"/>
      <c r="S1062" s="24"/>
      <c r="T1062" s="24"/>
      <c r="U1062" s="24"/>
      <c r="V1062" s="28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spans="1:46" s="20" customFormat="1" x14ac:dyDescent="0.25">
      <c r="A1063" s="1">
        <v>1061</v>
      </c>
      <c r="B1063" s="1"/>
      <c r="C1063" s="1"/>
      <c r="D1063" s="4"/>
      <c r="E1063" s="4"/>
      <c r="F1063" s="4"/>
      <c r="G1063" s="4"/>
      <c r="H1063" s="4"/>
      <c r="I1063" s="1"/>
      <c r="J1063" s="4"/>
      <c r="K1063" s="4"/>
      <c r="L1063" s="1"/>
      <c r="M1063" s="4"/>
      <c r="N1063" s="23"/>
      <c r="O1063" s="24"/>
      <c r="P1063" s="24"/>
      <c r="Q1063" s="24"/>
      <c r="R1063" s="26"/>
      <c r="S1063" s="24"/>
      <c r="T1063" s="24"/>
      <c r="U1063" s="24"/>
      <c r="V1063" s="28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spans="1:46" s="20" customFormat="1" x14ac:dyDescent="0.25">
      <c r="A1064" s="1">
        <v>1062</v>
      </c>
      <c r="B1064" s="1"/>
      <c r="C1064" s="1"/>
      <c r="D1064" s="4"/>
      <c r="E1064" s="4"/>
      <c r="F1064" s="4"/>
      <c r="G1064" s="4"/>
      <c r="H1064" s="4"/>
      <c r="I1064" s="1"/>
      <c r="J1064" s="4"/>
      <c r="K1064" s="4"/>
      <c r="L1064" s="1"/>
      <c r="M1064" s="4"/>
      <c r="N1064" s="23"/>
      <c r="O1064" s="24"/>
      <c r="P1064" s="24"/>
      <c r="Q1064" s="24"/>
      <c r="R1064" s="26"/>
      <c r="S1064" s="24"/>
      <c r="T1064" s="24"/>
      <c r="U1064" s="24"/>
      <c r="V1064" s="28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spans="1:46" s="20" customFormat="1" x14ac:dyDescent="0.25">
      <c r="A1065" s="1">
        <v>1063</v>
      </c>
      <c r="B1065" s="1"/>
      <c r="C1065" s="1"/>
      <c r="D1065" s="4"/>
      <c r="E1065" s="4"/>
      <c r="F1065" s="4"/>
      <c r="G1065" s="4"/>
      <c r="H1065" s="4"/>
      <c r="I1065" s="1"/>
      <c r="J1065" s="4"/>
      <c r="K1065" s="4"/>
      <c r="L1065" s="1"/>
      <c r="M1065" s="4"/>
      <c r="N1065" s="23"/>
      <c r="O1065" s="24"/>
      <c r="P1065" s="24"/>
      <c r="Q1065" s="24"/>
      <c r="R1065" s="26"/>
      <c r="S1065" s="24"/>
      <c r="T1065" s="24"/>
      <c r="U1065" s="24"/>
      <c r="V1065" s="28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spans="1:46" s="20" customFormat="1" x14ac:dyDescent="0.25">
      <c r="A1066" s="1">
        <v>1064</v>
      </c>
      <c r="B1066" s="1"/>
      <c r="C1066" s="1"/>
      <c r="D1066" s="4"/>
      <c r="E1066" s="4"/>
      <c r="F1066" s="4"/>
      <c r="G1066" s="4"/>
      <c r="H1066" s="4"/>
      <c r="I1066" s="1"/>
      <c r="J1066" s="4"/>
      <c r="K1066" s="4"/>
      <c r="L1066" s="1"/>
      <c r="M1066" s="4"/>
      <c r="N1066" s="23"/>
      <c r="O1066" s="24"/>
      <c r="P1066" s="24"/>
      <c r="Q1066" s="24"/>
      <c r="R1066" s="26"/>
      <c r="S1066" s="24"/>
      <c r="T1066" s="24"/>
      <c r="U1066" s="24"/>
      <c r="V1066" s="28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  <row r="1067" spans="1:46" s="20" customFormat="1" x14ac:dyDescent="0.25">
      <c r="A1067" s="1">
        <v>1065</v>
      </c>
      <c r="B1067" s="1"/>
      <c r="C1067" s="1"/>
      <c r="D1067" s="4"/>
      <c r="E1067" s="4"/>
      <c r="F1067" s="4"/>
      <c r="G1067" s="4"/>
      <c r="H1067" s="4"/>
      <c r="I1067" s="1"/>
      <c r="J1067" s="4"/>
      <c r="K1067" s="4"/>
      <c r="L1067" s="1"/>
      <c r="M1067" s="4"/>
      <c r="N1067" s="23"/>
      <c r="O1067" s="24"/>
      <c r="P1067" s="24"/>
      <c r="Q1067" s="24"/>
      <c r="R1067" s="26"/>
      <c r="S1067" s="24"/>
      <c r="T1067" s="24"/>
      <c r="U1067" s="24"/>
      <c r="V1067" s="28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</row>
    <row r="1068" spans="1:46" s="20" customFormat="1" x14ac:dyDescent="0.25">
      <c r="A1068" s="1">
        <v>1066</v>
      </c>
      <c r="B1068" s="1"/>
      <c r="C1068" s="1"/>
      <c r="D1068" s="4"/>
      <c r="E1068" s="4"/>
      <c r="F1068" s="4"/>
      <c r="G1068" s="4"/>
      <c r="H1068" s="4"/>
      <c r="I1068" s="1"/>
      <c r="J1068" s="4"/>
      <c r="K1068" s="4"/>
      <c r="L1068" s="1"/>
      <c r="M1068" s="4"/>
      <c r="N1068" s="23"/>
      <c r="O1068" s="24"/>
      <c r="P1068" s="24"/>
      <c r="Q1068" s="24"/>
      <c r="R1068" s="26"/>
      <c r="S1068" s="24"/>
      <c r="T1068" s="24"/>
      <c r="U1068" s="24"/>
      <c r="V1068" s="28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</row>
    <row r="1069" spans="1:46" s="20" customFormat="1" x14ac:dyDescent="0.25">
      <c r="A1069" s="1">
        <v>1067</v>
      </c>
      <c r="B1069" s="1"/>
      <c r="C1069" s="1"/>
      <c r="D1069" s="4"/>
      <c r="E1069" s="4"/>
      <c r="F1069" s="4"/>
      <c r="G1069" s="4"/>
      <c r="H1069" s="4"/>
      <c r="I1069" s="1"/>
      <c r="J1069" s="4"/>
      <c r="K1069" s="4"/>
      <c r="L1069" s="1"/>
      <c r="M1069" s="4"/>
      <c r="N1069" s="23"/>
      <c r="O1069" s="24"/>
      <c r="P1069" s="24"/>
      <c r="Q1069" s="24"/>
      <c r="R1069" s="26"/>
      <c r="S1069" s="24"/>
      <c r="T1069" s="24"/>
      <c r="U1069" s="24"/>
      <c r="V1069" s="28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</row>
    <row r="1070" spans="1:46" s="20" customFormat="1" x14ac:dyDescent="0.25">
      <c r="A1070" s="1">
        <v>1068</v>
      </c>
      <c r="B1070" s="1"/>
      <c r="C1070" s="1"/>
      <c r="D1070" s="4"/>
      <c r="E1070" s="4"/>
      <c r="F1070" s="4"/>
      <c r="G1070" s="4"/>
      <c r="H1070" s="4"/>
      <c r="I1070" s="1"/>
      <c r="J1070" s="4"/>
      <c r="K1070" s="4"/>
      <c r="L1070" s="1"/>
      <c r="M1070" s="4"/>
      <c r="N1070" s="23"/>
      <c r="O1070" s="24"/>
      <c r="P1070" s="24"/>
      <c r="Q1070" s="24"/>
      <c r="R1070" s="26"/>
      <c r="S1070" s="24"/>
      <c r="T1070" s="24"/>
      <c r="U1070" s="24"/>
      <c r="V1070" s="28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</row>
    <row r="1071" spans="1:46" s="20" customFormat="1" x14ac:dyDescent="0.25">
      <c r="A1071" s="1">
        <v>1069</v>
      </c>
      <c r="B1071" s="1"/>
      <c r="C1071" s="1"/>
      <c r="D1071" s="4"/>
      <c r="E1071" s="4"/>
      <c r="F1071" s="4"/>
      <c r="G1071" s="4"/>
      <c r="H1071" s="4"/>
      <c r="I1071" s="1"/>
      <c r="J1071" s="4"/>
      <c r="K1071" s="4"/>
      <c r="L1071" s="1"/>
      <c r="M1071" s="4"/>
      <c r="N1071" s="23"/>
      <c r="O1071" s="24"/>
      <c r="P1071" s="24"/>
      <c r="Q1071" s="24"/>
      <c r="R1071" s="26"/>
      <c r="S1071" s="24"/>
      <c r="T1071" s="24"/>
      <c r="U1071" s="24"/>
      <c r="V1071" s="28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</row>
    <row r="1072" spans="1:46" s="20" customFormat="1" x14ac:dyDescent="0.25">
      <c r="A1072" s="1">
        <v>1070</v>
      </c>
      <c r="B1072" s="1"/>
      <c r="C1072" s="1"/>
      <c r="D1072" s="4"/>
      <c r="E1072" s="4"/>
      <c r="F1072" s="4"/>
      <c r="G1072" s="4"/>
      <c r="H1072" s="4"/>
      <c r="I1072" s="1"/>
      <c r="J1072" s="4"/>
      <c r="K1072" s="4"/>
      <c r="L1072" s="1"/>
      <c r="M1072" s="4"/>
      <c r="N1072" s="23"/>
      <c r="O1072" s="24"/>
      <c r="P1072" s="24"/>
      <c r="Q1072" s="24"/>
      <c r="R1072" s="26"/>
      <c r="S1072" s="24"/>
      <c r="T1072" s="24"/>
      <c r="U1072" s="24"/>
      <c r="V1072" s="28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</row>
    <row r="1073" spans="1:46" s="20" customFormat="1" x14ac:dyDescent="0.25">
      <c r="A1073" s="1">
        <v>1071</v>
      </c>
      <c r="B1073" s="1"/>
      <c r="C1073" s="1"/>
      <c r="D1073" s="4"/>
      <c r="E1073" s="4"/>
      <c r="F1073" s="4"/>
      <c r="G1073" s="4"/>
      <c r="H1073" s="4"/>
      <c r="I1073" s="1"/>
      <c r="J1073" s="4"/>
      <c r="K1073" s="4"/>
      <c r="L1073" s="1"/>
      <c r="M1073" s="4"/>
      <c r="N1073" s="23"/>
      <c r="O1073" s="24"/>
      <c r="P1073" s="24"/>
      <c r="Q1073" s="24"/>
      <c r="R1073" s="26"/>
      <c r="S1073" s="24"/>
      <c r="T1073" s="24"/>
      <c r="U1073" s="24"/>
      <c r="V1073" s="28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</row>
    <row r="1074" spans="1:46" s="20" customFormat="1" x14ac:dyDescent="0.25">
      <c r="A1074" s="1">
        <v>1072</v>
      </c>
      <c r="B1074" s="1"/>
      <c r="C1074" s="1"/>
      <c r="D1074" s="4"/>
      <c r="E1074" s="4"/>
      <c r="F1074" s="4"/>
      <c r="G1074" s="4"/>
      <c r="H1074" s="4"/>
      <c r="I1074" s="1"/>
      <c r="J1074" s="4"/>
      <c r="K1074" s="4"/>
      <c r="L1074" s="1"/>
      <c r="M1074" s="4"/>
      <c r="N1074" s="23"/>
      <c r="O1074" s="24"/>
      <c r="P1074" s="24"/>
      <c r="Q1074" s="24"/>
      <c r="R1074" s="26"/>
      <c r="S1074" s="24"/>
      <c r="T1074" s="24"/>
      <c r="U1074" s="24"/>
      <c r="V1074" s="28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</row>
    <row r="1075" spans="1:46" s="20" customFormat="1" x14ac:dyDescent="0.25">
      <c r="A1075" s="1">
        <v>1073</v>
      </c>
      <c r="B1075" s="1"/>
      <c r="C1075" s="1"/>
      <c r="D1075" s="4"/>
      <c r="E1075" s="4"/>
      <c r="F1075" s="4"/>
      <c r="G1075" s="4"/>
      <c r="H1075" s="4"/>
      <c r="I1075" s="1"/>
      <c r="J1075" s="4"/>
      <c r="K1075" s="4"/>
      <c r="L1075" s="1"/>
      <c r="M1075" s="4"/>
      <c r="N1075" s="23"/>
      <c r="O1075" s="24"/>
      <c r="P1075" s="24"/>
      <c r="Q1075" s="24"/>
      <c r="R1075" s="26"/>
      <c r="S1075" s="24"/>
      <c r="T1075" s="24"/>
      <c r="U1075" s="24"/>
      <c r="V1075" s="28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</row>
    <row r="1076" spans="1:46" s="20" customFormat="1" x14ac:dyDescent="0.25">
      <c r="A1076" s="1">
        <v>1074</v>
      </c>
      <c r="B1076" s="1"/>
      <c r="C1076" s="1"/>
      <c r="D1076" s="4"/>
      <c r="E1076" s="4"/>
      <c r="F1076" s="4"/>
      <c r="G1076" s="4"/>
      <c r="H1076" s="4"/>
      <c r="I1076" s="1"/>
      <c r="J1076" s="4"/>
      <c r="K1076" s="4"/>
      <c r="L1076" s="1"/>
      <c r="M1076" s="4"/>
      <c r="N1076" s="23"/>
      <c r="O1076" s="24"/>
      <c r="P1076" s="24"/>
      <c r="Q1076" s="24"/>
      <c r="R1076" s="26"/>
      <c r="S1076" s="24"/>
      <c r="T1076" s="24"/>
      <c r="U1076" s="24"/>
      <c r="V1076" s="28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</row>
    <row r="1077" spans="1:46" s="20" customFormat="1" x14ac:dyDescent="0.25">
      <c r="A1077" s="1">
        <v>1075</v>
      </c>
      <c r="B1077" s="1"/>
      <c r="C1077" s="1"/>
      <c r="D1077" s="4"/>
      <c r="E1077" s="4"/>
      <c r="F1077" s="4"/>
      <c r="G1077" s="4"/>
      <c r="H1077" s="4"/>
      <c r="I1077" s="1"/>
      <c r="J1077" s="4"/>
      <c r="K1077" s="4"/>
      <c r="L1077" s="1"/>
      <c r="M1077" s="4"/>
      <c r="N1077" s="23"/>
      <c r="O1077" s="24"/>
      <c r="P1077" s="24"/>
      <c r="Q1077" s="24"/>
      <c r="R1077" s="26"/>
      <c r="S1077" s="24"/>
      <c r="T1077" s="24"/>
      <c r="U1077" s="24"/>
      <c r="V1077" s="28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</row>
    <row r="1078" spans="1:46" s="20" customFormat="1" x14ac:dyDescent="0.25">
      <c r="A1078" s="1">
        <v>1076</v>
      </c>
      <c r="B1078" s="1"/>
      <c r="C1078" s="1"/>
      <c r="D1078" s="4"/>
      <c r="E1078" s="4"/>
      <c r="F1078" s="4"/>
      <c r="G1078" s="4"/>
      <c r="H1078" s="4"/>
      <c r="I1078" s="1"/>
      <c r="J1078" s="4"/>
      <c r="K1078" s="4"/>
      <c r="L1078" s="1"/>
      <c r="M1078" s="4"/>
      <c r="N1078" s="23"/>
      <c r="O1078" s="24"/>
      <c r="P1078" s="24"/>
      <c r="Q1078" s="24"/>
      <c r="R1078" s="26"/>
      <c r="S1078" s="24"/>
      <c r="T1078" s="24"/>
      <c r="U1078" s="24"/>
      <c r="V1078" s="28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</row>
    <row r="1079" spans="1:46" s="20" customFormat="1" x14ac:dyDescent="0.25">
      <c r="A1079" s="1">
        <v>1077</v>
      </c>
      <c r="B1079" s="1"/>
      <c r="C1079" s="1"/>
      <c r="D1079" s="4"/>
      <c r="E1079" s="4"/>
      <c r="F1079" s="4"/>
      <c r="G1079" s="4"/>
      <c r="H1079" s="4"/>
      <c r="I1079" s="1"/>
      <c r="J1079" s="4"/>
      <c r="K1079" s="4"/>
      <c r="L1079" s="1"/>
      <c r="M1079" s="4"/>
      <c r="N1079" s="23"/>
      <c r="O1079" s="24"/>
      <c r="P1079" s="24"/>
      <c r="Q1079" s="24"/>
      <c r="R1079" s="26"/>
      <c r="S1079" s="24"/>
      <c r="T1079" s="24"/>
      <c r="U1079" s="24"/>
      <c r="V1079" s="28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</row>
    <row r="1080" spans="1:46" s="20" customFormat="1" x14ac:dyDescent="0.25">
      <c r="A1080" s="1">
        <v>1078</v>
      </c>
      <c r="B1080" s="1"/>
      <c r="C1080" s="1"/>
      <c r="D1080" s="4"/>
      <c r="E1080" s="4"/>
      <c r="F1080" s="4"/>
      <c r="G1080" s="4"/>
      <c r="H1080" s="4"/>
      <c r="I1080" s="1"/>
      <c r="J1080" s="4"/>
      <c r="K1080" s="4"/>
      <c r="L1080" s="1"/>
      <c r="M1080" s="4"/>
      <c r="N1080" s="23"/>
      <c r="O1080" s="24"/>
      <c r="P1080" s="24"/>
      <c r="Q1080" s="24"/>
      <c r="R1080" s="26"/>
      <c r="S1080" s="24"/>
      <c r="T1080" s="24"/>
      <c r="U1080" s="24"/>
      <c r="V1080" s="28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</row>
    <row r="1081" spans="1:46" s="20" customFormat="1" x14ac:dyDescent="0.25">
      <c r="A1081" s="1">
        <v>1079</v>
      </c>
      <c r="B1081" s="1"/>
      <c r="C1081" s="1"/>
      <c r="D1081" s="4"/>
      <c r="E1081" s="4"/>
      <c r="F1081" s="4"/>
      <c r="G1081" s="4"/>
      <c r="H1081" s="4"/>
      <c r="I1081" s="1"/>
      <c r="J1081" s="4"/>
      <c r="K1081" s="4"/>
      <c r="L1081" s="1"/>
      <c r="M1081" s="4"/>
      <c r="N1081" s="23"/>
      <c r="O1081" s="24"/>
      <c r="P1081" s="24"/>
      <c r="Q1081" s="24"/>
      <c r="R1081" s="26"/>
      <c r="S1081" s="24"/>
      <c r="T1081" s="24"/>
      <c r="U1081" s="24"/>
      <c r="V1081" s="28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</row>
    <row r="1082" spans="1:46" s="20" customFormat="1" x14ac:dyDescent="0.25">
      <c r="A1082" s="1">
        <v>1080</v>
      </c>
      <c r="B1082" s="1"/>
      <c r="C1082" s="1"/>
      <c r="D1082" s="4"/>
      <c r="E1082" s="4"/>
      <c r="F1082" s="4"/>
      <c r="G1082" s="4"/>
      <c r="H1082" s="4"/>
      <c r="I1082" s="1"/>
      <c r="J1082" s="4"/>
      <c r="K1082" s="4"/>
      <c r="L1082" s="1"/>
      <c r="M1082" s="4"/>
      <c r="N1082" s="23"/>
      <c r="O1082" s="24"/>
      <c r="P1082" s="24"/>
      <c r="Q1082" s="24"/>
      <c r="R1082" s="26"/>
      <c r="S1082" s="24"/>
      <c r="T1082" s="24"/>
      <c r="U1082" s="24"/>
      <c r="V1082" s="28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</row>
    <row r="1083" spans="1:46" s="20" customFormat="1" x14ac:dyDescent="0.25">
      <c r="A1083" s="1">
        <v>1081</v>
      </c>
      <c r="B1083" s="1"/>
      <c r="C1083" s="1"/>
      <c r="D1083" s="4"/>
      <c r="E1083" s="4"/>
      <c r="F1083" s="4"/>
      <c r="G1083" s="4"/>
      <c r="H1083" s="4"/>
      <c r="I1083" s="1"/>
      <c r="J1083" s="4"/>
      <c r="K1083" s="4"/>
      <c r="L1083" s="1"/>
      <c r="M1083" s="4"/>
      <c r="N1083" s="23"/>
      <c r="O1083" s="24"/>
      <c r="P1083" s="24"/>
      <c r="Q1083" s="24"/>
      <c r="R1083" s="26"/>
      <c r="S1083" s="24"/>
      <c r="T1083" s="24"/>
      <c r="U1083" s="24"/>
      <c r="V1083" s="28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</row>
    <row r="1084" spans="1:46" s="20" customFormat="1" x14ac:dyDescent="0.25">
      <c r="A1084" s="1">
        <v>1082</v>
      </c>
      <c r="B1084" s="1"/>
      <c r="C1084" s="1"/>
      <c r="D1084" s="4"/>
      <c r="E1084" s="4"/>
      <c r="F1084" s="4"/>
      <c r="G1084" s="4"/>
      <c r="H1084" s="4"/>
      <c r="I1084" s="1"/>
      <c r="J1084" s="4"/>
      <c r="K1084" s="4"/>
      <c r="L1084" s="1"/>
      <c r="M1084" s="4"/>
      <c r="N1084" s="23"/>
      <c r="O1084" s="24"/>
      <c r="P1084" s="24"/>
      <c r="Q1084" s="24"/>
      <c r="R1084" s="26"/>
      <c r="S1084" s="24"/>
      <c r="T1084" s="24"/>
      <c r="U1084" s="24"/>
      <c r="V1084" s="28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</row>
    <row r="1085" spans="1:46" s="20" customFormat="1" x14ac:dyDescent="0.25">
      <c r="A1085" s="1">
        <v>1083</v>
      </c>
      <c r="B1085" s="1"/>
      <c r="C1085" s="1"/>
      <c r="D1085" s="4"/>
      <c r="E1085" s="4"/>
      <c r="F1085" s="4"/>
      <c r="G1085" s="4"/>
      <c r="H1085" s="4"/>
      <c r="I1085" s="1"/>
      <c r="J1085" s="4"/>
      <c r="K1085" s="4"/>
      <c r="L1085" s="1"/>
      <c r="M1085" s="4"/>
      <c r="N1085" s="23"/>
      <c r="O1085" s="24"/>
      <c r="P1085" s="24"/>
      <c r="Q1085" s="24"/>
      <c r="R1085" s="26"/>
      <c r="S1085" s="24"/>
      <c r="T1085" s="24"/>
      <c r="U1085" s="24"/>
      <c r="V1085" s="28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</row>
    <row r="1086" spans="1:46" s="20" customFormat="1" x14ac:dyDescent="0.25">
      <c r="A1086" s="1">
        <v>1084</v>
      </c>
      <c r="B1086" s="1"/>
      <c r="C1086" s="1"/>
      <c r="D1086" s="4"/>
      <c r="E1086" s="4"/>
      <c r="F1086" s="4"/>
      <c r="G1086" s="4"/>
      <c r="H1086" s="4"/>
      <c r="I1086" s="1"/>
      <c r="J1086" s="4"/>
      <c r="K1086" s="4"/>
      <c r="L1086" s="1"/>
      <c r="M1086" s="4"/>
      <c r="N1086" s="23"/>
      <c r="O1086" s="24"/>
      <c r="P1086" s="24"/>
      <c r="Q1086" s="24"/>
      <c r="R1086" s="26"/>
      <c r="S1086" s="24"/>
      <c r="T1086" s="24"/>
      <c r="U1086" s="24"/>
      <c r="V1086" s="28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</row>
    <row r="1087" spans="1:46" s="20" customFormat="1" x14ac:dyDescent="0.25">
      <c r="A1087" s="1">
        <v>1085</v>
      </c>
      <c r="B1087" s="1"/>
      <c r="C1087" s="1"/>
      <c r="D1087" s="4"/>
      <c r="E1087" s="4"/>
      <c r="F1087" s="4"/>
      <c r="G1087" s="4"/>
      <c r="H1087" s="4"/>
      <c r="I1087" s="1"/>
      <c r="J1087" s="4"/>
      <c r="K1087" s="4"/>
      <c r="L1087" s="1"/>
      <c r="M1087" s="4"/>
      <c r="N1087" s="23"/>
      <c r="O1087" s="24"/>
      <c r="P1087" s="24"/>
      <c r="Q1087" s="24"/>
      <c r="R1087" s="26"/>
      <c r="S1087" s="24"/>
      <c r="T1087" s="24"/>
      <c r="U1087" s="24"/>
      <c r="V1087" s="28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</row>
    <row r="1088" spans="1:46" s="20" customFormat="1" x14ac:dyDescent="0.25">
      <c r="A1088" s="1">
        <v>1086</v>
      </c>
      <c r="B1088" s="1"/>
      <c r="C1088" s="1"/>
      <c r="D1088" s="4"/>
      <c r="E1088" s="4"/>
      <c r="F1088" s="4"/>
      <c r="G1088" s="4"/>
      <c r="H1088" s="4"/>
      <c r="I1088" s="1"/>
      <c r="J1088" s="4"/>
      <c r="K1088" s="4"/>
      <c r="L1088" s="1"/>
      <c r="M1088" s="4"/>
      <c r="N1088" s="23"/>
      <c r="O1088" s="24"/>
      <c r="P1088" s="24"/>
      <c r="Q1088" s="24"/>
      <c r="R1088" s="26"/>
      <c r="S1088" s="24"/>
      <c r="T1088" s="24"/>
      <c r="U1088" s="24"/>
      <c r="V1088" s="28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</row>
    <row r="1089" spans="1:46" s="20" customFormat="1" x14ac:dyDescent="0.25">
      <c r="A1089" s="1">
        <v>1087</v>
      </c>
      <c r="B1089" s="1"/>
      <c r="C1089" s="1"/>
      <c r="D1089" s="4"/>
      <c r="E1089" s="4"/>
      <c r="F1089" s="4"/>
      <c r="G1089" s="4"/>
      <c r="H1089" s="4"/>
      <c r="I1089" s="1"/>
      <c r="J1089" s="4"/>
      <c r="K1089" s="4"/>
      <c r="L1089" s="1"/>
      <c r="M1089" s="4"/>
      <c r="N1089" s="23"/>
      <c r="O1089" s="24"/>
      <c r="P1089" s="24"/>
      <c r="Q1089" s="24"/>
      <c r="R1089" s="26"/>
      <c r="S1089" s="24"/>
      <c r="T1089" s="24"/>
      <c r="U1089" s="24"/>
      <c r="V1089" s="28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</row>
    <row r="1090" spans="1:46" s="20" customFormat="1" x14ac:dyDescent="0.25">
      <c r="A1090" s="1">
        <v>1088</v>
      </c>
      <c r="B1090" s="1"/>
      <c r="C1090" s="1"/>
      <c r="D1090" s="4"/>
      <c r="E1090" s="4"/>
      <c r="F1090" s="4"/>
      <c r="G1090" s="4"/>
      <c r="H1090" s="4"/>
      <c r="I1090" s="1"/>
      <c r="J1090" s="4"/>
      <c r="K1090" s="4"/>
      <c r="L1090" s="1"/>
      <c r="M1090" s="4"/>
      <c r="N1090" s="23"/>
      <c r="O1090" s="24"/>
      <c r="P1090" s="24"/>
      <c r="Q1090" s="24"/>
      <c r="R1090" s="26"/>
      <c r="S1090" s="24"/>
      <c r="T1090" s="24"/>
      <c r="U1090" s="24"/>
      <c r="V1090" s="28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</row>
    <row r="1091" spans="1:46" s="20" customFormat="1" x14ac:dyDescent="0.25">
      <c r="A1091" s="1">
        <v>1089</v>
      </c>
      <c r="B1091" s="1"/>
      <c r="C1091" s="1"/>
      <c r="D1091" s="4"/>
      <c r="E1091" s="4"/>
      <c r="F1091" s="4"/>
      <c r="G1091" s="4"/>
      <c r="H1091" s="4"/>
      <c r="I1091" s="1"/>
      <c r="J1091" s="4"/>
      <c r="K1091" s="4"/>
      <c r="L1091" s="1"/>
      <c r="M1091" s="4"/>
      <c r="N1091" s="23"/>
      <c r="O1091" s="24"/>
      <c r="P1091" s="24"/>
      <c r="Q1091" s="24"/>
      <c r="R1091" s="26"/>
      <c r="S1091" s="24"/>
      <c r="T1091" s="24"/>
      <c r="U1091" s="24"/>
      <c r="V1091" s="28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</row>
    <row r="1092" spans="1:46" s="20" customFormat="1" x14ac:dyDescent="0.25">
      <c r="A1092" s="1">
        <v>1090</v>
      </c>
      <c r="B1092" s="1"/>
      <c r="C1092" s="1"/>
      <c r="D1092" s="4"/>
      <c r="E1092" s="4"/>
      <c r="F1092" s="4"/>
      <c r="G1092" s="4"/>
      <c r="H1092" s="4"/>
      <c r="I1092" s="1"/>
      <c r="J1092" s="4"/>
      <c r="K1092" s="4"/>
      <c r="L1092" s="1"/>
      <c r="M1092" s="4"/>
      <c r="N1092" s="23"/>
      <c r="O1092" s="24"/>
      <c r="P1092" s="24"/>
      <c r="Q1092" s="24"/>
      <c r="R1092" s="26"/>
      <c r="S1092" s="24"/>
      <c r="T1092" s="24"/>
      <c r="U1092" s="24"/>
      <c r="V1092" s="28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</row>
    <row r="1093" spans="1:46" s="20" customFormat="1" x14ac:dyDescent="0.25">
      <c r="A1093" s="1">
        <v>1091</v>
      </c>
      <c r="B1093" s="1"/>
      <c r="C1093" s="1"/>
      <c r="D1093" s="4"/>
      <c r="E1093" s="4"/>
      <c r="F1093" s="4"/>
      <c r="G1093" s="4"/>
      <c r="H1093" s="4"/>
      <c r="I1093" s="1"/>
      <c r="J1093" s="4"/>
      <c r="K1093" s="4"/>
      <c r="L1093" s="1"/>
      <c r="M1093" s="4"/>
      <c r="N1093" s="23"/>
      <c r="O1093" s="24"/>
      <c r="P1093" s="24"/>
      <c r="Q1093" s="24"/>
      <c r="R1093" s="26"/>
      <c r="S1093" s="24"/>
      <c r="T1093" s="24"/>
      <c r="U1093" s="24"/>
      <c r="V1093" s="28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</row>
    <row r="1094" spans="1:46" s="20" customFormat="1" x14ac:dyDescent="0.25">
      <c r="A1094" s="1">
        <v>1092</v>
      </c>
      <c r="B1094" s="1"/>
      <c r="C1094" s="1"/>
      <c r="D1094" s="4"/>
      <c r="E1094" s="4"/>
      <c r="F1094" s="4"/>
      <c r="G1094" s="4"/>
      <c r="H1094" s="4"/>
      <c r="I1094" s="1"/>
      <c r="J1094" s="4"/>
      <c r="K1094" s="4"/>
      <c r="L1094" s="1"/>
      <c r="M1094" s="4"/>
      <c r="N1094" s="23"/>
      <c r="O1094" s="24"/>
      <c r="P1094" s="24"/>
      <c r="Q1094" s="24"/>
      <c r="R1094" s="26"/>
      <c r="S1094" s="24"/>
      <c r="T1094" s="24"/>
      <c r="U1094" s="24"/>
      <c r="V1094" s="28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</row>
    <row r="1095" spans="1:46" s="20" customFormat="1" x14ac:dyDescent="0.25">
      <c r="A1095" s="1">
        <v>1093</v>
      </c>
      <c r="B1095" s="1"/>
      <c r="C1095" s="1"/>
      <c r="D1095" s="4"/>
      <c r="E1095" s="4"/>
      <c r="F1095" s="4"/>
      <c r="G1095" s="4"/>
      <c r="H1095" s="4"/>
      <c r="I1095" s="1"/>
      <c r="J1095" s="4"/>
      <c r="K1095" s="4"/>
      <c r="L1095" s="1"/>
      <c r="M1095" s="4"/>
      <c r="N1095" s="23"/>
      <c r="O1095" s="24"/>
      <c r="P1095" s="24"/>
      <c r="Q1095" s="24"/>
      <c r="R1095" s="26"/>
      <c r="S1095" s="24"/>
      <c r="T1095" s="24"/>
      <c r="U1095" s="24"/>
      <c r="V1095" s="28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</row>
    <row r="1096" spans="1:46" s="20" customFormat="1" x14ac:dyDescent="0.25">
      <c r="A1096" s="1">
        <v>1094</v>
      </c>
      <c r="B1096" s="1"/>
      <c r="C1096" s="1"/>
      <c r="D1096" s="4"/>
      <c r="E1096" s="4"/>
      <c r="F1096" s="4"/>
      <c r="G1096" s="4"/>
      <c r="H1096" s="4"/>
      <c r="I1096" s="1"/>
      <c r="J1096" s="4"/>
      <c r="K1096" s="4"/>
      <c r="L1096" s="1"/>
      <c r="M1096" s="4"/>
      <c r="N1096" s="23"/>
      <c r="O1096" s="24"/>
      <c r="P1096" s="24"/>
      <c r="Q1096" s="24"/>
      <c r="R1096" s="26"/>
      <c r="S1096" s="24"/>
      <c r="T1096" s="24"/>
      <c r="U1096" s="24"/>
      <c r="V1096" s="28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</row>
    <row r="1097" spans="1:46" s="20" customFormat="1" x14ac:dyDescent="0.25">
      <c r="A1097" s="1">
        <v>1095</v>
      </c>
      <c r="B1097" s="1"/>
      <c r="C1097" s="1"/>
      <c r="D1097" s="4"/>
      <c r="E1097" s="4"/>
      <c r="F1097" s="4"/>
      <c r="G1097" s="4"/>
      <c r="H1097" s="4"/>
      <c r="I1097" s="1"/>
      <c r="J1097" s="4"/>
      <c r="K1097" s="4"/>
      <c r="L1097" s="1"/>
      <c r="M1097" s="4"/>
      <c r="N1097" s="23"/>
      <c r="O1097" s="24"/>
      <c r="P1097" s="24"/>
      <c r="Q1097" s="24"/>
      <c r="R1097" s="26"/>
      <c r="S1097" s="24"/>
      <c r="T1097" s="24"/>
      <c r="U1097" s="24"/>
      <c r="V1097" s="28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</row>
    <row r="1098" spans="1:46" s="20" customFormat="1" x14ac:dyDescent="0.25">
      <c r="A1098" s="1">
        <v>1096</v>
      </c>
      <c r="B1098" s="1"/>
      <c r="C1098" s="1"/>
      <c r="D1098" s="4"/>
      <c r="E1098" s="4"/>
      <c r="F1098" s="4"/>
      <c r="G1098" s="4"/>
      <c r="H1098" s="4"/>
      <c r="I1098" s="1"/>
      <c r="J1098" s="4"/>
      <c r="K1098" s="4"/>
      <c r="L1098" s="1"/>
      <c r="M1098" s="4"/>
      <c r="N1098" s="23"/>
      <c r="O1098" s="24"/>
      <c r="P1098" s="24"/>
      <c r="Q1098" s="24"/>
      <c r="R1098" s="26"/>
      <c r="S1098" s="24"/>
      <c r="T1098" s="24"/>
      <c r="U1098" s="24"/>
      <c r="V1098" s="28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</row>
    <row r="1099" spans="1:46" s="20" customFormat="1" x14ac:dyDescent="0.25">
      <c r="A1099" s="1">
        <v>1097</v>
      </c>
      <c r="B1099" s="1"/>
      <c r="C1099" s="1"/>
      <c r="D1099" s="4"/>
      <c r="E1099" s="4"/>
      <c r="F1099" s="4"/>
      <c r="G1099" s="4"/>
      <c r="H1099" s="4"/>
      <c r="I1099" s="1"/>
      <c r="J1099" s="4"/>
      <c r="K1099" s="4"/>
      <c r="L1099" s="1"/>
      <c r="M1099" s="4"/>
      <c r="N1099" s="23"/>
      <c r="O1099" s="24"/>
      <c r="P1099" s="24"/>
      <c r="Q1099" s="24"/>
      <c r="R1099" s="26"/>
      <c r="S1099" s="24"/>
      <c r="T1099" s="24"/>
      <c r="U1099" s="24"/>
      <c r="V1099" s="28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</row>
    <row r="1100" spans="1:46" s="20" customFormat="1" x14ac:dyDescent="0.25">
      <c r="A1100" s="1">
        <v>1098</v>
      </c>
      <c r="B1100" s="1"/>
      <c r="C1100" s="1"/>
      <c r="D1100" s="4"/>
      <c r="E1100" s="4"/>
      <c r="F1100" s="4"/>
      <c r="G1100" s="4"/>
      <c r="H1100" s="4"/>
      <c r="I1100" s="1"/>
      <c r="J1100" s="4"/>
      <c r="K1100" s="4"/>
      <c r="L1100" s="1"/>
      <c r="M1100" s="4"/>
      <c r="N1100" s="23"/>
      <c r="O1100" s="24"/>
      <c r="P1100" s="24"/>
      <c r="Q1100" s="24"/>
      <c r="R1100" s="26"/>
      <c r="S1100" s="24"/>
      <c r="T1100" s="24"/>
      <c r="U1100" s="24"/>
      <c r="V1100" s="28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</row>
    <row r="1101" spans="1:46" s="20" customFormat="1" x14ac:dyDescent="0.25">
      <c r="A1101" s="1">
        <v>1099</v>
      </c>
      <c r="B1101" s="1"/>
      <c r="C1101" s="1"/>
      <c r="D1101" s="4"/>
      <c r="E1101" s="4"/>
      <c r="F1101" s="4"/>
      <c r="G1101" s="4"/>
      <c r="H1101" s="4"/>
      <c r="I1101" s="1"/>
      <c r="J1101" s="4"/>
      <c r="K1101" s="4"/>
      <c r="L1101" s="1"/>
      <c r="M1101" s="4"/>
      <c r="N1101" s="23"/>
      <c r="O1101" s="24"/>
      <c r="P1101" s="24"/>
      <c r="Q1101" s="24"/>
      <c r="R1101" s="26"/>
      <c r="S1101" s="24"/>
      <c r="T1101" s="24"/>
      <c r="U1101" s="24"/>
      <c r="V1101" s="28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</row>
    <row r="1102" spans="1:46" s="20" customFormat="1" x14ac:dyDescent="0.25">
      <c r="A1102" s="1">
        <v>1100</v>
      </c>
      <c r="B1102" s="1"/>
      <c r="C1102" s="1"/>
      <c r="D1102" s="4"/>
      <c r="E1102" s="4"/>
      <c r="F1102" s="4"/>
      <c r="G1102" s="4"/>
      <c r="H1102" s="4"/>
      <c r="I1102" s="1"/>
      <c r="J1102" s="4"/>
      <c r="K1102" s="4"/>
      <c r="L1102" s="1"/>
      <c r="M1102" s="4"/>
      <c r="N1102" s="23"/>
      <c r="O1102" s="24"/>
      <c r="P1102" s="24"/>
      <c r="Q1102" s="24"/>
      <c r="R1102" s="26"/>
      <c r="S1102" s="24"/>
      <c r="T1102" s="24"/>
      <c r="U1102" s="24"/>
      <c r="V1102" s="28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</row>
    <row r="1103" spans="1:46" s="20" customFormat="1" x14ac:dyDescent="0.25">
      <c r="A1103" s="1">
        <v>1101</v>
      </c>
      <c r="B1103" s="1"/>
      <c r="C1103" s="1"/>
      <c r="D1103" s="4"/>
      <c r="E1103" s="4"/>
      <c r="F1103" s="4"/>
      <c r="G1103" s="4"/>
      <c r="H1103" s="4"/>
      <c r="I1103" s="1"/>
      <c r="J1103" s="4"/>
      <c r="K1103" s="4"/>
      <c r="L1103" s="1"/>
      <c r="M1103" s="4"/>
      <c r="N1103" s="23"/>
      <c r="O1103" s="24"/>
      <c r="P1103" s="24"/>
      <c r="Q1103" s="24"/>
      <c r="R1103" s="26"/>
      <c r="S1103" s="24"/>
      <c r="T1103" s="24"/>
      <c r="U1103" s="24"/>
      <c r="V1103" s="28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</row>
    <row r="1104" spans="1:46" s="20" customFormat="1" x14ac:dyDescent="0.25">
      <c r="A1104" s="1">
        <v>1102</v>
      </c>
      <c r="B1104" s="1"/>
      <c r="C1104" s="1"/>
      <c r="D1104" s="4"/>
      <c r="E1104" s="4"/>
      <c r="F1104" s="4"/>
      <c r="G1104" s="4"/>
      <c r="H1104" s="4"/>
      <c r="I1104" s="1"/>
      <c r="J1104" s="4"/>
      <c r="K1104" s="4"/>
      <c r="L1104" s="1"/>
      <c r="M1104" s="4"/>
      <c r="N1104" s="23"/>
      <c r="O1104" s="24"/>
      <c r="P1104" s="24"/>
      <c r="Q1104" s="24"/>
      <c r="R1104" s="26"/>
      <c r="S1104" s="24"/>
      <c r="T1104" s="24"/>
      <c r="U1104" s="24"/>
      <c r="V1104" s="28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</row>
    <row r="1105" spans="1:46" s="20" customFormat="1" x14ac:dyDescent="0.25">
      <c r="A1105" s="1">
        <v>1103</v>
      </c>
      <c r="B1105" s="1"/>
      <c r="C1105" s="1"/>
      <c r="D1105" s="4"/>
      <c r="E1105" s="4"/>
      <c r="F1105" s="4"/>
      <c r="G1105" s="4"/>
      <c r="H1105" s="4"/>
      <c r="I1105" s="1"/>
      <c r="J1105" s="4"/>
      <c r="K1105" s="4"/>
      <c r="L1105" s="1"/>
      <c r="M1105" s="4"/>
      <c r="N1105" s="23"/>
      <c r="O1105" s="24"/>
      <c r="P1105" s="24"/>
      <c r="Q1105" s="24"/>
      <c r="R1105" s="26"/>
      <c r="S1105" s="24"/>
      <c r="T1105" s="24"/>
      <c r="U1105" s="24"/>
      <c r="V1105" s="28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</row>
    <row r="1106" spans="1:46" s="20" customFormat="1" x14ac:dyDescent="0.25">
      <c r="A1106" s="1">
        <v>1104</v>
      </c>
      <c r="B1106" s="1"/>
      <c r="C1106" s="1"/>
      <c r="D1106" s="4"/>
      <c r="E1106" s="4"/>
      <c r="F1106" s="4"/>
      <c r="G1106" s="4"/>
      <c r="H1106" s="4"/>
      <c r="I1106" s="1"/>
      <c r="J1106" s="4"/>
      <c r="K1106" s="4"/>
      <c r="L1106" s="1"/>
      <c r="M1106" s="4"/>
      <c r="N1106" s="23"/>
      <c r="O1106" s="24"/>
      <c r="P1106" s="24"/>
      <c r="Q1106" s="24"/>
      <c r="R1106" s="26"/>
      <c r="S1106" s="24"/>
      <c r="T1106" s="24"/>
      <c r="U1106" s="24"/>
      <c r="V1106" s="28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</row>
    <row r="1107" spans="1:46" s="20" customFormat="1" x14ac:dyDescent="0.25">
      <c r="A1107" s="1">
        <v>1105</v>
      </c>
      <c r="B1107" s="1"/>
      <c r="C1107" s="1"/>
      <c r="D1107" s="4"/>
      <c r="E1107" s="4"/>
      <c r="F1107" s="4"/>
      <c r="G1107" s="4"/>
      <c r="H1107" s="4"/>
      <c r="I1107" s="1"/>
      <c r="J1107" s="4"/>
      <c r="K1107" s="4"/>
      <c r="L1107" s="1"/>
      <c r="M1107" s="4"/>
      <c r="N1107" s="23"/>
      <c r="O1107" s="24"/>
      <c r="P1107" s="24"/>
      <c r="Q1107" s="24"/>
      <c r="R1107" s="26"/>
      <c r="S1107" s="24"/>
      <c r="T1107" s="24"/>
      <c r="U1107" s="24"/>
      <c r="V1107" s="28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</row>
    <row r="1108" spans="1:46" s="20" customFormat="1" x14ac:dyDescent="0.25">
      <c r="A1108" s="1">
        <v>1106</v>
      </c>
      <c r="B1108" s="1"/>
      <c r="C1108" s="1"/>
      <c r="D1108" s="4"/>
      <c r="E1108" s="4"/>
      <c r="F1108" s="4"/>
      <c r="G1108" s="4"/>
      <c r="H1108" s="4"/>
      <c r="I1108" s="1"/>
      <c r="J1108" s="4"/>
      <c r="K1108" s="4"/>
      <c r="L1108" s="1"/>
      <c r="M1108" s="4"/>
      <c r="N1108" s="23"/>
      <c r="O1108" s="24"/>
      <c r="P1108" s="24"/>
      <c r="Q1108" s="24"/>
      <c r="R1108" s="26"/>
      <c r="S1108" s="24"/>
      <c r="T1108" s="24"/>
      <c r="U1108" s="24"/>
      <c r="V1108" s="28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</row>
    <row r="1109" spans="1:46" s="20" customFormat="1" x14ac:dyDescent="0.25">
      <c r="A1109" s="1">
        <v>1107</v>
      </c>
      <c r="B1109" s="1"/>
      <c r="C1109" s="1"/>
      <c r="D1109" s="4"/>
      <c r="E1109" s="4"/>
      <c r="F1109" s="4"/>
      <c r="G1109" s="4"/>
      <c r="H1109" s="4"/>
      <c r="I1109" s="1"/>
      <c r="J1109" s="4"/>
      <c r="K1109" s="4"/>
      <c r="L1109" s="1"/>
      <c r="M1109" s="4"/>
      <c r="N1109" s="23"/>
      <c r="O1109" s="24"/>
      <c r="P1109" s="24"/>
      <c r="Q1109" s="24"/>
      <c r="R1109" s="26"/>
      <c r="S1109" s="24"/>
      <c r="T1109" s="24"/>
      <c r="U1109" s="24"/>
      <c r="V1109" s="28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</row>
    <row r="1110" spans="1:46" s="20" customFormat="1" x14ac:dyDescent="0.25">
      <c r="A1110" s="1">
        <v>1108</v>
      </c>
      <c r="B1110" s="1"/>
      <c r="C1110" s="1"/>
      <c r="D1110" s="4"/>
      <c r="E1110" s="4"/>
      <c r="F1110" s="4"/>
      <c r="G1110" s="4"/>
      <c r="H1110" s="4"/>
      <c r="I1110" s="1"/>
      <c r="J1110" s="4"/>
      <c r="K1110" s="4"/>
      <c r="L1110" s="1"/>
      <c r="M1110" s="4"/>
      <c r="N1110" s="23"/>
      <c r="O1110" s="24"/>
      <c r="P1110" s="24"/>
      <c r="Q1110" s="24"/>
      <c r="R1110" s="26"/>
      <c r="S1110" s="24"/>
      <c r="T1110" s="24"/>
      <c r="U1110" s="24"/>
      <c r="V1110" s="28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</row>
    <row r="1111" spans="1:46" s="20" customFormat="1" x14ac:dyDescent="0.25">
      <c r="A1111" s="1">
        <v>1109</v>
      </c>
      <c r="B1111" s="1"/>
      <c r="C1111" s="1"/>
      <c r="D1111" s="4"/>
      <c r="E1111" s="4"/>
      <c r="F1111" s="4"/>
      <c r="G1111" s="4"/>
      <c r="H1111" s="4"/>
      <c r="I1111" s="1"/>
      <c r="J1111" s="4"/>
      <c r="K1111" s="4"/>
      <c r="L1111" s="1"/>
      <c r="M1111" s="4"/>
      <c r="N1111" s="23"/>
      <c r="O1111" s="24"/>
      <c r="P1111" s="24"/>
      <c r="Q1111" s="24"/>
      <c r="R1111" s="26"/>
      <c r="S1111" s="24"/>
      <c r="T1111" s="24"/>
      <c r="U1111" s="24"/>
      <c r="V1111" s="28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</row>
    <row r="1112" spans="1:46" s="20" customFormat="1" x14ac:dyDescent="0.25">
      <c r="A1112" s="1">
        <v>1110</v>
      </c>
      <c r="B1112" s="1"/>
      <c r="C1112" s="1"/>
      <c r="D1112" s="4"/>
      <c r="E1112" s="4"/>
      <c r="F1112" s="4"/>
      <c r="G1112" s="4"/>
      <c r="H1112" s="4"/>
      <c r="I1112" s="1"/>
      <c r="J1112" s="4"/>
      <c r="K1112" s="4"/>
      <c r="L1112" s="1"/>
      <c r="M1112" s="4"/>
      <c r="N1112" s="23"/>
      <c r="O1112" s="24"/>
      <c r="P1112" s="24"/>
      <c r="Q1112" s="24"/>
      <c r="R1112" s="26"/>
      <c r="S1112" s="24"/>
      <c r="T1112" s="24"/>
      <c r="U1112" s="24"/>
      <c r="V1112" s="28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</row>
    <row r="1113" spans="1:46" s="20" customFormat="1" x14ac:dyDescent="0.25">
      <c r="A1113" s="1">
        <v>1111</v>
      </c>
      <c r="B1113" s="1"/>
      <c r="C1113" s="1"/>
      <c r="D1113" s="4"/>
      <c r="E1113" s="4"/>
      <c r="F1113" s="4"/>
      <c r="G1113" s="4"/>
      <c r="H1113" s="4"/>
      <c r="I1113" s="1"/>
      <c r="J1113" s="4"/>
      <c r="K1113" s="4"/>
      <c r="L1113" s="1"/>
      <c r="M1113" s="4"/>
      <c r="N1113" s="23"/>
      <c r="O1113" s="24"/>
      <c r="P1113" s="24"/>
      <c r="Q1113" s="24"/>
      <c r="R1113" s="26"/>
      <c r="S1113" s="24"/>
      <c r="T1113" s="24"/>
      <c r="U1113" s="24"/>
      <c r="V1113" s="28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</row>
    <row r="1114" spans="1:46" s="20" customFormat="1" x14ac:dyDescent="0.25">
      <c r="A1114" s="1">
        <v>1112</v>
      </c>
      <c r="B1114" s="1"/>
      <c r="C1114" s="1"/>
      <c r="D1114" s="4"/>
      <c r="E1114" s="4"/>
      <c r="F1114" s="4"/>
      <c r="G1114" s="4"/>
      <c r="H1114" s="4"/>
      <c r="I1114" s="1"/>
      <c r="J1114" s="4"/>
      <c r="K1114" s="4"/>
      <c r="L1114" s="1"/>
      <c r="M1114" s="4"/>
      <c r="N1114" s="23"/>
      <c r="O1114" s="24"/>
      <c r="P1114" s="24"/>
      <c r="Q1114" s="24"/>
      <c r="R1114" s="26"/>
      <c r="S1114" s="24"/>
      <c r="T1114" s="24"/>
      <c r="U1114" s="24"/>
      <c r="V1114" s="28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</row>
    <row r="1115" spans="1:46" s="20" customFormat="1" x14ac:dyDescent="0.25">
      <c r="A1115" s="1">
        <v>1113</v>
      </c>
      <c r="B1115" s="1"/>
      <c r="C1115" s="1"/>
      <c r="D1115" s="4"/>
      <c r="E1115" s="4"/>
      <c r="F1115" s="4"/>
      <c r="G1115" s="4"/>
      <c r="H1115" s="4"/>
      <c r="I1115" s="1"/>
      <c r="J1115" s="4"/>
      <c r="K1115" s="4"/>
      <c r="L1115" s="1"/>
      <c r="M1115" s="4"/>
      <c r="N1115" s="23"/>
      <c r="O1115" s="24"/>
      <c r="P1115" s="24"/>
      <c r="Q1115" s="24"/>
      <c r="R1115" s="26"/>
      <c r="S1115" s="24"/>
      <c r="T1115" s="24"/>
      <c r="U1115" s="24"/>
      <c r="V1115" s="28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</row>
    <row r="1116" spans="1:46" s="20" customFormat="1" x14ac:dyDescent="0.25">
      <c r="A1116" s="1">
        <v>1114</v>
      </c>
      <c r="B1116" s="1"/>
      <c r="C1116" s="1"/>
      <c r="D1116" s="4"/>
      <c r="E1116" s="4"/>
      <c r="F1116" s="4"/>
      <c r="G1116" s="4"/>
      <c r="H1116" s="4"/>
      <c r="I1116" s="1"/>
      <c r="J1116" s="4"/>
      <c r="K1116" s="4"/>
      <c r="L1116" s="1"/>
      <c r="M1116" s="4"/>
      <c r="N1116" s="23"/>
      <c r="O1116" s="24"/>
      <c r="P1116" s="24"/>
      <c r="Q1116" s="24"/>
      <c r="R1116" s="26"/>
      <c r="S1116" s="24"/>
      <c r="T1116" s="24"/>
      <c r="U1116" s="24"/>
      <c r="V1116" s="28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</row>
    <row r="1117" spans="1:46" s="20" customFormat="1" x14ac:dyDescent="0.25">
      <c r="A1117" s="1">
        <v>1115</v>
      </c>
      <c r="B1117" s="1"/>
      <c r="C1117" s="1"/>
      <c r="D1117" s="4"/>
      <c r="E1117" s="4"/>
      <c r="F1117" s="4"/>
      <c r="G1117" s="4"/>
      <c r="H1117" s="4"/>
      <c r="I1117" s="1"/>
      <c r="J1117" s="4"/>
      <c r="K1117" s="4"/>
      <c r="L1117" s="1"/>
      <c r="M1117" s="4"/>
      <c r="N1117" s="23"/>
      <c r="O1117" s="24"/>
      <c r="P1117" s="24"/>
      <c r="Q1117" s="24"/>
      <c r="R1117" s="26"/>
      <c r="S1117" s="24"/>
      <c r="T1117" s="24"/>
      <c r="U1117" s="24"/>
      <c r="V1117" s="28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</row>
    <row r="1118" spans="1:46" s="20" customFormat="1" x14ac:dyDescent="0.25">
      <c r="A1118" s="1">
        <v>1116</v>
      </c>
      <c r="B1118" s="1"/>
      <c r="C1118" s="1"/>
      <c r="D1118" s="4"/>
      <c r="E1118" s="4"/>
      <c r="F1118" s="4"/>
      <c r="G1118" s="4"/>
      <c r="H1118" s="4"/>
      <c r="I1118" s="1"/>
      <c r="J1118" s="4"/>
      <c r="K1118" s="4"/>
      <c r="L1118" s="1"/>
      <c r="M1118" s="4"/>
      <c r="N1118" s="23"/>
      <c r="O1118" s="24"/>
      <c r="P1118" s="24"/>
      <c r="Q1118" s="24"/>
      <c r="R1118" s="26"/>
      <c r="S1118" s="24"/>
      <c r="T1118" s="24"/>
      <c r="U1118" s="24"/>
      <c r="V1118" s="28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</row>
    <row r="1119" spans="1:46" s="20" customFormat="1" x14ac:dyDescent="0.25">
      <c r="A1119" s="1">
        <v>1117</v>
      </c>
      <c r="B1119" s="1"/>
      <c r="C1119" s="1"/>
      <c r="D1119" s="4"/>
      <c r="E1119" s="4"/>
      <c r="F1119" s="4"/>
      <c r="G1119" s="4"/>
      <c r="H1119" s="4"/>
      <c r="I1119" s="1"/>
      <c r="J1119" s="4"/>
      <c r="K1119" s="4"/>
      <c r="L1119" s="1"/>
      <c r="M1119" s="4"/>
      <c r="N1119" s="23"/>
      <c r="O1119" s="24"/>
      <c r="P1119" s="24"/>
      <c r="Q1119" s="24"/>
      <c r="R1119" s="26"/>
      <c r="S1119" s="24"/>
      <c r="T1119" s="24"/>
      <c r="U1119" s="24"/>
      <c r="V1119" s="28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</row>
    <row r="1120" spans="1:46" s="20" customFormat="1" x14ac:dyDescent="0.25">
      <c r="A1120" s="1">
        <v>1118</v>
      </c>
      <c r="B1120" s="1"/>
      <c r="C1120" s="1"/>
      <c r="D1120" s="4"/>
      <c r="E1120" s="4"/>
      <c r="F1120" s="4"/>
      <c r="G1120" s="4"/>
      <c r="H1120" s="4"/>
      <c r="I1120" s="1"/>
      <c r="J1120" s="4"/>
      <c r="K1120" s="4"/>
      <c r="L1120" s="1"/>
      <c r="M1120" s="4"/>
      <c r="N1120" s="23"/>
      <c r="O1120" s="24"/>
      <c r="P1120" s="24"/>
      <c r="Q1120" s="24"/>
      <c r="R1120" s="26"/>
      <c r="S1120" s="24"/>
      <c r="T1120" s="24"/>
      <c r="U1120" s="24"/>
      <c r="V1120" s="28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</row>
    <row r="1121" spans="1:46" s="20" customFormat="1" x14ac:dyDescent="0.25">
      <c r="A1121" s="1">
        <v>1119</v>
      </c>
      <c r="B1121" s="1"/>
      <c r="C1121" s="1"/>
      <c r="D1121" s="4"/>
      <c r="E1121" s="4"/>
      <c r="F1121" s="4"/>
      <c r="G1121" s="4"/>
      <c r="H1121" s="4"/>
      <c r="I1121" s="1"/>
      <c r="J1121" s="4"/>
      <c r="K1121" s="4"/>
      <c r="L1121" s="1"/>
      <c r="M1121" s="4"/>
      <c r="N1121" s="23"/>
      <c r="O1121" s="24"/>
      <c r="P1121" s="24"/>
      <c r="Q1121" s="24"/>
      <c r="R1121" s="26"/>
      <c r="S1121" s="24"/>
      <c r="T1121" s="24"/>
      <c r="U1121" s="24"/>
      <c r="V1121" s="28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</row>
    <row r="1122" spans="1:46" s="20" customFormat="1" x14ac:dyDescent="0.25">
      <c r="A1122" s="1">
        <v>1120</v>
      </c>
      <c r="B1122" s="1"/>
      <c r="C1122" s="1"/>
      <c r="D1122" s="4"/>
      <c r="E1122" s="4"/>
      <c r="F1122" s="4"/>
      <c r="G1122" s="4"/>
      <c r="H1122" s="4"/>
      <c r="I1122" s="1"/>
      <c r="J1122" s="4"/>
      <c r="K1122" s="4"/>
      <c r="L1122" s="1"/>
      <c r="M1122" s="4"/>
      <c r="N1122" s="23"/>
      <c r="O1122" s="24"/>
      <c r="P1122" s="24"/>
      <c r="Q1122" s="24"/>
      <c r="R1122" s="26"/>
      <c r="S1122" s="24"/>
      <c r="T1122" s="24"/>
      <c r="U1122" s="24"/>
      <c r="V1122" s="28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</row>
    <row r="1123" spans="1:46" s="20" customFormat="1" x14ac:dyDescent="0.25">
      <c r="A1123" s="1">
        <v>1121</v>
      </c>
      <c r="B1123" s="1"/>
      <c r="C1123" s="1"/>
      <c r="D1123" s="4"/>
      <c r="E1123" s="4"/>
      <c r="F1123" s="4"/>
      <c r="G1123" s="4"/>
      <c r="H1123" s="4"/>
      <c r="I1123" s="1"/>
      <c r="J1123" s="4"/>
      <c r="K1123" s="4"/>
      <c r="L1123" s="1"/>
      <c r="M1123" s="4"/>
      <c r="N1123" s="23"/>
      <c r="O1123" s="24"/>
      <c r="P1123" s="24"/>
      <c r="Q1123" s="24"/>
      <c r="R1123" s="26"/>
      <c r="S1123" s="24"/>
      <c r="T1123" s="24"/>
      <c r="U1123" s="24"/>
      <c r="V1123" s="28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</row>
    <row r="1124" spans="1:46" s="20" customFormat="1" x14ac:dyDescent="0.25">
      <c r="A1124" s="1">
        <v>1122</v>
      </c>
      <c r="B1124" s="1"/>
      <c r="C1124" s="1"/>
      <c r="D1124" s="4"/>
      <c r="E1124" s="4"/>
      <c r="F1124" s="4"/>
      <c r="G1124" s="4"/>
      <c r="H1124" s="4"/>
      <c r="I1124" s="1"/>
      <c r="J1124" s="4"/>
      <c r="K1124" s="4"/>
      <c r="L1124" s="1"/>
      <c r="M1124" s="4"/>
      <c r="N1124" s="23"/>
      <c r="O1124" s="24"/>
      <c r="P1124" s="24"/>
      <c r="Q1124" s="24"/>
      <c r="R1124" s="26"/>
      <c r="S1124" s="24"/>
      <c r="T1124" s="24"/>
      <c r="U1124" s="24"/>
      <c r="V1124" s="28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</row>
    <row r="1125" spans="1:46" s="20" customFormat="1" x14ac:dyDescent="0.25">
      <c r="A1125" s="1">
        <v>1123</v>
      </c>
      <c r="B1125" s="1"/>
      <c r="C1125" s="1"/>
      <c r="D1125" s="4"/>
      <c r="E1125" s="4"/>
      <c r="F1125" s="4"/>
      <c r="G1125" s="4"/>
      <c r="H1125" s="4"/>
      <c r="I1125" s="1"/>
      <c r="J1125" s="4"/>
      <c r="K1125" s="4"/>
      <c r="L1125" s="1"/>
      <c r="M1125" s="4"/>
      <c r="N1125" s="23"/>
      <c r="O1125" s="24"/>
      <c r="P1125" s="24"/>
      <c r="Q1125" s="24"/>
      <c r="R1125" s="26"/>
      <c r="S1125" s="24"/>
      <c r="T1125" s="24"/>
      <c r="U1125" s="24"/>
      <c r="V1125" s="28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</row>
    <row r="1126" spans="1:46" s="20" customFormat="1" x14ac:dyDescent="0.25">
      <c r="A1126" s="1">
        <v>1124</v>
      </c>
      <c r="B1126" s="1"/>
      <c r="C1126" s="1"/>
      <c r="D1126" s="4"/>
      <c r="E1126" s="4"/>
      <c r="F1126" s="4"/>
      <c r="G1126" s="4"/>
      <c r="H1126" s="4"/>
      <c r="I1126" s="1"/>
      <c r="J1126" s="4"/>
      <c r="K1126" s="4"/>
      <c r="L1126" s="1"/>
      <c r="M1126" s="4"/>
      <c r="N1126" s="23"/>
      <c r="O1126" s="24"/>
      <c r="P1126" s="24"/>
      <c r="Q1126" s="24"/>
      <c r="R1126" s="26"/>
      <c r="S1126" s="24"/>
      <c r="T1126" s="24"/>
      <c r="U1126" s="24"/>
      <c r="V1126" s="28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</row>
    <row r="1127" spans="1:46" s="20" customFormat="1" x14ac:dyDescent="0.25">
      <c r="A1127" s="1">
        <v>1125</v>
      </c>
      <c r="B1127" s="1"/>
      <c r="C1127" s="1"/>
      <c r="D1127" s="4"/>
      <c r="E1127" s="4"/>
      <c r="F1127" s="4"/>
      <c r="G1127" s="4"/>
      <c r="H1127" s="4"/>
      <c r="I1127" s="1"/>
      <c r="J1127" s="4"/>
      <c r="K1127" s="4"/>
      <c r="L1127" s="1"/>
      <c r="M1127" s="4"/>
      <c r="N1127" s="23"/>
      <c r="O1127" s="24"/>
      <c r="P1127" s="24"/>
      <c r="Q1127" s="24"/>
      <c r="R1127" s="26"/>
      <c r="S1127" s="24"/>
      <c r="T1127" s="24"/>
      <c r="U1127" s="24"/>
      <c r="V1127" s="28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</row>
    <row r="1128" spans="1:46" s="20" customFormat="1" x14ac:dyDescent="0.25">
      <c r="A1128" s="1">
        <v>1126</v>
      </c>
      <c r="B1128" s="1"/>
      <c r="C1128" s="1"/>
      <c r="D1128" s="4"/>
      <c r="E1128" s="4"/>
      <c r="F1128" s="4"/>
      <c r="G1128" s="4"/>
      <c r="H1128" s="4"/>
      <c r="I1128" s="1"/>
      <c r="J1128" s="4"/>
      <c r="K1128" s="4"/>
      <c r="L1128" s="1"/>
      <c r="M1128" s="4"/>
      <c r="N1128" s="23"/>
      <c r="O1128" s="24"/>
      <c r="P1128" s="24"/>
      <c r="Q1128" s="24"/>
      <c r="R1128" s="26"/>
      <c r="S1128" s="24"/>
      <c r="T1128" s="24"/>
      <c r="U1128" s="24"/>
      <c r="V1128" s="28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</row>
    <row r="1129" spans="1:46" s="20" customFormat="1" x14ac:dyDescent="0.25">
      <c r="A1129" s="1">
        <v>1127</v>
      </c>
      <c r="B1129" s="1"/>
      <c r="C1129" s="1"/>
      <c r="D1129" s="4"/>
      <c r="E1129" s="4"/>
      <c r="F1129" s="4"/>
      <c r="G1129" s="4"/>
      <c r="H1129" s="4"/>
      <c r="I1129" s="1"/>
      <c r="J1129" s="4"/>
      <c r="K1129" s="4"/>
      <c r="L1129" s="1"/>
      <c r="M1129" s="4"/>
      <c r="N1129" s="23"/>
      <c r="O1129" s="24"/>
      <c r="P1129" s="24"/>
      <c r="Q1129" s="24"/>
      <c r="R1129" s="26"/>
      <c r="S1129" s="24"/>
      <c r="T1129" s="24"/>
      <c r="U1129" s="24"/>
      <c r="V1129" s="28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</row>
    <row r="1130" spans="1:46" s="20" customFormat="1" x14ac:dyDescent="0.25">
      <c r="A1130" s="1">
        <v>1128</v>
      </c>
      <c r="B1130" s="1"/>
      <c r="C1130" s="1"/>
      <c r="D1130" s="4"/>
      <c r="E1130" s="4"/>
      <c r="F1130" s="4"/>
      <c r="G1130" s="4"/>
      <c r="H1130" s="4"/>
      <c r="I1130" s="1"/>
      <c r="J1130" s="4"/>
      <c r="K1130" s="4"/>
      <c r="L1130" s="1"/>
      <c r="M1130" s="4"/>
      <c r="N1130" s="23"/>
      <c r="O1130" s="24"/>
      <c r="P1130" s="24"/>
      <c r="Q1130" s="24"/>
      <c r="R1130" s="26"/>
      <c r="S1130" s="24"/>
      <c r="T1130" s="24"/>
      <c r="U1130" s="24"/>
      <c r="V1130" s="28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</row>
    <row r="1131" spans="1:46" s="20" customFormat="1" x14ac:dyDescent="0.25">
      <c r="A1131" s="1">
        <v>1129</v>
      </c>
      <c r="B1131" s="1"/>
      <c r="C1131" s="1"/>
      <c r="D1131" s="4"/>
      <c r="E1131" s="4"/>
      <c r="F1131" s="4"/>
      <c r="G1131" s="4"/>
      <c r="H1131" s="4"/>
      <c r="I1131" s="1"/>
      <c r="J1131" s="4"/>
      <c r="K1131" s="4"/>
      <c r="L1131" s="1"/>
      <c r="M1131" s="4"/>
      <c r="N1131" s="23"/>
      <c r="O1131" s="24"/>
      <c r="P1131" s="24"/>
      <c r="Q1131" s="24"/>
      <c r="R1131" s="26"/>
      <c r="S1131" s="24"/>
      <c r="T1131" s="24"/>
      <c r="U1131" s="24"/>
      <c r="V1131" s="28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</row>
    <row r="1132" spans="1:46" s="20" customFormat="1" x14ac:dyDescent="0.25">
      <c r="A1132" s="1">
        <v>1130</v>
      </c>
      <c r="B1132" s="1"/>
      <c r="C1132" s="1"/>
      <c r="D1132" s="4"/>
      <c r="E1132" s="4"/>
      <c r="F1132" s="4"/>
      <c r="G1132" s="4"/>
      <c r="H1132" s="4"/>
      <c r="I1132" s="1"/>
      <c r="J1132" s="4"/>
      <c r="K1132" s="4"/>
      <c r="L1132" s="1"/>
      <c r="M1132" s="4"/>
      <c r="N1132" s="23"/>
      <c r="O1132" s="24"/>
      <c r="P1132" s="24"/>
      <c r="Q1132" s="24"/>
      <c r="R1132" s="26"/>
      <c r="S1132" s="24"/>
      <c r="T1132" s="24"/>
      <c r="U1132" s="24"/>
      <c r="V1132" s="28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</row>
    <row r="1133" spans="1:46" s="20" customFormat="1" x14ac:dyDescent="0.25">
      <c r="A1133" s="1">
        <v>1131</v>
      </c>
      <c r="B1133" s="1"/>
      <c r="C1133" s="1"/>
      <c r="D1133" s="4"/>
      <c r="E1133" s="4"/>
      <c r="F1133" s="4"/>
      <c r="G1133" s="4"/>
      <c r="H1133" s="4"/>
      <c r="I1133" s="1"/>
      <c r="J1133" s="4"/>
      <c r="K1133" s="4"/>
      <c r="L1133" s="1"/>
      <c r="M1133" s="4"/>
      <c r="N1133" s="23"/>
      <c r="O1133" s="24"/>
      <c r="P1133" s="24"/>
      <c r="Q1133" s="24"/>
      <c r="R1133" s="26"/>
      <c r="S1133" s="24"/>
      <c r="T1133" s="24"/>
      <c r="U1133" s="24"/>
      <c r="V1133" s="28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</row>
    <row r="1134" spans="1:46" s="20" customFormat="1" x14ac:dyDescent="0.25">
      <c r="A1134" s="1">
        <v>1132</v>
      </c>
      <c r="B1134" s="1"/>
      <c r="C1134" s="1"/>
      <c r="D1134" s="4"/>
      <c r="E1134" s="4"/>
      <c r="F1134" s="4"/>
      <c r="G1134" s="4"/>
      <c r="H1134" s="4"/>
      <c r="I1134" s="1"/>
      <c r="J1134" s="4"/>
      <c r="K1134" s="4"/>
      <c r="L1134" s="1"/>
      <c r="M1134" s="4"/>
      <c r="N1134" s="23"/>
      <c r="O1134" s="24"/>
      <c r="P1134" s="24"/>
      <c r="Q1134" s="24"/>
      <c r="R1134" s="26"/>
      <c r="S1134" s="24"/>
      <c r="T1134" s="24"/>
      <c r="U1134" s="24"/>
      <c r="V1134" s="28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</row>
    <row r="1135" spans="1:46" s="20" customFormat="1" x14ac:dyDescent="0.25">
      <c r="A1135" s="1">
        <v>1133</v>
      </c>
      <c r="B1135" s="1"/>
      <c r="C1135" s="1"/>
      <c r="D1135" s="4"/>
      <c r="E1135" s="4"/>
      <c r="F1135" s="4"/>
      <c r="G1135" s="4"/>
      <c r="H1135" s="4"/>
      <c r="I1135" s="1"/>
      <c r="J1135" s="4"/>
      <c r="K1135" s="4"/>
      <c r="L1135" s="1"/>
      <c r="M1135" s="4"/>
      <c r="N1135" s="23"/>
      <c r="O1135" s="24"/>
      <c r="P1135" s="24"/>
      <c r="Q1135" s="24"/>
      <c r="R1135" s="26"/>
      <c r="S1135" s="24"/>
      <c r="T1135" s="24"/>
      <c r="U1135" s="24"/>
      <c r="V1135" s="28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</row>
    <row r="1136" spans="1:46" s="20" customFormat="1" x14ac:dyDescent="0.25">
      <c r="A1136" s="1">
        <v>1134</v>
      </c>
      <c r="B1136" s="1"/>
      <c r="C1136" s="1"/>
      <c r="D1136" s="4"/>
      <c r="E1136" s="4"/>
      <c r="F1136" s="4"/>
      <c r="G1136" s="4"/>
      <c r="H1136" s="4"/>
      <c r="I1136" s="1"/>
      <c r="J1136" s="4"/>
      <c r="K1136" s="4"/>
      <c r="L1136" s="1"/>
      <c r="M1136" s="4"/>
      <c r="N1136" s="23"/>
      <c r="O1136" s="24"/>
      <c r="P1136" s="24"/>
      <c r="Q1136" s="24"/>
      <c r="R1136" s="26"/>
      <c r="S1136" s="24"/>
      <c r="T1136" s="24"/>
      <c r="U1136" s="24"/>
      <c r="V1136" s="28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</row>
    <row r="1137" spans="1:46" s="20" customFormat="1" x14ac:dyDescent="0.25">
      <c r="A1137" s="1">
        <v>1135</v>
      </c>
      <c r="B1137" s="1"/>
      <c r="C1137" s="1"/>
      <c r="D1137" s="4"/>
      <c r="E1137" s="4"/>
      <c r="F1137" s="4"/>
      <c r="G1137" s="4"/>
      <c r="H1137" s="4"/>
      <c r="I1137" s="1"/>
      <c r="J1137" s="4"/>
      <c r="K1137" s="4"/>
      <c r="L1137" s="1"/>
      <c r="M1137" s="4"/>
      <c r="N1137" s="23"/>
      <c r="O1137" s="24"/>
      <c r="P1137" s="24"/>
      <c r="Q1137" s="24"/>
      <c r="R1137" s="26"/>
      <c r="S1137" s="24"/>
      <c r="T1137" s="24"/>
      <c r="U1137" s="24"/>
      <c r="V1137" s="28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</row>
    <row r="1138" spans="1:46" s="20" customFormat="1" x14ac:dyDescent="0.25">
      <c r="A1138" s="1">
        <v>1136</v>
      </c>
      <c r="B1138" s="1"/>
      <c r="C1138" s="1"/>
      <c r="D1138" s="4"/>
      <c r="E1138" s="4"/>
      <c r="F1138" s="4"/>
      <c r="G1138" s="4"/>
      <c r="H1138" s="4"/>
      <c r="I1138" s="1"/>
      <c r="J1138" s="4"/>
      <c r="K1138" s="4"/>
      <c r="L1138" s="1"/>
      <c r="M1138" s="4"/>
      <c r="N1138" s="23"/>
      <c r="O1138" s="24"/>
      <c r="P1138" s="24"/>
      <c r="Q1138" s="24"/>
      <c r="R1138" s="26"/>
      <c r="S1138" s="24"/>
      <c r="T1138" s="24"/>
      <c r="U1138" s="24"/>
      <c r="V1138" s="28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</row>
    <row r="1139" spans="1:46" s="20" customFormat="1" x14ac:dyDescent="0.25">
      <c r="A1139" s="1">
        <v>1137</v>
      </c>
      <c r="B1139" s="1"/>
      <c r="C1139" s="1"/>
      <c r="D1139" s="4"/>
      <c r="E1139" s="4"/>
      <c r="F1139" s="4"/>
      <c r="G1139" s="4"/>
      <c r="H1139" s="4"/>
      <c r="I1139" s="1"/>
      <c r="J1139" s="4"/>
      <c r="K1139" s="4"/>
      <c r="L1139" s="1"/>
      <c r="M1139" s="4"/>
      <c r="N1139" s="23"/>
      <c r="O1139" s="24"/>
      <c r="P1139" s="24"/>
      <c r="Q1139" s="24"/>
      <c r="R1139" s="26"/>
      <c r="S1139" s="24"/>
      <c r="T1139" s="24"/>
      <c r="U1139" s="24"/>
      <c r="V1139" s="28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</row>
    <row r="1140" spans="1:46" s="20" customFormat="1" x14ac:dyDescent="0.25">
      <c r="A1140" s="1">
        <v>1138</v>
      </c>
      <c r="B1140" s="1"/>
      <c r="C1140" s="1"/>
      <c r="D1140" s="4"/>
      <c r="E1140" s="4"/>
      <c r="F1140" s="4"/>
      <c r="G1140" s="4"/>
      <c r="H1140" s="4"/>
      <c r="I1140" s="1"/>
      <c r="J1140" s="4"/>
      <c r="K1140" s="4"/>
      <c r="L1140" s="1"/>
      <c r="M1140" s="4"/>
      <c r="N1140" s="23"/>
      <c r="O1140" s="24"/>
      <c r="P1140" s="24"/>
      <c r="Q1140" s="24"/>
      <c r="R1140" s="26"/>
      <c r="S1140" s="24"/>
      <c r="T1140" s="24"/>
      <c r="U1140" s="24"/>
      <c r="V1140" s="28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</row>
    <row r="1141" spans="1:46" s="20" customFormat="1" x14ac:dyDescent="0.25">
      <c r="A1141" s="1">
        <v>1139</v>
      </c>
      <c r="B1141" s="1"/>
      <c r="C1141" s="1"/>
      <c r="D1141" s="4"/>
      <c r="E1141" s="4"/>
      <c r="F1141" s="4"/>
      <c r="G1141" s="4"/>
      <c r="H1141" s="4"/>
      <c r="I1141" s="1"/>
      <c r="J1141" s="4"/>
      <c r="K1141" s="4"/>
      <c r="L1141" s="1"/>
      <c r="M1141" s="4"/>
      <c r="N1141" s="23"/>
      <c r="O1141" s="24"/>
      <c r="P1141" s="24"/>
      <c r="Q1141" s="24"/>
      <c r="R1141" s="26"/>
      <c r="S1141" s="24"/>
      <c r="T1141" s="24"/>
      <c r="U1141" s="24"/>
      <c r="V1141" s="28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</row>
    <row r="1142" spans="1:46" s="20" customFormat="1" x14ac:dyDescent="0.25">
      <c r="A1142" s="1">
        <v>1140</v>
      </c>
      <c r="B1142" s="1"/>
      <c r="C1142" s="1"/>
      <c r="D1142" s="4"/>
      <c r="E1142" s="4"/>
      <c r="F1142" s="4"/>
      <c r="G1142" s="4"/>
      <c r="H1142" s="4"/>
      <c r="I1142" s="1"/>
      <c r="J1142" s="4"/>
      <c r="K1142" s="4"/>
      <c r="L1142" s="1"/>
      <c r="M1142" s="4"/>
      <c r="N1142" s="23"/>
      <c r="O1142" s="24"/>
      <c r="P1142" s="24"/>
      <c r="Q1142" s="24"/>
      <c r="R1142" s="26"/>
      <c r="S1142" s="24"/>
      <c r="T1142" s="24"/>
      <c r="U1142" s="24"/>
      <c r="V1142" s="28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</row>
    <row r="1143" spans="1:46" s="20" customFormat="1" x14ac:dyDescent="0.25">
      <c r="A1143" s="1">
        <v>1141</v>
      </c>
      <c r="B1143" s="1"/>
      <c r="C1143" s="1"/>
      <c r="D1143" s="4"/>
      <c r="E1143" s="4"/>
      <c r="F1143" s="4"/>
      <c r="G1143" s="4"/>
      <c r="H1143" s="4"/>
      <c r="I1143" s="1"/>
      <c r="J1143" s="4"/>
      <c r="K1143" s="4"/>
      <c r="L1143" s="1"/>
      <c r="M1143" s="4"/>
      <c r="N1143" s="23"/>
      <c r="O1143" s="24"/>
      <c r="P1143" s="24"/>
      <c r="Q1143" s="24"/>
      <c r="R1143" s="26"/>
      <c r="S1143" s="24"/>
      <c r="T1143" s="24"/>
      <c r="U1143" s="24"/>
      <c r="V1143" s="28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</row>
    <row r="1144" spans="1:46" s="20" customFormat="1" x14ac:dyDescent="0.25">
      <c r="A1144" s="1">
        <v>1142</v>
      </c>
      <c r="B1144" s="1"/>
      <c r="C1144" s="1"/>
      <c r="D1144" s="4"/>
      <c r="E1144" s="4"/>
      <c r="F1144" s="4"/>
      <c r="G1144" s="4"/>
      <c r="H1144" s="4"/>
      <c r="I1144" s="1"/>
      <c r="J1144" s="4"/>
      <c r="K1144" s="4"/>
      <c r="L1144" s="1"/>
      <c r="M1144" s="4"/>
      <c r="N1144" s="23"/>
      <c r="O1144" s="24"/>
      <c r="P1144" s="24"/>
      <c r="Q1144" s="24"/>
      <c r="R1144" s="26"/>
      <c r="S1144" s="24"/>
      <c r="T1144" s="24"/>
      <c r="U1144" s="24"/>
      <c r="V1144" s="28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</row>
    <row r="1145" spans="1:46" s="20" customFormat="1" x14ac:dyDescent="0.25">
      <c r="A1145" s="1">
        <v>1143</v>
      </c>
      <c r="B1145" s="1"/>
      <c r="C1145" s="1"/>
      <c r="D1145" s="4"/>
      <c r="E1145" s="4"/>
      <c r="F1145" s="4"/>
      <c r="G1145" s="4"/>
      <c r="H1145" s="4"/>
      <c r="I1145" s="1"/>
      <c r="J1145" s="4"/>
      <c r="K1145" s="4"/>
      <c r="L1145" s="1"/>
      <c r="M1145" s="4"/>
      <c r="N1145" s="23"/>
      <c r="O1145" s="24"/>
      <c r="P1145" s="24"/>
      <c r="Q1145" s="24"/>
      <c r="R1145" s="26"/>
      <c r="S1145" s="24"/>
      <c r="T1145" s="24"/>
      <c r="U1145" s="24"/>
      <c r="V1145" s="28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</row>
    <row r="1146" spans="1:46" s="20" customFormat="1" x14ac:dyDescent="0.25">
      <c r="A1146" s="1">
        <v>1144</v>
      </c>
      <c r="B1146" s="1"/>
      <c r="C1146" s="1"/>
      <c r="D1146" s="4"/>
      <c r="E1146" s="4"/>
      <c r="F1146" s="4"/>
      <c r="G1146" s="4"/>
      <c r="H1146" s="4"/>
      <c r="I1146" s="1"/>
      <c r="J1146" s="4"/>
      <c r="K1146" s="4"/>
      <c r="L1146" s="1"/>
      <c r="M1146" s="4"/>
      <c r="N1146" s="23"/>
      <c r="O1146" s="24"/>
      <c r="P1146" s="24"/>
      <c r="Q1146" s="24"/>
      <c r="R1146" s="26"/>
      <c r="S1146" s="24"/>
      <c r="T1146" s="24"/>
      <c r="U1146" s="24"/>
      <c r="V1146" s="28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</row>
    <row r="1147" spans="1:46" s="20" customFormat="1" x14ac:dyDescent="0.25">
      <c r="A1147" s="1">
        <v>1145</v>
      </c>
      <c r="B1147" s="1"/>
      <c r="C1147" s="1"/>
      <c r="D1147" s="4"/>
      <c r="E1147" s="4"/>
      <c r="F1147" s="4"/>
      <c r="G1147" s="4"/>
      <c r="H1147" s="4"/>
      <c r="I1147" s="1"/>
      <c r="J1147" s="4"/>
      <c r="K1147" s="4"/>
      <c r="L1147" s="1"/>
      <c r="M1147" s="4"/>
      <c r="N1147" s="23"/>
      <c r="O1147" s="24"/>
      <c r="P1147" s="24"/>
      <c r="Q1147" s="24"/>
      <c r="R1147" s="26"/>
      <c r="S1147" s="24"/>
      <c r="T1147" s="24"/>
      <c r="U1147" s="24"/>
      <c r="V1147" s="28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</row>
    <row r="1148" spans="1:46" s="20" customFormat="1" x14ac:dyDescent="0.25">
      <c r="A1148" s="1">
        <v>1146</v>
      </c>
      <c r="B1148" s="1"/>
      <c r="C1148" s="1"/>
      <c r="D1148" s="4"/>
      <c r="E1148" s="4"/>
      <c r="F1148" s="4"/>
      <c r="G1148" s="4"/>
      <c r="H1148" s="4"/>
      <c r="I1148" s="1"/>
      <c r="J1148" s="4"/>
      <c r="K1148" s="4"/>
      <c r="L1148" s="1"/>
      <c r="M1148" s="4"/>
      <c r="N1148" s="23"/>
      <c r="O1148" s="24"/>
      <c r="P1148" s="24"/>
      <c r="Q1148" s="24"/>
      <c r="R1148" s="26"/>
      <c r="S1148" s="24"/>
      <c r="T1148" s="24"/>
      <c r="U1148" s="24"/>
      <c r="V1148" s="28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</row>
    <row r="1149" spans="1:46" s="20" customFormat="1" x14ac:dyDescent="0.25">
      <c r="A1149" s="1">
        <v>1147</v>
      </c>
      <c r="B1149" s="1"/>
      <c r="C1149" s="1"/>
      <c r="D1149" s="4"/>
      <c r="E1149" s="4"/>
      <c r="F1149" s="4"/>
      <c r="G1149" s="4"/>
      <c r="H1149" s="4"/>
      <c r="I1149" s="1"/>
      <c r="J1149" s="4"/>
      <c r="K1149" s="4"/>
      <c r="L1149" s="1"/>
      <c r="M1149" s="4"/>
      <c r="N1149" s="23"/>
      <c r="O1149" s="24"/>
      <c r="P1149" s="24"/>
      <c r="Q1149" s="24"/>
      <c r="R1149" s="26"/>
      <c r="S1149" s="24"/>
      <c r="T1149" s="24"/>
      <c r="U1149" s="24"/>
      <c r="V1149" s="28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</row>
    <row r="1150" spans="1:46" s="20" customFormat="1" x14ac:dyDescent="0.25">
      <c r="A1150" s="1">
        <v>1148</v>
      </c>
      <c r="B1150" s="1"/>
      <c r="C1150" s="1"/>
      <c r="D1150" s="4"/>
      <c r="E1150" s="4"/>
      <c r="F1150" s="4"/>
      <c r="G1150" s="4"/>
      <c r="H1150" s="4"/>
      <c r="I1150" s="1"/>
      <c r="J1150" s="4"/>
      <c r="K1150" s="4"/>
      <c r="L1150" s="1"/>
      <c r="M1150" s="4"/>
      <c r="N1150" s="23"/>
      <c r="O1150" s="24"/>
      <c r="P1150" s="24"/>
      <c r="Q1150" s="24"/>
      <c r="R1150" s="26"/>
      <c r="S1150" s="24"/>
      <c r="T1150" s="24"/>
      <c r="U1150" s="24"/>
      <c r="V1150" s="28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</row>
    <row r="1151" spans="1:46" s="20" customFormat="1" x14ac:dyDescent="0.25">
      <c r="A1151" s="1">
        <v>1149</v>
      </c>
      <c r="B1151" s="1"/>
      <c r="C1151" s="1"/>
      <c r="D1151" s="4"/>
      <c r="E1151" s="4"/>
      <c r="F1151" s="4"/>
      <c r="G1151" s="4"/>
      <c r="H1151" s="4"/>
      <c r="I1151" s="1"/>
      <c r="J1151" s="4"/>
      <c r="K1151" s="4"/>
      <c r="L1151" s="1"/>
      <c r="M1151" s="4"/>
      <c r="N1151" s="23"/>
      <c r="O1151" s="24"/>
      <c r="P1151" s="24"/>
      <c r="Q1151" s="24"/>
      <c r="R1151" s="26"/>
      <c r="S1151" s="24"/>
      <c r="T1151" s="24"/>
      <c r="U1151" s="24"/>
      <c r="V1151" s="28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</row>
    <row r="1152" spans="1:46" s="20" customFormat="1" x14ac:dyDescent="0.25">
      <c r="A1152" s="1">
        <v>1150</v>
      </c>
      <c r="B1152" s="1"/>
      <c r="C1152" s="1"/>
      <c r="D1152" s="4"/>
      <c r="E1152" s="4"/>
      <c r="F1152" s="4"/>
      <c r="G1152" s="4"/>
      <c r="H1152" s="4"/>
      <c r="I1152" s="1"/>
      <c r="J1152" s="4"/>
      <c r="K1152" s="4"/>
      <c r="L1152" s="1"/>
      <c r="M1152" s="4"/>
      <c r="N1152" s="23"/>
      <c r="O1152" s="24"/>
      <c r="P1152" s="24"/>
      <c r="Q1152" s="24"/>
      <c r="R1152" s="26"/>
      <c r="S1152" s="24"/>
      <c r="T1152" s="24"/>
      <c r="U1152" s="24"/>
      <c r="V1152" s="28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</row>
    <row r="1153" spans="1:46" s="20" customFormat="1" x14ac:dyDescent="0.25">
      <c r="A1153" s="1">
        <v>1151</v>
      </c>
      <c r="B1153" s="1"/>
      <c r="C1153" s="1"/>
      <c r="D1153" s="4"/>
      <c r="E1153" s="4"/>
      <c r="F1153" s="4"/>
      <c r="G1153" s="4"/>
      <c r="H1153" s="4"/>
      <c r="I1153" s="1"/>
      <c r="J1153" s="4"/>
      <c r="K1153" s="4"/>
      <c r="L1153" s="1"/>
      <c r="M1153" s="4"/>
      <c r="N1153" s="23"/>
      <c r="O1153" s="24"/>
      <c r="P1153" s="24"/>
      <c r="Q1153" s="24"/>
      <c r="R1153" s="26"/>
      <c r="S1153" s="24"/>
      <c r="T1153" s="24"/>
      <c r="U1153" s="24"/>
      <c r="V1153" s="28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</row>
    <row r="1154" spans="1:46" s="20" customFormat="1" x14ac:dyDescent="0.25">
      <c r="A1154" s="1">
        <v>1152</v>
      </c>
      <c r="B1154" s="1"/>
      <c r="C1154" s="1"/>
      <c r="D1154" s="4"/>
      <c r="E1154" s="4"/>
      <c r="F1154" s="4"/>
      <c r="G1154" s="4"/>
      <c r="H1154" s="4"/>
      <c r="I1154" s="1"/>
      <c r="J1154" s="4"/>
      <c r="K1154" s="4"/>
      <c r="L1154" s="1"/>
      <c r="M1154" s="4"/>
      <c r="N1154" s="23"/>
      <c r="O1154" s="24"/>
      <c r="P1154" s="24"/>
      <c r="Q1154" s="24"/>
      <c r="R1154" s="26"/>
      <c r="S1154" s="24"/>
      <c r="T1154" s="24"/>
      <c r="U1154" s="24"/>
      <c r="V1154" s="28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</row>
    <row r="1155" spans="1:46" s="20" customFormat="1" x14ac:dyDescent="0.25">
      <c r="A1155" s="1">
        <v>1153</v>
      </c>
      <c r="B1155" s="1"/>
      <c r="C1155" s="1"/>
      <c r="D1155" s="4"/>
      <c r="E1155" s="4"/>
      <c r="F1155" s="4"/>
      <c r="G1155" s="4"/>
      <c r="H1155" s="4"/>
      <c r="I1155" s="1"/>
      <c r="J1155" s="4"/>
      <c r="K1155" s="4"/>
      <c r="L1155" s="1"/>
      <c r="M1155" s="4"/>
      <c r="N1155" s="23"/>
      <c r="O1155" s="24"/>
      <c r="P1155" s="24"/>
      <c r="Q1155" s="24"/>
      <c r="R1155" s="26"/>
      <c r="S1155" s="24"/>
      <c r="T1155" s="24"/>
      <c r="U1155" s="24"/>
      <c r="V1155" s="28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</row>
    <row r="1156" spans="1:46" s="20" customFormat="1" x14ac:dyDescent="0.25">
      <c r="A1156" s="1">
        <v>1154</v>
      </c>
      <c r="B1156" s="1"/>
      <c r="C1156" s="1"/>
      <c r="D1156" s="4"/>
      <c r="E1156" s="4"/>
      <c r="F1156" s="4"/>
      <c r="G1156" s="4"/>
      <c r="H1156" s="4"/>
      <c r="I1156" s="1"/>
      <c r="J1156" s="4"/>
      <c r="K1156" s="4"/>
      <c r="L1156" s="1"/>
      <c r="M1156" s="4"/>
      <c r="N1156" s="23"/>
      <c r="O1156" s="24"/>
      <c r="P1156" s="24"/>
      <c r="Q1156" s="24"/>
      <c r="R1156" s="26"/>
      <c r="S1156" s="24"/>
      <c r="T1156" s="24"/>
      <c r="U1156" s="24"/>
      <c r="V1156" s="28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</row>
    <row r="1157" spans="1:46" s="20" customFormat="1" x14ac:dyDescent="0.25">
      <c r="A1157" s="1">
        <v>1155</v>
      </c>
      <c r="B1157" s="1"/>
      <c r="C1157" s="1"/>
      <c r="D1157" s="4"/>
      <c r="E1157" s="4"/>
      <c r="F1157" s="4"/>
      <c r="G1157" s="4"/>
      <c r="H1157" s="4"/>
      <c r="I1157" s="1"/>
      <c r="J1157" s="4"/>
      <c r="K1157" s="4"/>
      <c r="L1157" s="1"/>
      <c r="M1157" s="4"/>
      <c r="N1157" s="23"/>
      <c r="O1157" s="24"/>
      <c r="P1157" s="24"/>
      <c r="Q1157" s="24"/>
      <c r="R1157" s="26"/>
      <c r="S1157" s="24"/>
      <c r="T1157" s="24"/>
      <c r="U1157" s="24"/>
      <c r="V1157" s="28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</row>
    <row r="1158" spans="1:46" s="20" customFormat="1" x14ac:dyDescent="0.25">
      <c r="A1158" s="1">
        <v>1156</v>
      </c>
      <c r="B1158" s="1"/>
      <c r="C1158" s="1"/>
      <c r="D1158" s="4"/>
      <c r="E1158" s="4"/>
      <c r="F1158" s="4"/>
      <c r="G1158" s="4"/>
      <c r="H1158" s="4"/>
      <c r="I1158" s="1"/>
      <c r="J1158" s="4"/>
      <c r="K1158" s="4"/>
      <c r="L1158" s="1"/>
      <c r="M1158" s="4"/>
      <c r="N1158" s="23"/>
      <c r="O1158" s="24"/>
      <c r="P1158" s="24"/>
      <c r="Q1158" s="24"/>
      <c r="R1158" s="26"/>
      <c r="S1158" s="24"/>
      <c r="T1158" s="24"/>
      <c r="U1158" s="24"/>
      <c r="V1158" s="28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</row>
    <row r="1159" spans="1:46" s="20" customFormat="1" x14ac:dyDescent="0.25">
      <c r="A1159" s="1">
        <v>1157</v>
      </c>
      <c r="B1159" s="1"/>
      <c r="C1159" s="1"/>
      <c r="D1159" s="4"/>
      <c r="E1159" s="4"/>
      <c r="F1159" s="4"/>
      <c r="G1159" s="4"/>
      <c r="H1159" s="4"/>
      <c r="I1159" s="1"/>
      <c r="J1159" s="4"/>
      <c r="K1159" s="4"/>
      <c r="L1159" s="1"/>
      <c r="M1159" s="4"/>
      <c r="N1159" s="23"/>
      <c r="O1159" s="24"/>
      <c r="P1159" s="24"/>
      <c r="Q1159" s="24"/>
      <c r="R1159" s="26"/>
      <c r="S1159" s="24"/>
      <c r="T1159" s="24"/>
      <c r="U1159" s="24"/>
      <c r="V1159" s="28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</row>
    <row r="1160" spans="1:46" s="20" customFormat="1" x14ac:dyDescent="0.25">
      <c r="A1160" s="1">
        <v>1158</v>
      </c>
      <c r="B1160" s="1"/>
      <c r="C1160" s="1"/>
      <c r="D1160" s="4"/>
      <c r="E1160" s="4"/>
      <c r="F1160" s="4"/>
      <c r="G1160" s="4"/>
      <c r="H1160" s="4"/>
      <c r="I1160" s="1"/>
      <c r="J1160" s="4"/>
      <c r="K1160" s="4"/>
      <c r="L1160" s="1"/>
      <c r="M1160" s="4"/>
      <c r="N1160" s="23"/>
      <c r="O1160" s="24"/>
      <c r="P1160" s="24"/>
      <c r="Q1160" s="24"/>
      <c r="R1160" s="26"/>
      <c r="S1160" s="24"/>
      <c r="T1160" s="24"/>
      <c r="U1160" s="24"/>
      <c r="V1160" s="28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</row>
    <row r="1161" spans="1:46" s="20" customFormat="1" x14ac:dyDescent="0.25">
      <c r="A1161" s="1">
        <v>1159</v>
      </c>
      <c r="B1161" s="1"/>
      <c r="C1161" s="1"/>
      <c r="D1161" s="4"/>
      <c r="E1161" s="4"/>
      <c r="F1161" s="4"/>
      <c r="G1161" s="4"/>
      <c r="H1161" s="4"/>
      <c r="I1161" s="1"/>
      <c r="J1161" s="4"/>
      <c r="K1161" s="4"/>
      <c r="L1161" s="1"/>
      <c r="M1161" s="4"/>
      <c r="N1161" s="23"/>
      <c r="O1161" s="24"/>
      <c r="P1161" s="24"/>
      <c r="Q1161" s="24"/>
      <c r="R1161" s="26"/>
      <c r="S1161" s="24"/>
      <c r="T1161" s="24"/>
      <c r="U1161" s="24"/>
      <c r="V1161" s="28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</row>
    <row r="1162" spans="1:46" s="20" customFormat="1" x14ac:dyDescent="0.25">
      <c r="A1162" s="1">
        <v>1160</v>
      </c>
      <c r="B1162" s="1"/>
      <c r="C1162" s="1"/>
      <c r="D1162" s="4"/>
      <c r="E1162" s="4"/>
      <c r="F1162" s="4"/>
      <c r="G1162" s="4"/>
      <c r="H1162" s="4"/>
      <c r="I1162" s="1"/>
      <c r="J1162" s="4"/>
      <c r="K1162" s="4"/>
      <c r="L1162" s="1"/>
      <c r="M1162" s="4"/>
      <c r="N1162" s="23"/>
      <c r="O1162" s="24"/>
      <c r="P1162" s="24"/>
      <c r="Q1162" s="24"/>
      <c r="R1162" s="26"/>
      <c r="S1162" s="24"/>
      <c r="T1162" s="24"/>
      <c r="U1162" s="24"/>
      <c r="V1162" s="28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</row>
    <row r="1163" spans="1:46" s="20" customFormat="1" x14ac:dyDescent="0.25">
      <c r="A1163" s="1">
        <v>1161</v>
      </c>
      <c r="B1163" s="1"/>
      <c r="C1163" s="1"/>
      <c r="D1163" s="4"/>
      <c r="E1163" s="4"/>
      <c r="F1163" s="4"/>
      <c r="G1163" s="4"/>
      <c r="H1163" s="4"/>
      <c r="I1163" s="1"/>
      <c r="J1163" s="4"/>
      <c r="K1163" s="4"/>
      <c r="L1163" s="1"/>
      <c r="M1163" s="4"/>
      <c r="N1163" s="23"/>
      <c r="O1163" s="24"/>
      <c r="P1163" s="24"/>
      <c r="Q1163" s="24"/>
      <c r="R1163" s="26"/>
      <c r="S1163" s="24"/>
      <c r="T1163" s="24"/>
      <c r="U1163" s="24"/>
      <c r="V1163" s="28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</row>
    <row r="1164" spans="1:46" s="20" customFormat="1" x14ac:dyDescent="0.25">
      <c r="A1164" s="1">
        <v>1162</v>
      </c>
      <c r="B1164" s="1"/>
      <c r="C1164" s="1"/>
      <c r="D1164" s="4"/>
      <c r="E1164" s="4"/>
      <c r="F1164" s="4"/>
      <c r="G1164" s="4"/>
      <c r="H1164" s="4"/>
      <c r="I1164" s="1"/>
      <c r="J1164" s="4"/>
      <c r="K1164" s="4"/>
      <c r="L1164" s="1"/>
      <c r="M1164" s="4"/>
      <c r="N1164" s="23"/>
      <c r="O1164" s="24"/>
      <c r="P1164" s="24"/>
      <c r="Q1164" s="24"/>
      <c r="R1164" s="26"/>
      <c r="S1164" s="24"/>
      <c r="T1164" s="24"/>
      <c r="U1164" s="24"/>
      <c r="V1164" s="28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</row>
    <row r="1165" spans="1:46" s="20" customFormat="1" x14ac:dyDescent="0.25">
      <c r="A1165" s="1">
        <v>1163</v>
      </c>
      <c r="B1165" s="1"/>
      <c r="C1165" s="1"/>
      <c r="D1165" s="4"/>
      <c r="E1165" s="4"/>
      <c r="F1165" s="4"/>
      <c r="G1165" s="4"/>
      <c r="H1165" s="4"/>
      <c r="I1165" s="1"/>
      <c r="J1165" s="4"/>
      <c r="K1165" s="4"/>
      <c r="L1165" s="1"/>
      <c r="M1165" s="4"/>
      <c r="N1165" s="23"/>
      <c r="O1165" s="24"/>
      <c r="P1165" s="24"/>
      <c r="Q1165" s="24"/>
      <c r="R1165" s="26"/>
      <c r="S1165" s="24"/>
      <c r="T1165" s="24"/>
      <c r="U1165" s="24"/>
      <c r="V1165" s="28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</row>
    <row r="1166" spans="1:46" s="20" customFormat="1" x14ac:dyDescent="0.25">
      <c r="A1166" s="1">
        <v>1164</v>
      </c>
      <c r="B1166" s="1"/>
      <c r="C1166" s="1"/>
      <c r="D1166" s="4"/>
      <c r="E1166" s="4"/>
      <c r="F1166" s="4"/>
      <c r="G1166" s="4"/>
      <c r="H1166" s="4"/>
      <c r="I1166" s="1"/>
      <c r="J1166" s="4"/>
      <c r="K1166" s="4"/>
      <c r="L1166" s="1"/>
      <c r="M1166" s="4"/>
      <c r="N1166" s="23"/>
      <c r="O1166" s="24"/>
      <c r="P1166" s="24"/>
      <c r="Q1166" s="24"/>
      <c r="R1166" s="26"/>
      <c r="S1166" s="24"/>
      <c r="T1166" s="24"/>
      <c r="U1166" s="24"/>
      <c r="V1166" s="28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</row>
    <row r="1167" spans="1:46" s="20" customFormat="1" x14ac:dyDescent="0.25">
      <c r="A1167" s="1">
        <v>1165</v>
      </c>
      <c r="B1167" s="1"/>
      <c r="C1167" s="1"/>
      <c r="D1167" s="4"/>
      <c r="E1167" s="4"/>
      <c r="F1167" s="4"/>
      <c r="G1167" s="4"/>
      <c r="H1167" s="4"/>
      <c r="I1167" s="1"/>
      <c r="J1167" s="4"/>
      <c r="K1167" s="4"/>
      <c r="L1167" s="1"/>
      <c r="M1167" s="4"/>
      <c r="N1167" s="23"/>
      <c r="O1167" s="24"/>
      <c r="P1167" s="24"/>
      <c r="Q1167" s="24"/>
      <c r="R1167" s="26"/>
      <c r="S1167" s="24"/>
      <c r="T1167" s="24"/>
      <c r="U1167" s="24"/>
      <c r="V1167" s="28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</row>
    <row r="1168" spans="1:46" s="20" customFormat="1" x14ac:dyDescent="0.25">
      <c r="A1168" s="1">
        <v>1166</v>
      </c>
      <c r="B1168" s="1"/>
      <c r="C1168" s="1"/>
      <c r="D1168" s="4"/>
      <c r="E1168" s="4"/>
      <c r="F1168" s="4"/>
      <c r="G1168" s="4"/>
      <c r="H1168" s="4"/>
      <c r="I1168" s="1"/>
      <c r="J1168" s="4"/>
      <c r="K1168" s="4"/>
      <c r="L1168" s="1"/>
      <c r="M1168" s="4"/>
      <c r="N1168" s="23"/>
      <c r="O1168" s="24"/>
      <c r="P1168" s="24"/>
      <c r="Q1168" s="24"/>
      <c r="R1168" s="26"/>
      <c r="S1168" s="24"/>
      <c r="T1168" s="24"/>
      <c r="U1168" s="24"/>
      <c r="V1168" s="28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</row>
    <row r="1169" spans="1:46" s="20" customFormat="1" x14ac:dyDescent="0.25">
      <c r="A1169" s="1">
        <v>1167</v>
      </c>
      <c r="B1169" s="1"/>
      <c r="C1169" s="1"/>
      <c r="D1169" s="4"/>
      <c r="E1169" s="4"/>
      <c r="F1169" s="4"/>
      <c r="G1169" s="4"/>
      <c r="H1169" s="4"/>
      <c r="I1169" s="1"/>
      <c r="J1169" s="4"/>
      <c r="K1169" s="4"/>
      <c r="L1169" s="1"/>
      <c r="M1169" s="4"/>
      <c r="N1169" s="23"/>
      <c r="O1169" s="24"/>
      <c r="P1169" s="24"/>
      <c r="Q1169" s="24"/>
      <c r="R1169" s="26"/>
      <c r="S1169" s="24"/>
      <c r="T1169" s="24"/>
      <c r="U1169" s="24"/>
      <c r="V1169" s="28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</row>
    <row r="1170" spans="1:46" s="20" customFormat="1" x14ac:dyDescent="0.25">
      <c r="A1170" s="1">
        <v>1168</v>
      </c>
      <c r="B1170" s="1"/>
      <c r="C1170" s="1"/>
      <c r="D1170" s="4"/>
      <c r="E1170" s="4"/>
      <c r="F1170" s="4"/>
      <c r="G1170" s="4"/>
      <c r="H1170" s="4"/>
      <c r="I1170" s="1"/>
      <c r="J1170" s="4"/>
      <c r="K1170" s="4"/>
      <c r="L1170" s="1"/>
      <c r="M1170" s="4"/>
      <c r="N1170" s="23"/>
      <c r="O1170" s="24"/>
      <c r="P1170" s="24"/>
      <c r="Q1170" s="24"/>
      <c r="R1170" s="26"/>
      <c r="S1170" s="24"/>
      <c r="T1170" s="24"/>
      <c r="U1170" s="24"/>
      <c r="V1170" s="28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</row>
    <row r="1171" spans="1:46" s="20" customFormat="1" x14ac:dyDescent="0.25">
      <c r="A1171" s="1">
        <v>1169</v>
      </c>
      <c r="B1171" s="1"/>
      <c r="C1171" s="1"/>
      <c r="D1171" s="4"/>
      <c r="E1171" s="4"/>
      <c r="F1171" s="4"/>
      <c r="G1171" s="4"/>
      <c r="H1171" s="4"/>
      <c r="I1171" s="1"/>
      <c r="J1171" s="4"/>
      <c r="K1171" s="4"/>
      <c r="L1171" s="1"/>
      <c r="M1171" s="4"/>
      <c r="N1171" s="23"/>
      <c r="O1171" s="24"/>
      <c r="P1171" s="24"/>
      <c r="Q1171" s="24"/>
      <c r="R1171" s="26"/>
      <c r="S1171" s="24"/>
      <c r="T1171" s="24"/>
      <c r="U1171" s="24"/>
      <c r="V1171" s="28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</row>
    <row r="1172" spans="1:46" s="20" customFormat="1" x14ac:dyDescent="0.25">
      <c r="A1172" s="1">
        <v>1170</v>
      </c>
      <c r="B1172" s="1"/>
      <c r="C1172" s="1"/>
      <c r="D1172" s="4"/>
      <c r="E1172" s="4"/>
      <c r="F1172" s="4"/>
      <c r="G1172" s="4"/>
      <c r="H1172" s="4"/>
      <c r="I1172" s="1"/>
      <c r="J1172" s="4"/>
      <c r="K1172" s="4"/>
      <c r="L1172" s="1"/>
      <c r="M1172" s="4"/>
      <c r="N1172" s="23"/>
      <c r="O1172" s="24"/>
      <c r="P1172" s="24"/>
      <c r="Q1172" s="24"/>
      <c r="R1172" s="26"/>
      <c r="S1172" s="24"/>
      <c r="T1172" s="24"/>
      <c r="U1172" s="24"/>
      <c r="V1172" s="28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</row>
    <row r="1173" spans="1:46" s="20" customFormat="1" x14ac:dyDescent="0.25">
      <c r="A1173" s="1">
        <v>1171</v>
      </c>
      <c r="B1173" s="1"/>
      <c r="C1173" s="1"/>
      <c r="D1173" s="4"/>
      <c r="E1173" s="4"/>
      <c r="F1173" s="4"/>
      <c r="G1173" s="4"/>
      <c r="H1173" s="4"/>
      <c r="I1173" s="1"/>
      <c r="J1173" s="4"/>
      <c r="K1173" s="4"/>
      <c r="L1173" s="1"/>
      <c r="M1173" s="4"/>
      <c r="N1173" s="23"/>
      <c r="O1173" s="24"/>
      <c r="P1173" s="24"/>
      <c r="Q1173" s="24"/>
      <c r="R1173" s="26"/>
      <c r="S1173" s="24"/>
      <c r="T1173" s="24"/>
      <c r="U1173" s="24"/>
      <c r="V1173" s="28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</row>
    <row r="1174" spans="1:46" s="20" customFormat="1" x14ac:dyDescent="0.25">
      <c r="A1174" s="1">
        <v>1172</v>
      </c>
      <c r="B1174" s="1"/>
      <c r="C1174" s="1"/>
      <c r="D1174" s="4"/>
      <c r="E1174" s="4"/>
      <c r="F1174" s="4"/>
      <c r="G1174" s="4"/>
      <c r="H1174" s="4"/>
      <c r="I1174" s="1"/>
      <c r="J1174" s="4"/>
      <c r="K1174" s="4"/>
      <c r="L1174" s="1"/>
      <c r="M1174" s="4"/>
      <c r="N1174" s="23"/>
      <c r="O1174" s="24"/>
      <c r="P1174" s="24"/>
      <c r="Q1174" s="24"/>
      <c r="R1174" s="26"/>
      <c r="S1174" s="24"/>
      <c r="T1174" s="24"/>
      <c r="U1174" s="24"/>
      <c r="V1174" s="28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</row>
    <row r="1175" spans="1:46" s="20" customFormat="1" x14ac:dyDescent="0.25">
      <c r="A1175" s="1">
        <v>1173</v>
      </c>
      <c r="B1175" s="1"/>
      <c r="C1175" s="1"/>
      <c r="D1175" s="4"/>
      <c r="E1175" s="4"/>
      <c r="F1175" s="4"/>
      <c r="G1175" s="4"/>
      <c r="H1175" s="4"/>
      <c r="I1175" s="1"/>
      <c r="J1175" s="4"/>
      <c r="K1175" s="4"/>
      <c r="L1175" s="1"/>
      <c r="M1175" s="4"/>
      <c r="N1175" s="23"/>
      <c r="O1175" s="24"/>
      <c r="P1175" s="24"/>
      <c r="Q1175" s="24"/>
      <c r="R1175" s="26"/>
      <c r="S1175" s="24"/>
      <c r="T1175" s="24"/>
      <c r="U1175" s="24"/>
      <c r="V1175" s="28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</row>
    <row r="1176" spans="1:46" s="20" customFormat="1" x14ac:dyDescent="0.25">
      <c r="A1176" s="1">
        <v>1174</v>
      </c>
      <c r="B1176" s="1"/>
      <c r="C1176" s="1"/>
      <c r="D1176" s="4"/>
      <c r="E1176" s="4"/>
      <c r="F1176" s="4"/>
      <c r="G1176" s="4"/>
      <c r="H1176" s="4"/>
      <c r="I1176" s="1"/>
      <c r="J1176" s="4"/>
      <c r="K1176" s="4"/>
      <c r="L1176" s="1"/>
      <c r="M1176" s="4"/>
      <c r="N1176" s="23"/>
      <c r="O1176" s="24"/>
      <c r="P1176" s="24"/>
      <c r="Q1176" s="24"/>
      <c r="R1176" s="26"/>
      <c r="S1176" s="24"/>
      <c r="T1176" s="24"/>
      <c r="U1176" s="24"/>
      <c r="V1176" s="28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</row>
    <row r="1177" spans="1:46" s="20" customFormat="1" x14ac:dyDescent="0.25">
      <c r="A1177" s="1">
        <v>1175</v>
      </c>
      <c r="B1177" s="1"/>
      <c r="C1177" s="1"/>
      <c r="D1177" s="4"/>
      <c r="E1177" s="4"/>
      <c r="F1177" s="4"/>
      <c r="G1177" s="4"/>
      <c r="H1177" s="4"/>
      <c r="I1177" s="1"/>
      <c r="J1177" s="4"/>
      <c r="K1177" s="4"/>
      <c r="L1177" s="1"/>
      <c r="M1177" s="4"/>
      <c r="N1177" s="23"/>
      <c r="O1177" s="24"/>
      <c r="P1177" s="24"/>
      <c r="Q1177" s="24"/>
      <c r="R1177" s="26"/>
      <c r="S1177" s="24"/>
      <c r="T1177" s="24"/>
      <c r="U1177" s="24"/>
      <c r="V1177" s="28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</row>
    <row r="1178" spans="1:46" s="20" customFormat="1" x14ac:dyDescent="0.25">
      <c r="A1178" s="1">
        <v>1176</v>
      </c>
      <c r="B1178" s="1"/>
      <c r="C1178" s="1"/>
      <c r="D1178" s="4"/>
      <c r="E1178" s="4"/>
      <c r="F1178" s="4"/>
      <c r="G1178" s="4"/>
      <c r="H1178" s="4"/>
      <c r="I1178" s="1"/>
      <c r="J1178" s="4"/>
      <c r="K1178" s="4"/>
      <c r="L1178" s="1"/>
      <c r="M1178" s="4"/>
      <c r="N1178" s="23"/>
      <c r="O1178" s="24"/>
      <c r="P1178" s="24"/>
      <c r="Q1178" s="24"/>
      <c r="R1178" s="26"/>
      <c r="S1178" s="24"/>
      <c r="T1178" s="24"/>
      <c r="U1178" s="24"/>
      <c r="V1178" s="28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</row>
    <row r="1179" spans="1:46" s="20" customFormat="1" x14ac:dyDescent="0.25">
      <c r="A1179" s="1">
        <v>1177</v>
      </c>
      <c r="B1179" s="1"/>
      <c r="C1179" s="1"/>
      <c r="D1179" s="4"/>
      <c r="E1179" s="4"/>
      <c r="F1179" s="4"/>
      <c r="G1179" s="4"/>
      <c r="H1179" s="4"/>
      <c r="I1179" s="1"/>
      <c r="J1179" s="4"/>
      <c r="K1179" s="4"/>
      <c r="L1179" s="1"/>
      <c r="M1179" s="4"/>
      <c r="N1179" s="23"/>
      <c r="O1179" s="24"/>
      <c r="P1179" s="24"/>
      <c r="Q1179" s="24"/>
      <c r="R1179" s="26"/>
      <c r="S1179" s="24"/>
      <c r="T1179" s="24"/>
      <c r="U1179" s="24"/>
      <c r="V1179" s="28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</row>
    <row r="1180" spans="1:46" s="20" customFormat="1" x14ac:dyDescent="0.25">
      <c r="A1180" s="1">
        <v>1178</v>
      </c>
      <c r="B1180" s="1"/>
      <c r="C1180" s="1"/>
      <c r="D1180" s="4"/>
      <c r="E1180" s="4"/>
      <c r="F1180" s="4"/>
      <c r="G1180" s="4"/>
      <c r="H1180" s="4"/>
      <c r="I1180" s="1"/>
      <c r="J1180" s="4"/>
      <c r="K1180" s="4"/>
      <c r="L1180" s="1"/>
      <c r="M1180" s="4"/>
      <c r="N1180" s="23"/>
      <c r="O1180" s="24"/>
      <c r="P1180" s="24"/>
      <c r="Q1180" s="24"/>
      <c r="R1180" s="26"/>
      <c r="S1180" s="24"/>
      <c r="T1180" s="24"/>
      <c r="U1180" s="24"/>
      <c r="V1180" s="28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</row>
    <row r="1181" spans="1:46" s="20" customFormat="1" x14ac:dyDescent="0.25">
      <c r="A1181" s="1">
        <v>1179</v>
      </c>
      <c r="B1181" s="1"/>
      <c r="C1181" s="1"/>
      <c r="D1181" s="4"/>
      <c r="E1181" s="4"/>
      <c r="F1181" s="4"/>
      <c r="G1181" s="4"/>
      <c r="H1181" s="4"/>
      <c r="I1181" s="1"/>
      <c r="J1181" s="4"/>
      <c r="K1181" s="4"/>
      <c r="L1181" s="1"/>
      <c r="M1181" s="4"/>
      <c r="N1181" s="23"/>
      <c r="O1181" s="24"/>
      <c r="P1181" s="24"/>
      <c r="Q1181" s="24"/>
      <c r="R1181" s="26"/>
      <c r="S1181" s="24"/>
      <c r="T1181" s="24"/>
      <c r="U1181" s="24"/>
      <c r="V1181" s="28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</row>
    <row r="1182" spans="1:46" s="20" customFormat="1" x14ac:dyDescent="0.25">
      <c r="A1182" s="1">
        <v>1180</v>
      </c>
      <c r="B1182" s="1"/>
      <c r="C1182" s="1"/>
      <c r="D1182" s="4"/>
      <c r="E1182" s="4"/>
      <c r="F1182" s="4"/>
      <c r="G1182" s="4"/>
      <c r="H1182" s="4"/>
      <c r="I1182" s="1"/>
      <c r="J1182" s="4"/>
      <c r="K1182" s="4"/>
      <c r="L1182" s="1"/>
      <c r="M1182" s="4"/>
      <c r="N1182" s="23"/>
      <c r="O1182" s="24"/>
      <c r="P1182" s="24"/>
      <c r="Q1182" s="24"/>
      <c r="R1182" s="26"/>
      <c r="S1182" s="24"/>
      <c r="T1182" s="24"/>
      <c r="U1182" s="24"/>
      <c r="V1182" s="28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</row>
    <row r="1183" spans="1:46" s="20" customFormat="1" x14ac:dyDescent="0.25">
      <c r="A1183" s="1">
        <v>1181</v>
      </c>
      <c r="B1183" s="1"/>
      <c r="C1183" s="1"/>
      <c r="D1183" s="4"/>
      <c r="E1183" s="4"/>
      <c r="F1183" s="4"/>
      <c r="G1183" s="4"/>
      <c r="H1183" s="4"/>
      <c r="I1183" s="1"/>
      <c r="J1183" s="4"/>
      <c r="K1183" s="4"/>
      <c r="L1183" s="1"/>
      <c r="M1183" s="4"/>
      <c r="N1183" s="23"/>
      <c r="O1183" s="24"/>
      <c r="P1183" s="24"/>
      <c r="Q1183" s="24"/>
      <c r="R1183" s="26"/>
      <c r="S1183" s="24"/>
      <c r="T1183" s="24"/>
      <c r="U1183" s="24"/>
      <c r="V1183" s="28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</row>
    <row r="1184" spans="1:46" s="20" customFormat="1" x14ac:dyDescent="0.25">
      <c r="A1184" s="1">
        <v>1182</v>
      </c>
      <c r="B1184" s="1"/>
      <c r="C1184" s="1"/>
      <c r="D1184" s="4"/>
      <c r="E1184" s="4"/>
      <c r="F1184" s="4"/>
      <c r="G1184" s="4"/>
      <c r="H1184" s="4"/>
      <c r="I1184" s="1"/>
      <c r="J1184" s="4"/>
      <c r="K1184" s="4"/>
      <c r="L1184" s="1"/>
      <c r="M1184" s="4"/>
      <c r="N1184" s="23"/>
      <c r="O1184" s="24"/>
      <c r="P1184" s="24"/>
      <c r="Q1184" s="24"/>
      <c r="R1184" s="26"/>
      <c r="S1184" s="24"/>
      <c r="T1184" s="24"/>
      <c r="U1184" s="24"/>
      <c r="V1184" s="28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</row>
    <row r="1185" spans="1:46" s="20" customFormat="1" x14ac:dyDescent="0.25">
      <c r="A1185" s="1">
        <v>1183</v>
      </c>
      <c r="B1185" s="1"/>
      <c r="C1185" s="1"/>
      <c r="D1185" s="4"/>
      <c r="E1185" s="4"/>
      <c r="F1185" s="4"/>
      <c r="G1185" s="4"/>
      <c r="H1185" s="4"/>
      <c r="I1185" s="1"/>
      <c r="J1185" s="4"/>
      <c r="K1185" s="4"/>
      <c r="L1185" s="1"/>
      <c r="M1185" s="4"/>
      <c r="N1185" s="23"/>
      <c r="O1185" s="24"/>
      <c r="P1185" s="24"/>
      <c r="Q1185" s="24"/>
      <c r="R1185" s="26"/>
      <c r="S1185" s="24"/>
      <c r="T1185" s="24"/>
      <c r="U1185" s="24"/>
      <c r="V1185" s="28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</row>
    <row r="1186" spans="1:46" s="20" customFormat="1" x14ac:dyDescent="0.25">
      <c r="A1186" s="1">
        <v>1184</v>
      </c>
      <c r="B1186" s="1"/>
      <c r="C1186" s="1"/>
      <c r="D1186" s="4"/>
      <c r="E1186" s="4"/>
      <c r="F1186" s="4"/>
      <c r="G1186" s="4"/>
      <c r="H1186" s="4"/>
      <c r="I1186" s="1"/>
      <c r="J1186" s="4"/>
      <c r="K1186" s="4"/>
      <c r="L1186" s="1"/>
      <c r="M1186" s="4"/>
      <c r="N1186" s="23"/>
      <c r="O1186" s="24"/>
      <c r="P1186" s="24"/>
      <c r="Q1186" s="24"/>
      <c r="R1186" s="26"/>
      <c r="S1186" s="24"/>
      <c r="T1186" s="24"/>
      <c r="U1186" s="24"/>
      <c r="V1186" s="28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</row>
    <row r="1187" spans="1:46" s="20" customFormat="1" x14ac:dyDescent="0.25">
      <c r="A1187" s="1">
        <v>1185</v>
      </c>
      <c r="B1187" s="1"/>
      <c r="C1187" s="1"/>
      <c r="D1187" s="4"/>
      <c r="E1187" s="4"/>
      <c r="F1187" s="4"/>
      <c r="G1187" s="4"/>
      <c r="H1187" s="4"/>
      <c r="I1187" s="1"/>
      <c r="J1187" s="4"/>
      <c r="K1187" s="4"/>
      <c r="L1187" s="1"/>
      <c r="M1187" s="4"/>
      <c r="N1187" s="23"/>
      <c r="O1187" s="24"/>
      <c r="P1187" s="24"/>
      <c r="Q1187" s="24"/>
      <c r="R1187" s="26"/>
      <c r="S1187" s="24"/>
      <c r="T1187" s="24"/>
      <c r="U1187" s="24"/>
      <c r="V1187" s="28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</row>
    <row r="1188" spans="1:46" s="20" customFormat="1" x14ac:dyDescent="0.25">
      <c r="A1188" s="1">
        <v>1186</v>
      </c>
      <c r="B1188" s="1"/>
      <c r="C1188" s="1"/>
      <c r="D1188" s="4"/>
      <c r="E1188" s="4"/>
      <c r="F1188" s="4"/>
      <c r="G1188" s="4"/>
      <c r="H1188" s="4"/>
      <c r="I1188" s="1"/>
      <c r="J1188" s="4"/>
      <c r="K1188" s="4"/>
      <c r="L1188" s="1"/>
      <c r="M1188" s="4"/>
      <c r="N1188" s="23"/>
      <c r="O1188" s="24"/>
      <c r="P1188" s="24"/>
      <c r="Q1188" s="24"/>
      <c r="R1188" s="26"/>
      <c r="S1188" s="24"/>
      <c r="T1188" s="24"/>
      <c r="U1188" s="24"/>
      <c r="V1188" s="28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</row>
    <row r="1189" spans="1:46" s="20" customFormat="1" x14ac:dyDescent="0.25">
      <c r="A1189" s="1">
        <v>1187</v>
      </c>
      <c r="B1189" s="1"/>
      <c r="C1189" s="1"/>
      <c r="D1189" s="4"/>
      <c r="E1189" s="4"/>
      <c r="F1189" s="4"/>
      <c r="G1189" s="4"/>
      <c r="H1189" s="4"/>
      <c r="I1189" s="1"/>
      <c r="J1189" s="4"/>
      <c r="K1189" s="4"/>
      <c r="L1189" s="1"/>
      <c r="M1189" s="4"/>
      <c r="N1189" s="23"/>
      <c r="O1189" s="24"/>
      <c r="P1189" s="24"/>
      <c r="Q1189" s="24"/>
      <c r="R1189" s="26"/>
      <c r="S1189" s="24"/>
      <c r="T1189" s="24"/>
      <c r="U1189" s="24"/>
      <c r="V1189" s="28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</row>
    <row r="1190" spans="1:46" s="20" customFormat="1" x14ac:dyDescent="0.25">
      <c r="A1190" s="1">
        <v>1188</v>
      </c>
      <c r="B1190" s="1"/>
      <c r="C1190" s="1"/>
      <c r="D1190" s="4"/>
      <c r="E1190" s="4"/>
      <c r="F1190" s="4"/>
      <c r="G1190" s="4"/>
      <c r="H1190" s="4"/>
      <c r="I1190" s="1"/>
      <c r="J1190" s="4"/>
      <c r="K1190" s="4"/>
      <c r="L1190" s="1"/>
      <c r="M1190" s="4"/>
      <c r="N1190" s="23"/>
      <c r="O1190" s="24"/>
      <c r="P1190" s="24"/>
      <c r="Q1190" s="24"/>
      <c r="R1190" s="26"/>
      <c r="S1190" s="24"/>
      <c r="T1190" s="24"/>
      <c r="U1190" s="24"/>
      <c r="V1190" s="28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</row>
    <row r="1191" spans="1:46" s="20" customFormat="1" x14ac:dyDescent="0.25">
      <c r="A1191" s="1">
        <v>1189</v>
      </c>
      <c r="B1191" s="1"/>
      <c r="C1191" s="1"/>
      <c r="D1191" s="4"/>
      <c r="E1191" s="4"/>
      <c r="F1191" s="4"/>
      <c r="G1191" s="4"/>
      <c r="H1191" s="4"/>
      <c r="I1191" s="1"/>
      <c r="J1191" s="4"/>
      <c r="K1191" s="4"/>
      <c r="L1191" s="1"/>
      <c r="M1191" s="4"/>
      <c r="N1191" s="23"/>
      <c r="O1191" s="24"/>
      <c r="P1191" s="24"/>
      <c r="Q1191" s="24"/>
      <c r="R1191" s="26"/>
      <c r="S1191" s="24"/>
      <c r="T1191" s="24"/>
      <c r="U1191" s="24"/>
      <c r="V1191" s="28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</row>
    <row r="1192" spans="1:46" s="20" customFormat="1" x14ac:dyDescent="0.25">
      <c r="A1192" s="1">
        <v>1190</v>
      </c>
      <c r="B1192" s="1"/>
      <c r="C1192" s="1"/>
      <c r="D1192" s="4"/>
      <c r="E1192" s="4"/>
      <c r="F1192" s="4"/>
      <c r="G1192" s="4"/>
      <c r="H1192" s="4"/>
      <c r="I1192" s="1"/>
      <c r="J1192" s="4"/>
      <c r="K1192" s="4"/>
      <c r="L1192" s="1"/>
      <c r="M1192" s="4"/>
      <c r="N1192" s="23"/>
      <c r="O1192" s="24"/>
      <c r="P1192" s="24"/>
      <c r="Q1192" s="24"/>
      <c r="R1192" s="26"/>
      <c r="S1192" s="24"/>
      <c r="T1192" s="24"/>
      <c r="U1192" s="24"/>
      <c r="V1192" s="28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</row>
    <row r="1193" spans="1:46" s="20" customFormat="1" x14ac:dyDescent="0.25">
      <c r="A1193" s="1">
        <v>1191</v>
      </c>
      <c r="B1193" s="1"/>
      <c r="C1193" s="1"/>
      <c r="D1193" s="4"/>
      <c r="E1193" s="4"/>
      <c r="F1193" s="4"/>
      <c r="G1193" s="4"/>
      <c r="H1193" s="4"/>
      <c r="I1193" s="1"/>
      <c r="J1193" s="4"/>
      <c r="K1193" s="4"/>
      <c r="L1193" s="1"/>
      <c r="M1193" s="4"/>
      <c r="N1193" s="23"/>
      <c r="O1193" s="24"/>
      <c r="P1193" s="24"/>
      <c r="Q1193" s="24"/>
      <c r="R1193" s="26"/>
      <c r="S1193" s="24"/>
      <c r="T1193" s="24"/>
      <c r="U1193" s="24"/>
      <c r="V1193" s="28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</row>
    <row r="1194" spans="1:46" s="20" customFormat="1" x14ac:dyDescent="0.25">
      <c r="A1194" s="1">
        <v>1192</v>
      </c>
      <c r="B1194" s="1"/>
      <c r="C1194" s="1"/>
      <c r="D1194" s="4"/>
      <c r="E1194" s="4"/>
      <c r="F1194" s="4"/>
      <c r="G1194" s="4"/>
      <c r="H1194" s="4"/>
      <c r="I1194" s="1"/>
      <c r="J1194" s="4"/>
      <c r="K1194" s="4"/>
      <c r="L1194" s="1"/>
      <c r="M1194" s="4"/>
      <c r="N1194" s="23"/>
      <c r="O1194" s="24"/>
      <c r="P1194" s="24"/>
      <c r="Q1194" s="24"/>
      <c r="R1194" s="26"/>
      <c r="S1194" s="24"/>
      <c r="T1194" s="24"/>
      <c r="U1194" s="24"/>
      <c r="V1194" s="28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</row>
    <row r="1195" spans="1:46" s="20" customFormat="1" x14ac:dyDescent="0.25">
      <c r="A1195" s="1">
        <v>1193</v>
      </c>
      <c r="B1195" s="1"/>
      <c r="C1195" s="1"/>
      <c r="D1195" s="4"/>
      <c r="E1195" s="4"/>
      <c r="F1195" s="4"/>
      <c r="G1195" s="4"/>
      <c r="H1195" s="4"/>
      <c r="I1195" s="1"/>
      <c r="J1195" s="4"/>
      <c r="K1195" s="4"/>
      <c r="L1195" s="1"/>
      <c r="M1195" s="4"/>
      <c r="N1195" s="23"/>
      <c r="O1195" s="24"/>
      <c r="P1195" s="24"/>
      <c r="Q1195" s="24"/>
      <c r="R1195" s="26"/>
      <c r="S1195" s="24"/>
      <c r="T1195" s="24"/>
      <c r="U1195" s="24"/>
      <c r="V1195" s="28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</row>
    <row r="1196" spans="1:46" s="20" customFormat="1" x14ac:dyDescent="0.25">
      <c r="A1196" s="1">
        <v>1194</v>
      </c>
      <c r="B1196" s="1"/>
      <c r="C1196" s="1"/>
      <c r="D1196" s="4"/>
      <c r="E1196" s="4"/>
      <c r="F1196" s="4"/>
      <c r="G1196" s="4"/>
      <c r="H1196" s="4"/>
      <c r="I1196" s="1"/>
      <c r="J1196" s="4"/>
      <c r="K1196" s="4"/>
      <c r="L1196" s="1"/>
      <c r="M1196" s="4"/>
      <c r="N1196" s="23"/>
      <c r="O1196" s="24"/>
      <c r="P1196" s="24"/>
      <c r="Q1196" s="24"/>
      <c r="R1196" s="26"/>
      <c r="S1196" s="24"/>
      <c r="T1196" s="24"/>
      <c r="U1196" s="24"/>
      <c r="V1196" s="28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</row>
    <row r="1197" spans="1:46" s="20" customFormat="1" x14ac:dyDescent="0.25">
      <c r="A1197" s="1">
        <v>1195</v>
      </c>
      <c r="B1197" s="1"/>
      <c r="C1197" s="1"/>
      <c r="D1197" s="4"/>
      <c r="E1197" s="4"/>
      <c r="F1197" s="4"/>
      <c r="G1197" s="4"/>
      <c r="H1197" s="4"/>
      <c r="I1197" s="1"/>
      <c r="J1197" s="4"/>
      <c r="K1197" s="4"/>
      <c r="L1197" s="1"/>
      <c r="M1197" s="4"/>
      <c r="N1197" s="23"/>
      <c r="O1197" s="24"/>
      <c r="P1197" s="24"/>
      <c r="Q1197" s="24"/>
      <c r="R1197" s="26"/>
      <c r="S1197" s="24"/>
      <c r="T1197" s="24"/>
      <c r="U1197" s="24"/>
      <c r="V1197" s="28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</row>
    <row r="1198" spans="1:46" s="20" customFormat="1" x14ac:dyDescent="0.25">
      <c r="A1198" s="1">
        <v>1196</v>
      </c>
      <c r="B1198" s="1"/>
      <c r="C1198" s="1"/>
      <c r="D1198" s="4"/>
      <c r="E1198" s="4"/>
      <c r="F1198" s="4"/>
      <c r="G1198" s="4"/>
      <c r="H1198" s="4"/>
      <c r="I1198" s="1"/>
      <c r="J1198" s="4"/>
      <c r="K1198" s="4"/>
      <c r="L1198" s="1"/>
      <c r="M1198" s="4"/>
      <c r="N1198" s="23"/>
      <c r="O1198" s="24"/>
      <c r="P1198" s="24"/>
      <c r="Q1198" s="24"/>
      <c r="R1198" s="26"/>
      <c r="S1198" s="24"/>
      <c r="T1198" s="24"/>
      <c r="U1198" s="24"/>
      <c r="V1198" s="28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</row>
    <row r="1199" spans="1:46" s="20" customFormat="1" x14ac:dyDescent="0.25">
      <c r="A1199" s="1">
        <v>1197</v>
      </c>
      <c r="B1199" s="1"/>
      <c r="C1199" s="1"/>
      <c r="D1199" s="4"/>
      <c r="E1199" s="4"/>
      <c r="F1199" s="4"/>
      <c r="G1199" s="4"/>
      <c r="H1199" s="4"/>
      <c r="I1199" s="1"/>
      <c r="J1199" s="4"/>
      <c r="K1199" s="4"/>
      <c r="L1199" s="1"/>
      <c r="M1199" s="4"/>
      <c r="N1199" s="23"/>
      <c r="O1199" s="24"/>
      <c r="P1199" s="24"/>
      <c r="Q1199" s="24"/>
      <c r="R1199" s="26"/>
      <c r="S1199" s="24"/>
      <c r="T1199" s="24"/>
      <c r="U1199" s="24"/>
      <c r="V1199" s="28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</row>
    <row r="1200" spans="1:46" s="20" customFormat="1" x14ac:dyDescent="0.25">
      <c r="A1200" s="1">
        <v>1198</v>
      </c>
      <c r="B1200" s="1"/>
      <c r="C1200" s="1"/>
      <c r="D1200" s="4"/>
      <c r="E1200" s="4"/>
      <c r="F1200" s="4"/>
      <c r="G1200" s="4"/>
      <c r="H1200" s="4"/>
      <c r="I1200" s="1"/>
      <c r="J1200" s="4"/>
      <c r="K1200" s="4"/>
      <c r="L1200" s="1"/>
      <c r="M1200" s="4"/>
      <c r="N1200" s="23"/>
      <c r="O1200" s="24"/>
      <c r="P1200" s="24"/>
      <c r="Q1200" s="24"/>
      <c r="R1200" s="26"/>
      <c r="S1200" s="24"/>
      <c r="T1200" s="24"/>
      <c r="U1200" s="24"/>
      <c r="V1200" s="28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</row>
    <row r="1201" spans="1:46" s="20" customFormat="1" x14ac:dyDescent="0.25">
      <c r="A1201" s="1">
        <v>1199</v>
      </c>
      <c r="B1201" s="1"/>
      <c r="C1201" s="1"/>
      <c r="D1201" s="4"/>
      <c r="E1201" s="4"/>
      <c r="F1201" s="4"/>
      <c r="G1201" s="4"/>
      <c r="H1201" s="4"/>
      <c r="I1201" s="1"/>
      <c r="J1201" s="4"/>
      <c r="K1201" s="4"/>
      <c r="L1201" s="1"/>
      <c r="M1201" s="4"/>
      <c r="N1201" s="23"/>
      <c r="O1201" s="24"/>
      <c r="P1201" s="24"/>
      <c r="Q1201" s="24"/>
      <c r="R1201" s="26"/>
      <c r="S1201" s="24"/>
      <c r="T1201" s="24"/>
      <c r="U1201" s="24"/>
      <c r="V1201" s="28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</row>
    <row r="1202" spans="1:46" s="20" customFormat="1" x14ac:dyDescent="0.25">
      <c r="A1202" s="1">
        <v>1200</v>
      </c>
      <c r="B1202" s="1"/>
      <c r="C1202" s="1"/>
      <c r="D1202" s="4"/>
      <c r="E1202" s="4"/>
      <c r="F1202" s="4"/>
      <c r="G1202" s="4"/>
      <c r="H1202" s="4"/>
      <c r="I1202" s="1"/>
      <c r="J1202" s="4"/>
      <c r="K1202" s="4"/>
      <c r="L1202" s="1"/>
      <c r="M1202" s="4"/>
      <c r="N1202" s="23"/>
      <c r="O1202" s="24"/>
      <c r="P1202" s="24"/>
      <c r="Q1202" s="24"/>
      <c r="R1202" s="26"/>
      <c r="S1202" s="24"/>
      <c r="T1202" s="24"/>
      <c r="U1202" s="24"/>
      <c r="V1202" s="28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</row>
    <row r="1203" spans="1:46" s="20" customFormat="1" x14ac:dyDescent="0.25">
      <c r="A1203" s="1">
        <v>1201</v>
      </c>
      <c r="B1203" s="1"/>
      <c r="C1203" s="1"/>
      <c r="D1203" s="4"/>
      <c r="E1203" s="4"/>
      <c r="F1203" s="4"/>
      <c r="G1203" s="4"/>
      <c r="H1203" s="4"/>
      <c r="I1203" s="1"/>
      <c r="J1203" s="4"/>
      <c r="K1203" s="4"/>
      <c r="L1203" s="1"/>
      <c r="M1203" s="4"/>
      <c r="N1203" s="23"/>
      <c r="O1203" s="24"/>
      <c r="P1203" s="24"/>
      <c r="Q1203" s="24"/>
      <c r="R1203" s="26"/>
      <c r="S1203" s="24"/>
      <c r="T1203" s="24"/>
      <c r="U1203" s="24"/>
      <c r="V1203" s="28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</row>
    <row r="1204" spans="1:46" s="20" customFormat="1" x14ac:dyDescent="0.25">
      <c r="A1204" s="1">
        <v>1202</v>
      </c>
      <c r="B1204" s="1"/>
      <c r="C1204" s="1"/>
      <c r="D1204" s="4"/>
      <c r="E1204" s="4"/>
      <c r="F1204" s="4"/>
      <c r="G1204" s="4"/>
      <c r="H1204" s="4"/>
      <c r="I1204" s="1"/>
      <c r="J1204" s="4"/>
      <c r="K1204" s="4"/>
      <c r="L1204" s="1"/>
      <c r="M1204" s="4"/>
      <c r="N1204" s="23"/>
      <c r="O1204" s="24"/>
      <c r="P1204" s="24"/>
      <c r="Q1204" s="24"/>
      <c r="R1204" s="26"/>
      <c r="S1204" s="24"/>
      <c r="T1204" s="24"/>
      <c r="U1204" s="24"/>
      <c r="V1204" s="28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</row>
    <row r="1205" spans="1:46" s="20" customFormat="1" x14ac:dyDescent="0.25">
      <c r="A1205" s="1">
        <v>1203</v>
      </c>
      <c r="B1205" s="1"/>
      <c r="C1205" s="1"/>
      <c r="D1205" s="4"/>
      <c r="E1205" s="4"/>
      <c r="F1205" s="4"/>
      <c r="G1205" s="4"/>
      <c r="H1205" s="4"/>
      <c r="I1205" s="1"/>
      <c r="J1205" s="4"/>
      <c r="K1205" s="4"/>
      <c r="L1205" s="1"/>
      <c r="M1205" s="4"/>
      <c r="N1205" s="23"/>
      <c r="O1205" s="24"/>
      <c r="P1205" s="24"/>
      <c r="Q1205" s="24"/>
      <c r="R1205" s="26"/>
      <c r="S1205" s="24"/>
      <c r="T1205" s="24"/>
      <c r="U1205" s="24"/>
      <c r="V1205" s="28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</row>
    <row r="1206" spans="1:46" s="20" customFormat="1" x14ac:dyDescent="0.25">
      <c r="A1206" s="1">
        <v>1204</v>
      </c>
      <c r="B1206" s="1"/>
      <c r="C1206" s="1"/>
      <c r="D1206" s="4"/>
      <c r="E1206" s="4"/>
      <c r="F1206" s="4"/>
      <c r="G1206" s="4"/>
      <c r="H1206" s="4"/>
      <c r="I1206" s="1"/>
      <c r="J1206" s="4"/>
      <c r="K1206" s="4"/>
      <c r="L1206" s="1"/>
      <c r="M1206" s="4"/>
      <c r="N1206" s="23"/>
      <c r="O1206" s="24"/>
      <c r="P1206" s="24"/>
      <c r="Q1206" s="24"/>
      <c r="R1206" s="26"/>
      <c r="S1206" s="24"/>
      <c r="T1206" s="24"/>
      <c r="U1206" s="24"/>
      <c r="V1206" s="28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</row>
    <row r="1207" spans="1:46" s="20" customFormat="1" x14ac:dyDescent="0.25">
      <c r="A1207" s="1">
        <v>1205</v>
      </c>
      <c r="B1207" s="1"/>
      <c r="C1207" s="1"/>
      <c r="D1207" s="4"/>
      <c r="E1207" s="4"/>
      <c r="F1207" s="4"/>
      <c r="G1207" s="4"/>
      <c r="H1207" s="4"/>
      <c r="I1207" s="1"/>
      <c r="J1207" s="4"/>
      <c r="K1207" s="4"/>
      <c r="L1207" s="1"/>
      <c r="M1207" s="4"/>
      <c r="N1207" s="23"/>
      <c r="O1207" s="24"/>
      <c r="P1207" s="24"/>
      <c r="Q1207" s="24"/>
      <c r="R1207" s="26"/>
      <c r="S1207" s="24"/>
      <c r="T1207" s="24"/>
      <c r="U1207" s="24"/>
      <c r="V1207" s="28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</row>
    <row r="1208" spans="1:46" s="20" customFormat="1" x14ac:dyDescent="0.25">
      <c r="A1208" s="1">
        <v>1206</v>
      </c>
      <c r="B1208" s="1"/>
      <c r="C1208" s="1"/>
      <c r="D1208" s="4"/>
      <c r="E1208" s="4"/>
      <c r="F1208" s="4"/>
      <c r="G1208" s="4"/>
      <c r="H1208" s="4"/>
      <c r="I1208" s="1"/>
      <c r="J1208" s="4"/>
      <c r="K1208" s="4"/>
      <c r="L1208" s="1"/>
      <c r="M1208" s="4"/>
      <c r="N1208" s="23"/>
      <c r="O1208" s="24"/>
      <c r="P1208" s="24"/>
      <c r="Q1208" s="24"/>
      <c r="R1208" s="26"/>
      <c r="S1208" s="24"/>
      <c r="T1208" s="24"/>
      <c r="U1208" s="24"/>
      <c r="V1208" s="28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</row>
    <row r="1209" spans="1:46" s="20" customFormat="1" x14ac:dyDescent="0.25">
      <c r="A1209" s="1">
        <v>1207</v>
      </c>
      <c r="B1209" s="1"/>
      <c r="C1209" s="1"/>
      <c r="D1209" s="4"/>
      <c r="E1209" s="4"/>
      <c r="F1209" s="4"/>
      <c r="G1209" s="4"/>
      <c r="H1209" s="4"/>
      <c r="I1209" s="1"/>
      <c r="J1209" s="4"/>
      <c r="K1209" s="4"/>
      <c r="L1209" s="1"/>
      <c r="M1209" s="4"/>
      <c r="N1209" s="23"/>
      <c r="O1209" s="24"/>
      <c r="P1209" s="24"/>
      <c r="Q1209" s="24"/>
      <c r="R1209" s="26"/>
      <c r="S1209" s="24"/>
      <c r="T1209" s="24"/>
      <c r="U1209" s="24"/>
      <c r="V1209" s="28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</row>
    <row r="1210" spans="1:46" s="20" customFormat="1" x14ac:dyDescent="0.25">
      <c r="A1210" s="1">
        <v>1208</v>
      </c>
      <c r="B1210" s="1"/>
      <c r="C1210" s="1"/>
      <c r="D1210" s="4"/>
      <c r="E1210" s="4"/>
      <c r="F1210" s="4"/>
      <c r="G1210" s="4"/>
      <c r="H1210" s="4"/>
      <c r="I1210" s="1"/>
      <c r="J1210" s="4"/>
      <c r="K1210" s="4"/>
      <c r="L1210" s="1"/>
      <c r="M1210" s="4"/>
      <c r="N1210" s="23"/>
      <c r="O1210" s="24"/>
      <c r="P1210" s="24"/>
      <c r="Q1210" s="24"/>
      <c r="R1210" s="26"/>
      <c r="S1210" s="24"/>
      <c r="T1210" s="24"/>
      <c r="U1210" s="24"/>
      <c r="V1210" s="28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</row>
    <row r="1211" spans="1:46" s="20" customFormat="1" x14ac:dyDescent="0.25">
      <c r="A1211" s="1">
        <v>1209</v>
      </c>
      <c r="B1211" s="1"/>
      <c r="C1211" s="1"/>
      <c r="D1211" s="4"/>
      <c r="E1211" s="4"/>
      <c r="F1211" s="4"/>
      <c r="G1211" s="4"/>
      <c r="H1211" s="4"/>
      <c r="I1211" s="1"/>
      <c r="J1211" s="4"/>
      <c r="K1211" s="4"/>
      <c r="L1211" s="1"/>
      <c r="M1211" s="4"/>
      <c r="N1211" s="23"/>
      <c r="O1211" s="24"/>
      <c r="P1211" s="24"/>
      <c r="Q1211" s="24"/>
      <c r="R1211" s="26"/>
      <c r="S1211" s="24"/>
      <c r="T1211" s="24"/>
      <c r="U1211" s="24"/>
      <c r="V1211" s="28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</row>
    <row r="1212" spans="1:46" s="20" customFormat="1" x14ac:dyDescent="0.25">
      <c r="A1212" s="1">
        <v>1210</v>
      </c>
      <c r="B1212" s="1"/>
      <c r="C1212" s="1"/>
      <c r="D1212" s="4"/>
      <c r="E1212" s="4"/>
      <c r="F1212" s="4"/>
      <c r="G1212" s="4"/>
      <c r="H1212" s="4"/>
      <c r="I1212" s="1"/>
      <c r="J1212" s="4"/>
      <c r="K1212" s="4"/>
      <c r="L1212" s="1"/>
      <c r="M1212" s="4"/>
      <c r="N1212" s="23"/>
      <c r="O1212" s="24"/>
      <c r="P1212" s="24"/>
      <c r="Q1212" s="24"/>
      <c r="R1212" s="26"/>
      <c r="S1212" s="24"/>
      <c r="T1212" s="24"/>
      <c r="U1212" s="24"/>
      <c r="V1212" s="28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</row>
    <row r="1213" spans="1:46" s="20" customFormat="1" x14ac:dyDescent="0.25">
      <c r="A1213" s="1">
        <v>1211</v>
      </c>
      <c r="B1213" s="1"/>
      <c r="C1213" s="1"/>
      <c r="D1213" s="4"/>
      <c r="E1213" s="4"/>
      <c r="F1213" s="4"/>
      <c r="G1213" s="4"/>
      <c r="H1213" s="4"/>
      <c r="I1213" s="1"/>
      <c r="J1213" s="4"/>
      <c r="K1213" s="4"/>
      <c r="L1213" s="1"/>
      <c r="M1213" s="4"/>
      <c r="N1213" s="23"/>
      <c r="O1213" s="24"/>
      <c r="P1213" s="24"/>
      <c r="Q1213" s="24"/>
      <c r="R1213" s="26"/>
      <c r="S1213" s="24"/>
      <c r="T1213" s="24"/>
      <c r="U1213" s="24"/>
      <c r="V1213" s="28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</row>
    <row r="1214" spans="1:46" s="20" customFormat="1" x14ac:dyDescent="0.25">
      <c r="A1214" s="1">
        <v>1212</v>
      </c>
      <c r="B1214" s="1"/>
      <c r="C1214" s="1"/>
      <c r="D1214" s="4"/>
      <c r="E1214" s="4"/>
      <c r="F1214" s="4"/>
      <c r="G1214" s="4"/>
      <c r="H1214" s="4"/>
      <c r="I1214" s="1"/>
      <c r="J1214" s="4"/>
      <c r="K1214" s="4"/>
      <c r="L1214" s="1"/>
      <c r="M1214" s="4"/>
      <c r="N1214" s="23"/>
      <c r="O1214" s="24"/>
      <c r="P1214" s="24"/>
      <c r="Q1214" s="24"/>
      <c r="R1214" s="26"/>
      <c r="S1214" s="24"/>
      <c r="T1214" s="24"/>
      <c r="U1214" s="24"/>
      <c r="V1214" s="28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</row>
    <row r="1215" spans="1:46" s="20" customFormat="1" x14ac:dyDescent="0.25">
      <c r="A1215" s="1">
        <v>1213</v>
      </c>
      <c r="B1215" s="1"/>
      <c r="C1215" s="1"/>
      <c r="D1215" s="4"/>
      <c r="E1215" s="4"/>
      <c r="F1215" s="4"/>
      <c r="G1215" s="4"/>
      <c r="H1215" s="4"/>
      <c r="I1215" s="1"/>
      <c r="J1215" s="4"/>
      <c r="K1215" s="4"/>
      <c r="L1215" s="1"/>
      <c r="M1215" s="4"/>
      <c r="N1215" s="23"/>
      <c r="O1215" s="24"/>
      <c r="P1215" s="24"/>
      <c r="Q1215" s="24"/>
      <c r="R1215" s="26"/>
      <c r="S1215" s="24"/>
      <c r="T1215" s="24"/>
      <c r="U1215" s="24"/>
      <c r="V1215" s="28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</row>
    <row r="1216" spans="1:46" s="20" customFormat="1" x14ac:dyDescent="0.25">
      <c r="A1216" s="1">
        <v>1214</v>
      </c>
      <c r="B1216" s="1"/>
      <c r="C1216" s="1"/>
      <c r="D1216" s="4"/>
      <c r="E1216" s="4"/>
      <c r="F1216" s="4"/>
      <c r="G1216" s="4"/>
      <c r="H1216" s="4"/>
      <c r="I1216" s="1"/>
      <c r="J1216" s="4"/>
      <c r="K1216" s="4"/>
      <c r="L1216" s="1"/>
      <c r="M1216" s="4"/>
      <c r="N1216" s="23"/>
      <c r="O1216" s="24"/>
      <c r="P1216" s="24"/>
      <c r="Q1216" s="24"/>
      <c r="R1216" s="26"/>
      <c r="S1216" s="24"/>
      <c r="T1216" s="24"/>
      <c r="U1216" s="24"/>
      <c r="V1216" s="28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</row>
    <row r="1217" spans="1:46" s="20" customFormat="1" x14ac:dyDescent="0.25">
      <c r="A1217" s="1">
        <v>1215</v>
      </c>
      <c r="B1217" s="1"/>
      <c r="C1217" s="1"/>
      <c r="D1217" s="4"/>
      <c r="E1217" s="4"/>
      <c r="F1217" s="4"/>
      <c r="G1217" s="4"/>
      <c r="H1217" s="4"/>
      <c r="I1217" s="1"/>
      <c r="J1217" s="4"/>
      <c r="K1217" s="4"/>
      <c r="L1217" s="1"/>
      <c r="M1217" s="4"/>
      <c r="N1217" s="23"/>
      <c r="O1217" s="24"/>
      <c r="P1217" s="24"/>
      <c r="Q1217" s="24"/>
      <c r="R1217" s="26"/>
      <c r="S1217" s="24"/>
      <c r="T1217" s="24"/>
      <c r="U1217" s="24"/>
      <c r="V1217" s="28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</row>
    <row r="1218" spans="1:46" s="20" customFormat="1" x14ac:dyDescent="0.25">
      <c r="A1218" s="1">
        <v>1216</v>
      </c>
      <c r="B1218" s="1"/>
      <c r="C1218" s="1"/>
      <c r="D1218" s="4"/>
      <c r="E1218" s="4"/>
      <c r="F1218" s="4"/>
      <c r="G1218" s="4"/>
      <c r="H1218" s="4"/>
      <c r="I1218" s="1"/>
      <c r="J1218" s="4"/>
      <c r="K1218" s="4"/>
      <c r="L1218" s="1"/>
      <c r="M1218" s="4"/>
      <c r="N1218" s="23"/>
      <c r="O1218" s="24"/>
      <c r="P1218" s="24"/>
      <c r="Q1218" s="24"/>
      <c r="R1218" s="26"/>
      <c r="S1218" s="24"/>
      <c r="T1218" s="24"/>
      <c r="U1218" s="24"/>
      <c r="V1218" s="28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</row>
    <row r="1219" spans="1:46" s="20" customFormat="1" x14ac:dyDescent="0.25">
      <c r="A1219" s="1">
        <v>1217</v>
      </c>
      <c r="B1219" s="1"/>
      <c r="C1219" s="1"/>
      <c r="D1219" s="4"/>
      <c r="E1219" s="4"/>
      <c r="F1219" s="4"/>
      <c r="G1219" s="4"/>
      <c r="H1219" s="4"/>
      <c r="I1219" s="1"/>
      <c r="J1219" s="4"/>
      <c r="K1219" s="4"/>
      <c r="L1219" s="1"/>
      <c r="M1219" s="4"/>
      <c r="N1219" s="23"/>
      <c r="O1219" s="24"/>
      <c r="P1219" s="24"/>
      <c r="Q1219" s="24"/>
      <c r="R1219" s="26"/>
      <c r="S1219" s="24"/>
      <c r="T1219" s="24"/>
      <c r="U1219" s="24"/>
      <c r="V1219" s="28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</row>
    <row r="1220" spans="1:46" s="20" customFormat="1" x14ac:dyDescent="0.25">
      <c r="A1220" s="1">
        <v>1218</v>
      </c>
      <c r="B1220" s="1"/>
      <c r="C1220" s="1"/>
      <c r="D1220" s="4"/>
      <c r="E1220" s="4"/>
      <c r="F1220" s="4"/>
      <c r="G1220" s="4"/>
      <c r="H1220" s="4"/>
      <c r="I1220" s="1"/>
      <c r="J1220" s="4"/>
      <c r="K1220" s="4"/>
      <c r="L1220" s="1"/>
      <c r="M1220" s="4"/>
      <c r="N1220" s="23"/>
      <c r="O1220" s="24"/>
      <c r="P1220" s="24"/>
      <c r="Q1220" s="24"/>
      <c r="R1220" s="26"/>
      <c r="S1220" s="24"/>
      <c r="T1220" s="24"/>
      <c r="U1220" s="24"/>
      <c r="V1220" s="28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</row>
    <row r="1221" spans="1:46" s="20" customFormat="1" x14ac:dyDescent="0.25">
      <c r="A1221" s="1">
        <v>1219</v>
      </c>
      <c r="B1221" s="1"/>
      <c r="C1221" s="1"/>
      <c r="D1221" s="4"/>
      <c r="E1221" s="4"/>
      <c r="F1221" s="4"/>
      <c r="G1221" s="4"/>
      <c r="H1221" s="4"/>
      <c r="I1221" s="1"/>
      <c r="J1221" s="4"/>
      <c r="K1221" s="4"/>
      <c r="L1221" s="1"/>
      <c r="M1221" s="4"/>
      <c r="N1221" s="23"/>
      <c r="O1221" s="24"/>
      <c r="P1221" s="24"/>
      <c r="Q1221" s="24"/>
      <c r="R1221" s="26"/>
      <c r="S1221" s="24"/>
      <c r="T1221" s="24"/>
      <c r="U1221" s="24"/>
      <c r="V1221" s="28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</row>
    <row r="1222" spans="1:46" s="20" customFormat="1" x14ac:dyDescent="0.25">
      <c r="A1222" s="1">
        <v>1220</v>
      </c>
      <c r="B1222" s="1"/>
      <c r="C1222" s="1"/>
      <c r="D1222" s="4"/>
      <c r="E1222" s="4"/>
      <c r="F1222" s="4"/>
      <c r="G1222" s="4"/>
      <c r="H1222" s="4"/>
      <c r="I1222" s="1"/>
      <c r="J1222" s="4"/>
      <c r="K1222" s="4"/>
      <c r="L1222" s="1"/>
      <c r="M1222" s="4"/>
      <c r="N1222" s="23"/>
      <c r="O1222" s="24"/>
      <c r="P1222" s="24"/>
      <c r="Q1222" s="24"/>
      <c r="R1222" s="26"/>
      <c r="S1222" s="24"/>
      <c r="T1222" s="24"/>
      <c r="U1222" s="24"/>
      <c r="V1222" s="28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</row>
    <row r="1223" spans="1:46" s="20" customFormat="1" x14ac:dyDescent="0.25">
      <c r="A1223" s="1">
        <v>1221</v>
      </c>
      <c r="B1223" s="1"/>
      <c r="C1223" s="1"/>
      <c r="D1223" s="4"/>
      <c r="E1223" s="4"/>
      <c r="F1223" s="4"/>
      <c r="G1223" s="4"/>
      <c r="H1223" s="4"/>
      <c r="I1223" s="1"/>
      <c r="J1223" s="4"/>
      <c r="K1223" s="4"/>
      <c r="L1223" s="1"/>
      <c r="M1223" s="4"/>
      <c r="N1223" s="23"/>
      <c r="O1223" s="24"/>
      <c r="P1223" s="24"/>
      <c r="Q1223" s="24"/>
      <c r="R1223" s="26"/>
      <c r="S1223" s="24"/>
      <c r="T1223" s="24"/>
      <c r="U1223" s="24"/>
      <c r="V1223" s="28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</row>
    <row r="1224" spans="1:46" s="20" customFormat="1" x14ac:dyDescent="0.25">
      <c r="A1224" s="1">
        <v>1222</v>
      </c>
      <c r="B1224" s="1"/>
      <c r="C1224" s="1"/>
      <c r="D1224" s="4"/>
      <c r="E1224" s="4"/>
      <c r="F1224" s="4"/>
      <c r="G1224" s="4"/>
      <c r="H1224" s="4"/>
      <c r="I1224" s="1"/>
      <c r="J1224" s="4"/>
      <c r="K1224" s="4"/>
      <c r="L1224" s="1"/>
      <c r="M1224" s="4"/>
      <c r="N1224" s="23"/>
      <c r="O1224" s="24"/>
      <c r="P1224" s="24"/>
      <c r="Q1224" s="24"/>
      <c r="R1224" s="26"/>
      <c r="S1224" s="24"/>
      <c r="T1224" s="24"/>
      <c r="U1224" s="24"/>
      <c r="V1224" s="28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</row>
    <row r="1225" spans="1:46" s="20" customFormat="1" x14ac:dyDescent="0.25">
      <c r="A1225" s="1">
        <v>1223</v>
      </c>
      <c r="B1225" s="1"/>
      <c r="C1225" s="1"/>
      <c r="D1225" s="4"/>
      <c r="E1225" s="4"/>
      <c r="F1225" s="4"/>
      <c r="G1225" s="4"/>
      <c r="H1225" s="4"/>
      <c r="I1225" s="1"/>
      <c r="J1225" s="4"/>
      <c r="K1225" s="4"/>
      <c r="L1225" s="1"/>
      <c r="M1225" s="4"/>
      <c r="N1225" s="23"/>
      <c r="O1225" s="24"/>
      <c r="P1225" s="24"/>
      <c r="Q1225" s="24"/>
      <c r="R1225" s="26"/>
      <c r="S1225" s="24"/>
      <c r="T1225" s="24"/>
      <c r="U1225" s="24"/>
      <c r="V1225" s="28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</row>
    <row r="1226" spans="1:46" s="20" customFormat="1" x14ac:dyDescent="0.25">
      <c r="A1226" s="1">
        <v>1224</v>
      </c>
      <c r="B1226" s="1"/>
      <c r="C1226" s="1"/>
      <c r="D1226" s="4"/>
      <c r="E1226" s="4"/>
      <c r="F1226" s="4"/>
      <c r="G1226" s="4"/>
      <c r="H1226" s="4"/>
      <c r="I1226" s="1"/>
      <c r="J1226" s="4"/>
      <c r="K1226" s="4"/>
      <c r="L1226" s="1"/>
      <c r="M1226" s="4"/>
      <c r="N1226" s="23"/>
      <c r="O1226" s="24"/>
      <c r="P1226" s="24"/>
      <c r="Q1226" s="24"/>
      <c r="R1226" s="26"/>
      <c r="S1226" s="24"/>
      <c r="T1226" s="24"/>
      <c r="U1226" s="24"/>
      <c r="V1226" s="28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</row>
    <row r="1227" spans="1:46" s="20" customFormat="1" x14ac:dyDescent="0.25">
      <c r="A1227" s="1">
        <v>1225</v>
      </c>
      <c r="B1227" s="1"/>
      <c r="C1227" s="1"/>
      <c r="D1227" s="4"/>
      <c r="E1227" s="4"/>
      <c r="F1227" s="4"/>
      <c r="G1227" s="4"/>
      <c r="H1227" s="4"/>
      <c r="I1227" s="1"/>
      <c r="J1227" s="4"/>
      <c r="K1227" s="4"/>
      <c r="L1227" s="1"/>
      <c r="M1227" s="4"/>
      <c r="N1227" s="23"/>
      <c r="O1227" s="24"/>
      <c r="P1227" s="24"/>
      <c r="Q1227" s="24"/>
      <c r="R1227" s="26"/>
      <c r="S1227" s="24"/>
      <c r="T1227" s="24"/>
      <c r="U1227" s="24"/>
      <c r="V1227" s="28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</row>
    <row r="1228" spans="1:46" s="20" customFormat="1" x14ac:dyDescent="0.25">
      <c r="A1228" s="1">
        <v>1226</v>
      </c>
      <c r="B1228" s="1"/>
      <c r="C1228" s="1"/>
      <c r="D1228" s="4"/>
      <c r="E1228" s="4"/>
      <c r="F1228" s="4"/>
      <c r="G1228" s="4"/>
      <c r="H1228" s="4"/>
      <c r="I1228" s="1"/>
      <c r="J1228" s="4"/>
      <c r="K1228" s="4"/>
      <c r="L1228" s="1"/>
      <c r="M1228" s="4"/>
      <c r="N1228" s="23"/>
      <c r="O1228" s="24"/>
      <c r="P1228" s="24"/>
      <c r="Q1228" s="24"/>
      <c r="R1228" s="26"/>
      <c r="S1228" s="24"/>
      <c r="T1228" s="24"/>
      <c r="U1228" s="24"/>
      <c r="V1228" s="28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</row>
    <row r="1229" spans="1:46" s="20" customFormat="1" x14ac:dyDescent="0.25">
      <c r="A1229" s="1">
        <v>1227</v>
      </c>
      <c r="B1229" s="1"/>
      <c r="C1229" s="1"/>
      <c r="D1229" s="4"/>
      <c r="E1229" s="4"/>
      <c r="F1229" s="4"/>
      <c r="G1229" s="4"/>
      <c r="H1229" s="4"/>
      <c r="I1229" s="1"/>
      <c r="J1229" s="4"/>
      <c r="K1229" s="4"/>
      <c r="L1229" s="1"/>
      <c r="M1229" s="4"/>
      <c r="N1229" s="23"/>
      <c r="O1229" s="24"/>
      <c r="P1229" s="24"/>
      <c r="Q1229" s="24"/>
      <c r="R1229" s="26"/>
      <c r="S1229" s="24"/>
      <c r="T1229" s="24"/>
      <c r="U1229" s="24"/>
      <c r="V1229" s="28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</row>
    <row r="1230" spans="1:46" s="20" customFormat="1" x14ac:dyDescent="0.25">
      <c r="A1230" s="1">
        <v>1228</v>
      </c>
      <c r="B1230" s="1"/>
      <c r="C1230" s="1"/>
      <c r="D1230" s="4"/>
      <c r="E1230" s="4"/>
      <c r="F1230" s="4"/>
      <c r="G1230" s="4"/>
      <c r="H1230" s="4"/>
      <c r="I1230" s="1"/>
      <c r="J1230" s="4"/>
      <c r="K1230" s="4"/>
      <c r="L1230" s="1"/>
      <c r="M1230" s="4"/>
      <c r="N1230" s="23"/>
      <c r="O1230" s="24"/>
      <c r="P1230" s="24"/>
      <c r="Q1230" s="24"/>
      <c r="R1230" s="26"/>
      <c r="S1230" s="24"/>
      <c r="T1230" s="24"/>
      <c r="U1230" s="24"/>
      <c r="V1230" s="28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</row>
    <row r="1231" spans="1:46" s="20" customFormat="1" x14ac:dyDescent="0.25">
      <c r="A1231" s="1">
        <v>1229</v>
      </c>
      <c r="B1231" s="1"/>
      <c r="C1231" s="1"/>
      <c r="D1231" s="4"/>
      <c r="E1231" s="4"/>
      <c r="F1231" s="4"/>
      <c r="G1231" s="4"/>
      <c r="H1231" s="4"/>
      <c r="I1231" s="1"/>
      <c r="J1231" s="4"/>
      <c r="K1231" s="4"/>
      <c r="L1231" s="1"/>
      <c r="M1231" s="4"/>
      <c r="N1231" s="23"/>
      <c r="O1231" s="24"/>
      <c r="P1231" s="24"/>
      <c r="Q1231" s="24"/>
      <c r="R1231" s="26"/>
      <c r="S1231" s="24"/>
      <c r="T1231" s="24"/>
      <c r="U1231" s="24"/>
      <c r="V1231" s="28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</row>
    <row r="1232" spans="1:46" s="20" customFormat="1" x14ac:dyDescent="0.25">
      <c r="A1232" s="1">
        <v>1230</v>
      </c>
      <c r="B1232" s="1"/>
      <c r="C1232" s="1"/>
      <c r="D1232" s="4"/>
      <c r="E1232" s="4"/>
      <c r="F1232" s="4"/>
      <c r="G1232" s="4"/>
      <c r="H1232" s="4"/>
      <c r="I1232" s="1"/>
      <c r="J1232" s="4"/>
      <c r="K1232" s="4"/>
      <c r="L1232" s="1"/>
      <c r="M1232" s="4"/>
      <c r="N1232" s="23"/>
      <c r="O1232" s="24"/>
      <c r="P1232" s="24"/>
      <c r="Q1232" s="24"/>
      <c r="R1232" s="26"/>
      <c r="S1232" s="24"/>
      <c r="T1232" s="24"/>
      <c r="U1232" s="24"/>
      <c r="V1232" s="28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</row>
    <row r="1233" spans="1:46" s="20" customFormat="1" x14ac:dyDescent="0.25">
      <c r="A1233" s="1">
        <v>1231</v>
      </c>
      <c r="B1233" s="1"/>
      <c r="C1233" s="1"/>
      <c r="D1233" s="4"/>
      <c r="E1233" s="4"/>
      <c r="F1233" s="4"/>
      <c r="G1233" s="4"/>
      <c r="H1233" s="4"/>
      <c r="I1233" s="1"/>
      <c r="J1233" s="4"/>
      <c r="K1233" s="4"/>
      <c r="L1233" s="1"/>
      <c r="M1233" s="4"/>
      <c r="N1233" s="23"/>
      <c r="O1233" s="24"/>
      <c r="P1233" s="24"/>
      <c r="Q1233" s="24"/>
      <c r="R1233" s="26"/>
      <c r="S1233" s="24"/>
      <c r="T1233" s="24"/>
      <c r="U1233" s="24"/>
      <c r="V1233" s="28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</row>
    <row r="1234" spans="1:46" s="20" customFormat="1" x14ac:dyDescent="0.25">
      <c r="A1234" s="1">
        <v>1232</v>
      </c>
      <c r="B1234" s="1"/>
      <c r="C1234" s="1"/>
      <c r="D1234" s="4"/>
      <c r="E1234" s="4"/>
      <c r="F1234" s="4"/>
      <c r="G1234" s="4"/>
      <c r="H1234" s="4"/>
      <c r="I1234" s="1"/>
      <c r="J1234" s="4"/>
      <c r="K1234" s="4"/>
      <c r="L1234" s="1"/>
      <c r="M1234" s="4"/>
      <c r="N1234" s="23"/>
      <c r="O1234" s="24"/>
      <c r="P1234" s="24"/>
      <c r="Q1234" s="24"/>
      <c r="R1234" s="26"/>
      <c r="S1234" s="24"/>
      <c r="T1234" s="24"/>
      <c r="U1234" s="24"/>
      <c r="V1234" s="28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</row>
    <row r="1235" spans="1:46" s="20" customFormat="1" x14ac:dyDescent="0.25">
      <c r="A1235" s="1">
        <v>1233</v>
      </c>
      <c r="B1235" s="1"/>
      <c r="C1235" s="1"/>
      <c r="D1235" s="4"/>
      <c r="E1235" s="4"/>
      <c r="F1235" s="4"/>
      <c r="G1235" s="4"/>
      <c r="H1235" s="4"/>
      <c r="I1235" s="1"/>
      <c r="J1235" s="4"/>
      <c r="K1235" s="4"/>
      <c r="L1235" s="1"/>
      <c r="M1235" s="4"/>
      <c r="N1235" s="23"/>
      <c r="O1235" s="24"/>
      <c r="P1235" s="24"/>
      <c r="Q1235" s="24"/>
      <c r="R1235" s="26"/>
      <c r="S1235" s="24"/>
      <c r="T1235" s="24"/>
      <c r="U1235" s="24"/>
      <c r="V1235" s="28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</row>
    <row r="1236" spans="1:46" s="20" customFormat="1" x14ac:dyDescent="0.25">
      <c r="A1236" s="1">
        <v>1234</v>
      </c>
      <c r="B1236" s="1"/>
      <c r="C1236" s="1"/>
      <c r="D1236" s="4"/>
      <c r="E1236" s="4"/>
      <c r="F1236" s="4"/>
      <c r="G1236" s="4"/>
      <c r="H1236" s="4"/>
      <c r="I1236" s="1"/>
      <c r="J1236" s="4"/>
      <c r="K1236" s="4"/>
      <c r="L1236" s="1"/>
      <c r="M1236" s="4"/>
      <c r="N1236" s="23"/>
      <c r="O1236" s="24"/>
      <c r="P1236" s="24"/>
      <c r="Q1236" s="24"/>
      <c r="R1236" s="26"/>
      <c r="S1236" s="24"/>
      <c r="T1236" s="24"/>
      <c r="U1236" s="24"/>
      <c r="V1236" s="28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</row>
    <row r="1237" spans="1:46" s="20" customFormat="1" x14ac:dyDescent="0.25">
      <c r="A1237" s="1">
        <v>1235</v>
      </c>
      <c r="B1237" s="1"/>
      <c r="C1237" s="1"/>
      <c r="D1237" s="4"/>
      <c r="E1237" s="4"/>
      <c r="F1237" s="4"/>
      <c r="G1237" s="4"/>
      <c r="H1237" s="4"/>
      <c r="I1237" s="1"/>
      <c r="J1237" s="4"/>
      <c r="K1237" s="4"/>
      <c r="L1237" s="1"/>
      <c r="M1237" s="4"/>
      <c r="N1237" s="23"/>
      <c r="O1237" s="24"/>
      <c r="P1237" s="24"/>
      <c r="Q1237" s="24"/>
      <c r="R1237" s="26"/>
      <c r="S1237" s="24"/>
      <c r="T1237" s="24"/>
      <c r="U1237" s="24"/>
      <c r="V1237" s="28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</row>
    <row r="1238" spans="1:46" s="20" customFormat="1" x14ac:dyDescent="0.25">
      <c r="A1238" s="1">
        <v>1236</v>
      </c>
      <c r="B1238" s="1"/>
      <c r="C1238" s="1"/>
      <c r="D1238" s="4"/>
      <c r="E1238" s="4"/>
      <c r="F1238" s="4"/>
      <c r="G1238" s="4"/>
      <c r="H1238" s="4"/>
      <c r="I1238" s="1"/>
      <c r="J1238" s="4"/>
      <c r="K1238" s="4"/>
      <c r="L1238" s="1"/>
      <c r="M1238" s="4"/>
      <c r="N1238" s="23"/>
      <c r="O1238" s="24"/>
      <c r="P1238" s="24"/>
      <c r="Q1238" s="24"/>
      <c r="R1238" s="26"/>
      <c r="S1238" s="24"/>
      <c r="T1238" s="24"/>
      <c r="U1238" s="24"/>
      <c r="V1238" s="28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</row>
    <row r="1239" spans="1:46" s="20" customFormat="1" x14ac:dyDescent="0.25">
      <c r="A1239" s="1">
        <v>1237</v>
      </c>
      <c r="B1239" s="1"/>
      <c r="C1239" s="1"/>
      <c r="D1239" s="4"/>
      <c r="E1239" s="4"/>
      <c r="F1239" s="4"/>
      <c r="G1239" s="4"/>
      <c r="H1239" s="4"/>
      <c r="I1239" s="1"/>
      <c r="J1239" s="4"/>
      <c r="K1239" s="4"/>
      <c r="L1239" s="1"/>
      <c r="M1239" s="4"/>
      <c r="N1239" s="23"/>
      <c r="O1239" s="24"/>
      <c r="P1239" s="24"/>
      <c r="Q1239" s="24"/>
      <c r="R1239" s="26"/>
      <c r="S1239" s="24"/>
      <c r="T1239" s="24"/>
      <c r="U1239" s="24"/>
      <c r="V1239" s="28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</row>
    <row r="1240" spans="1:46" s="20" customFormat="1" x14ac:dyDescent="0.25">
      <c r="A1240" s="1">
        <v>1238</v>
      </c>
      <c r="B1240" s="1"/>
      <c r="C1240" s="1"/>
      <c r="D1240" s="4"/>
      <c r="E1240" s="4"/>
      <c r="F1240" s="4"/>
      <c r="G1240" s="4"/>
      <c r="H1240" s="4"/>
      <c r="I1240" s="1"/>
      <c r="J1240" s="4"/>
      <c r="K1240" s="4"/>
      <c r="L1240" s="1"/>
      <c r="M1240" s="4"/>
      <c r="N1240" s="23"/>
      <c r="O1240" s="24"/>
      <c r="P1240" s="24"/>
      <c r="Q1240" s="24"/>
      <c r="R1240" s="26"/>
      <c r="S1240" s="24"/>
      <c r="T1240" s="24"/>
      <c r="U1240" s="24"/>
      <c r="V1240" s="28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</row>
    <row r="1241" spans="1:46" s="20" customFormat="1" x14ac:dyDescent="0.25">
      <c r="A1241" s="1">
        <v>1239</v>
      </c>
      <c r="B1241" s="1"/>
      <c r="C1241" s="1"/>
      <c r="D1241" s="4"/>
      <c r="E1241" s="4"/>
      <c r="F1241" s="4"/>
      <c r="G1241" s="4"/>
      <c r="H1241" s="4"/>
      <c r="I1241" s="1"/>
      <c r="J1241" s="4"/>
      <c r="K1241" s="4"/>
      <c r="L1241" s="1"/>
      <c r="M1241" s="4"/>
      <c r="N1241" s="23"/>
      <c r="O1241" s="24"/>
      <c r="P1241" s="24"/>
      <c r="Q1241" s="24"/>
      <c r="R1241" s="26"/>
      <c r="S1241" s="24"/>
      <c r="T1241" s="24"/>
      <c r="U1241" s="24"/>
      <c r="V1241" s="28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</row>
    <row r="1242" spans="1:46" s="20" customFormat="1" x14ac:dyDescent="0.25">
      <c r="A1242" s="1">
        <v>1240</v>
      </c>
      <c r="B1242" s="1"/>
      <c r="C1242" s="1"/>
      <c r="D1242" s="4"/>
      <c r="E1242" s="4"/>
      <c r="F1242" s="4"/>
      <c r="G1242" s="4"/>
      <c r="H1242" s="4"/>
      <c r="I1242" s="1"/>
      <c r="J1242" s="4"/>
      <c r="K1242" s="4"/>
      <c r="L1242" s="1"/>
      <c r="M1242" s="4"/>
      <c r="N1242" s="23"/>
      <c r="O1242" s="24"/>
      <c r="P1242" s="24"/>
      <c r="Q1242" s="24"/>
      <c r="R1242" s="26"/>
      <c r="S1242" s="24"/>
      <c r="T1242" s="24"/>
      <c r="U1242" s="24"/>
      <c r="V1242" s="28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</row>
    <row r="1243" spans="1:46" s="20" customFormat="1" x14ac:dyDescent="0.25">
      <c r="A1243" s="1">
        <v>1241</v>
      </c>
      <c r="B1243" s="1"/>
      <c r="C1243" s="1"/>
      <c r="D1243" s="4"/>
      <c r="E1243" s="4"/>
      <c r="F1243" s="4"/>
      <c r="G1243" s="4"/>
      <c r="H1243" s="4"/>
      <c r="I1243" s="1"/>
      <c r="J1243" s="4"/>
      <c r="K1243" s="4"/>
      <c r="L1243" s="1"/>
      <c r="M1243" s="4"/>
      <c r="N1243" s="23"/>
      <c r="O1243" s="24"/>
      <c r="P1243" s="24"/>
      <c r="Q1243" s="24"/>
      <c r="R1243" s="26"/>
      <c r="S1243" s="24"/>
      <c r="T1243" s="24"/>
      <c r="U1243" s="24"/>
      <c r="V1243" s="28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</row>
    <row r="1244" spans="1:46" s="20" customFormat="1" x14ac:dyDescent="0.25">
      <c r="A1244" s="1">
        <v>1242</v>
      </c>
      <c r="B1244" s="1"/>
      <c r="C1244" s="1"/>
      <c r="D1244" s="4"/>
      <c r="E1244" s="4"/>
      <c r="F1244" s="4"/>
      <c r="G1244" s="4"/>
      <c r="H1244" s="4"/>
      <c r="I1244" s="1"/>
      <c r="J1244" s="4"/>
      <c r="K1244" s="4"/>
      <c r="L1244" s="1"/>
      <c r="M1244" s="4"/>
      <c r="N1244" s="23"/>
      <c r="O1244" s="24"/>
      <c r="P1244" s="24"/>
      <c r="Q1244" s="24"/>
      <c r="R1244" s="26"/>
      <c r="S1244" s="24"/>
      <c r="T1244" s="24"/>
      <c r="U1244" s="24"/>
      <c r="V1244" s="28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</row>
    <row r="1245" spans="1:46" s="20" customFormat="1" x14ac:dyDescent="0.25">
      <c r="A1245" s="1">
        <v>1243</v>
      </c>
      <c r="B1245" s="1"/>
      <c r="C1245" s="1"/>
      <c r="D1245" s="4"/>
      <c r="E1245" s="4"/>
      <c r="F1245" s="4"/>
      <c r="G1245" s="4"/>
      <c r="H1245" s="4"/>
      <c r="I1245" s="1"/>
      <c r="J1245" s="4"/>
      <c r="K1245" s="4"/>
      <c r="L1245" s="1"/>
      <c r="M1245" s="4"/>
      <c r="N1245" s="23"/>
      <c r="O1245" s="24"/>
      <c r="P1245" s="24"/>
      <c r="Q1245" s="24"/>
      <c r="R1245" s="26"/>
      <c r="S1245" s="24"/>
      <c r="T1245" s="24"/>
      <c r="U1245" s="24"/>
      <c r="V1245" s="28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</row>
    <row r="1246" spans="1:46" s="20" customFormat="1" x14ac:dyDescent="0.25">
      <c r="A1246" s="1">
        <v>1244</v>
      </c>
      <c r="B1246" s="1"/>
      <c r="C1246" s="1"/>
      <c r="D1246" s="4"/>
      <c r="E1246" s="4"/>
      <c r="F1246" s="4"/>
      <c r="G1246" s="4"/>
      <c r="H1246" s="4"/>
      <c r="I1246" s="1"/>
      <c r="J1246" s="4"/>
      <c r="K1246" s="4"/>
      <c r="L1246" s="1"/>
      <c r="M1246" s="4"/>
      <c r="N1246" s="23"/>
      <c r="O1246" s="24"/>
      <c r="P1246" s="24"/>
      <c r="Q1246" s="24"/>
      <c r="R1246" s="26"/>
      <c r="S1246" s="24"/>
      <c r="T1246" s="24"/>
      <c r="U1246" s="24"/>
      <c r="V1246" s="28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</row>
    <row r="1247" spans="1:46" s="20" customFormat="1" x14ac:dyDescent="0.25">
      <c r="A1247" s="1">
        <v>1245</v>
      </c>
      <c r="B1247" s="1"/>
      <c r="C1247" s="1"/>
      <c r="D1247" s="4"/>
      <c r="E1247" s="4"/>
      <c r="F1247" s="4"/>
      <c r="G1247" s="4"/>
      <c r="H1247" s="4"/>
      <c r="I1247" s="1"/>
      <c r="J1247" s="4"/>
      <c r="K1247" s="4"/>
      <c r="L1247" s="1"/>
      <c r="M1247" s="4"/>
      <c r="N1247" s="23"/>
      <c r="O1247" s="24"/>
      <c r="P1247" s="24"/>
      <c r="Q1247" s="24"/>
      <c r="R1247" s="26"/>
      <c r="S1247" s="24"/>
      <c r="T1247" s="24"/>
      <c r="U1247" s="24"/>
      <c r="V1247" s="28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</row>
    <row r="1248" spans="1:46" s="20" customFormat="1" x14ac:dyDescent="0.25">
      <c r="A1248" s="1">
        <v>1246</v>
      </c>
      <c r="B1248" s="1"/>
      <c r="C1248" s="1"/>
      <c r="D1248" s="4"/>
      <c r="E1248" s="4"/>
      <c r="F1248" s="4"/>
      <c r="G1248" s="4"/>
      <c r="H1248" s="4"/>
      <c r="I1248" s="1"/>
      <c r="J1248" s="4"/>
      <c r="K1248" s="4"/>
      <c r="L1248" s="1"/>
      <c r="M1248" s="4"/>
      <c r="N1248" s="23"/>
      <c r="O1248" s="24"/>
      <c r="P1248" s="24"/>
      <c r="Q1248" s="24"/>
      <c r="R1248" s="26"/>
      <c r="S1248" s="24"/>
      <c r="T1248" s="24"/>
      <c r="U1248" s="24"/>
      <c r="V1248" s="28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</row>
    <row r="1249" spans="1:46" s="20" customFormat="1" x14ac:dyDescent="0.25">
      <c r="A1249" s="1">
        <v>1247</v>
      </c>
      <c r="B1249" s="1"/>
      <c r="C1249" s="1"/>
      <c r="D1249" s="4"/>
      <c r="E1249" s="4"/>
      <c r="F1249" s="4"/>
      <c r="G1249" s="4"/>
      <c r="H1249" s="4"/>
      <c r="I1249" s="1"/>
      <c r="J1249" s="4"/>
      <c r="K1249" s="4"/>
      <c r="L1249" s="1"/>
      <c r="M1249" s="4"/>
      <c r="N1249" s="23"/>
      <c r="O1249" s="24"/>
      <c r="P1249" s="24"/>
      <c r="Q1249" s="24"/>
      <c r="R1249" s="26"/>
      <c r="S1249" s="24"/>
      <c r="T1249" s="24"/>
      <c r="U1249" s="24"/>
      <c r="V1249" s="28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</row>
    <row r="1250" spans="1:46" s="20" customFormat="1" x14ac:dyDescent="0.25">
      <c r="A1250" s="1">
        <v>1248</v>
      </c>
      <c r="B1250" s="1"/>
      <c r="C1250" s="1"/>
      <c r="D1250" s="4"/>
      <c r="E1250" s="4"/>
      <c r="F1250" s="4"/>
      <c r="G1250" s="4"/>
      <c r="H1250" s="4"/>
      <c r="I1250" s="1"/>
      <c r="J1250" s="4"/>
      <c r="K1250" s="4"/>
      <c r="L1250" s="1"/>
      <c r="M1250" s="4"/>
      <c r="N1250" s="23"/>
      <c r="O1250" s="24"/>
      <c r="P1250" s="24"/>
      <c r="Q1250" s="24"/>
      <c r="R1250" s="26"/>
      <c r="S1250" s="24"/>
      <c r="T1250" s="24"/>
      <c r="U1250" s="24"/>
      <c r="V1250" s="28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</row>
    <row r="1251" spans="1:46" s="20" customFormat="1" x14ac:dyDescent="0.25">
      <c r="A1251" s="1">
        <v>1249</v>
      </c>
      <c r="B1251" s="1"/>
      <c r="C1251" s="1"/>
      <c r="D1251" s="4"/>
      <c r="E1251" s="4"/>
      <c r="F1251" s="4"/>
      <c r="G1251" s="4"/>
      <c r="H1251" s="4"/>
      <c r="I1251" s="1"/>
      <c r="J1251" s="4"/>
      <c r="K1251" s="4"/>
      <c r="L1251" s="1"/>
      <c r="M1251" s="4"/>
      <c r="N1251" s="23"/>
      <c r="O1251" s="24"/>
      <c r="P1251" s="24"/>
      <c r="Q1251" s="24"/>
      <c r="R1251" s="26"/>
      <c r="S1251" s="24"/>
      <c r="T1251" s="24"/>
      <c r="U1251" s="24"/>
      <c r="V1251" s="28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</row>
    <row r="1252" spans="1:46" s="20" customFormat="1" x14ac:dyDescent="0.25">
      <c r="A1252" s="1">
        <v>1250</v>
      </c>
      <c r="B1252" s="1"/>
      <c r="C1252" s="1"/>
      <c r="D1252" s="4"/>
      <c r="E1252" s="4"/>
      <c r="F1252" s="4"/>
      <c r="G1252" s="4"/>
      <c r="H1252" s="4"/>
      <c r="I1252" s="1"/>
      <c r="J1252" s="4"/>
      <c r="K1252" s="4"/>
      <c r="L1252" s="1"/>
      <c r="M1252" s="4"/>
      <c r="N1252" s="23"/>
      <c r="O1252" s="24"/>
      <c r="P1252" s="24"/>
      <c r="Q1252" s="24"/>
      <c r="R1252" s="26"/>
      <c r="S1252" s="24"/>
      <c r="T1252" s="24"/>
      <c r="U1252" s="24"/>
      <c r="V1252" s="28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</row>
    <row r="1253" spans="1:46" s="20" customFormat="1" x14ac:dyDescent="0.25">
      <c r="A1253" s="1">
        <v>1251</v>
      </c>
      <c r="B1253" s="1"/>
      <c r="C1253" s="1"/>
      <c r="D1253" s="4"/>
      <c r="E1253" s="4"/>
      <c r="F1253" s="4"/>
      <c r="G1253" s="4"/>
      <c r="H1253" s="4"/>
      <c r="I1253" s="1"/>
      <c r="J1253" s="4"/>
      <c r="K1253" s="4"/>
      <c r="L1253" s="1"/>
      <c r="M1253" s="4"/>
      <c r="N1253" s="23"/>
      <c r="O1253" s="24"/>
      <c r="P1253" s="24"/>
      <c r="Q1253" s="24"/>
      <c r="R1253" s="26"/>
      <c r="S1253" s="24"/>
      <c r="T1253" s="24"/>
      <c r="U1253" s="24"/>
      <c r="V1253" s="28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</row>
    <row r="1254" spans="1:46" s="20" customFormat="1" x14ac:dyDescent="0.25">
      <c r="A1254" s="1">
        <v>1252</v>
      </c>
      <c r="B1254" s="1"/>
      <c r="C1254" s="1"/>
      <c r="D1254" s="4"/>
      <c r="E1254" s="4"/>
      <c r="F1254" s="4"/>
      <c r="G1254" s="4"/>
      <c r="H1254" s="4"/>
      <c r="I1254" s="1"/>
      <c r="J1254" s="4"/>
      <c r="K1254" s="4"/>
      <c r="L1254" s="1"/>
      <c r="M1254" s="4"/>
      <c r="N1254" s="23"/>
      <c r="O1254" s="24"/>
      <c r="P1254" s="24"/>
      <c r="Q1254" s="24"/>
      <c r="R1254" s="26"/>
      <c r="S1254" s="24"/>
      <c r="T1254" s="24"/>
      <c r="U1254" s="24"/>
      <c r="V1254" s="28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</row>
    <row r="1255" spans="1:46" s="20" customFormat="1" x14ac:dyDescent="0.25">
      <c r="A1255" s="1">
        <v>1253</v>
      </c>
      <c r="B1255" s="1"/>
      <c r="C1255" s="1"/>
      <c r="D1255" s="4"/>
      <c r="E1255" s="4"/>
      <c r="F1255" s="4"/>
      <c r="G1255" s="4"/>
      <c r="H1255" s="4"/>
      <c r="I1255" s="1"/>
      <c r="J1255" s="4"/>
      <c r="K1255" s="4"/>
      <c r="L1255" s="1"/>
      <c r="M1255" s="4"/>
      <c r="N1255" s="23"/>
      <c r="O1255" s="24"/>
      <c r="P1255" s="24"/>
      <c r="Q1255" s="24"/>
      <c r="R1255" s="26"/>
      <c r="S1255" s="24"/>
      <c r="T1255" s="24"/>
      <c r="U1255" s="24"/>
      <c r="V1255" s="28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</row>
    <row r="1256" spans="1:46" s="20" customFormat="1" x14ac:dyDescent="0.25">
      <c r="A1256" s="1">
        <v>1254</v>
      </c>
      <c r="B1256" s="1"/>
      <c r="C1256" s="1"/>
      <c r="D1256" s="4"/>
      <c r="E1256" s="4"/>
      <c r="F1256" s="4"/>
      <c r="G1256" s="4"/>
      <c r="H1256" s="4"/>
      <c r="I1256" s="1"/>
      <c r="J1256" s="4"/>
      <c r="K1256" s="4"/>
      <c r="L1256" s="1"/>
      <c r="M1256" s="4"/>
      <c r="N1256" s="23"/>
      <c r="O1256" s="24"/>
      <c r="P1256" s="24"/>
      <c r="Q1256" s="24"/>
      <c r="R1256" s="26"/>
      <c r="S1256" s="24"/>
      <c r="T1256" s="24"/>
      <c r="U1256" s="24"/>
      <c r="V1256" s="28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</row>
    <row r="1257" spans="1:46" s="20" customFormat="1" x14ac:dyDescent="0.25">
      <c r="A1257" s="1">
        <v>1255</v>
      </c>
      <c r="B1257" s="1"/>
      <c r="C1257" s="1"/>
      <c r="D1257" s="4"/>
      <c r="E1257" s="4"/>
      <c r="F1257" s="4"/>
      <c r="G1257" s="4"/>
      <c r="H1257" s="4"/>
      <c r="I1257" s="1"/>
      <c r="J1257" s="4"/>
      <c r="K1257" s="4"/>
      <c r="L1257" s="1"/>
      <c r="M1257" s="4"/>
      <c r="N1257" s="23"/>
      <c r="O1257" s="24"/>
      <c r="P1257" s="24"/>
      <c r="Q1257" s="24"/>
      <c r="R1257" s="26"/>
      <c r="S1257" s="24"/>
      <c r="T1257" s="24"/>
      <c r="U1257" s="24"/>
      <c r="V1257" s="28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</row>
    <row r="1258" spans="1:46" s="20" customFormat="1" x14ac:dyDescent="0.25">
      <c r="A1258" s="1">
        <v>1256</v>
      </c>
      <c r="B1258" s="1"/>
      <c r="C1258" s="1"/>
      <c r="D1258" s="4"/>
      <c r="E1258" s="4"/>
      <c r="F1258" s="4"/>
      <c r="G1258" s="4"/>
      <c r="H1258" s="4"/>
      <c r="I1258" s="1"/>
      <c r="J1258" s="4"/>
      <c r="K1258" s="4"/>
      <c r="L1258" s="1"/>
      <c r="M1258" s="4"/>
      <c r="N1258" s="23"/>
      <c r="O1258" s="24"/>
      <c r="P1258" s="24"/>
      <c r="Q1258" s="24"/>
      <c r="R1258" s="26"/>
      <c r="S1258" s="24"/>
      <c r="T1258" s="24"/>
      <c r="U1258" s="24"/>
      <c r="V1258" s="28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</row>
    <row r="1259" spans="1:46" s="20" customFormat="1" x14ac:dyDescent="0.25">
      <c r="A1259" s="1">
        <v>1257</v>
      </c>
      <c r="B1259" s="1"/>
      <c r="C1259" s="1"/>
      <c r="D1259" s="4"/>
      <c r="E1259" s="4"/>
      <c r="F1259" s="4"/>
      <c r="G1259" s="4"/>
      <c r="H1259" s="4"/>
      <c r="I1259" s="1"/>
      <c r="J1259" s="4"/>
      <c r="K1259" s="4"/>
      <c r="L1259" s="1"/>
      <c r="M1259" s="4"/>
      <c r="N1259" s="23"/>
      <c r="O1259" s="24"/>
      <c r="P1259" s="24"/>
      <c r="Q1259" s="24"/>
      <c r="R1259" s="26"/>
      <c r="S1259" s="24"/>
      <c r="T1259" s="24"/>
      <c r="U1259" s="24"/>
      <c r="V1259" s="28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</row>
    <row r="1260" spans="1:46" s="20" customFormat="1" x14ac:dyDescent="0.25">
      <c r="A1260" s="1">
        <v>1258</v>
      </c>
      <c r="B1260" s="1"/>
      <c r="C1260" s="1"/>
      <c r="D1260" s="4"/>
      <c r="E1260" s="4"/>
      <c r="F1260" s="4"/>
      <c r="G1260" s="4"/>
      <c r="H1260" s="4"/>
      <c r="I1260" s="1"/>
      <c r="J1260" s="4"/>
      <c r="K1260" s="4"/>
      <c r="L1260" s="1"/>
      <c r="M1260" s="4"/>
      <c r="N1260" s="23"/>
      <c r="O1260" s="24"/>
      <c r="P1260" s="24"/>
      <c r="Q1260" s="24"/>
      <c r="R1260" s="26"/>
      <c r="S1260" s="24"/>
      <c r="T1260" s="24"/>
      <c r="U1260" s="24"/>
      <c r="V1260" s="28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</row>
    <row r="1261" spans="1:46" s="20" customFormat="1" x14ac:dyDescent="0.25">
      <c r="A1261" s="1">
        <v>1259</v>
      </c>
      <c r="B1261" s="1"/>
      <c r="C1261" s="1"/>
      <c r="D1261" s="4"/>
      <c r="E1261" s="4"/>
      <c r="F1261" s="4"/>
      <c r="G1261" s="4"/>
      <c r="H1261" s="4"/>
      <c r="I1261" s="1"/>
      <c r="J1261" s="4"/>
      <c r="K1261" s="4"/>
      <c r="L1261" s="1"/>
      <c r="M1261" s="4"/>
      <c r="N1261" s="23"/>
      <c r="O1261" s="24"/>
      <c r="P1261" s="24"/>
      <c r="Q1261" s="24"/>
      <c r="R1261" s="26"/>
      <c r="S1261" s="24"/>
      <c r="T1261" s="24"/>
      <c r="U1261" s="24"/>
      <c r="V1261" s="28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</row>
    <row r="1262" spans="1:46" s="20" customFormat="1" x14ac:dyDescent="0.25">
      <c r="A1262" s="1">
        <v>1260</v>
      </c>
      <c r="B1262" s="1"/>
      <c r="C1262" s="1"/>
      <c r="D1262" s="4"/>
      <c r="E1262" s="4"/>
      <c r="F1262" s="4"/>
      <c r="G1262" s="4"/>
      <c r="H1262" s="4"/>
      <c r="I1262" s="1"/>
      <c r="J1262" s="4"/>
      <c r="K1262" s="4"/>
      <c r="L1262" s="1"/>
      <c r="M1262" s="4"/>
      <c r="N1262" s="23"/>
      <c r="O1262" s="24"/>
      <c r="P1262" s="24"/>
      <c r="Q1262" s="24"/>
      <c r="R1262" s="26"/>
      <c r="S1262" s="24"/>
      <c r="T1262" s="24"/>
      <c r="U1262" s="24"/>
      <c r="V1262" s="28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</row>
    <row r="1263" spans="1:46" s="20" customFormat="1" x14ac:dyDescent="0.25">
      <c r="A1263" s="1">
        <v>1261</v>
      </c>
      <c r="B1263" s="1"/>
      <c r="C1263" s="1"/>
      <c r="D1263" s="4"/>
      <c r="E1263" s="4"/>
      <c r="F1263" s="4"/>
      <c r="G1263" s="4"/>
      <c r="H1263" s="4"/>
      <c r="I1263" s="1"/>
      <c r="J1263" s="4"/>
      <c r="K1263" s="4"/>
      <c r="L1263" s="1"/>
      <c r="M1263" s="4"/>
      <c r="N1263" s="23"/>
      <c r="O1263" s="24"/>
      <c r="P1263" s="24"/>
      <c r="Q1263" s="24"/>
      <c r="R1263" s="26"/>
      <c r="S1263" s="24"/>
      <c r="T1263" s="24"/>
      <c r="U1263" s="24"/>
      <c r="V1263" s="28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</row>
    <row r="1264" spans="1:46" s="20" customFormat="1" x14ac:dyDescent="0.25">
      <c r="A1264" s="1">
        <v>1262</v>
      </c>
      <c r="B1264" s="1"/>
      <c r="C1264" s="1"/>
      <c r="D1264" s="4"/>
      <c r="E1264" s="4"/>
      <c r="F1264" s="4"/>
      <c r="G1264" s="4"/>
      <c r="H1264" s="4"/>
      <c r="I1264" s="1"/>
      <c r="J1264" s="4"/>
      <c r="K1264" s="4"/>
      <c r="L1264" s="1"/>
      <c r="M1264" s="4"/>
      <c r="N1264" s="23"/>
      <c r="O1264" s="24"/>
      <c r="P1264" s="24"/>
      <c r="Q1264" s="24"/>
      <c r="R1264" s="26"/>
      <c r="S1264" s="24"/>
      <c r="T1264" s="24"/>
      <c r="U1264" s="24"/>
      <c r="V1264" s="28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</row>
    <row r="1265" spans="1:46" s="20" customFormat="1" x14ac:dyDescent="0.25">
      <c r="A1265" s="1">
        <v>1263</v>
      </c>
      <c r="B1265" s="1"/>
      <c r="C1265" s="1"/>
      <c r="D1265" s="4"/>
      <c r="E1265" s="4"/>
      <c r="F1265" s="4"/>
      <c r="G1265" s="4"/>
      <c r="H1265" s="4"/>
      <c r="I1265" s="1"/>
      <c r="J1265" s="4"/>
      <c r="K1265" s="4"/>
      <c r="L1265" s="1"/>
      <c r="M1265" s="4"/>
      <c r="N1265" s="23"/>
      <c r="O1265" s="24"/>
      <c r="P1265" s="24"/>
      <c r="Q1265" s="24"/>
      <c r="R1265" s="26"/>
      <c r="S1265" s="24"/>
      <c r="T1265" s="24"/>
      <c r="U1265" s="24"/>
      <c r="V1265" s="28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</row>
    <row r="1266" spans="1:46" s="20" customFormat="1" x14ac:dyDescent="0.25">
      <c r="A1266" s="1">
        <v>1264</v>
      </c>
      <c r="B1266" s="1"/>
      <c r="C1266" s="1"/>
      <c r="D1266" s="4"/>
      <c r="E1266" s="4"/>
      <c r="F1266" s="4"/>
      <c r="G1266" s="4"/>
      <c r="H1266" s="4"/>
      <c r="I1266" s="1"/>
      <c r="J1266" s="4"/>
      <c r="K1266" s="4"/>
      <c r="L1266" s="1"/>
      <c r="M1266" s="4"/>
      <c r="N1266" s="23"/>
      <c r="O1266" s="24"/>
      <c r="P1266" s="24"/>
      <c r="Q1266" s="24"/>
      <c r="R1266" s="26"/>
      <c r="S1266" s="24"/>
      <c r="T1266" s="24"/>
      <c r="U1266" s="24"/>
      <c r="V1266" s="28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</row>
    <row r="1267" spans="1:46" s="20" customFormat="1" x14ac:dyDescent="0.25">
      <c r="A1267" s="1">
        <v>1265</v>
      </c>
      <c r="B1267" s="1"/>
      <c r="C1267" s="1"/>
      <c r="D1267" s="4"/>
      <c r="E1267" s="4"/>
      <c r="F1267" s="4"/>
      <c r="G1267" s="4"/>
      <c r="H1267" s="4"/>
      <c r="I1267" s="1"/>
      <c r="J1267" s="4"/>
      <c r="K1267" s="4"/>
      <c r="L1267" s="1"/>
      <c r="M1267" s="4"/>
      <c r="N1267" s="23"/>
      <c r="O1267" s="24"/>
      <c r="P1267" s="24"/>
      <c r="Q1267" s="24"/>
      <c r="R1267" s="26"/>
      <c r="S1267" s="24"/>
      <c r="T1267" s="24"/>
      <c r="U1267" s="24"/>
      <c r="V1267" s="28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</row>
    <row r="1268" spans="1:46" s="20" customFormat="1" x14ac:dyDescent="0.25">
      <c r="A1268" s="1">
        <v>1266</v>
      </c>
      <c r="B1268" s="1"/>
      <c r="C1268" s="1"/>
      <c r="D1268" s="4"/>
      <c r="E1268" s="4"/>
      <c r="F1268" s="4"/>
      <c r="G1268" s="4"/>
      <c r="H1268" s="4"/>
      <c r="I1268" s="1"/>
      <c r="J1268" s="4"/>
      <c r="K1268" s="4"/>
      <c r="L1268" s="1"/>
      <c r="M1268" s="4"/>
      <c r="N1268" s="23"/>
      <c r="O1268" s="24"/>
      <c r="P1268" s="24"/>
      <c r="Q1268" s="24"/>
      <c r="R1268" s="26"/>
      <c r="S1268" s="24"/>
      <c r="T1268" s="24"/>
      <c r="U1268" s="24"/>
      <c r="V1268" s="28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</row>
    <row r="1269" spans="1:46" s="20" customFormat="1" x14ac:dyDescent="0.25">
      <c r="A1269" s="1">
        <v>1267</v>
      </c>
      <c r="B1269" s="1"/>
      <c r="C1269" s="1"/>
      <c r="D1269" s="4"/>
      <c r="E1269" s="4"/>
      <c r="F1269" s="4"/>
      <c r="G1269" s="4"/>
      <c r="H1269" s="4"/>
      <c r="I1269" s="1"/>
      <c r="J1269" s="4"/>
      <c r="K1269" s="4"/>
      <c r="L1269" s="1"/>
      <c r="M1269" s="4"/>
      <c r="N1269" s="23"/>
      <c r="O1269" s="24"/>
      <c r="P1269" s="24"/>
      <c r="Q1269" s="24"/>
      <c r="R1269" s="26"/>
      <c r="S1269" s="24"/>
      <c r="T1269" s="24"/>
      <c r="U1269" s="24"/>
      <c r="V1269" s="28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</row>
    <row r="1270" spans="1:46" s="20" customFormat="1" x14ac:dyDescent="0.25">
      <c r="A1270" s="1">
        <v>1268</v>
      </c>
      <c r="B1270" s="1"/>
      <c r="C1270" s="1"/>
      <c r="D1270" s="4"/>
      <c r="E1270" s="4"/>
      <c r="F1270" s="4"/>
      <c r="G1270" s="4"/>
      <c r="H1270" s="4"/>
      <c r="I1270" s="1"/>
      <c r="J1270" s="4"/>
      <c r="K1270" s="4"/>
      <c r="L1270" s="1"/>
      <c r="M1270" s="4"/>
      <c r="N1270" s="23"/>
      <c r="O1270" s="24"/>
      <c r="P1270" s="24"/>
      <c r="Q1270" s="24"/>
      <c r="R1270" s="26"/>
      <c r="S1270" s="24"/>
      <c r="T1270" s="24"/>
      <c r="U1270" s="24"/>
      <c r="V1270" s="28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</row>
    <row r="1271" spans="1:46" s="20" customFormat="1" x14ac:dyDescent="0.25">
      <c r="A1271" s="1">
        <v>1269</v>
      </c>
      <c r="B1271" s="1"/>
      <c r="C1271" s="1"/>
      <c r="D1271" s="4"/>
      <c r="E1271" s="4"/>
      <c r="F1271" s="4"/>
      <c r="G1271" s="4"/>
      <c r="H1271" s="4"/>
      <c r="I1271" s="1"/>
      <c r="J1271" s="4"/>
      <c r="K1271" s="4"/>
      <c r="L1271" s="1"/>
      <c r="M1271" s="4"/>
      <c r="N1271" s="23"/>
      <c r="O1271" s="24"/>
      <c r="P1271" s="24"/>
      <c r="Q1271" s="24"/>
      <c r="R1271" s="26"/>
      <c r="S1271" s="24"/>
      <c r="T1271" s="24"/>
      <c r="U1271" s="24"/>
      <c r="V1271" s="28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</row>
    <row r="1272" spans="1:46" s="20" customFormat="1" x14ac:dyDescent="0.25">
      <c r="A1272" s="1">
        <v>1270</v>
      </c>
      <c r="B1272" s="1"/>
      <c r="C1272" s="1"/>
      <c r="D1272" s="4"/>
      <c r="E1272" s="4"/>
      <c r="F1272" s="4"/>
      <c r="G1272" s="4"/>
      <c r="H1272" s="4"/>
      <c r="I1272" s="1"/>
      <c r="J1272" s="4"/>
      <c r="K1272" s="4"/>
      <c r="L1272" s="1"/>
      <c r="M1272" s="4"/>
      <c r="N1272" s="23"/>
      <c r="O1272" s="24"/>
      <c r="P1272" s="24"/>
      <c r="Q1272" s="24"/>
      <c r="R1272" s="26"/>
      <c r="S1272" s="24"/>
      <c r="T1272" s="24"/>
      <c r="U1272" s="24"/>
      <c r="V1272" s="28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</row>
    <row r="1273" spans="1:46" s="20" customFormat="1" x14ac:dyDescent="0.25">
      <c r="A1273" s="1">
        <v>1271</v>
      </c>
      <c r="B1273" s="1"/>
      <c r="C1273" s="1"/>
      <c r="D1273" s="4"/>
      <c r="E1273" s="4"/>
      <c r="F1273" s="4"/>
      <c r="G1273" s="4"/>
      <c r="H1273" s="4"/>
      <c r="I1273" s="1"/>
      <c r="J1273" s="4"/>
      <c r="K1273" s="4"/>
      <c r="L1273" s="1"/>
      <c r="M1273" s="4"/>
      <c r="N1273" s="23"/>
      <c r="O1273" s="24"/>
      <c r="P1273" s="24"/>
      <c r="Q1273" s="24"/>
      <c r="R1273" s="26"/>
      <c r="S1273" s="24"/>
      <c r="T1273" s="24"/>
      <c r="U1273" s="24"/>
      <c r="V1273" s="28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</row>
    <row r="1274" spans="1:46" s="20" customFormat="1" x14ac:dyDescent="0.25">
      <c r="A1274" s="1">
        <v>1272</v>
      </c>
      <c r="B1274" s="1"/>
      <c r="C1274" s="1"/>
      <c r="D1274" s="4"/>
      <c r="E1274" s="4"/>
      <c r="F1274" s="4"/>
      <c r="G1274" s="4"/>
      <c r="H1274" s="4"/>
      <c r="I1274" s="1"/>
      <c r="J1274" s="4"/>
      <c r="K1274" s="4"/>
      <c r="L1274" s="1"/>
      <c r="M1274" s="4"/>
      <c r="N1274" s="23"/>
      <c r="O1274" s="24"/>
      <c r="P1274" s="24"/>
      <c r="Q1274" s="24"/>
      <c r="R1274" s="26"/>
      <c r="S1274" s="24"/>
      <c r="T1274" s="24"/>
      <c r="U1274" s="24"/>
      <c r="V1274" s="28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</row>
    <row r="1275" spans="1:46" s="20" customFormat="1" x14ac:dyDescent="0.25">
      <c r="A1275" s="1">
        <v>1273</v>
      </c>
      <c r="B1275" s="1"/>
      <c r="C1275" s="1"/>
      <c r="D1275" s="4"/>
      <c r="E1275" s="4"/>
      <c r="F1275" s="4"/>
      <c r="G1275" s="4"/>
      <c r="H1275" s="4"/>
      <c r="I1275" s="1"/>
      <c r="J1275" s="4"/>
      <c r="K1275" s="4"/>
      <c r="L1275" s="1"/>
      <c r="M1275" s="4"/>
      <c r="N1275" s="23"/>
      <c r="O1275" s="24"/>
      <c r="P1275" s="24"/>
      <c r="Q1275" s="24"/>
      <c r="R1275" s="26"/>
      <c r="S1275" s="24"/>
      <c r="T1275" s="24"/>
      <c r="U1275" s="24"/>
      <c r="V1275" s="28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</row>
    <row r="1276" spans="1:46" s="20" customFormat="1" x14ac:dyDescent="0.25">
      <c r="A1276" s="1">
        <v>1274</v>
      </c>
      <c r="B1276" s="1"/>
      <c r="C1276" s="1"/>
      <c r="D1276" s="4"/>
      <c r="E1276" s="4"/>
      <c r="F1276" s="4"/>
      <c r="G1276" s="4"/>
      <c r="H1276" s="4"/>
      <c r="I1276" s="1"/>
      <c r="J1276" s="4"/>
      <c r="K1276" s="4"/>
      <c r="L1276" s="1"/>
      <c r="M1276" s="4"/>
      <c r="N1276" s="23"/>
      <c r="O1276" s="24"/>
      <c r="P1276" s="24"/>
      <c r="Q1276" s="24"/>
      <c r="R1276" s="26"/>
      <c r="S1276" s="24"/>
      <c r="T1276" s="24"/>
      <c r="U1276" s="24"/>
      <c r="V1276" s="28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</row>
    <row r="1277" spans="1:46" s="20" customFormat="1" x14ac:dyDescent="0.25">
      <c r="A1277" s="1">
        <v>1275</v>
      </c>
      <c r="B1277" s="1"/>
      <c r="C1277" s="1"/>
      <c r="D1277" s="4"/>
      <c r="E1277" s="4"/>
      <c r="F1277" s="4"/>
      <c r="G1277" s="4"/>
      <c r="H1277" s="4"/>
      <c r="I1277" s="1"/>
      <c r="J1277" s="4"/>
      <c r="K1277" s="4"/>
      <c r="L1277" s="1"/>
      <c r="M1277" s="4"/>
      <c r="N1277" s="23"/>
      <c r="O1277" s="24"/>
      <c r="P1277" s="24"/>
      <c r="Q1277" s="24"/>
      <c r="R1277" s="26"/>
      <c r="S1277" s="24"/>
      <c r="T1277" s="24"/>
      <c r="U1277" s="24"/>
      <c r="V1277" s="28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</row>
    <row r="1278" spans="1:46" s="20" customFormat="1" x14ac:dyDescent="0.25">
      <c r="A1278" s="1">
        <v>1276</v>
      </c>
      <c r="B1278" s="1"/>
      <c r="C1278" s="1"/>
      <c r="D1278" s="4"/>
      <c r="E1278" s="4"/>
      <c r="F1278" s="4"/>
      <c r="G1278" s="4"/>
      <c r="H1278" s="4"/>
      <c r="I1278" s="1"/>
      <c r="J1278" s="4"/>
      <c r="K1278" s="4"/>
      <c r="L1278" s="1"/>
      <c r="M1278" s="4"/>
      <c r="N1278" s="23"/>
      <c r="O1278" s="24"/>
      <c r="P1278" s="24"/>
      <c r="Q1278" s="24"/>
      <c r="R1278" s="26"/>
      <c r="S1278" s="24"/>
      <c r="T1278" s="24"/>
      <c r="U1278" s="24"/>
      <c r="V1278" s="28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</row>
    <row r="1279" spans="1:46" s="20" customFormat="1" x14ac:dyDescent="0.25">
      <c r="A1279" s="1">
        <v>1277</v>
      </c>
      <c r="B1279" s="1"/>
      <c r="C1279" s="1"/>
      <c r="D1279" s="4"/>
      <c r="E1279" s="4"/>
      <c r="F1279" s="4"/>
      <c r="G1279" s="4"/>
      <c r="H1279" s="4"/>
      <c r="I1279" s="1"/>
      <c r="J1279" s="4"/>
      <c r="K1279" s="4"/>
      <c r="L1279" s="1"/>
      <c r="M1279" s="4"/>
      <c r="N1279" s="23"/>
      <c r="O1279" s="24"/>
      <c r="P1279" s="24"/>
      <c r="Q1279" s="24"/>
      <c r="R1279" s="26"/>
      <c r="S1279" s="24"/>
      <c r="T1279" s="24"/>
      <c r="U1279" s="24"/>
      <c r="V1279" s="28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</row>
    <row r="1280" spans="1:46" s="20" customFormat="1" x14ac:dyDescent="0.25">
      <c r="A1280" s="1">
        <v>1278</v>
      </c>
      <c r="B1280" s="1"/>
      <c r="C1280" s="1"/>
      <c r="D1280" s="4"/>
      <c r="E1280" s="4"/>
      <c r="F1280" s="4"/>
      <c r="G1280" s="4"/>
      <c r="H1280" s="4"/>
      <c r="I1280" s="1"/>
      <c r="J1280" s="4"/>
      <c r="K1280" s="4"/>
      <c r="L1280" s="1"/>
      <c r="M1280" s="4"/>
      <c r="N1280" s="23"/>
      <c r="O1280" s="24"/>
      <c r="P1280" s="24"/>
      <c r="Q1280" s="24"/>
      <c r="R1280" s="26"/>
      <c r="S1280" s="24"/>
      <c r="T1280" s="24"/>
      <c r="U1280" s="24"/>
      <c r="V1280" s="28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</row>
    <row r="1281" spans="1:46" s="20" customFormat="1" x14ac:dyDescent="0.25">
      <c r="A1281" s="1">
        <v>1279</v>
      </c>
      <c r="B1281" s="1"/>
      <c r="C1281" s="1"/>
      <c r="D1281" s="4"/>
      <c r="E1281" s="4"/>
      <c r="F1281" s="4"/>
      <c r="G1281" s="4"/>
      <c r="H1281" s="4"/>
      <c r="I1281" s="1"/>
      <c r="J1281" s="4"/>
      <c r="K1281" s="4"/>
      <c r="L1281" s="1"/>
      <c r="M1281" s="4"/>
      <c r="N1281" s="23"/>
      <c r="O1281" s="24"/>
      <c r="P1281" s="24"/>
      <c r="Q1281" s="24"/>
      <c r="R1281" s="26"/>
      <c r="S1281" s="24"/>
      <c r="T1281" s="24"/>
      <c r="U1281" s="24"/>
      <c r="V1281" s="28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</row>
    <row r="1282" spans="1:46" s="20" customFormat="1" x14ac:dyDescent="0.25">
      <c r="A1282" s="1">
        <v>1280</v>
      </c>
      <c r="B1282" s="1"/>
      <c r="C1282" s="1"/>
      <c r="D1282" s="4"/>
      <c r="E1282" s="4"/>
      <c r="F1282" s="4"/>
      <c r="G1282" s="4"/>
      <c r="H1282" s="4"/>
      <c r="I1282" s="1"/>
      <c r="J1282" s="4"/>
      <c r="K1282" s="4"/>
      <c r="L1282" s="1"/>
      <c r="M1282" s="4"/>
      <c r="N1282" s="23"/>
      <c r="O1282" s="24"/>
      <c r="P1282" s="24"/>
      <c r="Q1282" s="24"/>
      <c r="R1282" s="26"/>
      <c r="S1282" s="24"/>
      <c r="T1282" s="24"/>
      <c r="U1282" s="24"/>
      <c r="V1282" s="28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</row>
    <row r="1283" spans="1:46" s="20" customFormat="1" x14ac:dyDescent="0.25">
      <c r="A1283" s="1">
        <v>1281</v>
      </c>
      <c r="B1283" s="1"/>
      <c r="C1283" s="1"/>
      <c r="D1283" s="4"/>
      <c r="E1283" s="4"/>
      <c r="F1283" s="4"/>
      <c r="G1283" s="4"/>
      <c r="H1283" s="4"/>
      <c r="I1283" s="1"/>
      <c r="J1283" s="4"/>
      <c r="K1283" s="4"/>
      <c r="L1283" s="1"/>
      <c r="M1283" s="4"/>
      <c r="N1283" s="23"/>
      <c r="O1283" s="24"/>
      <c r="P1283" s="24"/>
      <c r="Q1283" s="24"/>
      <c r="R1283" s="26"/>
      <c r="S1283" s="24"/>
      <c r="T1283" s="24"/>
      <c r="U1283" s="24"/>
      <c r="V1283" s="28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</row>
    <row r="1284" spans="1:46" s="20" customFormat="1" x14ac:dyDescent="0.25">
      <c r="A1284" s="1">
        <v>1282</v>
      </c>
      <c r="B1284" s="1"/>
      <c r="C1284" s="1"/>
      <c r="D1284" s="4"/>
      <c r="E1284" s="4"/>
      <c r="F1284" s="4"/>
      <c r="G1284" s="4"/>
      <c r="H1284" s="4"/>
      <c r="I1284" s="1"/>
      <c r="J1284" s="4"/>
      <c r="K1284" s="4"/>
      <c r="L1284" s="1"/>
      <c r="M1284" s="4"/>
      <c r="N1284" s="23"/>
      <c r="O1284" s="24"/>
      <c r="P1284" s="24"/>
      <c r="Q1284" s="24"/>
      <c r="R1284" s="26"/>
      <c r="S1284" s="24"/>
      <c r="T1284" s="24"/>
      <c r="U1284" s="24"/>
      <c r="V1284" s="28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</row>
    <row r="1285" spans="1:46" s="20" customFormat="1" x14ac:dyDescent="0.25">
      <c r="A1285" s="1">
        <v>1283</v>
      </c>
      <c r="B1285" s="1"/>
      <c r="C1285" s="1"/>
      <c r="D1285" s="4"/>
      <c r="E1285" s="4"/>
      <c r="F1285" s="4"/>
      <c r="G1285" s="4"/>
      <c r="H1285" s="4"/>
      <c r="I1285" s="1"/>
      <c r="J1285" s="4"/>
      <c r="K1285" s="4"/>
      <c r="L1285" s="1"/>
      <c r="M1285" s="4"/>
      <c r="N1285" s="23"/>
      <c r="O1285" s="24"/>
      <c r="P1285" s="24"/>
      <c r="Q1285" s="24"/>
      <c r="R1285" s="26"/>
      <c r="S1285" s="24"/>
      <c r="T1285" s="24"/>
      <c r="U1285" s="24"/>
      <c r="V1285" s="28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</row>
    <row r="1286" spans="1:46" s="20" customFormat="1" x14ac:dyDescent="0.25">
      <c r="A1286" s="1">
        <v>1284</v>
      </c>
      <c r="B1286" s="1"/>
      <c r="C1286" s="1"/>
      <c r="D1286" s="4"/>
      <c r="E1286" s="4"/>
      <c r="F1286" s="4"/>
      <c r="G1286" s="4"/>
      <c r="H1286" s="4"/>
      <c r="I1286" s="1"/>
      <c r="J1286" s="4"/>
      <c r="K1286" s="4"/>
      <c r="L1286" s="1"/>
      <c r="M1286" s="4"/>
      <c r="N1286" s="23"/>
      <c r="O1286" s="24"/>
      <c r="P1286" s="24"/>
      <c r="Q1286" s="24"/>
      <c r="R1286" s="26"/>
      <c r="S1286" s="24"/>
      <c r="T1286" s="24"/>
      <c r="U1286" s="24"/>
      <c r="V1286" s="28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</row>
    <row r="1287" spans="1:46" s="20" customFormat="1" x14ac:dyDescent="0.25">
      <c r="A1287" s="1">
        <v>1285</v>
      </c>
      <c r="B1287" s="1"/>
      <c r="C1287" s="1"/>
      <c r="D1287" s="4"/>
      <c r="E1287" s="4"/>
      <c r="F1287" s="4"/>
      <c r="G1287" s="4"/>
      <c r="H1287" s="4"/>
      <c r="I1287" s="1"/>
      <c r="J1287" s="4"/>
      <c r="K1287" s="4"/>
      <c r="L1287" s="1"/>
      <c r="M1287" s="4"/>
      <c r="N1287" s="23"/>
      <c r="O1287" s="24"/>
      <c r="P1287" s="24"/>
      <c r="Q1287" s="24"/>
      <c r="R1287" s="26"/>
      <c r="S1287" s="24"/>
      <c r="T1287" s="24"/>
      <c r="U1287" s="24"/>
      <c r="V1287" s="28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</row>
    <row r="1288" spans="1:46" s="20" customFormat="1" x14ac:dyDescent="0.25">
      <c r="A1288" s="1">
        <v>1286</v>
      </c>
      <c r="B1288" s="1"/>
      <c r="C1288" s="1"/>
      <c r="D1288" s="4"/>
      <c r="E1288" s="4"/>
      <c r="F1288" s="4"/>
      <c r="G1288" s="4"/>
      <c r="H1288" s="4"/>
      <c r="I1288" s="1"/>
      <c r="J1288" s="4"/>
      <c r="K1288" s="4"/>
      <c r="L1288" s="1"/>
      <c r="M1288" s="4"/>
      <c r="N1288" s="23"/>
      <c r="O1288" s="24"/>
      <c r="P1288" s="24"/>
      <c r="Q1288" s="24"/>
      <c r="R1288" s="26"/>
      <c r="S1288" s="24"/>
      <c r="T1288" s="24"/>
      <c r="U1288" s="24"/>
      <c r="V1288" s="28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</row>
    <row r="1289" spans="1:46" s="20" customFormat="1" x14ac:dyDescent="0.25">
      <c r="A1289" s="1">
        <v>1287</v>
      </c>
      <c r="B1289" s="1"/>
      <c r="C1289" s="1"/>
      <c r="D1289" s="4"/>
      <c r="E1289" s="4"/>
      <c r="F1289" s="4"/>
      <c r="G1289" s="4"/>
      <c r="H1289" s="4"/>
      <c r="I1289" s="1"/>
      <c r="J1289" s="4"/>
      <c r="K1289" s="4"/>
      <c r="L1289" s="1"/>
      <c r="M1289" s="4"/>
      <c r="N1289" s="23"/>
      <c r="O1289" s="24"/>
      <c r="P1289" s="24"/>
      <c r="Q1289" s="24"/>
      <c r="R1289" s="26"/>
      <c r="S1289" s="24"/>
      <c r="T1289" s="24"/>
      <c r="U1289" s="24"/>
      <c r="V1289" s="28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</row>
    <row r="1290" spans="1:46" s="20" customFormat="1" x14ac:dyDescent="0.25">
      <c r="A1290" s="1">
        <v>1288</v>
      </c>
      <c r="B1290" s="1"/>
      <c r="C1290" s="1"/>
      <c r="D1290" s="4"/>
      <c r="E1290" s="4"/>
      <c r="F1290" s="4"/>
      <c r="G1290" s="4"/>
      <c r="H1290" s="4"/>
      <c r="I1290" s="1"/>
      <c r="J1290" s="4"/>
      <c r="K1290" s="4"/>
      <c r="L1290" s="1"/>
      <c r="M1290" s="4"/>
      <c r="N1290" s="23"/>
      <c r="O1290" s="24"/>
      <c r="P1290" s="24"/>
      <c r="Q1290" s="24"/>
      <c r="R1290" s="26"/>
      <c r="S1290" s="24"/>
      <c r="T1290" s="24"/>
      <c r="U1290" s="24"/>
      <c r="V1290" s="28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</row>
    <row r="1291" spans="1:46" s="20" customFormat="1" x14ac:dyDescent="0.25">
      <c r="A1291" s="1">
        <v>1289</v>
      </c>
      <c r="B1291" s="1"/>
      <c r="C1291" s="1"/>
      <c r="D1291" s="4"/>
      <c r="E1291" s="4"/>
      <c r="F1291" s="4"/>
      <c r="G1291" s="4"/>
      <c r="H1291" s="4"/>
      <c r="I1291" s="1"/>
      <c r="J1291" s="4"/>
      <c r="K1291" s="4"/>
      <c r="L1291" s="1"/>
      <c r="M1291" s="4"/>
      <c r="N1291" s="23"/>
      <c r="O1291" s="24"/>
      <c r="P1291" s="24"/>
      <c r="Q1291" s="24"/>
      <c r="R1291" s="26"/>
      <c r="S1291" s="24"/>
      <c r="T1291" s="24"/>
      <c r="U1291" s="24"/>
      <c r="V1291" s="28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</row>
    <row r="1292" spans="1:46" s="20" customFormat="1" x14ac:dyDescent="0.25">
      <c r="A1292" s="1">
        <v>1290</v>
      </c>
      <c r="B1292" s="1"/>
      <c r="C1292" s="1"/>
      <c r="D1292" s="4"/>
      <c r="E1292" s="4"/>
      <c r="F1292" s="4"/>
      <c r="G1292" s="4"/>
      <c r="H1292" s="4"/>
      <c r="I1292" s="1"/>
      <c r="J1292" s="4"/>
      <c r="K1292" s="4"/>
      <c r="L1292" s="1"/>
      <c r="M1292" s="4"/>
      <c r="N1292" s="23"/>
      <c r="O1292" s="24"/>
      <c r="P1292" s="24"/>
      <c r="Q1292" s="24"/>
      <c r="R1292" s="26"/>
      <c r="S1292" s="24"/>
      <c r="T1292" s="24"/>
      <c r="U1292" s="24"/>
      <c r="V1292" s="28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</row>
    <row r="1293" spans="1:46" s="20" customFormat="1" x14ac:dyDescent="0.25">
      <c r="A1293" s="1">
        <v>1291</v>
      </c>
      <c r="B1293" s="1"/>
      <c r="C1293" s="1"/>
      <c r="D1293" s="4"/>
      <c r="E1293" s="4"/>
      <c r="F1293" s="4"/>
      <c r="G1293" s="4"/>
      <c r="H1293" s="4"/>
      <c r="I1293" s="1"/>
      <c r="J1293" s="4"/>
      <c r="K1293" s="4"/>
      <c r="L1293" s="1"/>
      <c r="M1293" s="4"/>
      <c r="N1293" s="23"/>
      <c r="O1293" s="24"/>
      <c r="P1293" s="24"/>
      <c r="Q1293" s="24"/>
      <c r="R1293" s="26"/>
      <c r="S1293" s="24"/>
      <c r="T1293" s="24"/>
      <c r="U1293" s="24"/>
      <c r="V1293" s="28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</row>
    <row r="1294" spans="1:46" s="20" customFormat="1" x14ac:dyDescent="0.25">
      <c r="A1294" s="1">
        <v>1292</v>
      </c>
      <c r="B1294" s="1"/>
      <c r="C1294" s="1"/>
      <c r="D1294" s="4"/>
      <c r="E1294" s="4"/>
      <c r="F1294" s="4"/>
      <c r="G1294" s="4"/>
      <c r="H1294" s="4"/>
      <c r="I1294" s="1"/>
      <c r="J1294" s="4"/>
      <c r="K1294" s="4"/>
      <c r="L1294" s="1"/>
      <c r="M1294" s="4"/>
      <c r="N1294" s="23"/>
      <c r="O1294" s="24"/>
      <c r="P1294" s="24"/>
      <c r="Q1294" s="24"/>
      <c r="R1294" s="26"/>
      <c r="S1294" s="24"/>
      <c r="T1294" s="24"/>
      <c r="U1294" s="24"/>
      <c r="V1294" s="28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</row>
    <row r="1295" spans="1:46" s="20" customFormat="1" x14ac:dyDescent="0.25">
      <c r="A1295" s="1">
        <v>1293</v>
      </c>
      <c r="B1295" s="1"/>
      <c r="C1295" s="1"/>
      <c r="D1295" s="4"/>
      <c r="E1295" s="4"/>
      <c r="F1295" s="4"/>
      <c r="G1295" s="4"/>
      <c r="H1295" s="4"/>
      <c r="I1295" s="1"/>
      <c r="J1295" s="4"/>
      <c r="K1295" s="4"/>
      <c r="L1295" s="1"/>
      <c r="M1295" s="4"/>
      <c r="N1295" s="23"/>
      <c r="O1295" s="24"/>
      <c r="P1295" s="24"/>
      <c r="Q1295" s="24"/>
      <c r="R1295" s="26"/>
      <c r="S1295" s="24"/>
      <c r="T1295" s="24"/>
      <c r="U1295" s="24"/>
      <c r="V1295" s="28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</row>
    <row r="1296" spans="1:46" s="20" customFormat="1" x14ac:dyDescent="0.25">
      <c r="A1296" s="1">
        <v>1294</v>
      </c>
      <c r="B1296" s="1"/>
      <c r="C1296" s="1"/>
      <c r="D1296" s="4"/>
      <c r="E1296" s="4"/>
      <c r="F1296" s="4"/>
      <c r="G1296" s="4"/>
      <c r="H1296" s="4"/>
      <c r="I1296" s="1"/>
      <c r="J1296" s="4"/>
      <c r="K1296" s="4"/>
      <c r="L1296" s="1"/>
      <c r="M1296" s="4"/>
      <c r="N1296" s="23"/>
      <c r="O1296" s="24"/>
      <c r="P1296" s="24"/>
      <c r="Q1296" s="24"/>
      <c r="R1296" s="26"/>
      <c r="S1296" s="24"/>
      <c r="T1296" s="24"/>
      <c r="U1296" s="24"/>
      <c r="V1296" s="28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</row>
    <row r="1297" spans="1:46" s="20" customFormat="1" x14ac:dyDescent="0.25">
      <c r="A1297" s="1">
        <v>1295</v>
      </c>
      <c r="B1297" s="1"/>
      <c r="C1297" s="1"/>
      <c r="D1297" s="4"/>
      <c r="E1297" s="4"/>
      <c r="F1297" s="4"/>
      <c r="G1297" s="4"/>
      <c r="H1297" s="4"/>
      <c r="I1297" s="1"/>
      <c r="J1297" s="4"/>
      <c r="K1297" s="4"/>
      <c r="L1297" s="1"/>
      <c r="M1297" s="4"/>
      <c r="N1297" s="23"/>
      <c r="O1297" s="24"/>
      <c r="P1297" s="24"/>
      <c r="Q1297" s="24"/>
      <c r="R1297" s="26"/>
      <c r="S1297" s="24"/>
      <c r="T1297" s="24"/>
      <c r="U1297" s="24"/>
      <c r="V1297" s="28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</row>
    <row r="1298" spans="1:46" s="20" customFormat="1" x14ac:dyDescent="0.25">
      <c r="A1298" s="1">
        <v>1296</v>
      </c>
      <c r="B1298" s="1"/>
      <c r="C1298" s="1"/>
      <c r="D1298" s="4"/>
      <c r="E1298" s="4"/>
      <c r="F1298" s="4"/>
      <c r="G1298" s="4"/>
      <c r="H1298" s="4"/>
      <c r="I1298" s="1"/>
      <c r="J1298" s="4"/>
      <c r="K1298" s="4"/>
      <c r="L1298" s="1"/>
      <c r="M1298" s="4"/>
      <c r="N1298" s="23"/>
      <c r="O1298" s="24"/>
      <c r="P1298" s="24"/>
      <c r="Q1298" s="24"/>
      <c r="R1298" s="26"/>
      <c r="S1298" s="24"/>
      <c r="T1298" s="24"/>
      <c r="U1298" s="24"/>
      <c r="V1298" s="28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</row>
    <row r="1299" spans="1:46" s="20" customFormat="1" x14ac:dyDescent="0.25">
      <c r="A1299" s="1">
        <v>1297</v>
      </c>
      <c r="B1299" s="1"/>
      <c r="C1299" s="1"/>
      <c r="D1299" s="4"/>
      <c r="E1299" s="4"/>
      <c r="F1299" s="4"/>
      <c r="G1299" s="4"/>
      <c r="H1299" s="4"/>
      <c r="I1299" s="1"/>
      <c r="J1299" s="4"/>
      <c r="K1299" s="4"/>
      <c r="L1299" s="1"/>
      <c r="M1299" s="4"/>
      <c r="N1299" s="23"/>
      <c r="O1299" s="24"/>
      <c r="P1299" s="24"/>
      <c r="Q1299" s="24"/>
      <c r="R1299" s="26"/>
      <c r="S1299" s="24"/>
      <c r="T1299" s="24"/>
      <c r="U1299" s="24"/>
      <c r="V1299" s="28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</row>
    <row r="1300" spans="1:46" s="20" customFormat="1" x14ac:dyDescent="0.25">
      <c r="A1300" s="1">
        <v>1298</v>
      </c>
      <c r="B1300" s="1"/>
      <c r="C1300" s="1"/>
      <c r="D1300" s="4"/>
      <c r="E1300" s="4"/>
      <c r="F1300" s="4"/>
      <c r="G1300" s="4"/>
      <c r="H1300" s="4"/>
      <c r="I1300" s="1"/>
      <c r="J1300" s="4"/>
      <c r="K1300" s="4"/>
      <c r="L1300" s="1"/>
      <c r="M1300" s="4"/>
      <c r="N1300" s="23"/>
      <c r="O1300" s="24"/>
      <c r="P1300" s="24"/>
      <c r="Q1300" s="24"/>
      <c r="R1300" s="26"/>
      <c r="S1300" s="24"/>
      <c r="T1300" s="24"/>
      <c r="U1300" s="24"/>
      <c r="V1300" s="28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</row>
    <row r="1301" spans="1:46" s="20" customFormat="1" x14ac:dyDescent="0.25">
      <c r="A1301" s="1">
        <v>1299</v>
      </c>
      <c r="B1301" s="1"/>
      <c r="C1301" s="1"/>
      <c r="D1301" s="4"/>
      <c r="E1301" s="4"/>
      <c r="F1301" s="4"/>
      <c r="G1301" s="4"/>
      <c r="H1301" s="4"/>
      <c r="I1301" s="1"/>
      <c r="J1301" s="4"/>
      <c r="K1301" s="4"/>
      <c r="L1301" s="1"/>
      <c r="M1301" s="4"/>
      <c r="N1301" s="23"/>
      <c r="O1301" s="24"/>
      <c r="P1301" s="24"/>
      <c r="Q1301" s="24"/>
      <c r="R1301" s="26"/>
      <c r="S1301" s="24"/>
      <c r="T1301" s="24"/>
      <c r="U1301" s="24"/>
      <c r="V1301" s="28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</row>
    <row r="1302" spans="1:46" s="20" customFormat="1" x14ac:dyDescent="0.25">
      <c r="A1302" s="1">
        <v>1300</v>
      </c>
      <c r="B1302" s="1"/>
      <c r="C1302" s="1"/>
      <c r="D1302" s="4"/>
      <c r="E1302" s="4"/>
      <c r="F1302" s="4"/>
      <c r="G1302" s="4"/>
      <c r="H1302" s="4"/>
      <c r="I1302" s="1"/>
      <c r="J1302" s="4"/>
      <c r="K1302" s="4"/>
      <c r="L1302" s="1"/>
      <c r="M1302" s="4"/>
      <c r="N1302" s="23"/>
      <c r="O1302" s="24"/>
      <c r="P1302" s="24"/>
      <c r="Q1302" s="24"/>
      <c r="R1302" s="26"/>
      <c r="S1302" s="24"/>
      <c r="T1302" s="24"/>
      <c r="U1302" s="24"/>
      <c r="V1302" s="28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</row>
    <row r="1303" spans="1:46" s="20" customFormat="1" x14ac:dyDescent="0.25">
      <c r="A1303" s="1">
        <v>1301</v>
      </c>
      <c r="B1303" s="1"/>
      <c r="C1303" s="1"/>
      <c r="D1303" s="4"/>
      <c r="E1303" s="4"/>
      <c r="F1303" s="4"/>
      <c r="G1303" s="4"/>
      <c r="H1303" s="4"/>
      <c r="I1303" s="1"/>
      <c r="J1303" s="4"/>
      <c r="K1303" s="4"/>
      <c r="L1303" s="1"/>
      <c r="M1303" s="4"/>
      <c r="N1303" s="23"/>
      <c r="O1303" s="24"/>
      <c r="P1303" s="24"/>
      <c r="Q1303" s="24"/>
      <c r="R1303" s="26"/>
      <c r="S1303" s="24"/>
      <c r="T1303" s="24"/>
      <c r="U1303" s="24"/>
      <c r="V1303" s="28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</row>
    <row r="1304" spans="1:46" s="20" customFormat="1" x14ac:dyDescent="0.25">
      <c r="A1304" s="1">
        <v>1302</v>
      </c>
      <c r="B1304" s="1"/>
      <c r="C1304" s="1"/>
      <c r="D1304" s="4"/>
      <c r="E1304" s="4"/>
      <c r="F1304" s="4"/>
      <c r="G1304" s="4"/>
      <c r="H1304" s="4"/>
      <c r="I1304" s="1"/>
      <c r="J1304" s="4"/>
      <c r="K1304" s="4"/>
      <c r="L1304" s="1"/>
      <c r="M1304" s="4"/>
      <c r="N1304" s="23"/>
      <c r="O1304" s="24"/>
      <c r="P1304" s="24"/>
      <c r="Q1304" s="24"/>
      <c r="R1304" s="26"/>
      <c r="S1304" s="24"/>
      <c r="T1304" s="24"/>
      <c r="U1304" s="24"/>
      <c r="V1304" s="28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</row>
    <row r="1305" spans="1:46" s="20" customFormat="1" x14ac:dyDescent="0.25">
      <c r="A1305" s="1">
        <v>1303</v>
      </c>
      <c r="B1305" s="1"/>
      <c r="C1305" s="1"/>
      <c r="D1305" s="4"/>
      <c r="E1305" s="4"/>
      <c r="F1305" s="4"/>
      <c r="G1305" s="4"/>
      <c r="H1305" s="4"/>
      <c r="I1305" s="1"/>
      <c r="J1305" s="4"/>
      <c r="K1305" s="4"/>
      <c r="L1305" s="1"/>
      <c r="M1305" s="4"/>
      <c r="N1305" s="23"/>
      <c r="O1305" s="24"/>
      <c r="P1305" s="24"/>
      <c r="Q1305" s="24"/>
      <c r="R1305" s="26"/>
      <c r="S1305" s="24"/>
      <c r="T1305" s="24"/>
      <c r="U1305" s="24"/>
      <c r="V1305" s="28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</row>
    <row r="1306" spans="1:46" s="20" customFormat="1" x14ac:dyDescent="0.25">
      <c r="A1306" s="1">
        <v>1304</v>
      </c>
      <c r="B1306" s="1"/>
      <c r="C1306" s="1"/>
      <c r="D1306" s="4"/>
      <c r="E1306" s="4"/>
      <c r="F1306" s="4"/>
      <c r="G1306" s="4"/>
      <c r="H1306" s="4"/>
      <c r="I1306" s="1"/>
      <c r="J1306" s="4"/>
      <c r="K1306" s="4"/>
      <c r="L1306" s="1"/>
      <c r="M1306" s="4"/>
      <c r="N1306" s="23"/>
      <c r="O1306" s="24"/>
      <c r="P1306" s="24"/>
      <c r="Q1306" s="24"/>
      <c r="R1306" s="26"/>
      <c r="S1306" s="24"/>
      <c r="T1306" s="24"/>
      <c r="U1306" s="24"/>
      <c r="V1306" s="28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</row>
    <row r="1307" spans="1:46" s="20" customFormat="1" x14ac:dyDescent="0.25">
      <c r="A1307" s="1">
        <v>1305</v>
      </c>
      <c r="B1307" s="1"/>
      <c r="C1307" s="1"/>
      <c r="D1307" s="4"/>
      <c r="E1307" s="4"/>
      <c r="F1307" s="4"/>
      <c r="G1307" s="4"/>
      <c r="H1307" s="4"/>
      <c r="I1307" s="1"/>
      <c r="J1307" s="4"/>
      <c r="K1307" s="4"/>
      <c r="L1307" s="1"/>
      <c r="M1307" s="4"/>
      <c r="N1307" s="23"/>
      <c r="O1307" s="24"/>
      <c r="P1307" s="24"/>
      <c r="Q1307" s="24"/>
      <c r="R1307" s="26"/>
      <c r="S1307" s="24"/>
      <c r="T1307" s="24"/>
      <c r="U1307" s="24"/>
      <c r="V1307" s="28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</row>
    <row r="1308" spans="1:46" s="20" customFormat="1" x14ac:dyDescent="0.25">
      <c r="A1308" s="1">
        <v>1306</v>
      </c>
      <c r="B1308" s="1"/>
      <c r="C1308" s="1"/>
      <c r="D1308" s="4"/>
      <c r="E1308" s="4"/>
      <c r="F1308" s="4"/>
      <c r="G1308" s="4"/>
      <c r="H1308" s="4"/>
      <c r="I1308" s="1"/>
      <c r="J1308" s="4"/>
      <c r="K1308" s="4"/>
      <c r="L1308" s="1"/>
      <c r="M1308" s="4"/>
      <c r="N1308" s="23"/>
      <c r="O1308" s="24"/>
      <c r="P1308" s="24"/>
      <c r="Q1308" s="24"/>
      <c r="R1308" s="26"/>
      <c r="S1308" s="24"/>
      <c r="T1308" s="24"/>
      <c r="U1308" s="24"/>
      <c r="V1308" s="28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</row>
    <row r="1309" spans="1:46" s="20" customFormat="1" x14ac:dyDescent="0.25">
      <c r="A1309" s="1">
        <v>1307</v>
      </c>
      <c r="B1309" s="1"/>
      <c r="C1309" s="1"/>
      <c r="D1309" s="4"/>
      <c r="E1309" s="4"/>
      <c r="F1309" s="4"/>
      <c r="G1309" s="4"/>
      <c r="H1309" s="4"/>
      <c r="I1309" s="1"/>
      <c r="J1309" s="4"/>
      <c r="K1309" s="4"/>
      <c r="L1309" s="1"/>
      <c r="M1309" s="4"/>
      <c r="N1309" s="23"/>
      <c r="O1309" s="24"/>
      <c r="P1309" s="24"/>
      <c r="Q1309" s="24"/>
      <c r="R1309" s="26"/>
      <c r="S1309" s="24"/>
      <c r="T1309" s="24"/>
      <c r="U1309" s="24"/>
      <c r="V1309" s="28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</row>
    <row r="1310" spans="1:46" s="20" customFormat="1" x14ac:dyDescent="0.25">
      <c r="A1310" s="1">
        <v>1308</v>
      </c>
      <c r="B1310" s="1"/>
      <c r="C1310" s="1"/>
      <c r="D1310" s="4"/>
      <c r="E1310" s="4"/>
      <c r="F1310" s="4"/>
      <c r="G1310" s="4"/>
      <c r="H1310" s="4"/>
      <c r="I1310" s="1"/>
      <c r="J1310" s="4"/>
      <c r="K1310" s="4"/>
      <c r="L1310" s="1"/>
      <c r="M1310" s="4"/>
      <c r="N1310" s="23"/>
      <c r="O1310" s="24"/>
      <c r="P1310" s="24"/>
      <c r="Q1310" s="24"/>
      <c r="R1310" s="26"/>
      <c r="S1310" s="24"/>
      <c r="T1310" s="24"/>
      <c r="U1310" s="24"/>
      <c r="V1310" s="28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</row>
    <row r="1311" spans="1:46" s="20" customFormat="1" x14ac:dyDescent="0.25">
      <c r="A1311" s="1">
        <v>1309</v>
      </c>
      <c r="B1311" s="1"/>
      <c r="C1311" s="1"/>
      <c r="D1311" s="4"/>
      <c r="E1311" s="4"/>
      <c r="F1311" s="4"/>
      <c r="G1311" s="4"/>
      <c r="H1311" s="4"/>
      <c r="I1311" s="1"/>
      <c r="J1311" s="4"/>
      <c r="K1311" s="4"/>
      <c r="L1311" s="1"/>
      <c r="M1311" s="4"/>
      <c r="N1311" s="23"/>
      <c r="O1311" s="24"/>
      <c r="P1311" s="24"/>
      <c r="Q1311" s="24"/>
      <c r="R1311" s="26"/>
      <c r="S1311" s="24"/>
      <c r="T1311" s="24"/>
      <c r="U1311" s="24"/>
      <c r="V1311" s="28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</row>
    <row r="1312" spans="1:46" s="20" customFormat="1" x14ac:dyDescent="0.25">
      <c r="A1312" s="1">
        <v>1310</v>
      </c>
      <c r="B1312" s="1"/>
      <c r="C1312" s="1"/>
      <c r="D1312" s="4"/>
      <c r="E1312" s="4"/>
      <c r="F1312" s="4"/>
      <c r="G1312" s="4"/>
      <c r="H1312" s="4"/>
      <c r="I1312" s="1"/>
      <c r="J1312" s="4"/>
      <c r="K1312" s="4"/>
      <c r="L1312" s="1"/>
      <c r="M1312" s="4"/>
      <c r="N1312" s="23"/>
      <c r="O1312" s="24"/>
      <c r="P1312" s="24"/>
      <c r="Q1312" s="24"/>
      <c r="R1312" s="26"/>
      <c r="S1312" s="24"/>
      <c r="T1312" s="24"/>
      <c r="U1312" s="24"/>
      <c r="V1312" s="28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</row>
    <row r="1313" spans="1:46" s="20" customFormat="1" x14ac:dyDescent="0.25">
      <c r="A1313" s="1">
        <v>1311</v>
      </c>
      <c r="B1313" s="1"/>
      <c r="C1313" s="1"/>
      <c r="D1313" s="4"/>
      <c r="E1313" s="4"/>
      <c r="F1313" s="4"/>
      <c r="G1313" s="4"/>
      <c r="H1313" s="4"/>
      <c r="I1313" s="1"/>
      <c r="J1313" s="4"/>
      <c r="K1313" s="4"/>
      <c r="L1313" s="1"/>
      <c r="M1313" s="4"/>
      <c r="N1313" s="23"/>
      <c r="O1313" s="24"/>
      <c r="P1313" s="24"/>
      <c r="Q1313" s="24"/>
      <c r="R1313" s="26"/>
      <c r="S1313" s="24"/>
      <c r="T1313" s="24"/>
      <c r="U1313" s="24"/>
      <c r="V1313" s="28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</row>
    <row r="1314" spans="1:46" s="20" customFormat="1" x14ac:dyDescent="0.25">
      <c r="A1314" s="1">
        <v>1312</v>
      </c>
      <c r="B1314" s="1"/>
      <c r="C1314" s="1"/>
      <c r="D1314" s="4"/>
      <c r="E1314" s="4"/>
      <c r="F1314" s="4"/>
      <c r="G1314" s="4"/>
      <c r="H1314" s="4"/>
      <c r="I1314" s="1"/>
      <c r="J1314" s="4"/>
      <c r="K1314" s="4"/>
      <c r="L1314" s="1"/>
      <c r="M1314" s="4"/>
      <c r="N1314" s="23"/>
      <c r="O1314" s="24"/>
      <c r="P1314" s="24"/>
      <c r="Q1314" s="24"/>
      <c r="R1314" s="26"/>
      <c r="S1314" s="24"/>
      <c r="T1314" s="24"/>
      <c r="U1314" s="24"/>
      <c r="V1314" s="28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</row>
    <row r="1315" spans="1:46" s="20" customFormat="1" x14ac:dyDescent="0.25">
      <c r="A1315" s="1">
        <v>1313</v>
      </c>
      <c r="B1315" s="1"/>
      <c r="C1315" s="1"/>
      <c r="D1315" s="4"/>
      <c r="E1315" s="4"/>
      <c r="F1315" s="4"/>
      <c r="G1315" s="4"/>
      <c r="H1315" s="4"/>
      <c r="I1315" s="1"/>
      <c r="J1315" s="4"/>
      <c r="K1315" s="4"/>
      <c r="L1315" s="1"/>
      <c r="M1315" s="4"/>
      <c r="N1315" s="23"/>
      <c r="O1315" s="24"/>
      <c r="P1315" s="24"/>
      <c r="Q1315" s="24"/>
      <c r="R1315" s="26"/>
      <c r="S1315" s="24"/>
      <c r="T1315" s="24"/>
      <c r="U1315" s="24"/>
      <c r="V1315" s="28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</row>
    <row r="1316" spans="1:46" s="20" customFormat="1" x14ac:dyDescent="0.25">
      <c r="A1316" s="1">
        <v>1314</v>
      </c>
      <c r="B1316" s="1"/>
      <c r="C1316" s="1"/>
      <c r="D1316" s="4"/>
      <c r="E1316" s="4"/>
      <c r="F1316" s="4"/>
      <c r="G1316" s="4"/>
      <c r="H1316" s="4"/>
      <c r="I1316" s="1"/>
      <c r="J1316" s="4"/>
      <c r="K1316" s="4"/>
      <c r="L1316" s="1"/>
      <c r="M1316" s="4"/>
      <c r="N1316" s="23"/>
      <c r="O1316" s="24"/>
      <c r="P1316" s="24"/>
      <c r="Q1316" s="24"/>
      <c r="R1316" s="26"/>
      <c r="S1316" s="24"/>
      <c r="T1316" s="24"/>
      <c r="U1316" s="24"/>
      <c r="V1316" s="28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</row>
    <row r="1317" spans="1:46" s="20" customFormat="1" x14ac:dyDescent="0.25">
      <c r="A1317" s="1">
        <v>1315</v>
      </c>
      <c r="B1317" s="1"/>
      <c r="C1317" s="1"/>
      <c r="D1317" s="4"/>
      <c r="E1317" s="4"/>
      <c r="F1317" s="4"/>
      <c r="G1317" s="4"/>
      <c r="H1317" s="4"/>
      <c r="I1317" s="1"/>
      <c r="J1317" s="4"/>
      <c r="K1317" s="4"/>
      <c r="L1317" s="1"/>
      <c r="M1317" s="4"/>
      <c r="N1317" s="23"/>
      <c r="O1317" s="24"/>
      <c r="P1317" s="24"/>
      <c r="Q1317" s="24"/>
      <c r="R1317" s="26"/>
      <c r="S1317" s="24"/>
      <c r="T1317" s="24"/>
      <c r="U1317" s="24"/>
      <c r="V1317" s="28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</row>
    <row r="1318" spans="1:46" s="20" customFormat="1" x14ac:dyDescent="0.25">
      <c r="A1318" s="1">
        <v>1316</v>
      </c>
      <c r="B1318" s="1"/>
      <c r="C1318" s="1"/>
      <c r="D1318" s="4"/>
      <c r="E1318" s="4"/>
      <c r="F1318" s="4"/>
      <c r="G1318" s="4"/>
      <c r="H1318" s="4"/>
      <c r="I1318" s="1"/>
      <c r="J1318" s="4"/>
      <c r="K1318" s="4"/>
      <c r="L1318" s="1"/>
      <c r="M1318" s="4"/>
      <c r="N1318" s="23"/>
      <c r="O1318" s="24"/>
      <c r="P1318" s="24"/>
      <c r="Q1318" s="24"/>
      <c r="R1318" s="26"/>
      <c r="S1318" s="24"/>
      <c r="T1318" s="24"/>
      <c r="U1318" s="24"/>
      <c r="V1318" s="28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</row>
    <row r="1319" spans="1:46" s="20" customFormat="1" x14ac:dyDescent="0.25">
      <c r="A1319" s="1">
        <v>1317</v>
      </c>
      <c r="B1319" s="1"/>
      <c r="C1319" s="1"/>
      <c r="D1319" s="4"/>
      <c r="E1319" s="4"/>
      <c r="F1319" s="4"/>
      <c r="G1319" s="4"/>
      <c r="H1319" s="4"/>
      <c r="I1319" s="1"/>
      <c r="J1319" s="4"/>
      <c r="K1319" s="4"/>
      <c r="L1319" s="1"/>
      <c r="M1319" s="4"/>
      <c r="N1319" s="23"/>
      <c r="O1319" s="24"/>
      <c r="P1319" s="24"/>
      <c r="Q1319" s="24"/>
      <c r="R1319" s="26"/>
      <c r="S1319" s="24"/>
      <c r="T1319" s="24"/>
      <c r="U1319" s="24"/>
      <c r="V1319" s="28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</row>
    <row r="1320" spans="1:46" s="20" customFormat="1" x14ac:dyDescent="0.25">
      <c r="A1320" s="1">
        <v>1318</v>
      </c>
      <c r="B1320" s="1"/>
      <c r="C1320" s="1"/>
      <c r="D1320" s="4"/>
      <c r="E1320" s="4"/>
      <c r="F1320" s="4"/>
      <c r="G1320" s="4"/>
      <c r="H1320" s="4"/>
      <c r="I1320" s="1"/>
      <c r="J1320" s="4"/>
      <c r="K1320" s="4"/>
      <c r="L1320" s="1"/>
      <c r="M1320" s="4"/>
      <c r="N1320" s="23"/>
      <c r="O1320" s="24"/>
      <c r="P1320" s="24"/>
      <c r="Q1320" s="24"/>
      <c r="R1320" s="26"/>
      <c r="S1320" s="24"/>
      <c r="T1320" s="24"/>
      <c r="U1320" s="24"/>
      <c r="V1320" s="28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</row>
    <row r="1321" spans="1:46" s="20" customFormat="1" x14ac:dyDescent="0.25">
      <c r="A1321" s="1">
        <v>1319</v>
      </c>
      <c r="B1321" s="1"/>
      <c r="C1321" s="1"/>
      <c r="D1321" s="4"/>
      <c r="E1321" s="4"/>
      <c r="F1321" s="4"/>
      <c r="G1321" s="4"/>
      <c r="H1321" s="4"/>
      <c r="I1321" s="1"/>
      <c r="J1321" s="4"/>
      <c r="K1321" s="4"/>
      <c r="L1321" s="1"/>
      <c r="M1321" s="4"/>
      <c r="N1321" s="23"/>
      <c r="O1321" s="24"/>
      <c r="P1321" s="24"/>
      <c r="Q1321" s="24"/>
      <c r="R1321" s="26"/>
      <c r="S1321" s="24"/>
      <c r="T1321" s="24"/>
      <c r="U1321" s="24"/>
      <c r="V1321" s="28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</row>
  </sheetData>
  <mergeCells count="22">
    <mergeCell ref="AQ1:AT1"/>
    <mergeCell ref="K1:K2"/>
    <mergeCell ref="L1:L2"/>
    <mergeCell ref="M1:M2"/>
    <mergeCell ref="AA1:AD1"/>
    <mergeCell ref="AM1:AP1"/>
    <mergeCell ref="AE1:AH1"/>
    <mergeCell ref="W1:Z1"/>
    <mergeCell ref="AI1:AL1"/>
    <mergeCell ref="A1:A2"/>
    <mergeCell ref="S1:V1"/>
    <mergeCell ref="O1: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N1:N2"/>
  </mergeCells>
  <pageMargins left="0.7" right="0.7" top="0.75" bottom="0.75" header="0.3" footer="0.3"/>
  <pageSetup paperSize="261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Config!$A$2:$A$114</xm:f>
          </x14:formula1>
          <xm:sqref>J1 J3:J1048576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1"/>
  <sheetViews>
    <sheetView workbookViewId="0">
      <pane ySplit="1" topLeftCell="A32" activePane="bottomLeft" state="frozen"/>
      <selection activeCell="AT14" activeCellId="2" sqref="W25 E19 AT14"/>
      <selection pane="bottomLeft" activeCell="I72" sqref="I72"/>
    </sheetView>
  </sheetViews>
  <sheetFormatPr defaultRowHeight="15" x14ac:dyDescent="0.25"/>
  <cols>
    <col min="1" max="1" width="7.5703125" style="1" customWidth="1"/>
    <col min="2" max="3" width="11.140625" style="4" customWidth="1"/>
    <col min="4" max="4" width="10.140625" style="9" customWidth="1"/>
    <col min="5" max="5" width="9.140625" style="11" customWidth="1"/>
    <col min="6" max="6" width="11.140625" style="4" customWidth="1"/>
    <col min="7" max="7" width="13.42578125" style="4" customWidth="1"/>
    <col min="8" max="8" width="11.140625" style="4" customWidth="1"/>
    <col min="9" max="9" width="16" style="1" customWidth="1"/>
    <col min="10" max="10" width="12.5703125" style="1" customWidth="1"/>
    <col min="11" max="11" width="33.5703125" style="1" customWidth="1"/>
    <col min="12" max="12" width="12.5703125" style="1" customWidth="1"/>
    <col min="13" max="13" width="15.42578125" style="4" customWidth="1"/>
    <col min="14" max="14" width="12.5703125" style="1" customWidth="1"/>
    <col min="15" max="15" width="21.28515625" style="1" customWidth="1"/>
    <col min="16" max="16" width="12.5703125" style="1" customWidth="1"/>
    <col min="17" max="17" width="12.5703125" customWidth="1"/>
  </cols>
  <sheetData>
    <row r="1" spans="1:18" ht="27.75" customHeight="1" x14ac:dyDescent="0.25">
      <c r="A1" s="2" t="s">
        <v>0</v>
      </c>
      <c r="B1" s="2" t="s">
        <v>7</v>
      </c>
      <c r="C1" s="2" t="s">
        <v>6</v>
      </c>
      <c r="D1" s="8" t="s">
        <v>1</v>
      </c>
      <c r="E1" s="10" t="s">
        <v>2</v>
      </c>
      <c r="F1" s="2" t="s">
        <v>3</v>
      </c>
      <c r="G1" s="2" t="s">
        <v>4</v>
      </c>
      <c r="H1" s="2" t="s">
        <v>5</v>
      </c>
      <c r="I1" s="2" t="s">
        <v>72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8" x14ac:dyDescent="0.25">
      <c r="A2" s="1">
        <v>1</v>
      </c>
      <c r="B2" s="4">
        <f>YEAR(D2)</f>
        <v>2021</v>
      </c>
      <c r="C2" s="4">
        <f>MONTH(D2)</f>
        <v>1</v>
      </c>
      <c r="D2" s="9">
        <v>44202</v>
      </c>
      <c r="E2" s="11">
        <v>0.4375</v>
      </c>
      <c r="G2" s="4" t="s">
        <v>71</v>
      </c>
      <c r="J2" s="1" t="s">
        <v>27</v>
      </c>
      <c r="K2" s="4" t="str">
        <f>IFERROR(VLOOKUP(J2,Config!$A:$B,2,0),"")</f>
        <v>Nitrile gloves size M</v>
      </c>
      <c r="L2" s="1">
        <v>50</v>
      </c>
      <c r="M2" s="4" t="str">
        <f>IFERROR(VLOOKUP(J2,Config!$A:$G,7,0),"")</f>
        <v>Pack</v>
      </c>
    </row>
    <row r="3" spans="1:18" x14ac:dyDescent="0.25">
      <c r="A3" s="1">
        <v>2</v>
      </c>
      <c r="B3" s="4">
        <f t="shared" ref="B3:B35" si="0">YEAR(D3)</f>
        <v>2021</v>
      </c>
      <c r="C3" s="4">
        <f t="shared" ref="C3:C59" si="1">MONTH(D3)</f>
        <v>1</v>
      </c>
      <c r="D3" s="9">
        <v>44208</v>
      </c>
      <c r="E3" s="11">
        <v>0.64027777777777783</v>
      </c>
      <c r="G3" s="4" t="s">
        <v>71</v>
      </c>
      <c r="J3" s="1" t="s">
        <v>122</v>
      </c>
      <c r="K3" s="4" t="str">
        <f>IFERROR(VLOOKUP(J3,Config!$A:$B,2,0),"")</f>
        <v>Chíp ACT máy ASM</v>
      </c>
      <c r="L3" s="1">
        <v>4</v>
      </c>
      <c r="M3" s="4" t="str">
        <f>IFERROR(VLOOKUP(J3,Config!$A:$G,7,0),"")</f>
        <v>Reel</v>
      </c>
    </row>
    <row r="4" spans="1:18" x14ac:dyDescent="0.25">
      <c r="A4" s="1">
        <v>3</v>
      </c>
      <c r="B4" s="4">
        <f t="shared" si="0"/>
        <v>2021</v>
      </c>
      <c r="C4" s="4">
        <f t="shared" si="1"/>
        <v>1</v>
      </c>
      <c r="D4" s="9">
        <v>44208</v>
      </c>
      <c r="E4" s="11">
        <v>0.64027777777777783</v>
      </c>
      <c r="G4" s="4" t="s">
        <v>71</v>
      </c>
      <c r="J4" s="1" t="s">
        <v>116</v>
      </c>
      <c r="K4" s="4" t="str">
        <f>IFERROR(VLOOKUP(J4,Config!$A:$B,2,0),"")</f>
        <v>Nozzle 4108</v>
      </c>
      <c r="L4" s="1">
        <v>50</v>
      </c>
      <c r="M4" s="4" t="str">
        <f>IFERROR(VLOOKUP(J4,Config!$A:$G,7,0),"")</f>
        <v>Pac</v>
      </c>
    </row>
    <row r="5" spans="1:18" x14ac:dyDescent="0.25">
      <c r="A5" s="1">
        <v>4</v>
      </c>
      <c r="B5" s="4">
        <f t="shared" si="0"/>
        <v>2021</v>
      </c>
      <c r="C5" s="4">
        <f t="shared" si="1"/>
        <v>1</v>
      </c>
      <c r="D5" s="9">
        <v>44208</v>
      </c>
      <c r="E5" s="11">
        <v>0.64027777777777783</v>
      </c>
      <c r="G5" s="4" t="s">
        <v>71</v>
      </c>
      <c r="J5" s="1" t="s">
        <v>114</v>
      </c>
      <c r="K5" s="4" t="str">
        <f>IFERROR(VLOOKUP(J5,Config!$A:$B,2,0),"")</f>
        <v>Nozzle 4106</v>
      </c>
      <c r="L5" s="1">
        <v>3</v>
      </c>
      <c r="M5" s="4" t="str">
        <f>IFERROR(VLOOKUP(J5,Config!$A:$G,7,0),"")</f>
        <v>Pac</v>
      </c>
      <c r="R5" t="s">
        <v>299</v>
      </c>
    </row>
    <row r="6" spans="1:18" x14ac:dyDescent="0.25">
      <c r="A6" s="1">
        <v>5</v>
      </c>
      <c r="B6" s="4">
        <f t="shared" si="0"/>
        <v>2021</v>
      </c>
      <c r="C6" s="4">
        <f t="shared" si="1"/>
        <v>1</v>
      </c>
      <c r="D6" s="9">
        <v>44208</v>
      </c>
      <c r="E6" s="11">
        <v>0.64027777777777783</v>
      </c>
      <c r="G6" s="4" t="s">
        <v>71</v>
      </c>
      <c r="J6" s="1" t="s">
        <v>102</v>
      </c>
      <c r="K6" s="4" t="str">
        <f>IFERROR(VLOOKUP(J6,Config!$A:$B,2,0),"")</f>
        <v>Nozzle 1008</v>
      </c>
      <c r="L6" s="1">
        <v>3</v>
      </c>
      <c r="M6" s="4" t="str">
        <f>IFERROR(VLOOKUP(J6,Config!$A:$G,7,0),"")</f>
        <v>Pac</v>
      </c>
    </row>
    <row r="7" spans="1:18" x14ac:dyDescent="0.25">
      <c r="A7" s="1">
        <v>6</v>
      </c>
      <c r="B7" s="4">
        <f t="shared" si="0"/>
        <v>2021</v>
      </c>
      <c r="C7" s="4">
        <f t="shared" si="1"/>
        <v>1</v>
      </c>
      <c r="D7" s="9">
        <v>44208</v>
      </c>
      <c r="E7" s="11">
        <v>0.64027777777777783</v>
      </c>
      <c r="G7" s="4" t="s">
        <v>71</v>
      </c>
      <c r="J7" s="1" t="s">
        <v>103</v>
      </c>
      <c r="K7" s="4" t="str">
        <f>IFERROR(VLOOKUP(J7,Config!$A:$B,2,0),"")</f>
        <v>Nozzle 1009</v>
      </c>
      <c r="L7" s="1">
        <v>3</v>
      </c>
      <c r="M7" s="4" t="str">
        <f>IFERROR(VLOOKUP(J7,Config!$A:$G,7,0),"")</f>
        <v>Pac</v>
      </c>
    </row>
    <row r="8" spans="1:18" x14ac:dyDescent="0.25">
      <c r="A8" s="1">
        <v>7</v>
      </c>
      <c r="B8" s="4">
        <f t="shared" si="0"/>
        <v>2021</v>
      </c>
      <c r="C8" s="4">
        <f t="shared" si="1"/>
        <v>1</v>
      </c>
      <c r="D8" s="9">
        <v>44208</v>
      </c>
      <c r="E8" s="11">
        <v>0.64027777777777783</v>
      </c>
      <c r="G8" s="4" t="s">
        <v>71</v>
      </c>
      <c r="J8" s="1" t="s">
        <v>98</v>
      </c>
      <c r="K8" s="4" t="str">
        <f>IFERROR(VLOOKUP(J8,Config!$A:$B,2,0),"")</f>
        <v>Nozzle 1004</v>
      </c>
      <c r="L8" s="1">
        <v>5</v>
      </c>
      <c r="M8" s="4" t="str">
        <f>IFERROR(VLOOKUP(J8,Config!$A:$G,7,0),"")</f>
        <v>Pac</v>
      </c>
    </row>
    <row r="9" spans="1:18" x14ac:dyDescent="0.25">
      <c r="A9" s="1">
        <v>8</v>
      </c>
      <c r="B9" s="4">
        <f t="shared" si="0"/>
        <v>2021</v>
      </c>
      <c r="C9" s="4">
        <f t="shared" si="1"/>
        <v>1</v>
      </c>
      <c r="D9" s="9">
        <v>44208</v>
      </c>
      <c r="E9" s="11">
        <v>0.64027777777777783</v>
      </c>
      <c r="G9" s="4" t="s">
        <v>71</v>
      </c>
      <c r="J9" s="1" t="s">
        <v>242</v>
      </c>
      <c r="K9" s="4" t="str">
        <f>IFERROR(VLOOKUP(J9,Config!$A:$B,2,0),"")</f>
        <v>DP Driver CP20M2</v>
      </c>
      <c r="L9" s="1">
        <v>6</v>
      </c>
      <c r="M9" s="4" t="str">
        <f>IFERROR(VLOOKUP(J9,Config!$A:$G,7,0),"")</f>
        <v>Ea</v>
      </c>
    </row>
    <row r="10" spans="1:18" x14ac:dyDescent="0.25">
      <c r="A10" s="1">
        <v>9</v>
      </c>
      <c r="B10" s="4">
        <f t="shared" si="0"/>
        <v>2021</v>
      </c>
      <c r="C10" s="4">
        <f t="shared" si="1"/>
        <v>1</v>
      </c>
      <c r="D10" s="9">
        <v>44208</v>
      </c>
      <c r="E10" s="11">
        <v>0.64027777777777783</v>
      </c>
      <c r="G10" s="4" t="s">
        <v>71</v>
      </c>
      <c r="J10" s="1" t="s">
        <v>458</v>
      </c>
      <c r="K10" s="4" t="str">
        <f>IFERROR(VLOOKUP(J10,Config!$A:$B,2,0),"")</f>
        <v>Tăm bông vệ sinh head ASM</v>
      </c>
      <c r="L10" s="1">
        <v>50</v>
      </c>
      <c r="M10" s="4" t="str">
        <f>IFERROR(VLOOKUP(J10,Config!$A:$G,7,0),"")</f>
        <v>Pack</v>
      </c>
    </row>
    <row r="11" spans="1:18" x14ac:dyDescent="0.25">
      <c r="A11" s="1">
        <v>10</v>
      </c>
      <c r="B11" s="4">
        <f t="shared" si="0"/>
        <v>2021</v>
      </c>
      <c r="C11" s="4">
        <f t="shared" si="1"/>
        <v>1</v>
      </c>
      <c r="D11" s="9">
        <v>44211</v>
      </c>
      <c r="E11" s="11">
        <v>0.625</v>
      </c>
      <c r="G11" s="4" t="s">
        <v>71</v>
      </c>
      <c r="J11" s="1" t="s">
        <v>44</v>
      </c>
      <c r="K11" s="4" t="str">
        <f>IFERROR(VLOOKUP(J11,Config!$A:$B,2,0),"")</f>
        <v>Băng dính 2 mặt loại to</v>
      </c>
      <c r="L11" s="1">
        <v>30</v>
      </c>
      <c r="M11" s="4" t="str">
        <f>IFERROR(VLOOKUP(J11,Config!$A:$G,7,0),"")</f>
        <v>Reel</v>
      </c>
    </row>
    <row r="12" spans="1:18" x14ac:dyDescent="0.25">
      <c r="A12" s="1">
        <v>11</v>
      </c>
      <c r="B12" s="4">
        <f t="shared" si="0"/>
        <v>2021</v>
      </c>
      <c r="C12" s="4">
        <f t="shared" si="1"/>
        <v>1</v>
      </c>
      <c r="D12" s="9">
        <v>44211</v>
      </c>
      <c r="E12" s="11">
        <v>0.625</v>
      </c>
      <c r="G12" s="4" t="s">
        <v>71</v>
      </c>
      <c r="J12" s="1" t="s">
        <v>28</v>
      </c>
      <c r="K12" s="4" t="str">
        <f>IFERROR(VLOOKUP(J12,Config!$A:$B,2,0),"")</f>
        <v>Cồn IPA</v>
      </c>
      <c r="L12" s="1">
        <v>300</v>
      </c>
      <c r="M12" s="4" t="str">
        <f>IFERROR(VLOOKUP(J12,Config!$A:$G,7,0),"")</f>
        <v>Lít</v>
      </c>
    </row>
    <row r="13" spans="1:18" x14ac:dyDescent="0.25">
      <c r="A13" s="1">
        <v>12</v>
      </c>
      <c r="B13" s="4">
        <f t="shared" si="0"/>
        <v>2021</v>
      </c>
      <c r="C13" s="4">
        <f t="shared" si="1"/>
        <v>1</v>
      </c>
      <c r="D13" s="9">
        <v>44211</v>
      </c>
      <c r="E13" s="11">
        <v>0.625</v>
      </c>
      <c r="G13" s="4" t="s">
        <v>71</v>
      </c>
      <c r="J13" s="1" t="s">
        <v>22</v>
      </c>
      <c r="K13" s="4" t="str">
        <f>IFERROR(VLOOKUP(J13,Config!$A:$B,2,0),"")</f>
        <v>Khăn lau phòng sạch (100% polyester)</v>
      </c>
      <c r="L13" s="1">
        <v>70</v>
      </c>
      <c r="M13" s="4" t="str">
        <f>IFERROR(VLOOKUP(J13,Config!$A:$G,7,0),"")</f>
        <v>Pack</v>
      </c>
    </row>
    <row r="14" spans="1:18" x14ac:dyDescent="0.25">
      <c r="A14" s="1">
        <v>13</v>
      </c>
      <c r="B14" s="4">
        <f t="shared" si="0"/>
        <v>2021</v>
      </c>
      <c r="C14" s="4">
        <f t="shared" si="1"/>
        <v>1</v>
      </c>
      <c r="D14" s="9">
        <v>44212</v>
      </c>
      <c r="E14" s="11">
        <v>0.625</v>
      </c>
      <c r="G14" s="4" t="s">
        <v>71</v>
      </c>
      <c r="J14" s="1" t="s">
        <v>48</v>
      </c>
      <c r="K14" s="4" t="str">
        <f>IFERROR(VLOOKUP(J14,Config!$A:$B,2,0),"")</f>
        <v xml:space="preserve">Bút tô bad mark </v>
      </c>
      <c r="L14" s="1">
        <v>20</v>
      </c>
      <c r="M14" s="4" t="str">
        <f>IFERROR(VLOOKUP(J14,Config!$A:$G,7,0),"")</f>
        <v>Box</v>
      </c>
    </row>
    <row r="15" spans="1:18" x14ac:dyDescent="0.25">
      <c r="A15" s="1">
        <v>14</v>
      </c>
      <c r="B15" s="4">
        <f t="shared" si="0"/>
        <v>2021</v>
      </c>
      <c r="C15" s="4">
        <f t="shared" si="1"/>
        <v>1</v>
      </c>
      <c r="D15" s="9">
        <v>44212</v>
      </c>
      <c r="E15" s="11">
        <v>0.625</v>
      </c>
      <c r="G15" s="4" t="s">
        <v>71</v>
      </c>
      <c r="J15" s="1" t="s">
        <v>424</v>
      </c>
      <c r="K15" s="4" t="str">
        <f>IFERROR(VLOOKUP(J15,Config!$A:$B,2,0),"")</f>
        <v>Găng tay tĩnh điện màu trắng ( Sz: M)</v>
      </c>
      <c r="L15" s="1">
        <v>800</v>
      </c>
      <c r="M15" s="4" t="str">
        <f>IFERROR(VLOOKUP(J15,Config!$A:$G,7,0),"")</f>
        <v>Pair</v>
      </c>
    </row>
    <row r="16" spans="1:18" x14ac:dyDescent="0.25">
      <c r="A16" s="1">
        <v>15</v>
      </c>
      <c r="B16" s="4">
        <f t="shared" si="0"/>
        <v>2021</v>
      </c>
      <c r="C16" s="4">
        <f t="shared" si="1"/>
        <v>1</v>
      </c>
      <c r="D16" s="9">
        <v>44215</v>
      </c>
      <c r="E16" s="11">
        <v>0.45833333333333331</v>
      </c>
      <c r="G16" s="4" t="s">
        <v>71</v>
      </c>
      <c r="J16" s="24" t="s">
        <v>25</v>
      </c>
      <c r="K16" s="4" t="str">
        <f>IFERROR(VLOOKUP(J16,Config!$A:$B,2,0),"")</f>
        <v>MPM Cleaning Roll 380*300*10m</v>
      </c>
      <c r="L16" s="1">
        <v>480</v>
      </c>
      <c r="M16" s="4" t="str">
        <f>IFERROR(VLOOKUP(J16,Config!$A:$G,7,0),"")</f>
        <v>Reel</v>
      </c>
    </row>
    <row r="17" spans="1:13" x14ac:dyDescent="0.25">
      <c r="A17" s="1">
        <v>16</v>
      </c>
      <c r="B17" s="4">
        <f t="shared" si="0"/>
        <v>2021</v>
      </c>
      <c r="C17" s="4">
        <f t="shared" si="1"/>
        <v>1</v>
      </c>
      <c r="D17" s="9">
        <v>44215</v>
      </c>
      <c r="E17" s="11">
        <v>0.45833333333333331</v>
      </c>
      <c r="G17" s="4" t="s">
        <v>71</v>
      </c>
      <c r="J17" s="1" t="s">
        <v>23</v>
      </c>
      <c r="K17" s="4" t="str">
        <f>IFERROR(VLOOKUP(J17,Config!$A:$B,2,0),"")</f>
        <v>Giấy lau phòng sạch (55% cellulose, 45% polyester)</v>
      </c>
      <c r="L17" s="1">
        <v>80</v>
      </c>
      <c r="M17" s="4" t="str">
        <f>IFERROR(VLOOKUP(J17,Config!$A:$G,7,0),"")</f>
        <v>Pack</v>
      </c>
    </row>
    <row r="18" spans="1:13" x14ac:dyDescent="0.25">
      <c r="A18" s="1">
        <v>17</v>
      </c>
      <c r="B18" s="4">
        <f t="shared" si="0"/>
        <v>2021</v>
      </c>
      <c r="C18" s="4">
        <f t="shared" si="1"/>
        <v>1</v>
      </c>
      <c r="D18" s="9">
        <v>44215</v>
      </c>
      <c r="E18" s="11">
        <v>0.45833333333333331</v>
      </c>
      <c r="G18" s="4" t="s">
        <v>71</v>
      </c>
      <c r="J18" s="1" t="s">
        <v>46</v>
      </c>
      <c r="K18" s="4" t="str">
        <f>IFERROR(VLOOKUP(J18,Config!$A:$B,2,0),"")</f>
        <v>Băng dính 3M vệ sinh Nozzle</v>
      </c>
      <c r="L18" s="1">
        <v>30</v>
      </c>
      <c r="M18" s="4" t="str">
        <f>IFERROR(VLOOKUP(J18,Config!$A:$G,7,0),"")</f>
        <v>Reel</v>
      </c>
    </row>
    <row r="19" spans="1:13" x14ac:dyDescent="0.25">
      <c r="A19" s="1">
        <v>18</v>
      </c>
      <c r="B19" s="4">
        <f t="shared" si="0"/>
        <v>2021</v>
      </c>
      <c r="C19" s="4">
        <f t="shared" si="1"/>
        <v>1</v>
      </c>
      <c r="D19" s="9">
        <v>44222</v>
      </c>
      <c r="E19" s="11">
        <v>0.47916666666666669</v>
      </c>
      <c r="G19" s="4" t="s">
        <v>71</v>
      </c>
      <c r="J19" s="24" t="s">
        <v>426</v>
      </c>
      <c r="K19" s="4" t="str">
        <f>IFERROR(VLOOKUP(J19,Config!$A:$B,2,0),"")</f>
        <v>PL Splice Tape 8mm for ASM  FUJI DETECTI</v>
      </c>
      <c r="L19" s="1">
        <v>200</v>
      </c>
      <c r="M19" s="4" t="str">
        <f>IFERROR(VLOOKUP(J19,Config!$A:$G,7,0),"")</f>
        <v>Box</v>
      </c>
    </row>
    <row r="20" spans="1:13" x14ac:dyDescent="0.25">
      <c r="A20" s="1">
        <v>19</v>
      </c>
      <c r="B20" s="4">
        <f t="shared" si="0"/>
        <v>2021</v>
      </c>
      <c r="C20" s="4">
        <f t="shared" si="1"/>
        <v>1</v>
      </c>
      <c r="D20" s="9">
        <v>44223</v>
      </c>
      <c r="E20" s="11">
        <v>0.58333333333333337</v>
      </c>
      <c r="G20" s="4" t="s">
        <v>71</v>
      </c>
      <c r="J20" s="1" t="s">
        <v>122</v>
      </c>
      <c r="K20" s="4" t="str">
        <f>IFERROR(VLOOKUP(J20,Config!$A:$B,2,0),"")</f>
        <v>Chíp ACT máy ASM</v>
      </c>
      <c r="L20" s="1">
        <v>4</v>
      </c>
      <c r="M20" s="4" t="str">
        <f>IFERROR(VLOOKUP(J20,Config!$A:$G,7,0),"")</f>
        <v>Reel</v>
      </c>
    </row>
    <row r="21" spans="1:13" x14ac:dyDescent="0.25">
      <c r="A21" s="1">
        <v>20</v>
      </c>
      <c r="B21" s="4">
        <f t="shared" si="0"/>
        <v>2021</v>
      </c>
      <c r="C21" s="4">
        <f t="shared" si="1"/>
        <v>1</v>
      </c>
      <c r="D21" s="9">
        <v>44223</v>
      </c>
      <c r="E21" s="11">
        <v>0.58333333333333337</v>
      </c>
      <c r="G21" s="4" t="s">
        <v>71</v>
      </c>
      <c r="J21" s="1" t="s">
        <v>116</v>
      </c>
      <c r="K21" s="4" t="str">
        <f>IFERROR(VLOOKUP(J21,Config!$A:$B,2,0),"")</f>
        <v>Nozzle 4108</v>
      </c>
      <c r="L21" s="1">
        <v>22</v>
      </c>
      <c r="M21" s="4" t="str">
        <f>IFERROR(VLOOKUP(J21,Config!$A:$G,7,0),"")</f>
        <v>Pac</v>
      </c>
    </row>
    <row r="22" spans="1:13" x14ac:dyDescent="0.25">
      <c r="A22" s="1">
        <v>21</v>
      </c>
      <c r="B22" s="4">
        <f t="shared" si="0"/>
        <v>2021</v>
      </c>
      <c r="C22" s="4">
        <f t="shared" si="1"/>
        <v>1</v>
      </c>
      <c r="D22" s="9">
        <v>44223</v>
      </c>
      <c r="E22" s="11">
        <v>0.58333333333333337</v>
      </c>
      <c r="G22" s="4" t="s">
        <v>71</v>
      </c>
      <c r="J22" s="1" t="s">
        <v>98</v>
      </c>
      <c r="K22" s="4" t="str">
        <f>IFERROR(VLOOKUP(J22,Config!$A:$B,2,0),"")</f>
        <v>Nozzle 1004</v>
      </c>
      <c r="L22" s="1">
        <v>5</v>
      </c>
      <c r="M22" s="4" t="str">
        <f>IFERROR(VLOOKUP(J22,Config!$A:$G,7,0),"")</f>
        <v>Pac</v>
      </c>
    </row>
    <row r="23" spans="1:13" x14ac:dyDescent="0.25">
      <c r="A23" s="1">
        <v>22</v>
      </c>
      <c r="B23" s="4">
        <f t="shared" si="0"/>
        <v>2021</v>
      </c>
      <c r="C23" s="4">
        <f t="shared" si="1"/>
        <v>1</v>
      </c>
      <c r="D23" s="9">
        <v>44223</v>
      </c>
      <c r="E23" s="11">
        <v>0.58333333333333337</v>
      </c>
      <c r="G23" s="4" t="s">
        <v>71</v>
      </c>
      <c r="J23" s="1" t="s">
        <v>97</v>
      </c>
      <c r="K23" s="4" t="str">
        <f>IFERROR(VLOOKUP(J23,Config!$A:$B,2,0),"")</f>
        <v>Nozzle1003</v>
      </c>
      <c r="L23" s="1">
        <v>5</v>
      </c>
      <c r="M23" s="4" t="str">
        <f>IFERROR(VLOOKUP(J23,Config!$A:$G,7,0),"")</f>
        <v>Pac</v>
      </c>
    </row>
    <row r="24" spans="1:13" x14ac:dyDescent="0.25">
      <c r="A24" s="1">
        <v>23</v>
      </c>
      <c r="B24" s="4">
        <f t="shared" si="0"/>
        <v>2021</v>
      </c>
      <c r="C24" s="4">
        <f t="shared" si="1"/>
        <v>1</v>
      </c>
      <c r="D24" s="9">
        <v>44223</v>
      </c>
      <c r="E24" s="11">
        <v>0.58333333333333337</v>
      </c>
      <c r="G24" s="4" t="s">
        <v>71</v>
      </c>
      <c r="J24" s="1" t="s">
        <v>102</v>
      </c>
      <c r="K24" s="4" t="str">
        <f>IFERROR(VLOOKUP(J24,Config!$A:$B,2,0),"")</f>
        <v>Nozzle 1008</v>
      </c>
      <c r="L24" s="1">
        <v>4</v>
      </c>
      <c r="M24" s="4" t="str">
        <f>IFERROR(VLOOKUP(J24,Config!$A:$G,7,0),"")</f>
        <v>Pac</v>
      </c>
    </row>
    <row r="25" spans="1:13" x14ac:dyDescent="0.25">
      <c r="A25" s="1">
        <v>24</v>
      </c>
      <c r="B25" s="4">
        <f t="shared" si="0"/>
        <v>2021</v>
      </c>
      <c r="C25" s="4">
        <f t="shared" si="1"/>
        <v>1</v>
      </c>
      <c r="D25" s="9">
        <v>44223</v>
      </c>
      <c r="E25" s="11">
        <v>0.58333333333333337</v>
      </c>
      <c r="G25" s="4" t="s">
        <v>71</v>
      </c>
      <c r="J25" s="1" t="s">
        <v>114</v>
      </c>
      <c r="K25" s="4" t="str">
        <f>IFERROR(VLOOKUP(J25,Config!$A:$B,2,0),"")</f>
        <v>Nozzle 4106</v>
      </c>
      <c r="L25" s="1">
        <v>3</v>
      </c>
      <c r="M25" s="4" t="str">
        <f>IFERROR(VLOOKUP(J25,Config!$A:$G,7,0),"")</f>
        <v>Pac</v>
      </c>
    </row>
    <row r="26" spans="1:13" x14ac:dyDescent="0.25">
      <c r="A26" s="1">
        <v>25</v>
      </c>
      <c r="B26" s="4">
        <f t="shared" si="0"/>
        <v>2021</v>
      </c>
      <c r="C26" s="4">
        <f t="shared" si="1"/>
        <v>1</v>
      </c>
      <c r="D26" s="9">
        <v>44223</v>
      </c>
      <c r="E26" s="11">
        <v>0.58333333333333337</v>
      </c>
      <c r="G26" s="4" t="s">
        <v>71</v>
      </c>
      <c r="J26" s="1" t="s">
        <v>103</v>
      </c>
      <c r="K26" s="4" t="str">
        <f>IFERROR(VLOOKUP(J26,Config!$A:$B,2,0),"")</f>
        <v>Nozzle 1009</v>
      </c>
      <c r="L26" s="1">
        <v>3</v>
      </c>
      <c r="M26" s="4" t="str">
        <f>IFERROR(VLOOKUP(J26,Config!$A:$G,7,0),"")</f>
        <v>Pac</v>
      </c>
    </row>
    <row r="27" spans="1:13" x14ac:dyDescent="0.25">
      <c r="A27" s="1">
        <v>26</v>
      </c>
      <c r="B27" s="4">
        <f t="shared" si="0"/>
        <v>2021</v>
      </c>
      <c r="C27" s="4">
        <f t="shared" si="1"/>
        <v>1</v>
      </c>
      <c r="D27" s="9">
        <v>44223</v>
      </c>
      <c r="E27" s="11">
        <v>0.58333333333333337</v>
      </c>
      <c r="G27" s="4" t="s">
        <v>71</v>
      </c>
      <c r="J27" s="1" t="s">
        <v>106</v>
      </c>
      <c r="K27" s="4" t="str">
        <f>IFERROR(VLOOKUP(J27,Config!$A:$B,2,0),"")</f>
        <v>Nozzle 4028</v>
      </c>
      <c r="L27" s="1">
        <v>3</v>
      </c>
      <c r="M27" s="4" t="str">
        <f>IFERROR(VLOOKUP(J27,Config!$A:$G,7,0),"")</f>
        <v>Pac</v>
      </c>
    </row>
    <row r="28" spans="1:13" x14ac:dyDescent="0.25">
      <c r="A28" s="1">
        <v>27</v>
      </c>
      <c r="B28" s="4">
        <f t="shared" si="0"/>
        <v>2021</v>
      </c>
      <c r="C28" s="4">
        <f t="shared" si="1"/>
        <v>1</v>
      </c>
      <c r="D28" s="9">
        <v>44223</v>
      </c>
      <c r="E28" s="11">
        <v>0.58333333333333337</v>
      </c>
      <c r="G28" s="4" t="s">
        <v>71</v>
      </c>
      <c r="J28" s="1" t="s">
        <v>95</v>
      </c>
      <c r="K28" s="4" t="str">
        <f>IFERROR(VLOOKUP(J28,Config!$A:$B,2,0),"")</f>
        <v>Thảm chống tĩnh điện</v>
      </c>
      <c r="L28" s="1">
        <v>2</v>
      </c>
      <c r="M28" s="4" t="str">
        <f>IFERROR(VLOOKUP(J28,Config!$A:$G,7,0),"")</f>
        <v>Roll</v>
      </c>
    </row>
    <row r="29" spans="1:13" x14ac:dyDescent="0.25">
      <c r="A29" s="1">
        <v>28</v>
      </c>
      <c r="B29" s="4">
        <f t="shared" si="0"/>
        <v>2021</v>
      </c>
      <c r="C29" s="4">
        <f t="shared" si="1"/>
        <v>1</v>
      </c>
      <c r="D29" s="9">
        <v>44225</v>
      </c>
      <c r="E29" s="11">
        <v>0.66666666666666663</v>
      </c>
      <c r="G29" s="4" t="s">
        <v>71</v>
      </c>
      <c r="J29" s="24" t="s">
        <v>245</v>
      </c>
      <c r="K29" s="4" t="str">
        <f>IFERROR(VLOOKUP(J29,Config!$A:$B,2,0),"")</f>
        <v>Lưỡi dao máy printer</v>
      </c>
      <c r="L29" s="1">
        <v>20</v>
      </c>
      <c r="M29" s="4" t="str">
        <f>IFERROR(VLOOKUP(J29,Config!$A:$G,7,0),"")</f>
        <v>Ea</v>
      </c>
    </row>
    <row r="30" spans="1:13" x14ac:dyDescent="0.25">
      <c r="A30" s="1">
        <v>30</v>
      </c>
      <c r="B30" s="4">
        <f t="shared" si="0"/>
        <v>2021</v>
      </c>
      <c r="C30" s="4">
        <f t="shared" si="1"/>
        <v>1</v>
      </c>
      <c r="D30" s="9">
        <v>44225</v>
      </c>
      <c r="E30" s="11">
        <v>0.66666666666666663</v>
      </c>
      <c r="G30" s="4" t="s">
        <v>71</v>
      </c>
      <c r="J30" s="24" t="s">
        <v>29</v>
      </c>
      <c r="K30" s="4" t="str">
        <f>IFERROR(VLOOKUP(J30,Config!$A:$B,2,0),"")</f>
        <v>Khẩu trang</v>
      </c>
      <c r="L30" s="1">
        <v>30</v>
      </c>
      <c r="M30" s="4" t="str">
        <f>IFERROR(VLOOKUP(J30,Config!$A:$G,7,0),"")</f>
        <v>Pack</v>
      </c>
    </row>
    <row r="31" spans="1:13" x14ac:dyDescent="0.25">
      <c r="A31" s="1">
        <v>31</v>
      </c>
      <c r="B31" s="4">
        <f t="shared" si="0"/>
        <v>2021</v>
      </c>
      <c r="C31" s="4">
        <f t="shared" si="1"/>
        <v>2</v>
      </c>
      <c r="D31" s="9">
        <v>44230</v>
      </c>
      <c r="E31" s="11">
        <v>0.64583333333333337</v>
      </c>
      <c r="G31" s="4" t="s">
        <v>71</v>
      </c>
      <c r="J31" s="1" t="s">
        <v>27</v>
      </c>
      <c r="K31" s="4" t="str">
        <f>IFERROR(VLOOKUP(J31,Config!$A:$B,2,0),"")</f>
        <v>Nitrile gloves size M</v>
      </c>
      <c r="L31" s="1">
        <v>20</v>
      </c>
      <c r="M31" s="4" t="str">
        <f>IFERROR(VLOOKUP(J31,Config!$A:$G,7,0),"")</f>
        <v>Pack</v>
      </c>
    </row>
    <row r="32" spans="1:13" x14ac:dyDescent="0.25">
      <c r="A32" s="1">
        <v>32</v>
      </c>
      <c r="B32" s="4">
        <f t="shared" si="0"/>
        <v>2021</v>
      </c>
      <c r="C32" s="4">
        <f t="shared" si="1"/>
        <v>2</v>
      </c>
      <c r="D32" s="9">
        <v>44245</v>
      </c>
      <c r="E32" s="11">
        <v>0.66666666666666663</v>
      </c>
      <c r="G32" s="4" t="s">
        <v>71</v>
      </c>
      <c r="J32" s="1" t="s">
        <v>43</v>
      </c>
      <c r="K32" s="4" t="str">
        <f>IFERROR(VLOOKUP(J32,Config!$A:$B,2,0),"")</f>
        <v>Băng dính chịu nhiệt PET( Màu đồng ) 10mm*33m</v>
      </c>
      <c r="L32" s="1">
        <v>300</v>
      </c>
      <c r="M32" s="4" t="str">
        <f>IFERROR(VLOOKUP(J32,Config!$A:$G,7,0),"")</f>
        <v>Reel</v>
      </c>
    </row>
    <row r="33" spans="1:13" x14ac:dyDescent="0.25">
      <c r="A33" s="1">
        <v>33</v>
      </c>
      <c r="B33" s="4">
        <f t="shared" si="0"/>
        <v>2021</v>
      </c>
      <c r="C33" s="4">
        <f t="shared" si="1"/>
        <v>2</v>
      </c>
      <c r="D33" s="9">
        <v>44245</v>
      </c>
      <c r="E33" s="11">
        <v>0.66666666666666663</v>
      </c>
      <c r="G33" s="4" t="s">
        <v>71</v>
      </c>
      <c r="J33" s="1" t="s">
        <v>28</v>
      </c>
      <c r="K33" s="4" t="str">
        <f>IFERROR(VLOOKUP(J33,Config!$A:$B,2,0),"")</f>
        <v>Cồn IPA</v>
      </c>
      <c r="L33" s="1">
        <v>300</v>
      </c>
      <c r="M33" s="4" t="str">
        <f>IFERROR(VLOOKUP(J33,Config!$A:$G,7,0),"")</f>
        <v>Lít</v>
      </c>
    </row>
    <row r="34" spans="1:13" x14ac:dyDescent="0.25">
      <c r="A34" s="1">
        <v>35</v>
      </c>
      <c r="B34" s="4">
        <f t="shared" si="0"/>
        <v>2021</v>
      </c>
      <c r="C34" s="4">
        <f t="shared" si="1"/>
        <v>2</v>
      </c>
      <c r="D34" s="9">
        <v>44245</v>
      </c>
      <c r="E34" s="11">
        <v>0.66666666666666663</v>
      </c>
      <c r="G34" s="4" t="s">
        <v>71</v>
      </c>
      <c r="J34" s="1" t="s">
        <v>23</v>
      </c>
      <c r="K34" s="4" t="str">
        <f>IFERROR(VLOOKUP(J34,Config!$A:$B,2,0),"")</f>
        <v>Giấy lau phòng sạch (55% cellulose, 45% polyester)</v>
      </c>
      <c r="L34" s="1">
        <v>60</v>
      </c>
      <c r="M34" s="4" t="str">
        <f>IFERROR(VLOOKUP(J34,Config!$A:$G,7,0),"")</f>
        <v>Pack</v>
      </c>
    </row>
    <row r="35" spans="1:13" x14ac:dyDescent="0.25">
      <c r="A35" s="1">
        <v>36</v>
      </c>
      <c r="B35" s="4">
        <f t="shared" si="0"/>
        <v>2021</v>
      </c>
      <c r="C35" s="4">
        <f t="shared" si="1"/>
        <v>2</v>
      </c>
      <c r="D35" s="9">
        <v>44245</v>
      </c>
      <c r="E35" s="11">
        <v>0.66666666666666663</v>
      </c>
      <c r="G35" s="4" t="s">
        <v>71</v>
      </c>
      <c r="J35" s="1" t="s">
        <v>22</v>
      </c>
      <c r="K35" s="4" t="str">
        <f>IFERROR(VLOOKUP(J35,Config!$A:$B,2,0),"")</f>
        <v>Khăn lau phòng sạch (100% polyester)</v>
      </c>
      <c r="L35" s="1">
        <v>80</v>
      </c>
      <c r="M35" s="4" t="str">
        <f>IFERROR(VLOOKUP(J35,Config!$A:$G,7,0),"")</f>
        <v>Pack</v>
      </c>
    </row>
    <row r="36" spans="1:13" x14ac:dyDescent="0.25">
      <c r="A36" s="1">
        <v>37</v>
      </c>
      <c r="B36" s="4">
        <f t="shared" ref="B36:B59" si="2">YEAR(D36)</f>
        <v>2021</v>
      </c>
      <c r="C36" s="4">
        <f t="shared" si="1"/>
        <v>2</v>
      </c>
      <c r="D36" s="9">
        <v>44245</v>
      </c>
      <c r="E36" s="11">
        <v>0.66666666666666663</v>
      </c>
      <c r="G36" s="4" t="s">
        <v>71</v>
      </c>
      <c r="J36" s="1" t="s">
        <v>393</v>
      </c>
      <c r="K36" s="4" t="str">
        <f>IFERROR(VLOOKUP(J36,Config!$A:$B,2,0),"")</f>
        <v>Vòng đeo tay chống tĩnh điện</v>
      </c>
      <c r="L36" s="1">
        <v>30</v>
      </c>
      <c r="M36" s="4" t="str">
        <f>IFERROR(VLOOKUP(J36,Config!$A:$G,7,0),"")</f>
        <v>Ea</v>
      </c>
    </row>
    <row r="37" spans="1:13" x14ac:dyDescent="0.25">
      <c r="A37" s="1">
        <v>38</v>
      </c>
      <c r="B37" s="4">
        <f t="shared" si="2"/>
        <v>2021</v>
      </c>
      <c r="C37" s="4">
        <f t="shared" si="1"/>
        <v>2</v>
      </c>
      <c r="D37" s="9">
        <v>44245</v>
      </c>
      <c r="E37" s="11">
        <v>0.66666666666666663</v>
      </c>
      <c r="G37" s="4" t="s">
        <v>71</v>
      </c>
      <c r="J37" s="1" t="s">
        <v>535</v>
      </c>
      <c r="K37" s="4" t="str">
        <f>IFERROR(VLOOKUP(J37,Config!$A:$B,2,0),"")</f>
        <v>Nozzle 4235</v>
      </c>
      <c r="L37" s="1">
        <v>162</v>
      </c>
      <c r="M37" s="4" t="str">
        <f>IFERROR(VLOOKUP(J37,Config!$A:$G,7,0),"")</f>
        <v>PAC</v>
      </c>
    </row>
    <row r="38" spans="1:13" x14ac:dyDescent="0.25">
      <c r="A38" s="1">
        <v>41</v>
      </c>
      <c r="B38" s="4">
        <f t="shared" si="2"/>
        <v>2021</v>
      </c>
      <c r="C38" s="4">
        <f t="shared" si="1"/>
        <v>2</v>
      </c>
      <c r="D38" s="9">
        <v>44246</v>
      </c>
      <c r="E38" s="11">
        <v>0.5625</v>
      </c>
      <c r="G38" s="4" t="s">
        <v>71</v>
      </c>
      <c r="J38" s="1" t="s">
        <v>424</v>
      </c>
      <c r="K38" s="4" t="str">
        <f>IFERROR(VLOOKUP(J38,Config!$A:$B,2,0),"")</f>
        <v>Găng tay tĩnh điện màu trắng ( Sz: M)</v>
      </c>
      <c r="L38" s="1">
        <v>800</v>
      </c>
      <c r="M38" s="4" t="str">
        <f>IFERROR(VLOOKUP(J38,Config!$A:$G,7,0),"")</f>
        <v>Pair</v>
      </c>
    </row>
    <row r="39" spans="1:13" x14ac:dyDescent="0.25">
      <c r="A39" s="1">
        <v>42</v>
      </c>
      <c r="B39" s="4">
        <f t="shared" si="2"/>
        <v>2021</v>
      </c>
      <c r="C39" s="4">
        <f t="shared" si="1"/>
        <v>2</v>
      </c>
      <c r="D39" s="9">
        <v>44246</v>
      </c>
      <c r="E39" s="11">
        <v>0.5625</v>
      </c>
      <c r="G39" s="4" t="s">
        <v>71</v>
      </c>
      <c r="J39" s="24" t="s">
        <v>25</v>
      </c>
      <c r="K39" s="4" t="str">
        <f>IFERROR(VLOOKUP(J39,Config!$A:$B,2,0),"")</f>
        <v>MPM Cleaning Roll 380*300*10m</v>
      </c>
      <c r="L39" s="1">
        <v>420</v>
      </c>
      <c r="M39" s="4" t="str">
        <f>IFERROR(VLOOKUP(J39,Config!$A:$G,7,0),"")</f>
        <v>Reel</v>
      </c>
    </row>
    <row r="40" spans="1:13" x14ac:dyDescent="0.25">
      <c r="A40" s="1">
        <v>43</v>
      </c>
      <c r="B40" s="4">
        <f t="shared" si="2"/>
        <v>2021</v>
      </c>
      <c r="C40" s="4">
        <f t="shared" si="1"/>
        <v>2</v>
      </c>
      <c r="D40" s="9">
        <v>44249</v>
      </c>
      <c r="E40" s="11">
        <v>0.58333333333333337</v>
      </c>
      <c r="G40" s="4" t="s">
        <v>71</v>
      </c>
      <c r="J40" s="1" t="s">
        <v>122</v>
      </c>
      <c r="K40" s="4" t="str">
        <f>IFERROR(VLOOKUP(J40,Config!$A:$B,2,0),"")</f>
        <v>Chíp ACT máy ASM</v>
      </c>
      <c r="L40" s="1">
        <v>5</v>
      </c>
      <c r="M40" s="4" t="str">
        <f>IFERROR(VLOOKUP(J40,Config!$A:$G,7,0),"")</f>
        <v>Reel</v>
      </c>
    </row>
    <row r="41" spans="1:13" x14ac:dyDescent="0.25">
      <c r="A41" s="1">
        <v>44</v>
      </c>
      <c r="B41" s="4">
        <f t="shared" si="2"/>
        <v>2021</v>
      </c>
      <c r="C41" s="4">
        <f t="shared" si="1"/>
        <v>2</v>
      </c>
      <c r="D41" s="9">
        <v>44249</v>
      </c>
      <c r="E41" s="11">
        <v>0.58333333333333337</v>
      </c>
      <c r="G41" s="4" t="s">
        <v>71</v>
      </c>
      <c r="J41" s="1" t="s">
        <v>116</v>
      </c>
      <c r="K41" s="4" t="str">
        <f>IFERROR(VLOOKUP(J41,Config!$A:$B,2,0),"")</f>
        <v>Nozzle 4108</v>
      </c>
      <c r="L41" s="1">
        <v>8</v>
      </c>
      <c r="M41" s="4" t="str">
        <f>IFERROR(VLOOKUP(J41,Config!$A:$G,7,0),"")</f>
        <v>Pac</v>
      </c>
    </row>
    <row r="42" spans="1:13" x14ac:dyDescent="0.25">
      <c r="A42" s="1">
        <v>45</v>
      </c>
      <c r="B42" s="4">
        <f t="shared" si="2"/>
        <v>2021</v>
      </c>
      <c r="C42" s="4">
        <f t="shared" si="1"/>
        <v>3</v>
      </c>
      <c r="D42" s="9">
        <v>44261</v>
      </c>
      <c r="E42" s="11">
        <v>0.55208333333333337</v>
      </c>
      <c r="G42" s="4" t="s">
        <v>71</v>
      </c>
      <c r="J42" s="1" t="s">
        <v>27</v>
      </c>
      <c r="K42" s="4" t="str">
        <f>IFERROR(VLOOKUP(J42,Config!$A:$B,2,0),"")</f>
        <v>Nitrile gloves size M</v>
      </c>
      <c r="L42" s="1">
        <v>40</v>
      </c>
      <c r="M42" s="4" t="str">
        <f>IFERROR(VLOOKUP(J42,Config!$A:$G,7,0),"")</f>
        <v>Pack</v>
      </c>
    </row>
    <row r="43" spans="1:13" x14ac:dyDescent="0.25">
      <c r="A43" s="1">
        <v>46</v>
      </c>
      <c r="B43" s="4">
        <f t="shared" si="2"/>
        <v>2021</v>
      </c>
      <c r="C43" s="4">
        <f t="shared" si="1"/>
        <v>3</v>
      </c>
      <c r="D43" s="9">
        <v>44261</v>
      </c>
      <c r="E43" s="11">
        <v>0.55208333333333337</v>
      </c>
      <c r="G43" s="4" t="s">
        <v>71</v>
      </c>
      <c r="J43" s="1" t="s">
        <v>98</v>
      </c>
      <c r="K43" s="4" t="str">
        <f>IFERROR(VLOOKUP(J43,Config!$A:$B,2,0),"")</f>
        <v>Nozzle 1004</v>
      </c>
      <c r="L43" s="1">
        <v>10</v>
      </c>
      <c r="M43" s="4" t="str">
        <f>IFERROR(VLOOKUP(J43,Config!$A:$G,7,0),"")</f>
        <v>Pac</v>
      </c>
    </row>
    <row r="44" spans="1:13" x14ac:dyDescent="0.25">
      <c r="A44" s="1">
        <v>47</v>
      </c>
      <c r="B44" s="4">
        <f t="shared" si="2"/>
        <v>2021</v>
      </c>
      <c r="C44" s="4">
        <f t="shared" si="1"/>
        <v>3</v>
      </c>
      <c r="D44" s="9">
        <v>44261</v>
      </c>
      <c r="E44" s="11">
        <v>0.55208333333333337</v>
      </c>
      <c r="G44" s="4" t="s">
        <v>71</v>
      </c>
      <c r="J44" s="1" t="s">
        <v>97</v>
      </c>
      <c r="K44" s="4" t="str">
        <f>IFERROR(VLOOKUP(J44,Config!$A:$B,2,0),"")</f>
        <v>Nozzle1003</v>
      </c>
      <c r="L44" s="1">
        <v>30</v>
      </c>
      <c r="M44" s="4" t="str">
        <f>IFERROR(VLOOKUP(J44,Config!$A:$G,7,0),"")</f>
        <v>Pac</v>
      </c>
    </row>
    <row r="45" spans="1:13" x14ac:dyDescent="0.25">
      <c r="A45" s="1">
        <v>48</v>
      </c>
      <c r="B45" s="4">
        <f t="shared" si="2"/>
        <v>2021</v>
      </c>
      <c r="C45" s="4">
        <f t="shared" si="1"/>
        <v>3</v>
      </c>
      <c r="D45" s="9">
        <v>44261</v>
      </c>
      <c r="E45" s="11">
        <v>0.55208333333333337</v>
      </c>
      <c r="G45" s="4" t="s">
        <v>71</v>
      </c>
      <c r="J45" s="1" t="s">
        <v>102</v>
      </c>
      <c r="K45" s="4" t="str">
        <f>IFERROR(VLOOKUP(J45,Config!$A:$B,2,0),"")</f>
        <v>Nozzle 1008</v>
      </c>
      <c r="L45" s="1">
        <v>15</v>
      </c>
      <c r="M45" s="4" t="str">
        <f>IFERROR(VLOOKUP(J45,Config!$A:$G,7,0),"")</f>
        <v>Pac</v>
      </c>
    </row>
    <row r="46" spans="1:13" x14ac:dyDescent="0.25">
      <c r="A46" s="1">
        <v>49</v>
      </c>
      <c r="B46" s="4">
        <f t="shared" si="2"/>
        <v>2021</v>
      </c>
      <c r="C46" s="4">
        <f t="shared" si="1"/>
        <v>3</v>
      </c>
      <c r="D46" s="9">
        <v>44264</v>
      </c>
      <c r="E46" s="11">
        <v>0.47916666666666669</v>
      </c>
      <c r="G46" s="4" t="s">
        <v>71</v>
      </c>
      <c r="J46" s="24" t="s">
        <v>29</v>
      </c>
      <c r="K46" s="4" t="str">
        <f>IFERROR(VLOOKUP(J46,Config!$A:$B,2,0),"")</f>
        <v>Khẩu trang</v>
      </c>
      <c r="L46" s="1">
        <v>40</v>
      </c>
      <c r="M46" s="4" t="str">
        <f>IFERROR(VLOOKUP(J46,Config!$A:$G,7,0),"")</f>
        <v>Pack</v>
      </c>
    </row>
    <row r="47" spans="1:13" x14ac:dyDescent="0.25">
      <c r="A47" s="1">
        <v>50</v>
      </c>
      <c r="B47" s="4">
        <f t="shared" si="2"/>
        <v>2021</v>
      </c>
      <c r="C47" s="4">
        <f t="shared" si="1"/>
        <v>3</v>
      </c>
      <c r="D47" s="9">
        <v>44272</v>
      </c>
      <c r="E47" s="11">
        <v>0.5625</v>
      </c>
      <c r="G47" s="4" t="s">
        <v>71</v>
      </c>
      <c r="J47" s="1" t="s">
        <v>27</v>
      </c>
      <c r="K47" s="4" t="str">
        <f>IFERROR(VLOOKUP(J47,Config!$A:$B,2,0),"")</f>
        <v>Nitrile gloves size M</v>
      </c>
      <c r="L47" s="1">
        <v>100</v>
      </c>
      <c r="M47" s="4" t="str">
        <f>IFERROR(VLOOKUP(J47,Config!$A:$G,7,0),"")</f>
        <v>Pack</v>
      </c>
    </row>
    <row r="48" spans="1:13" x14ac:dyDescent="0.25">
      <c r="A48" s="1">
        <v>51</v>
      </c>
      <c r="B48" s="4">
        <f t="shared" si="2"/>
        <v>2021</v>
      </c>
      <c r="C48" s="4">
        <f t="shared" si="1"/>
        <v>3</v>
      </c>
      <c r="D48" s="9">
        <v>44277</v>
      </c>
      <c r="E48" s="11">
        <v>0.64583333333333337</v>
      </c>
      <c r="G48" s="4" t="s">
        <v>71</v>
      </c>
      <c r="J48" s="1" t="s">
        <v>28</v>
      </c>
      <c r="K48" s="4" t="str">
        <f>IFERROR(VLOOKUP(J48,Config!$A:$B,2,0),"")</f>
        <v>Cồn IPA</v>
      </c>
      <c r="L48" s="1">
        <v>200</v>
      </c>
      <c r="M48" s="4" t="str">
        <f>IFERROR(VLOOKUP(J48,Config!$A:$G,7,0),"")</f>
        <v>Lít</v>
      </c>
    </row>
    <row r="49" spans="1:13" x14ac:dyDescent="0.25">
      <c r="A49" s="1">
        <v>52</v>
      </c>
      <c r="B49" s="4">
        <f t="shared" si="2"/>
        <v>2021</v>
      </c>
      <c r="C49" s="4">
        <f t="shared" si="1"/>
        <v>3</v>
      </c>
      <c r="D49" s="9">
        <v>44277</v>
      </c>
      <c r="E49" s="11">
        <v>0.64583333333333337</v>
      </c>
      <c r="G49" s="4" t="s">
        <v>71</v>
      </c>
      <c r="J49" s="1" t="s">
        <v>23</v>
      </c>
      <c r="K49" s="4" t="str">
        <f>IFERROR(VLOOKUP(J49,Config!$A:$B,2,0),"")</f>
        <v>Giấy lau phòng sạch (55% cellulose, 45% polyester)</v>
      </c>
      <c r="L49" s="1">
        <v>11</v>
      </c>
      <c r="M49" s="4" t="str">
        <f>IFERROR(VLOOKUP(J49,Config!$A:$G,7,0),"")</f>
        <v>Pack</v>
      </c>
    </row>
    <row r="50" spans="1:13" x14ac:dyDescent="0.25">
      <c r="A50" s="1">
        <v>53</v>
      </c>
      <c r="B50" s="4">
        <f t="shared" si="2"/>
        <v>2021</v>
      </c>
      <c r="C50" s="4">
        <f t="shared" si="1"/>
        <v>3</v>
      </c>
      <c r="D50" s="9">
        <v>44277</v>
      </c>
      <c r="E50" s="11">
        <v>0.64583333333333337</v>
      </c>
      <c r="G50" s="4" t="s">
        <v>71</v>
      </c>
      <c r="J50" s="1" t="s">
        <v>22</v>
      </c>
      <c r="K50" s="4" t="str">
        <f>IFERROR(VLOOKUP(J50,Config!$A:$B,2,0),"")</f>
        <v>Khăn lau phòng sạch (100% polyester)</v>
      </c>
      <c r="L50" s="1">
        <v>60</v>
      </c>
      <c r="M50" s="4" t="str">
        <f>IFERROR(VLOOKUP(J50,Config!$A:$G,7,0),"")</f>
        <v>Pack</v>
      </c>
    </row>
    <row r="51" spans="1:13" x14ac:dyDescent="0.25">
      <c r="A51" s="1">
        <v>54</v>
      </c>
      <c r="B51" s="4">
        <f t="shared" si="2"/>
        <v>2021</v>
      </c>
      <c r="C51" s="4">
        <f t="shared" si="1"/>
        <v>3</v>
      </c>
      <c r="D51" s="9">
        <v>44278</v>
      </c>
      <c r="E51" s="11">
        <v>0.66666666666666663</v>
      </c>
      <c r="G51" s="4" t="s">
        <v>71</v>
      </c>
      <c r="J51" s="1" t="s">
        <v>424</v>
      </c>
      <c r="K51" s="4" t="str">
        <f>IFERROR(VLOOKUP(J51,Config!$A:$B,2,0),"")</f>
        <v>Găng tay tĩnh điện màu trắng ( Sz: M)</v>
      </c>
      <c r="L51" s="1">
        <v>600</v>
      </c>
      <c r="M51" s="4" t="str">
        <f>IFERROR(VLOOKUP(J51,Config!$A:$G,7,0),"")</f>
        <v>Pair</v>
      </c>
    </row>
    <row r="52" spans="1:13" x14ac:dyDescent="0.25">
      <c r="A52" s="1">
        <v>55</v>
      </c>
      <c r="B52" s="4">
        <f t="shared" si="2"/>
        <v>2021</v>
      </c>
      <c r="C52" s="4">
        <f t="shared" si="1"/>
        <v>3</v>
      </c>
      <c r="D52" s="9">
        <v>44281</v>
      </c>
      <c r="E52" s="11">
        <v>0.66666666666666663</v>
      </c>
      <c r="G52" s="4" t="s">
        <v>71</v>
      </c>
      <c r="J52" s="24" t="s">
        <v>25</v>
      </c>
      <c r="K52" s="4" t="str">
        <f>IFERROR(VLOOKUP(J52,Config!$A:$B,2,0),"")</f>
        <v>MPM Cleaning Roll 380*300*10m</v>
      </c>
      <c r="L52" s="1">
        <v>350</v>
      </c>
      <c r="M52" s="4" t="str">
        <f>IFERROR(VLOOKUP(J52,Config!$A:$G,7,0),"")</f>
        <v>Reel</v>
      </c>
    </row>
    <row r="53" spans="1:13" x14ac:dyDescent="0.25">
      <c r="A53" s="1">
        <v>56</v>
      </c>
      <c r="B53" s="4">
        <f t="shared" si="2"/>
        <v>2021</v>
      </c>
      <c r="C53" s="4">
        <f t="shared" si="1"/>
        <v>3</v>
      </c>
      <c r="D53" s="9">
        <v>44282</v>
      </c>
      <c r="E53" s="11">
        <v>0.625</v>
      </c>
      <c r="G53" s="4" t="s">
        <v>71</v>
      </c>
      <c r="J53" s="1" t="s">
        <v>23</v>
      </c>
      <c r="K53" s="4" t="str">
        <f>IFERROR(VLOOKUP(J53,Config!$A:$B,2,0),"")</f>
        <v>Giấy lau phòng sạch (55% cellulose, 45% polyester)</v>
      </c>
      <c r="L53" s="1">
        <v>39</v>
      </c>
      <c r="M53" s="4" t="str">
        <f>IFERROR(VLOOKUP(J53,Config!$A:$G,7,0),"")</f>
        <v>Pack</v>
      </c>
    </row>
    <row r="54" spans="1:13" x14ac:dyDescent="0.25">
      <c r="A54" s="1">
        <v>57</v>
      </c>
      <c r="B54" s="4">
        <f t="shared" si="2"/>
        <v>2021</v>
      </c>
      <c r="C54" s="4">
        <f t="shared" si="1"/>
        <v>3</v>
      </c>
      <c r="D54" s="9">
        <v>44282</v>
      </c>
      <c r="E54" s="11">
        <v>0.625</v>
      </c>
      <c r="G54" s="4" t="s">
        <v>71</v>
      </c>
      <c r="J54" s="1" t="s">
        <v>116</v>
      </c>
      <c r="K54" s="4" t="str">
        <f>IFERROR(VLOOKUP(J54,Config!$A:$B,2,0),"")</f>
        <v>Nozzle 4108</v>
      </c>
      <c r="L54" s="1">
        <v>10</v>
      </c>
      <c r="M54" s="4" t="str">
        <f>IFERROR(VLOOKUP(J54,Config!$A:$G,7,0),"")</f>
        <v>Pac</v>
      </c>
    </row>
    <row r="55" spans="1:13" x14ac:dyDescent="0.25">
      <c r="A55" s="1">
        <v>58</v>
      </c>
      <c r="B55" s="4">
        <f t="shared" si="2"/>
        <v>2021</v>
      </c>
      <c r="C55" s="4">
        <f t="shared" si="1"/>
        <v>3</v>
      </c>
      <c r="D55" s="9">
        <v>44282</v>
      </c>
      <c r="E55" s="11">
        <v>0.625</v>
      </c>
      <c r="G55" s="4" t="s">
        <v>71</v>
      </c>
      <c r="J55" s="1" t="s">
        <v>114</v>
      </c>
      <c r="K55" s="4" t="str">
        <f>IFERROR(VLOOKUP(J55,Config!$A:$B,2,0),"")</f>
        <v>Nozzle 4106</v>
      </c>
      <c r="L55" s="1">
        <v>9</v>
      </c>
      <c r="M55" s="4" t="str">
        <f>IFERROR(VLOOKUP(J55,Config!$A:$G,7,0),"")</f>
        <v>Pac</v>
      </c>
    </row>
    <row r="56" spans="1:13" x14ac:dyDescent="0.25">
      <c r="A56" s="1">
        <v>59</v>
      </c>
      <c r="B56" s="4">
        <f t="shared" si="2"/>
        <v>2021</v>
      </c>
      <c r="C56" s="4">
        <f t="shared" si="1"/>
        <v>3</v>
      </c>
      <c r="D56" s="9">
        <v>44282</v>
      </c>
      <c r="E56" s="11">
        <v>0.625</v>
      </c>
      <c r="G56" s="4" t="s">
        <v>71</v>
      </c>
      <c r="J56" s="1" t="s">
        <v>103</v>
      </c>
      <c r="K56" s="4" t="str">
        <f>IFERROR(VLOOKUP(J56,Config!$A:$B,2,0),"")</f>
        <v>Nozzle 1009</v>
      </c>
      <c r="L56" s="1">
        <v>5</v>
      </c>
      <c r="M56" s="4" t="str">
        <f>IFERROR(VLOOKUP(J56,Config!$A:$G,7,0),"")</f>
        <v>Pac</v>
      </c>
    </row>
    <row r="57" spans="1:13" x14ac:dyDescent="0.25">
      <c r="A57" s="1">
        <v>60</v>
      </c>
      <c r="B57" s="4">
        <f t="shared" si="2"/>
        <v>2021</v>
      </c>
      <c r="C57" s="4">
        <f t="shared" si="1"/>
        <v>4</v>
      </c>
      <c r="D57" s="9">
        <v>44293</v>
      </c>
      <c r="E57" s="11">
        <v>0.45833333333333331</v>
      </c>
      <c r="G57" s="4" t="s">
        <v>71</v>
      </c>
      <c r="J57" s="24" t="s">
        <v>426</v>
      </c>
      <c r="K57" s="4" t="str">
        <f>IFERROR(VLOOKUP(J57,Config!$A:$B,2,0),"")</f>
        <v>PL Splice Tape 8mm for ASM  FUJI DETECTI</v>
      </c>
      <c r="L57" s="1">
        <v>150</v>
      </c>
      <c r="M57" s="4" t="str">
        <f>IFERROR(VLOOKUP(J57,Config!$A:$G,7,0),"")</f>
        <v>Box</v>
      </c>
    </row>
    <row r="58" spans="1:13" x14ac:dyDescent="0.25">
      <c r="A58" s="1">
        <v>61</v>
      </c>
      <c r="B58" s="4">
        <f t="shared" si="2"/>
        <v>2021</v>
      </c>
      <c r="C58" s="4">
        <f t="shared" si="1"/>
        <v>4</v>
      </c>
      <c r="D58" s="9">
        <v>44305</v>
      </c>
      <c r="E58" s="11">
        <v>0.64583333333333337</v>
      </c>
      <c r="G58" s="4" t="s">
        <v>71</v>
      </c>
      <c r="J58" s="1" t="s">
        <v>98</v>
      </c>
      <c r="K58" s="4" t="str">
        <f>IFERROR(VLOOKUP(J58,Config!$A:$B,2,0),"")</f>
        <v>Nozzle 1004</v>
      </c>
      <c r="L58" s="1">
        <v>6</v>
      </c>
      <c r="M58" s="4" t="str">
        <f>IFERROR(VLOOKUP(J58,Config!$A:$G,7,0),"")</f>
        <v>Pac</v>
      </c>
    </row>
    <row r="59" spans="1:13" x14ac:dyDescent="0.25">
      <c r="A59" s="1">
        <v>62</v>
      </c>
      <c r="B59" s="4">
        <f t="shared" si="2"/>
        <v>2021</v>
      </c>
      <c r="C59" s="4">
        <f t="shared" si="1"/>
        <v>4</v>
      </c>
      <c r="D59" s="9">
        <v>44305</v>
      </c>
      <c r="E59" s="11">
        <v>0.64583333333333337</v>
      </c>
      <c r="G59" s="4" t="s">
        <v>71</v>
      </c>
      <c r="J59" s="1" t="s">
        <v>97</v>
      </c>
      <c r="K59" s="4" t="str">
        <f>IFERROR(VLOOKUP(J59,Config!$A:$B,2,0),"")</f>
        <v>Nozzle1003</v>
      </c>
      <c r="L59" s="1">
        <v>7</v>
      </c>
      <c r="M59" s="4" t="str">
        <f>IFERROR(VLOOKUP(J59,Config!$A:$G,7,0),"")</f>
        <v>Pac</v>
      </c>
    </row>
    <row r="60" spans="1:13" x14ac:dyDescent="0.25">
      <c r="A60" s="1">
        <v>63</v>
      </c>
      <c r="B60" s="4">
        <f t="shared" ref="B60:B123" si="3">YEAR(D60)</f>
        <v>2021</v>
      </c>
      <c r="C60" s="4">
        <f t="shared" ref="C60:C123" si="4">MONTH(D60)</f>
        <v>4</v>
      </c>
      <c r="D60" s="9">
        <v>44305</v>
      </c>
      <c r="E60" s="11">
        <v>0.64583333333333337</v>
      </c>
      <c r="G60" s="4" t="s">
        <v>71</v>
      </c>
      <c r="J60" s="1" t="s">
        <v>102</v>
      </c>
      <c r="K60" s="4" t="str">
        <f>IFERROR(VLOOKUP(J60,Config!$A:$B,2,0),"")</f>
        <v>Nozzle 1008</v>
      </c>
      <c r="L60" s="1">
        <v>17</v>
      </c>
      <c r="M60" s="4" t="str">
        <f>IFERROR(VLOOKUP(J60,Config!$A:$G,7,0),"")</f>
        <v>Pac</v>
      </c>
    </row>
    <row r="61" spans="1:13" x14ac:dyDescent="0.25">
      <c r="A61" s="1">
        <v>64</v>
      </c>
      <c r="B61" s="4">
        <f t="shared" si="3"/>
        <v>2021</v>
      </c>
      <c r="C61" s="4">
        <f t="shared" si="4"/>
        <v>4</v>
      </c>
      <c r="D61" s="9">
        <v>44305</v>
      </c>
      <c r="E61" s="11">
        <v>0.64583333333333337</v>
      </c>
      <c r="G61" s="4" t="s">
        <v>71</v>
      </c>
      <c r="J61" s="1" t="s">
        <v>106</v>
      </c>
      <c r="K61" s="4" t="str">
        <f>IFERROR(VLOOKUP(J61,Config!$A:$B,2,0),"")</f>
        <v>Nozzle 4028</v>
      </c>
      <c r="L61" s="1">
        <v>10</v>
      </c>
      <c r="M61" s="4" t="str">
        <f>IFERROR(VLOOKUP(J61,Config!$A:$G,7,0),"")</f>
        <v>Pac</v>
      </c>
    </row>
    <row r="62" spans="1:13" x14ac:dyDescent="0.25">
      <c r="A62" s="1">
        <v>65</v>
      </c>
      <c r="B62" s="4">
        <f t="shared" si="3"/>
        <v>2021</v>
      </c>
      <c r="C62" s="4">
        <f t="shared" si="4"/>
        <v>4</v>
      </c>
      <c r="D62" s="9">
        <v>44305</v>
      </c>
      <c r="E62" s="11">
        <v>0.64583333333333337</v>
      </c>
      <c r="G62" s="4" t="s">
        <v>71</v>
      </c>
      <c r="J62" s="1" t="s">
        <v>122</v>
      </c>
      <c r="K62" s="4" t="str">
        <f>IFERROR(VLOOKUP(J62,Config!$A:$B,2,0),"")</f>
        <v>Chíp ACT máy ASM</v>
      </c>
      <c r="L62" s="1">
        <v>3</v>
      </c>
      <c r="M62" s="4" t="str">
        <f>IFERROR(VLOOKUP(J62,Config!$A:$G,7,0),"")</f>
        <v>Reel</v>
      </c>
    </row>
    <row r="63" spans="1:13" x14ac:dyDescent="0.25">
      <c r="A63" s="1">
        <v>66</v>
      </c>
      <c r="B63" s="4">
        <f t="shared" si="3"/>
        <v>2021</v>
      </c>
      <c r="C63" s="4">
        <f t="shared" si="4"/>
        <v>4</v>
      </c>
      <c r="D63" s="9">
        <v>44312</v>
      </c>
      <c r="E63" s="11">
        <v>0.6875</v>
      </c>
      <c r="G63" s="4" t="s">
        <v>71</v>
      </c>
      <c r="J63" s="1" t="s">
        <v>43</v>
      </c>
      <c r="K63" s="4" t="str">
        <f>IFERROR(VLOOKUP(J63,Config!$A:$B,2,0),"")</f>
        <v>Băng dính chịu nhiệt PET( Màu đồng ) 10mm*33m</v>
      </c>
      <c r="L63" s="1">
        <v>200</v>
      </c>
      <c r="M63" s="4" t="str">
        <f>IFERROR(VLOOKUP(J63,Config!$A:$G,7,0),"")</f>
        <v>Reel</v>
      </c>
    </row>
    <row r="64" spans="1:13" x14ac:dyDescent="0.25">
      <c r="A64" s="1">
        <v>67</v>
      </c>
      <c r="B64" s="4">
        <f t="shared" si="3"/>
        <v>2021</v>
      </c>
      <c r="C64" s="4">
        <f t="shared" si="4"/>
        <v>4</v>
      </c>
      <c r="D64" s="9">
        <v>44312</v>
      </c>
      <c r="E64" s="11">
        <v>0.72916666666666696</v>
      </c>
      <c r="G64" s="4" t="s">
        <v>71</v>
      </c>
      <c r="J64" s="1" t="s">
        <v>28</v>
      </c>
      <c r="K64" s="4" t="str">
        <f>IFERROR(VLOOKUP(J64,Config!$A:$B,2,0),"")</f>
        <v>Cồn IPA</v>
      </c>
      <c r="L64" s="1">
        <v>140</v>
      </c>
      <c r="M64" s="4" t="str">
        <f>IFERROR(VLOOKUP(J64,Config!$A:$G,7,0),"")</f>
        <v>Lít</v>
      </c>
    </row>
    <row r="65" spans="1:13" x14ac:dyDescent="0.25">
      <c r="A65" s="1">
        <v>68</v>
      </c>
      <c r="B65" s="4">
        <f t="shared" si="3"/>
        <v>2021</v>
      </c>
      <c r="C65" s="4">
        <f t="shared" si="4"/>
        <v>4</v>
      </c>
      <c r="D65" s="9">
        <v>44313</v>
      </c>
      <c r="E65" s="11">
        <v>0.41666666666666669</v>
      </c>
      <c r="G65" s="4" t="s">
        <v>71</v>
      </c>
      <c r="J65" s="1" t="s">
        <v>424</v>
      </c>
      <c r="K65" s="4" t="str">
        <f>IFERROR(VLOOKUP(J65,Config!$A:$B,2,0),"")</f>
        <v>Găng tay tĩnh điện màu trắng ( Sz: M)</v>
      </c>
      <c r="L65" s="1">
        <v>500</v>
      </c>
      <c r="M65" s="4" t="str">
        <f>IFERROR(VLOOKUP(J65,Config!$A:$G,7,0),"")</f>
        <v>Pair</v>
      </c>
    </row>
    <row r="66" spans="1:13" x14ac:dyDescent="0.25">
      <c r="A66" s="1">
        <v>69</v>
      </c>
      <c r="B66" s="4">
        <f t="shared" si="3"/>
        <v>2021</v>
      </c>
      <c r="C66" s="4">
        <f t="shared" si="4"/>
        <v>4</v>
      </c>
      <c r="D66" s="9">
        <v>44313</v>
      </c>
      <c r="E66" s="11">
        <v>0.41666666666666669</v>
      </c>
      <c r="G66" s="4" t="s">
        <v>71</v>
      </c>
      <c r="J66" s="1" t="s">
        <v>27</v>
      </c>
      <c r="K66" s="4" t="str">
        <f>IFERROR(VLOOKUP(J66,Config!$A:$B,2,0),"")</f>
        <v>Nitrile gloves size M</v>
      </c>
      <c r="L66" s="1">
        <v>50</v>
      </c>
      <c r="M66" s="4" t="str">
        <f>IFERROR(VLOOKUP(J66,Config!$A:$G,7,0),"")</f>
        <v>Pack</v>
      </c>
    </row>
    <row r="67" spans="1:13" x14ac:dyDescent="0.25">
      <c r="A67" s="1">
        <v>70</v>
      </c>
      <c r="B67" s="4">
        <f t="shared" si="3"/>
        <v>2021</v>
      </c>
      <c r="C67" s="4">
        <f t="shared" si="4"/>
        <v>4</v>
      </c>
      <c r="D67" s="9">
        <v>44313</v>
      </c>
      <c r="E67" s="11">
        <v>0.41666666666666669</v>
      </c>
      <c r="G67" s="4" t="s">
        <v>71</v>
      </c>
      <c r="J67" s="24" t="s">
        <v>29</v>
      </c>
      <c r="K67" s="4" t="str">
        <f>IFERROR(VLOOKUP(J67,Config!$A:$B,2,0),"")</f>
        <v>Khẩu trang</v>
      </c>
      <c r="L67" s="1">
        <v>69</v>
      </c>
      <c r="M67" s="4" t="str">
        <f>IFERROR(VLOOKUP(J67,Config!$A:$G,7,0),"")</f>
        <v>Pack</v>
      </c>
    </row>
    <row r="68" spans="1:13" x14ac:dyDescent="0.25">
      <c r="A68" s="1">
        <v>71</v>
      </c>
      <c r="B68" s="4">
        <f t="shared" si="3"/>
        <v>2021</v>
      </c>
      <c r="C68" s="4">
        <f t="shared" si="4"/>
        <v>5</v>
      </c>
      <c r="D68" s="9">
        <v>44319</v>
      </c>
      <c r="E68" s="11">
        <v>0.47916666666666669</v>
      </c>
      <c r="G68" s="4" t="s">
        <v>71</v>
      </c>
      <c r="J68" s="1" t="s">
        <v>23</v>
      </c>
      <c r="K68" s="4" t="str">
        <f>IFERROR(VLOOKUP(J68,Config!$A:$B,2,0),"")</f>
        <v>Giấy lau phòng sạch (55% cellulose, 45% polyester)</v>
      </c>
      <c r="L68" s="1">
        <v>11</v>
      </c>
      <c r="M68" s="4" t="str">
        <f>IFERROR(VLOOKUP(J68,Config!$A:$G,7,0),"")</f>
        <v>Pack</v>
      </c>
    </row>
    <row r="69" spans="1:13" x14ac:dyDescent="0.25">
      <c r="A69" s="1">
        <v>72</v>
      </c>
      <c r="B69" s="4">
        <f t="shared" si="3"/>
        <v>2021</v>
      </c>
      <c r="C69" s="4">
        <f t="shared" si="4"/>
        <v>5</v>
      </c>
      <c r="D69" s="9">
        <v>44326</v>
      </c>
      <c r="E69" s="11">
        <v>0.625</v>
      </c>
      <c r="G69" s="4" t="s">
        <v>71</v>
      </c>
      <c r="J69" s="1" t="s">
        <v>79</v>
      </c>
      <c r="K69" s="4" t="str">
        <f>IFERROR(VLOOKUP(J69,Config!$A:$B,2,0),"")</f>
        <v>Lọ đựng cồn IPA</v>
      </c>
      <c r="L69" s="1">
        <v>10</v>
      </c>
      <c r="M69" s="4" t="str">
        <f>IFERROR(VLOOKUP(J69,Config!$A:$G,7,0),"")</f>
        <v>Ea</v>
      </c>
    </row>
    <row r="70" spans="1:13" x14ac:dyDescent="0.25">
      <c r="A70" s="1">
        <v>73</v>
      </c>
      <c r="B70" s="4">
        <f t="shared" si="3"/>
        <v>2021</v>
      </c>
      <c r="C70" s="4">
        <f t="shared" si="4"/>
        <v>5</v>
      </c>
      <c r="D70" s="9">
        <v>44328</v>
      </c>
      <c r="E70" s="11">
        <v>0.15625</v>
      </c>
      <c r="G70" s="4" t="s">
        <v>71</v>
      </c>
      <c r="J70" s="1" t="s">
        <v>97</v>
      </c>
      <c r="K70" s="4" t="str">
        <f>IFERROR(VLOOKUP(J70,Config!$A:$B,2,0),"")</f>
        <v>Nozzle1003</v>
      </c>
      <c r="L70" s="1">
        <v>10</v>
      </c>
      <c r="M70" s="4" t="str">
        <f>IFERROR(VLOOKUP(J70,Config!$A:$G,7,0),"")</f>
        <v>Pac</v>
      </c>
    </row>
    <row r="71" spans="1:13" x14ac:dyDescent="0.25">
      <c r="A71" s="1">
        <v>74</v>
      </c>
      <c r="B71" s="4">
        <f t="shared" si="3"/>
        <v>2021</v>
      </c>
      <c r="C71" s="4">
        <f t="shared" si="4"/>
        <v>5</v>
      </c>
      <c r="D71" s="9">
        <v>44328</v>
      </c>
      <c r="E71" s="11">
        <v>0.15625</v>
      </c>
      <c r="G71" s="4" t="s">
        <v>71</v>
      </c>
      <c r="J71" s="1" t="s">
        <v>102</v>
      </c>
      <c r="K71" s="4" t="str">
        <f>IFERROR(VLOOKUP(J71,Config!$A:$B,2,0),"")</f>
        <v>Nozzle 1008</v>
      </c>
      <c r="L71" s="1">
        <v>10</v>
      </c>
      <c r="M71" s="4" t="str">
        <f>IFERROR(VLOOKUP(J71,Config!$A:$G,7,0),"")</f>
        <v>Pac</v>
      </c>
    </row>
    <row r="72" spans="1:13" x14ac:dyDescent="0.25">
      <c r="A72" s="1">
        <v>75</v>
      </c>
      <c r="B72" s="4">
        <f t="shared" si="3"/>
        <v>2021</v>
      </c>
      <c r="C72" s="4">
        <f t="shared" si="4"/>
        <v>5</v>
      </c>
      <c r="D72" s="9">
        <v>44328</v>
      </c>
      <c r="E72" s="11">
        <v>0.15625</v>
      </c>
      <c r="G72" s="4" t="s">
        <v>71</v>
      </c>
      <c r="J72" s="1" t="s">
        <v>103</v>
      </c>
      <c r="K72" s="4" t="str">
        <f>IFERROR(VLOOKUP(J72,Config!$A:$B,2,0),"")</f>
        <v>Nozzle 1009</v>
      </c>
      <c r="L72" s="1">
        <v>8</v>
      </c>
      <c r="M72" s="4" t="str">
        <f>IFERROR(VLOOKUP(J72,Config!$A:$G,7,0),"")</f>
        <v>Pac</v>
      </c>
    </row>
    <row r="73" spans="1:13" x14ac:dyDescent="0.25">
      <c r="A73" s="1">
        <v>76</v>
      </c>
      <c r="B73" s="4">
        <f t="shared" si="3"/>
        <v>2021</v>
      </c>
      <c r="C73" s="4">
        <f t="shared" si="4"/>
        <v>5</v>
      </c>
      <c r="D73" s="9">
        <v>44328</v>
      </c>
      <c r="E73" s="11">
        <v>0.15625</v>
      </c>
      <c r="G73" s="4" t="s">
        <v>71</v>
      </c>
      <c r="J73" s="1" t="s">
        <v>106</v>
      </c>
      <c r="K73" s="4" t="str">
        <f>IFERROR(VLOOKUP(J73,Config!$A:$B,2,0),"")</f>
        <v>Nozzle 4028</v>
      </c>
      <c r="L73" s="1">
        <v>6</v>
      </c>
      <c r="M73" s="4" t="str">
        <f>IFERROR(VLOOKUP(J73,Config!$A:$G,7,0),"")</f>
        <v>Pac</v>
      </c>
    </row>
    <row r="74" spans="1:13" x14ac:dyDescent="0.25">
      <c r="A74" s="1">
        <v>77</v>
      </c>
      <c r="B74" s="4">
        <f t="shared" si="3"/>
        <v>2021</v>
      </c>
      <c r="C74" s="4">
        <f t="shared" si="4"/>
        <v>5</v>
      </c>
      <c r="D74" s="9">
        <v>44328</v>
      </c>
      <c r="E74" s="11">
        <v>0.15625</v>
      </c>
      <c r="G74" s="4" t="s">
        <v>71</v>
      </c>
      <c r="J74" s="1" t="s">
        <v>98</v>
      </c>
      <c r="K74" s="4" t="str">
        <f>IFERROR(VLOOKUP(J74,Config!$A:$B,2,0),"")</f>
        <v>Nozzle 1004</v>
      </c>
      <c r="L74" s="1">
        <v>6</v>
      </c>
      <c r="M74" s="4" t="str">
        <f>IFERROR(VLOOKUP(J74,Config!$A:$G,7,0),"")</f>
        <v>Pac</v>
      </c>
    </row>
    <row r="75" spans="1:13" x14ac:dyDescent="0.25">
      <c r="A75" s="1">
        <v>78</v>
      </c>
      <c r="B75" s="4">
        <f t="shared" si="3"/>
        <v>2021</v>
      </c>
      <c r="C75" s="4">
        <f t="shared" si="4"/>
        <v>5</v>
      </c>
      <c r="D75" s="9">
        <v>44328</v>
      </c>
      <c r="E75" s="11">
        <v>0.15625</v>
      </c>
      <c r="G75" s="4" t="s">
        <v>71</v>
      </c>
      <c r="J75" s="1" t="s">
        <v>242</v>
      </c>
      <c r="K75" s="4" t="str">
        <f>IFERROR(VLOOKUP(J75,Config!$A:$B,2,0),"")</f>
        <v>DP Driver CP20M2</v>
      </c>
      <c r="L75" s="1">
        <v>2</v>
      </c>
      <c r="M75" s="4" t="str">
        <f>IFERROR(VLOOKUP(J75,Config!$A:$G,7,0),"")</f>
        <v>Ea</v>
      </c>
    </row>
    <row r="76" spans="1:13" x14ac:dyDescent="0.25">
      <c r="A76" s="1">
        <v>79</v>
      </c>
      <c r="B76" s="4">
        <f t="shared" si="3"/>
        <v>2021</v>
      </c>
      <c r="C76" s="4">
        <f t="shared" si="4"/>
        <v>5</v>
      </c>
      <c r="D76" s="9">
        <v>44328</v>
      </c>
      <c r="E76" s="11">
        <v>0.15625</v>
      </c>
      <c r="G76" s="4" t="s">
        <v>71</v>
      </c>
      <c r="J76" s="1" t="s">
        <v>28</v>
      </c>
      <c r="K76" s="4" t="str">
        <f>IFERROR(VLOOKUP(J76,Config!$A:$B,2,0),"")</f>
        <v>Cồn IPA</v>
      </c>
      <c r="L76" s="1">
        <v>14</v>
      </c>
      <c r="M76" s="4" t="str">
        <f>IFERROR(VLOOKUP(J76,Config!$A:$G,7,0),"")</f>
        <v>Lít</v>
      </c>
    </row>
    <row r="77" spans="1:13" x14ac:dyDescent="0.25">
      <c r="A77" s="1">
        <v>80</v>
      </c>
      <c r="B77" s="4">
        <f t="shared" si="3"/>
        <v>2021</v>
      </c>
      <c r="C77" s="4">
        <f t="shared" si="4"/>
        <v>5</v>
      </c>
      <c r="D77" s="9">
        <v>44328</v>
      </c>
      <c r="E77" s="11">
        <v>0.15625</v>
      </c>
      <c r="G77" s="4" t="s">
        <v>71</v>
      </c>
      <c r="J77" s="57" t="s">
        <v>50</v>
      </c>
      <c r="K77" s="4" t="str">
        <f>IFERROR(VLOOKUP(J77,Config!$A:$B,2,0),"")</f>
        <v>Tem in barcode Zebra</v>
      </c>
      <c r="L77" s="1">
        <v>25</v>
      </c>
      <c r="M77" s="4" t="str">
        <f>IFERROR(VLOOKUP(J77,Config!$A:$G,7,0),"")</f>
        <v>Reel</v>
      </c>
    </row>
    <row r="78" spans="1:13" x14ac:dyDescent="0.25">
      <c r="A78" s="1">
        <v>81</v>
      </c>
      <c r="B78" s="4">
        <f t="shared" si="3"/>
        <v>2021</v>
      </c>
      <c r="C78" s="4">
        <f t="shared" si="4"/>
        <v>5</v>
      </c>
      <c r="D78" s="9">
        <v>44328</v>
      </c>
      <c r="E78" s="11">
        <v>0.15625</v>
      </c>
      <c r="G78" s="4" t="s">
        <v>71</v>
      </c>
      <c r="J78" s="1" t="s">
        <v>597</v>
      </c>
      <c r="K78" s="4" t="str">
        <f>IFERROR(VLOOKUP(J78,Config!$A:$B,2,0),"")</f>
        <v>Băng tan</v>
      </c>
      <c r="L78" s="1">
        <v>10</v>
      </c>
      <c r="M78" s="4" t="str">
        <f>IFERROR(VLOOKUP(J78,Config!$A:$G,7,0),"")</f>
        <v>Roll</v>
      </c>
    </row>
    <row r="79" spans="1:13" x14ac:dyDescent="0.25">
      <c r="A79" s="1">
        <v>82</v>
      </c>
      <c r="B79" s="4">
        <f t="shared" si="3"/>
        <v>1900</v>
      </c>
      <c r="C79" s="4">
        <f t="shared" si="4"/>
        <v>1</v>
      </c>
      <c r="G79" s="4" t="s">
        <v>71</v>
      </c>
      <c r="K79" s="4" t="str">
        <f>IFERROR(VLOOKUP(J79,Config!$A:$B,2,0),"")</f>
        <v/>
      </c>
      <c r="M79" s="4" t="str">
        <f>IFERROR(VLOOKUP(J79,Config!$A:$G,7,0),"")</f>
        <v/>
      </c>
    </row>
    <row r="80" spans="1:13" x14ac:dyDescent="0.25">
      <c r="A80" s="1">
        <v>83</v>
      </c>
      <c r="B80" s="4">
        <f t="shared" si="3"/>
        <v>1900</v>
      </c>
      <c r="C80" s="4">
        <f t="shared" si="4"/>
        <v>1</v>
      </c>
      <c r="G80" s="4" t="s">
        <v>71</v>
      </c>
      <c r="K80" s="4" t="str">
        <f>IFERROR(VLOOKUP(J80,Config!$A:$B,2,0),"")</f>
        <v/>
      </c>
      <c r="M80" s="4" t="str">
        <f>IFERROR(VLOOKUP(J80,Config!$A:$G,7,0),"")</f>
        <v/>
      </c>
    </row>
    <row r="81" spans="1:13" x14ac:dyDescent="0.25">
      <c r="A81" s="1">
        <v>84</v>
      </c>
      <c r="B81" s="4">
        <f t="shared" si="3"/>
        <v>1900</v>
      </c>
      <c r="C81" s="4">
        <f t="shared" si="4"/>
        <v>1</v>
      </c>
      <c r="G81" s="4" t="s">
        <v>71</v>
      </c>
      <c r="K81" s="4" t="str">
        <f>IFERROR(VLOOKUP(J81,Config!$A:$B,2,0),"")</f>
        <v/>
      </c>
      <c r="M81" s="4" t="str">
        <f>IFERROR(VLOOKUP(J81,Config!$A:$G,7,0),"")</f>
        <v/>
      </c>
    </row>
    <row r="82" spans="1:13" x14ac:dyDescent="0.25">
      <c r="A82" s="1">
        <v>85</v>
      </c>
      <c r="B82" s="4">
        <f t="shared" si="3"/>
        <v>1900</v>
      </c>
      <c r="C82" s="4">
        <f t="shared" si="4"/>
        <v>1</v>
      </c>
      <c r="G82" s="4" t="s">
        <v>71</v>
      </c>
      <c r="K82" s="4" t="str">
        <f>IFERROR(VLOOKUP(J82,Config!$A:$B,2,0),"")</f>
        <v/>
      </c>
      <c r="M82" s="4" t="str">
        <f>IFERROR(VLOOKUP(J82,Config!$A:$G,7,0),"")</f>
        <v/>
      </c>
    </row>
    <row r="83" spans="1:13" x14ac:dyDescent="0.25">
      <c r="A83" s="1">
        <v>86</v>
      </c>
      <c r="B83" s="4">
        <f t="shared" si="3"/>
        <v>1900</v>
      </c>
      <c r="C83" s="4">
        <f t="shared" si="4"/>
        <v>1</v>
      </c>
      <c r="G83" s="4" t="s">
        <v>71</v>
      </c>
      <c r="K83" s="4" t="str">
        <f>IFERROR(VLOOKUP(J83,Config!$A:$B,2,0),"")</f>
        <v/>
      </c>
      <c r="M83" s="4" t="str">
        <f>IFERROR(VLOOKUP(J83,Config!$A:$G,7,0),"")</f>
        <v/>
      </c>
    </row>
    <row r="84" spans="1:13" x14ac:dyDescent="0.25">
      <c r="A84" s="1">
        <v>87</v>
      </c>
      <c r="B84" s="4">
        <f t="shared" si="3"/>
        <v>1900</v>
      </c>
      <c r="C84" s="4">
        <f t="shared" si="4"/>
        <v>1</v>
      </c>
      <c r="G84" s="4" t="s">
        <v>71</v>
      </c>
      <c r="K84" s="4" t="str">
        <f>IFERROR(VLOOKUP(J84,Config!$A:$B,2,0),"")</f>
        <v/>
      </c>
      <c r="M84" s="4" t="str">
        <f>IFERROR(VLOOKUP(J84,Config!$A:$G,7,0),"")</f>
        <v/>
      </c>
    </row>
    <row r="85" spans="1:13" x14ac:dyDescent="0.25">
      <c r="A85" s="1">
        <v>88</v>
      </c>
      <c r="B85" s="4">
        <f t="shared" si="3"/>
        <v>1900</v>
      </c>
      <c r="C85" s="4">
        <f t="shared" si="4"/>
        <v>1</v>
      </c>
      <c r="G85" s="4" t="s">
        <v>71</v>
      </c>
      <c r="K85" s="4" t="str">
        <f>IFERROR(VLOOKUP(J85,Config!$A:$B,2,0),"")</f>
        <v/>
      </c>
      <c r="M85" s="4" t="str">
        <f>IFERROR(VLOOKUP(J85,Config!$A:$G,7,0),"")</f>
        <v/>
      </c>
    </row>
    <row r="86" spans="1:13" x14ac:dyDescent="0.25">
      <c r="A86" s="1">
        <v>89</v>
      </c>
      <c r="B86" s="4">
        <f t="shared" si="3"/>
        <v>1900</v>
      </c>
      <c r="C86" s="4">
        <f t="shared" si="4"/>
        <v>1</v>
      </c>
      <c r="G86" s="4" t="s">
        <v>71</v>
      </c>
      <c r="K86" s="4" t="str">
        <f>IFERROR(VLOOKUP(J86,Config!$A:$B,2,0),"")</f>
        <v/>
      </c>
      <c r="M86" s="4" t="str">
        <f>IFERROR(VLOOKUP(J86,Config!$A:$G,7,0),"")</f>
        <v/>
      </c>
    </row>
    <row r="87" spans="1:13" x14ac:dyDescent="0.25">
      <c r="A87" s="1">
        <v>90</v>
      </c>
      <c r="B87" s="4">
        <f t="shared" si="3"/>
        <v>1900</v>
      </c>
      <c r="C87" s="4">
        <f t="shared" si="4"/>
        <v>1</v>
      </c>
      <c r="G87" s="4" t="s">
        <v>71</v>
      </c>
      <c r="K87" s="4" t="str">
        <f>IFERROR(VLOOKUP(J87,Config!$A:$B,2,0),"")</f>
        <v/>
      </c>
      <c r="M87" s="4" t="str">
        <f>IFERROR(VLOOKUP(J87,Config!$A:$G,7,0),"")</f>
        <v/>
      </c>
    </row>
    <row r="88" spans="1:13" x14ac:dyDescent="0.25">
      <c r="A88" s="1">
        <v>91</v>
      </c>
      <c r="B88" s="4">
        <f t="shared" si="3"/>
        <v>1900</v>
      </c>
      <c r="C88" s="4">
        <f t="shared" si="4"/>
        <v>1</v>
      </c>
      <c r="G88" s="4" t="s">
        <v>71</v>
      </c>
      <c r="K88" s="4" t="str">
        <f>IFERROR(VLOOKUP(J88,Config!$A:$B,2,0),"")</f>
        <v/>
      </c>
      <c r="M88" s="4" t="str">
        <f>IFERROR(VLOOKUP(J88,Config!$A:$G,7,0),"")</f>
        <v/>
      </c>
    </row>
    <row r="89" spans="1:13" x14ac:dyDescent="0.25">
      <c r="A89" s="1">
        <v>92</v>
      </c>
      <c r="B89" s="4">
        <f t="shared" si="3"/>
        <v>1900</v>
      </c>
      <c r="C89" s="4">
        <f t="shared" si="4"/>
        <v>1</v>
      </c>
      <c r="G89" s="4" t="s">
        <v>71</v>
      </c>
      <c r="K89" s="4" t="str">
        <f>IFERROR(VLOOKUP(J89,Config!$A:$B,2,0),"")</f>
        <v/>
      </c>
      <c r="M89" s="4" t="str">
        <f>IFERROR(VLOOKUP(J89,Config!$A:$G,7,0),"")</f>
        <v/>
      </c>
    </row>
    <row r="90" spans="1:13" x14ac:dyDescent="0.25">
      <c r="A90" s="1">
        <v>93</v>
      </c>
      <c r="B90" s="4">
        <f t="shared" si="3"/>
        <v>1900</v>
      </c>
      <c r="C90" s="4">
        <f t="shared" si="4"/>
        <v>1</v>
      </c>
      <c r="G90" s="4" t="s">
        <v>71</v>
      </c>
      <c r="K90" s="4" t="str">
        <f>IFERROR(VLOOKUP(J90,Config!$A:$B,2,0),"")</f>
        <v/>
      </c>
      <c r="M90" s="4" t="str">
        <f>IFERROR(VLOOKUP(J90,Config!$A:$G,7,0),"")</f>
        <v/>
      </c>
    </row>
    <row r="91" spans="1:13" x14ac:dyDescent="0.25">
      <c r="A91" s="1">
        <v>94</v>
      </c>
      <c r="B91" s="4">
        <f t="shared" si="3"/>
        <v>1900</v>
      </c>
      <c r="C91" s="4">
        <f t="shared" si="4"/>
        <v>1</v>
      </c>
      <c r="G91" s="4" t="s">
        <v>71</v>
      </c>
      <c r="K91" s="4" t="str">
        <f>IFERROR(VLOOKUP(J91,Config!$A:$B,2,0),"")</f>
        <v/>
      </c>
      <c r="M91" s="4" t="str">
        <f>IFERROR(VLOOKUP(J91,Config!$A:$G,7,0),"")</f>
        <v/>
      </c>
    </row>
    <row r="92" spans="1:13" x14ac:dyDescent="0.25">
      <c r="A92" s="1">
        <v>95</v>
      </c>
      <c r="B92" s="4">
        <f t="shared" si="3"/>
        <v>1900</v>
      </c>
      <c r="C92" s="4">
        <f t="shared" si="4"/>
        <v>1</v>
      </c>
      <c r="G92" s="4" t="s">
        <v>71</v>
      </c>
      <c r="K92" s="4" t="str">
        <f>IFERROR(VLOOKUP(J92,Config!$A:$B,2,0),"")</f>
        <v/>
      </c>
      <c r="M92" s="4" t="str">
        <f>IFERROR(VLOOKUP(J92,Config!$A:$G,7,0),"")</f>
        <v/>
      </c>
    </row>
    <row r="93" spans="1:13" x14ac:dyDescent="0.25">
      <c r="A93" s="1">
        <v>96</v>
      </c>
      <c r="B93" s="4">
        <f t="shared" si="3"/>
        <v>1900</v>
      </c>
      <c r="C93" s="4">
        <f t="shared" si="4"/>
        <v>1</v>
      </c>
      <c r="G93" s="4" t="s">
        <v>71</v>
      </c>
      <c r="K93" s="4" t="str">
        <f>IFERROR(VLOOKUP(J93,Config!$A:$B,2,0),"")</f>
        <v/>
      </c>
      <c r="M93" s="4" t="str">
        <f>IFERROR(VLOOKUP(J93,Config!$A:$G,7,0),"")</f>
        <v/>
      </c>
    </row>
    <row r="94" spans="1:13" x14ac:dyDescent="0.25">
      <c r="A94" s="1">
        <v>97</v>
      </c>
      <c r="B94" s="4">
        <f t="shared" si="3"/>
        <v>1900</v>
      </c>
      <c r="C94" s="4">
        <f t="shared" si="4"/>
        <v>1</v>
      </c>
      <c r="G94" s="4" t="s">
        <v>71</v>
      </c>
      <c r="K94" s="4" t="str">
        <f>IFERROR(VLOOKUP(J94,Config!$A:$B,2,0),"")</f>
        <v/>
      </c>
      <c r="M94" s="4" t="str">
        <f>IFERROR(VLOOKUP(J94,Config!$A:$G,7,0),"")</f>
        <v/>
      </c>
    </row>
    <row r="95" spans="1:13" x14ac:dyDescent="0.25">
      <c r="A95" s="1">
        <v>98</v>
      </c>
      <c r="B95" s="4">
        <f t="shared" si="3"/>
        <v>1900</v>
      </c>
      <c r="C95" s="4">
        <f t="shared" si="4"/>
        <v>1</v>
      </c>
      <c r="G95" s="4" t="s">
        <v>71</v>
      </c>
      <c r="K95" s="4" t="str">
        <f>IFERROR(VLOOKUP(J95,Config!$A:$B,2,0),"")</f>
        <v/>
      </c>
      <c r="M95" s="4" t="str">
        <f>IFERROR(VLOOKUP(J95,Config!$A:$G,7,0),"")</f>
        <v/>
      </c>
    </row>
    <row r="96" spans="1:13" x14ac:dyDescent="0.25">
      <c r="A96" s="1">
        <v>99</v>
      </c>
      <c r="B96" s="4">
        <f t="shared" si="3"/>
        <v>1900</v>
      </c>
      <c r="C96" s="4">
        <f t="shared" si="4"/>
        <v>1</v>
      </c>
      <c r="G96" s="4" t="s">
        <v>71</v>
      </c>
      <c r="K96" s="4" t="str">
        <f>IFERROR(VLOOKUP(J96,Config!$A:$B,2,0),"")</f>
        <v/>
      </c>
      <c r="M96" s="4" t="str">
        <f>IFERROR(VLOOKUP(J96,Config!$A:$G,7,0),"")</f>
        <v/>
      </c>
    </row>
    <row r="97" spans="1:13" x14ac:dyDescent="0.25">
      <c r="A97" s="1">
        <v>100</v>
      </c>
      <c r="B97" s="4">
        <f t="shared" si="3"/>
        <v>1900</v>
      </c>
      <c r="C97" s="4">
        <f t="shared" si="4"/>
        <v>1</v>
      </c>
      <c r="G97" s="4" t="s">
        <v>71</v>
      </c>
      <c r="K97" s="4" t="str">
        <f>IFERROR(VLOOKUP(J97,Config!$A:$B,2,0),"")</f>
        <v/>
      </c>
      <c r="M97" s="4" t="str">
        <f>IFERROR(VLOOKUP(J97,Config!$A:$G,7,0),"")</f>
        <v/>
      </c>
    </row>
    <row r="98" spans="1:13" x14ac:dyDescent="0.25">
      <c r="A98" s="1">
        <v>101</v>
      </c>
      <c r="B98" s="4">
        <f t="shared" si="3"/>
        <v>1900</v>
      </c>
      <c r="C98" s="4">
        <f t="shared" si="4"/>
        <v>1</v>
      </c>
      <c r="G98" s="4" t="s">
        <v>71</v>
      </c>
      <c r="I98" s="1" t="s">
        <v>297</v>
      </c>
      <c r="K98" s="4" t="str">
        <f>IFERROR(VLOOKUP(J98,Config!$A:$B,2,0),"")</f>
        <v/>
      </c>
      <c r="M98" s="4" t="str">
        <f>IFERROR(VLOOKUP(J98,Config!$A:$G,7,0),"")</f>
        <v/>
      </c>
    </row>
    <row r="99" spans="1:13" x14ac:dyDescent="0.25">
      <c r="A99" s="1">
        <v>102</v>
      </c>
      <c r="B99" s="4">
        <f t="shared" si="3"/>
        <v>1900</v>
      </c>
      <c r="C99" s="4">
        <f t="shared" si="4"/>
        <v>1</v>
      </c>
      <c r="G99" s="4" t="s">
        <v>71</v>
      </c>
      <c r="K99" s="4" t="str">
        <f>IFERROR(VLOOKUP(J99,Config!$A:$B,2,0),"")</f>
        <v/>
      </c>
      <c r="M99" s="4" t="str">
        <f>IFERROR(VLOOKUP(J99,Config!$A:$G,7,0),"")</f>
        <v/>
      </c>
    </row>
    <row r="100" spans="1:13" x14ac:dyDescent="0.25">
      <c r="A100" s="1">
        <v>103</v>
      </c>
      <c r="B100" s="4">
        <f t="shared" si="3"/>
        <v>1900</v>
      </c>
      <c r="C100" s="4">
        <f t="shared" si="4"/>
        <v>1</v>
      </c>
      <c r="G100" s="4" t="s">
        <v>71</v>
      </c>
      <c r="K100" s="4" t="str">
        <f>IFERROR(VLOOKUP(J100,Config!$A:$B,2,0),"")</f>
        <v/>
      </c>
      <c r="M100" s="4" t="str">
        <f>IFERROR(VLOOKUP(J100,Config!$A:$G,7,0),"")</f>
        <v/>
      </c>
    </row>
    <row r="101" spans="1:13" x14ac:dyDescent="0.25">
      <c r="A101" s="1">
        <v>104</v>
      </c>
      <c r="B101" s="4">
        <f t="shared" si="3"/>
        <v>1900</v>
      </c>
      <c r="C101" s="4">
        <f t="shared" si="4"/>
        <v>1</v>
      </c>
      <c r="G101" s="4" t="s">
        <v>71</v>
      </c>
      <c r="K101" s="4" t="str">
        <f>IFERROR(VLOOKUP(J101,Config!$A:$B,2,0),"")</f>
        <v/>
      </c>
      <c r="M101" s="4" t="str">
        <f>IFERROR(VLOOKUP(J101,Config!$A:$G,7,0),"")</f>
        <v/>
      </c>
    </row>
    <row r="102" spans="1:13" x14ac:dyDescent="0.25">
      <c r="A102" s="1">
        <v>105</v>
      </c>
      <c r="B102" s="4">
        <f t="shared" si="3"/>
        <v>1900</v>
      </c>
      <c r="C102" s="4">
        <f t="shared" si="4"/>
        <v>1</v>
      </c>
      <c r="G102" s="4" t="s">
        <v>71</v>
      </c>
      <c r="K102" s="4" t="str">
        <f>IFERROR(VLOOKUP(J102,Config!$A:$B,2,0),"")</f>
        <v/>
      </c>
      <c r="M102" s="4" t="str">
        <f>IFERROR(VLOOKUP(J102,Config!$A:$G,7,0),"")</f>
        <v/>
      </c>
    </row>
    <row r="103" spans="1:13" x14ac:dyDescent="0.25">
      <c r="A103" s="1">
        <v>106</v>
      </c>
      <c r="B103" s="4">
        <f t="shared" si="3"/>
        <v>1900</v>
      </c>
      <c r="C103" s="4">
        <f t="shared" si="4"/>
        <v>1</v>
      </c>
      <c r="G103" s="4" t="s">
        <v>71</v>
      </c>
      <c r="K103" s="4" t="str">
        <f>IFERROR(VLOOKUP(J103,Config!$A:$B,2,0),"")</f>
        <v/>
      </c>
      <c r="M103" s="4" t="str">
        <f>IFERROR(VLOOKUP(J103,Config!$A:$G,7,0),"")</f>
        <v/>
      </c>
    </row>
    <row r="104" spans="1:13" x14ac:dyDescent="0.25">
      <c r="A104" s="1">
        <v>107</v>
      </c>
      <c r="B104" s="4">
        <f t="shared" si="3"/>
        <v>1900</v>
      </c>
      <c r="C104" s="4">
        <f t="shared" si="4"/>
        <v>1</v>
      </c>
      <c r="G104" s="4" t="s">
        <v>71</v>
      </c>
      <c r="K104" s="4" t="str">
        <f>IFERROR(VLOOKUP(J104,Config!$A:$B,2,0),"")</f>
        <v/>
      </c>
      <c r="M104" s="4" t="str">
        <f>IFERROR(VLOOKUP(J104,Config!$A:$G,7,0),"")</f>
        <v/>
      </c>
    </row>
    <row r="105" spans="1:13" x14ac:dyDescent="0.25">
      <c r="A105" s="1">
        <v>108</v>
      </c>
      <c r="B105" s="4">
        <f t="shared" si="3"/>
        <v>1900</v>
      </c>
      <c r="C105" s="4">
        <f t="shared" si="4"/>
        <v>1</v>
      </c>
      <c r="G105" s="4" t="s">
        <v>71</v>
      </c>
      <c r="K105" s="4" t="str">
        <f>IFERROR(VLOOKUP(J105,Config!$A:$B,2,0),"")</f>
        <v/>
      </c>
      <c r="M105" s="4" t="str">
        <f>IFERROR(VLOOKUP(J105,Config!$A:$G,7,0),"")</f>
        <v/>
      </c>
    </row>
    <row r="106" spans="1:13" x14ac:dyDescent="0.25">
      <c r="A106" s="1">
        <v>109</v>
      </c>
      <c r="B106" s="4">
        <f t="shared" si="3"/>
        <v>1900</v>
      </c>
      <c r="C106" s="4">
        <f t="shared" si="4"/>
        <v>1</v>
      </c>
      <c r="G106" s="4" t="s">
        <v>71</v>
      </c>
      <c r="K106" s="4" t="str">
        <f>IFERROR(VLOOKUP(J106,Config!$A:$B,2,0),"")</f>
        <v/>
      </c>
      <c r="M106" s="4" t="str">
        <f>IFERROR(VLOOKUP(J106,Config!$A:$G,7,0),"")</f>
        <v/>
      </c>
    </row>
    <row r="107" spans="1:13" x14ac:dyDescent="0.25">
      <c r="A107" s="1">
        <v>110</v>
      </c>
      <c r="B107" s="4">
        <f t="shared" si="3"/>
        <v>1900</v>
      </c>
      <c r="C107" s="4">
        <f t="shared" si="4"/>
        <v>1</v>
      </c>
      <c r="G107" s="4" t="s">
        <v>71</v>
      </c>
      <c r="K107" s="4" t="str">
        <f>IFERROR(VLOOKUP(J107,Config!$A:$B,2,0),"")</f>
        <v/>
      </c>
      <c r="M107" s="4" t="str">
        <f>IFERROR(VLOOKUP(J107,Config!$A:$G,7,0),"")</f>
        <v/>
      </c>
    </row>
    <row r="108" spans="1:13" x14ac:dyDescent="0.25">
      <c r="A108" s="1">
        <v>111</v>
      </c>
      <c r="B108" s="4">
        <f t="shared" si="3"/>
        <v>1900</v>
      </c>
      <c r="C108" s="4">
        <f t="shared" si="4"/>
        <v>1</v>
      </c>
      <c r="G108" s="4" t="s">
        <v>71</v>
      </c>
      <c r="K108" s="4" t="str">
        <f>IFERROR(VLOOKUP(J108,Config!$A:$B,2,0),"")</f>
        <v/>
      </c>
      <c r="M108" s="4" t="str">
        <f>IFERROR(VLOOKUP(J108,Config!$A:$G,7,0),"")</f>
        <v/>
      </c>
    </row>
    <row r="109" spans="1:13" x14ac:dyDescent="0.25">
      <c r="A109" s="1">
        <v>112</v>
      </c>
      <c r="B109" s="4">
        <f t="shared" si="3"/>
        <v>1900</v>
      </c>
      <c r="C109" s="4">
        <f t="shared" si="4"/>
        <v>1</v>
      </c>
      <c r="G109" s="4" t="s">
        <v>71</v>
      </c>
      <c r="K109" s="4" t="str">
        <f>IFERROR(VLOOKUP(J109,Config!$A:$B,2,0),"")</f>
        <v/>
      </c>
      <c r="M109" s="4" t="str">
        <f>IFERROR(VLOOKUP(J109,Config!$A:$G,7,0),"")</f>
        <v/>
      </c>
    </row>
    <row r="110" spans="1:13" x14ac:dyDescent="0.25">
      <c r="A110" s="1">
        <v>113</v>
      </c>
      <c r="B110" s="4">
        <f t="shared" si="3"/>
        <v>1900</v>
      </c>
      <c r="C110" s="4">
        <f t="shared" si="4"/>
        <v>1</v>
      </c>
      <c r="G110" s="4" t="s">
        <v>71</v>
      </c>
      <c r="K110" s="4" t="str">
        <f>IFERROR(VLOOKUP(J110,Config!$A:$B,2,0),"")</f>
        <v/>
      </c>
      <c r="M110" s="4" t="str">
        <f>IFERROR(VLOOKUP(J110,Config!$A:$G,7,0),"")</f>
        <v/>
      </c>
    </row>
    <row r="111" spans="1:13" x14ac:dyDescent="0.25">
      <c r="A111" s="1">
        <v>114</v>
      </c>
      <c r="B111" s="4">
        <f t="shared" si="3"/>
        <v>1900</v>
      </c>
      <c r="C111" s="4">
        <f t="shared" si="4"/>
        <v>1</v>
      </c>
      <c r="G111" s="4" t="s">
        <v>71</v>
      </c>
      <c r="K111" s="4" t="str">
        <f>IFERROR(VLOOKUP(J111,Config!$A:$B,2,0),"")</f>
        <v/>
      </c>
      <c r="M111" s="4" t="str">
        <f>IFERROR(VLOOKUP(J111,Config!$A:$G,7,0),"")</f>
        <v/>
      </c>
    </row>
    <row r="112" spans="1:13" x14ac:dyDescent="0.25">
      <c r="A112" s="1">
        <v>115</v>
      </c>
      <c r="B112" s="4">
        <f t="shared" si="3"/>
        <v>1900</v>
      </c>
      <c r="C112" s="4">
        <f t="shared" si="4"/>
        <v>1</v>
      </c>
      <c r="G112" s="4" t="s">
        <v>71</v>
      </c>
      <c r="K112" s="4" t="str">
        <f>IFERROR(VLOOKUP(J112,Config!$A:$B,2,0),"")</f>
        <v/>
      </c>
      <c r="M112" s="4" t="str">
        <f>IFERROR(VLOOKUP(J112,Config!$A:$G,7,0),"")</f>
        <v/>
      </c>
    </row>
    <row r="113" spans="1:13" x14ac:dyDescent="0.25">
      <c r="A113" s="1">
        <v>116</v>
      </c>
      <c r="B113" s="4">
        <f t="shared" si="3"/>
        <v>1900</v>
      </c>
      <c r="C113" s="4">
        <f t="shared" si="4"/>
        <v>1</v>
      </c>
      <c r="G113" s="4" t="s">
        <v>71</v>
      </c>
      <c r="K113" s="4" t="str">
        <f>IFERROR(VLOOKUP(J113,Config!$A:$B,2,0),"")</f>
        <v/>
      </c>
      <c r="M113" s="4" t="str">
        <f>IFERROR(VLOOKUP(J113,Config!$A:$G,7,0),"")</f>
        <v/>
      </c>
    </row>
    <row r="114" spans="1:13" x14ac:dyDescent="0.25">
      <c r="A114" s="1">
        <v>117</v>
      </c>
      <c r="B114" s="4">
        <f t="shared" si="3"/>
        <v>1900</v>
      </c>
      <c r="C114" s="4">
        <f t="shared" si="4"/>
        <v>1</v>
      </c>
      <c r="G114" s="4" t="s">
        <v>71</v>
      </c>
      <c r="K114" s="4" t="str">
        <f>IFERROR(VLOOKUP(J114,Config!$A:$B,2,0),"")</f>
        <v/>
      </c>
      <c r="M114" s="4" t="str">
        <f>IFERROR(VLOOKUP(J114,Config!$A:$G,7,0),"")</f>
        <v/>
      </c>
    </row>
    <row r="115" spans="1:13" x14ac:dyDescent="0.25">
      <c r="A115" s="1">
        <v>118</v>
      </c>
      <c r="B115" s="4">
        <f t="shared" si="3"/>
        <v>1900</v>
      </c>
      <c r="C115" s="4">
        <f t="shared" si="4"/>
        <v>1</v>
      </c>
      <c r="G115" s="4" t="s">
        <v>71</v>
      </c>
      <c r="K115" s="4" t="str">
        <f>IFERROR(VLOOKUP(J115,Config!$A:$B,2,0),"")</f>
        <v/>
      </c>
      <c r="M115" s="4" t="str">
        <f>IFERROR(VLOOKUP(J115,Config!$A:$G,7,0),"")</f>
        <v/>
      </c>
    </row>
    <row r="116" spans="1:13" x14ac:dyDescent="0.25">
      <c r="A116" s="1">
        <v>119</v>
      </c>
      <c r="B116" s="4">
        <f t="shared" si="3"/>
        <v>1900</v>
      </c>
      <c r="C116" s="4">
        <f t="shared" si="4"/>
        <v>1</v>
      </c>
      <c r="G116" s="4" t="s">
        <v>71</v>
      </c>
      <c r="K116" s="4" t="str">
        <f>IFERROR(VLOOKUP(J116,Config!$A:$B,2,0),"")</f>
        <v/>
      </c>
      <c r="M116" s="4" t="str">
        <f>IFERROR(VLOOKUP(J116,Config!$A:$G,7,0),"")</f>
        <v/>
      </c>
    </row>
    <row r="117" spans="1:13" x14ac:dyDescent="0.25">
      <c r="A117" s="1">
        <v>120</v>
      </c>
      <c r="B117" s="4">
        <f t="shared" si="3"/>
        <v>1900</v>
      </c>
      <c r="C117" s="4">
        <f t="shared" si="4"/>
        <v>1</v>
      </c>
      <c r="G117" s="4" t="s">
        <v>71</v>
      </c>
      <c r="K117" s="4" t="str">
        <f>IFERROR(VLOOKUP(J117,Config!$A:$B,2,0),"")</f>
        <v/>
      </c>
      <c r="M117" s="4" t="str">
        <f>IFERROR(VLOOKUP(J117,Config!$A:$G,7,0),"")</f>
        <v/>
      </c>
    </row>
    <row r="118" spans="1:13" x14ac:dyDescent="0.25">
      <c r="A118" s="1">
        <v>121</v>
      </c>
      <c r="B118" s="4">
        <f t="shared" si="3"/>
        <v>1900</v>
      </c>
      <c r="C118" s="4">
        <f t="shared" si="4"/>
        <v>1</v>
      </c>
      <c r="G118" s="4" t="s">
        <v>71</v>
      </c>
      <c r="K118" s="4" t="str">
        <f>IFERROR(VLOOKUP(J118,Config!$A:$B,2,0),"")</f>
        <v/>
      </c>
      <c r="M118" s="4" t="str">
        <f>IFERROR(VLOOKUP(J118,Config!$A:$G,7,0),"")</f>
        <v/>
      </c>
    </row>
    <row r="119" spans="1:13" x14ac:dyDescent="0.25">
      <c r="A119" s="1">
        <v>122</v>
      </c>
      <c r="B119" s="4">
        <f t="shared" si="3"/>
        <v>1900</v>
      </c>
      <c r="C119" s="4">
        <f t="shared" si="4"/>
        <v>1</v>
      </c>
      <c r="G119" s="4" t="s">
        <v>71</v>
      </c>
      <c r="K119" s="4" t="str">
        <f>IFERROR(VLOOKUP(J119,Config!$A:$B,2,0),"")</f>
        <v/>
      </c>
      <c r="M119" s="4" t="str">
        <f>IFERROR(VLOOKUP(J119,Config!$A:$G,7,0),"")</f>
        <v/>
      </c>
    </row>
    <row r="120" spans="1:13" x14ac:dyDescent="0.25">
      <c r="A120" s="1">
        <v>123</v>
      </c>
      <c r="B120" s="4">
        <f t="shared" si="3"/>
        <v>1900</v>
      </c>
      <c r="C120" s="4">
        <f t="shared" si="4"/>
        <v>1</v>
      </c>
      <c r="G120" s="4" t="s">
        <v>71</v>
      </c>
      <c r="K120" s="4" t="str">
        <f>IFERROR(VLOOKUP(J120,Config!$A:$B,2,0),"")</f>
        <v/>
      </c>
      <c r="M120" s="4" t="str">
        <f>IFERROR(VLOOKUP(J120,Config!$A:$G,7,0),"")</f>
        <v/>
      </c>
    </row>
    <row r="121" spans="1:13" x14ac:dyDescent="0.25">
      <c r="A121" s="1">
        <v>124</v>
      </c>
      <c r="B121" s="4">
        <f t="shared" si="3"/>
        <v>1900</v>
      </c>
      <c r="C121" s="4">
        <f t="shared" si="4"/>
        <v>1</v>
      </c>
      <c r="G121" s="4" t="s">
        <v>71</v>
      </c>
      <c r="K121" s="4" t="str">
        <f>IFERROR(VLOOKUP(J121,Config!$A:$B,2,0),"")</f>
        <v/>
      </c>
      <c r="M121" s="4" t="str">
        <f>IFERROR(VLOOKUP(J121,Config!$A:$G,7,0),"")</f>
        <v/>
      </c>
    </row>
    <row r="122" spans="1:13" x14ac:dyDescent="0.25">
      <c r="A122" s="1">
        <v>125</v>
      </c>
      <c r="B122" s="4">
        <f t="shared" si="3"/>
        <v>1900</v>
      </c>
      <c r="C122" s="4">
        <f t="shared" si="4"/>
        <v>1</v>
      </c>
      <c r="G122" s="4" t="s">
        <v>71</v>
      </c>
      <c r="K122" s="4" t="str">
        <f>IFERROR(VLOOKUP(J122,Config!$A:$B,2,0),"")</f>
        <v/>
      </c>
      <c r="M122" s="4" t="str">
        <f>IFERROR(VLOOKUP(J122,Config!$A:$G,7,0),"")</f>
        <v/>
      </c>
    </row>
    <row r="123" spans="1:13" x14ac:dyDescent="0.25">
      <c r="A123" s="1">
        <v>126</v>
      </c>
      <c r="B123" s="4">
        <f t="shared" si="3"/>
        <v>1900</v>
      </c>
      <c r="C123" s="4">
        <f t="shared" si="4"/>
        <v>1</v>
      </c>
      <c r="G123" s="4" t="s">
        <v>71</v>
      </c>
      <c r="K123" s="4" t="str">
        <f>IFERROR(VLOOKUP(J123,Config!$A:$B,2,0),"")</f>
        <v/>
      </c>
      <c r="M123" s="4" t="str">
        <f>IFERROR(VLOOKUP(J123,Config!$A:$G,7,0),"")</f>
        <v/>
      </c>
    </row>
    <row r="124" spans="1:13" x14ac:dyDescent="0.25">
      <c r="A124" s="1">
        <v>127</v>
      </c>
      <c r="B124" s="4">
        <f t="shared" ref="B124:B187" si="5">YEAR(D124)</f>
        <v>1900</v>
      </c>
      <c r="C124" s="4">
        <f t="shared" ref="C124:C187" si="6">MONTH(D124)</f>
        <v>1</v>
      </c>
      <c r="G124" s="4" t="s">
        <v>71</v>
      </c>
      <c r="K124" s="4" t="str">
        <f>IFERROR(VLOOKUP(J124,Config!$A:$B,2,0),"")</f>
        <v/>
      </c>
      <c r="M124" s="4" t="str">
        <f>IFERROR(VLOOKUP(J124,Config!$A:$G,7,0),"")</f>
        <v/>
      </c>
    </row>
    <row r="125" spans="1:13" x14ac:dyDescent="0.25">
      <c r="A125" s="1">
        <v>128</v>
      </c>
      <c r="B125" s="4">
        <f t="shared" si="5"/>
        <v>1900</v>
      </c>
      <c r="C125" s="4">
        <f t="shared" si="6"/>
        <v>1</v>
      </c>
      <c r="G125" s="4" t="s">
        <v>71</v>
      </c>
      <c r="K125" s="4" t="str">
        <f>IFERROR(VLOOKUP(J125,Config!$A:$B,2,0),"")</f>
        <v/>
      </c>
      <c r="M125" s="4" t="str">
        <f>IFERROR(VLOOKUP(J125,Config!$A:$G,7,0),"")</f>
        <v/>
      </c>
    </row>
    <row r="126" spans="1:13" x14ac:dyDescent="0.25">
      <c r="A126" s="1">
        <v>129</v>
      </c>
      <c r="B126" s="4">
        <f t="shared" si="5"/>
        <v>1900</v>
      </c>
      <c r="C126" s="4">
        <f t="shared" si="6"/>
        <v>1</v>
      </c>
      <c r="G126" s="4" t="s">
        <v>71</v>
      </c>
      <c r="K126" s="4" t="str">
        <f>IFERROR(VLOOKUP(J126,Config!$A:$B,2,0),"")</f>
        <v/>
      </c>
      <c r="M126" s="4" t="str">
        <f>IFERROR(VLOOKUP(J126,Config!$A:$G,7,0),"")</f>
        <v/>
      </c>
    </row>
    <row r="127" spans="1:13" x14ac:dyDescent="0.25">
      <c r="A127" s="1">
        <v>130</v>
      </c>
      <c r="B127" s="4">
        <f t="shared" si="5"/>
        <v>1900</v>
      </c>
      <c r="C127" s="4">
        <f t="shared" si="6"/>
        <v>1</v>
      </c>
      <c r="G127" s="4" t="s">
        <v>71</v>
      </c>
      <c r="K127" s="4" t="str">
        <f>IFERROR(VLOOKUP(J127,Config!$A:$B,2,0),"")</f>
        <v/>
      </c>
      <c r="M127" s="4" t="str">
        <f>IFERROR(VLOOKUP(J127,Config!$A:$G,7,0),"")</f>
        <v/>
      </c>
    </row>
    <row r="128" spans="1:13" x14ac:dyDescent="0.25">
      <c r="A128" s="1">
        <v>131</v>
      </c>
      <c r="B128" s="4">
        <f t="shared" si="5"/>
        <v>1900</v>
      </c>
      <c r="C128" s="4">
        <f t="shared" si="6"/>
        <v>1</v>
      </c>
      <c r="G128" s="4" t="s">
        <v>71</v>
      </c>
      <c r="J128" s="24"/>
      <c r="K128" s="4" t="str">
        <f>IFERROR(VLOOKUP(J128,Config!$A:$B,2,0),"")</f>
        <v/>
      </c>
      <c r="M128" s="4" t="str">
        <f>IFERROR(VLOOKUP(J128,Config!$A:$G,7,0),"")</f>
        <v/>
      </c>
    </row>
    <row r="129" spans="1:13" x14ac:dyDescent="0.25">
      <c r="A129" s="1">
        <v>132</v>
      </c>
      <c r="B129" s="4">
        <f t="shared" si="5"/>
        <v>1900</v>
      </c>
      <c r="C129" s="4">
        <f t="shared" si="6"/>
        <v>1</v>
      </c>
      <c r="G129" s="4" t="s">
        <v>71</v>
      </c>
      <c r="J129" s="24"/>
      <c r="K129" s="4" t="str">
        <f>IFERROR(VLOOKUP(J129,Config!$A:$B,2,0),"")</f>
        <v/>
      </c>
      <c r="M129" s="4" t="str">
        <f>IFERROR(VLOOKUP(J129,Config!$A:$G,7,0),"")</f>
        <v/>
      </c>
    </row>
    <row r="130" spans="1:13" x14ac:dyDescent="0.25">
      <c r="A130" s="1">
        <v>133</v>
      </c>
      <c r="B130" s="4">
        <f t="shared" si="5"/>
        <v>1900</v>
      </c>
      <c r="C130" s="4">
        <f t="shared" si="6"/>
        <v>1</v>
      </c>
      <c r="G130" s="4" t="s">
        <v>71</v>
      </c>
      <c r="J130" s="24"/>
      <c r="K130" s="4" t="str">
        <f>IFERROR(VLOOKUP(J130,Config!$A:$B,2,0),"")</f>
        <v/>
      </c>
      <c r="M130" s="4" t="str">
        <f>IFERROR(VLOOKUP(J130,Config!$A:$G,7,0),"")</f>
        <v/>
      </c>
    </row>
    <row r="131" spans="1:13" x14ac:dyDescent="0.25">
      <c r="A131" s="1">
        <v>134</v>
      </c>
      <c r="B131" s="4">
        <f t="shared" si="5"/>
        <v>1900</v>
      </c>
      <c r="C131" s="4">
        <f t="shared" si="6"/>
        <v>1</v>
      </c>
      <c r="G131" s="4" t="s">
        <v>71</v>
      </c>
      <c r="K131" s="4" t="str">
        <f>IFERROR(VLOOKUP(J131,Config!$A:$B,2,0),"")</f>
        <v/>
      </c>
      <c r="M131" s="4" t="str">
        <f>IFERROR(VLOOKUP(J131,Config!$A:$G,7,0),"")</f>
        <v/>
      </c>
    </row>
    <row r="132" spans="1:13" x14ac:dyDescent="0.25">
      <c r="A132" s="1">
        <v>135</v>
      </c>
      <c r="B132" s="4">
        <f t="shared" si="5"/>
        <v>1900</v>
      </c>
      <c r="C132" s="4">
        <f t="shared" si="6"/>
        <v>1</v>
      </c>
      <c r="G132" s="4" t="s">
        <v>71</v>
      </c>
      <c r="J132" s="24"/>
      <c r="K132" s="4" t="str">
        <f>IFERROR(VLOOKUP(J132,Config!$A:$B,2,0),"")</f>
        <v/>
      </c>
      <c r="M132" s="4" t="str">
        <f>IFERROR(VLOOKUP(J132,Config!$A:$G,7,0),"")</f>
        <v/>
      </c>
    </row>
    <row r="133" spans="1:13" x14ac:dyDescent="0.25">
      <c r="A133" s="1">
        <v>136</v>
      </c>
      <c r="B133" s="4">
        <f t="shared" si="5"/>
        <v>1900</v>
      </c>
      <c r="C133" s="4">
        <f t="shared" si="6"/>
        <v>1</v>
      </c>
      <c r="G133" s="4" t="s">
        <v>71</v>
      </c>
      <c r="K133" s="4" t="str">
        <f>IFERROR(VLOOKUP(J133,Config!$A:$B,2,0),"")</f>
        <v/>
      </c>
      <c r="M133" s="4" t="str">
        <f>IFERROR(VLOOKUP(J133,Config!$A:$G,7,0),"")</f>
        <v/>
      </c>
    </row>
    <row r="134" spans="1:13" x14ac:dyDescent="0.25">
      <c r="A134" s="1">
        <v>137</v>
      </c>
      <c r="B134" s="4">
        <f t="shared" si="5"/>
        <v>1900</v>
      </c>
      <c r="C134" s="4">
        <f t="shared" si="6"/>
        <v>1</v>
      </c>
      <c r="G134" s="4" t="s">
        <v>71</v>
      </c>
      <c r="J134" s="24"/>
      <c r="K134" s="4" t="str">
        <f>IFERROR(VLOOKUP(J134,Config!$A:$B,2,0),"")</f>
        <v/>
      </c>
      <c r="M134" s="4" t="str">
        <f>IFERROR(VLOOKUP(J134,Config!$A:$G,7,0),"")</f>
        <v/>
      </c>
    </row>
    <row r="135" spans="1:13" x14ac:dyDescent="0.25">
      <c r="A135" s="1">
        <v>138</v>
      </c>
      <c r="B135" s="4">
        <f t="shared" si="5"/>
        <v>1900</v>
      </c>
      <c r="C135" s="4">
        <f t="shared" si="6"/>
        <v>1</v>
      </c>
      <c r="G135" s="4" t="s">
        <v>71</v>
      </c>
      <c r="K135" s="4" t="str">
        <f>IFERROR(VLOOKUP(J135,Config!$A:$B,2,0),"")</f>
        <v/>
      </c>
      <c r="M135" s="4" t="str">
        <f>IFERROR(VLOOKUP(J135,Config!$A:$G,7,0),"")</f>
        <v/>
      </c>
    </row>
    <row r="136" spans="1:13" x14ac:dyDescent="0.25">
      <c r="A136" s="1">
        <v>139</v>
      </c>
      <c r="B136" s="4">
        <f t="shared" si="5"/>
        <v>1900</v>
      </c>
      <c r="C136" s="4">
        <f t="shared" si="6"/>
        <v>1</v>
      </c>
      <c r="G136" s="4" t="s">
        <v>71</v>
      </c>
      <c r="K136" s="4" t="str">
        <f>IFERROR(VLOOKUP(J136,Config!$A:$B,2,0),"")</f>
        <v/>
      </c>
      <c r="M136" s="4" t="str">
        <f>IFERROR(VLOOKUP(J136,Config!$A:$G,7,0),"")</f>
        <v/>
      </c>
    </row>
    <row r="137" spans="1:13" x14ac:dyDescent="0.25">
      <c r="A137" s="1">
        <v>140</v>
      </c>
      <c r="B137" s="4">
        <f t="shared" si="5"/>
        <v>1900</v>
      </c>
      <c r="C137" s="4">
        <f t="shared" si="6"/>
        <v>1</v>
      </c>
      <c r="G137" s="4" t="s">
        <v>71</v>
      </c>
      <c r="K137" s="4" t="str">
        <f>IFERROR(VLOOKUP(J137,Config!$A:$B,2,0),"")</f>
        <v/>
      </c>
      <c r="M137" s="4" t="str">
        <f>IFERROR(VLOOKUP(J137,Config!$A:$G,7,0),"")</f>
        <v/>
      </c>
    </row>
    <row r="138" spans="1:13" x14ac:dyDescent="0.25">
      <c r="A138" s="1">
        <v>141</v>
      </c>
      <c r="B138" s="4">
        <f t="shared" si="5"/>
        <v>1900</v>
      </c>
      <c r="C138" s="4">
        <f t="shared" si="6"/>
        <v>1</v>
      </c>
      <c r="G138" s="4" t="s">
        <v>71</v>
      </c>
      <c r="K138" s="4" t="str">
        <f>IFERROR(VLOOKUP(J138,Config!$A:$B,2,0),"")</f>
        <v/>
      </c>
      <c r="M138" s="4" t="str">
        <f>IFERROR(VLOOKUP(J138,Config!$A:$G,7,0),"")</f>
        <v/>
      </c>
    </row>
    <row r="139" spans="1:13" x14ac:dyDescent="0.25">
      <c r="A139" s="1">
        <v>142</v>
      </c>
      <c r="B139" s="4">
        <f t="shared" si="5"/>
        <v>1900</v>
      </c>
      <c r="C139" s="4">
        <f t="shared" si="6"/>
        <v>1</v>
      </c>
      <c r="G139" s="4" t="s">
        <v>71</v>
      </c>
      <c r="K139" s="4" t="str">
        <f>IFERROR(VLOOKUP(J139,Config!$A:$B,2,0),"")</f>
        <v/>
      </c>
      <c r="M139" s="4" t="str">
        <f>IFERROR(VLOOKUP(J139,Config!$A:$G,7,0),"")</f>
        <v/>
      </c>
    </row>
    <row r="140" spans="1:13" x14ac:dyDescent="0.25">
      <c r="A140" s="1">
        <v>143</v>
      </c>
      <c r="B140" s="4">
        <f t="shared" si="5"/>
        <v>1900</v>
      </c>
      <c r="C140" s="4">
        <f t="shared" si="6"/>
        <v>1</v>
      </c>
      <c r="G140" s="4" t="s">
        <v>71</v>
      </c>
      <c r="K140" s="4" t="str">
        <f>IFERROR(VLOOKUP(J140,Config!$A:$B,2,0),"")</f>
        <v/>
      </c>
      <c r="M140" s="4" t="str">
        <f>IFERROR(VLOOKUP(J140,Config!$A:$G,7,0),"")</f>
        <v/>
      </c>
    </row>
    <row r="141" spans="1:13" x14ac:dyDescent="0.25">
      <c r="A141" s="1">
        <v>144</v>
      </c>
      <c r="B141" s="4">
        <f t="shared" si="5"/>
        <v>1900</v>
      </c>
      <c r="C141" s="4">
        <f t="shared" si="6"/>
        <v>1</v>
      </c>
      <c r="G141" s="4" t="s">
        <v>71</v>
      </c>
      <c r="J141" s="24"/>
      <c r="K141" s="4" t="str">
        <f>IFERROR(VLOOKUP(J141,Config!$A:$B,2,0),"")</f>
        <v/>
      </c>
      <c r="M141" s="4" t="str">
        <f>IFERROR(VLOOKUP(J141,Config!$A:$G,7,0),"")</f>
        <v/>
      </c>
    </row>
    <row r="142" spans="1:13" x14ac:dyDescent="0.25">
      <c r="A142" s="1">
        <v>145</v>
      </c>
      <c r="B142" s="4">
        <f t="shared" si="5"/>
        <v>1900</v>
      </c>
      <c r="C142" s="4">
        <f t="shared" si="6"/>
        <v>1</v>
      </c>
      <c r="G142" s="4" t="s">
        <v>71</v>
      </c>
      <c r="J142" s="24"/>
      <c r="K142" s="4" t="str">
        <f>IFERROR(VLOOKUP(J142,Config!$A:$B,2,0),"")</f>
        <v/>
      </c>
      <c r="M142" s="4" t="str">
        <f>IFERROR(VLOOKUP(J142,Config!$A:$G,7,0),"")</f>
        <v/>
      </c>
    </row>
    <row r="143" spans="1:13" x14ac:dyDescent="0.25">
      <c r="A143" s="1">
        <v>146</v>
      </c>
      <c r="B143" s="4">
        <f t="shared" si="5"/>
        <v>1900</v>
      </c>
      <c r="C143" s="4">
        <f t="shared" si="6"/>
        <v>1</v>
      </c>
      <c r="G143" s="4" t="s">
        <v>71</v>
      </c>
      <c r="J143" s="24"/>
      <c r="K143" s="4" t="str">
        <f>IFERROR(VLOOKUP(J143,Config!$A:$B,2,0),"")</f>
        <v/>
      </c>
      <c r="M143" s="4" t="str">
        <f>IFERROR(VLOOKUP(J143,Config!$A:$G,7,0),"")</f>
        <v/>
      </c>
    </row>
    <row r="144" spans="1:13" x14ac:dyDescent="0.25">
      <c r="A144" s="1">
        <v>147</v>
      </c>
      <c r="B144" s="4">
        <f t="shared" si="5"/>
        <v>1900</v>
      </c>
      <c r="C144" s="4">
        <f t="shared" si="6"/>
        <v>1</v>
      </c>
      <c r="G144" s="4" t="s">
        <v>71</v>
      </c>
      <c r="K144" s="4" t="str">
        <f>IFERROR(VLOOKUP(J144,Config!$A:$B,2,0),"")</f>
        <v/>
      </c>
      <c r="M144" s="4" t="str">
        <f>IFERROR(VLOOKUP(J144,Config!$A:$G,7,0),"")</f>
        <v/>
      </c>
    </row>
    <row r="145" spans="1:13" x14ac:dyDescent="0.25">
      <c r="A145" s="1">
        <v>148</v>
      </c>
      <c r="B145" s="4">
        <f t="shared" si="5"/>
        <v>1900</v>
      </c>
      <c r="C145" s="4">
        <f t="shared" si="6"/>
        <v>1</v>
      </c>
      <c r="G145" s="4" t="s">
        <v>71</v>
      </c>
      <c r="J145" s="24"/>
      <c r="K145" s="4" t="str">
        <f>IFERROR(VLOOKUP(J145,Config!$A:$B,2,0),"")</f>
        <v/>
      </c>
      <c r="M145" s="4" t="str">
        <f>IFERROR(VLOOKUP(J145,Config!$A:$G,7,0),"")</f>
        <v/>
      </c>
    </row>
    <row r="146" spans="1:13" x14ac:dyDescent="0.25">
      <c r="A146" s="1">
        <v>149</v>
      </c>
      <c r="B146" s="4">
        <f t="shared" si="5"/>
        <v>1900</v>
      </c>
      <c r="C146" s="4">
        <f t="shared" si="6"/>
        <v>1</v>
      </c>
      <c r="G146" s="4" t="s">
        <v>71</v>
      </c>
      <c r="J146" s="24"/>
      <c r="K146" s="4" t="str">
        <f>IFERROR(VLOOKUP(J146,Config!$A:$B,2,0),"")</f>
        <v/>
      </c>
      <c r="M146" s="4" t="str">
        <f>IFERROR(VLOOKUP(J146,Config!$A:$G,7,0),"")</f>
        <v/>
      </c>
    </row>
    <row r="147" spans="1:13" x14ac:dyDescent="0.25">
      <c r="A147" s="1">
        <v>150</v>
      </c>
      <c r="B147" s="4">
        <f t="shared" si="5"/>
        <v>1900</v>
      </c>
      <c r="C147" s="4">
        <f t="shared" si="6"/>
        <v>1</v>
      </c>
      <c r="G147" s="4" t="s">
        <v>71</v>
      </c>
      <c r="J147" s="24"/>
      <c r="K147" s="4" t="str">
        <f>IFERROR(VLOOKUP(J147,Config!$A:$B,2,0),"")</f>
        <v/>
      </c>
      <c r="M147" s="4" t="str">
        <f>IFERROR(VLOOKUP(J147,Config!$A:$G,7,0),"")</f>
        <v/>
      </c>
    </row>
    <row r="148" spans="1:13" x14ac:dyDescent="0.25">
      <c r="A148" s="1">
        <v>151</v>
      </c>
      <c r="B148" s="4">
        <f t="shared" si="5"/>
        <v>1900</v>
      </c>
      <c r="C148" s="4">
        <f t="shared" si="6"/>
        <v>1</v>
      </c>
      <c r="G148" s="4" t="s">
        <v>71</v>
      </c>
      <c r="J148" s="24"/>
      <c r="K148" s="4" t="str">
        <f>IFERROR(VLOOKUP(J148,Config!$A:$B,2,0),"")</f>
        <v/>
      </c>
      <c r="M148" s="4" t="str">
        <f>IFERROR(VLOOKUP(J148,Config!$A:$G,7,0),"")</f>
        <v/>
      </c>
    </row>
    <row r="149" spans="1:13" x14ac:dyDescent="0.25">
      <c r="A149" s="1">
        <v>152</v>
      </c>
      <c r="B149" s="4">
        <f t="shared" si="5"/>
        <v>1900</v>
      </c>
      <c r="C149" s="4">
        <f t="shared" si="6"/>
        <v>1</v>
      </c>
      <c r="G149" s="4" t="s">
        <v>71</v>
      </c>
      <c r="J149" s="24"/>
      <c r="K149" s="4" t="str">
        <f>IFERROR(VLOOKUP(J149,Config!$A:$B,2,0),"")</f>
        <v/>
      </c>
      <c r="M149" s="4" t="str">
        <f>IFERROR(VLOOKUP(J149,Config!$A:$G,7,0),"")</f>
        <v/>
      </c>
    </row>
    <row r="150" spans="1:13" x14ac:dyDescent="0.25">
      <c r="A150" s="1">
        <v>153</v>
      </c>
      <c r="B150" s="4">
        <f t="shared" si="5"/>
        <v>1900</v>
      </c>
      <c r="C150" s="4">
        <f t="shared" si="6"/>
        <v>1</v>
      </c>
      <c r="G150" s="4" t="s">
        <v>71</v>
      </c>
      <c r="K150" s="4" t="str">
        <f>IFERROR(VLOOKUP(J150,Config!$A:$B,2,0),"")</f>
        <v/>
      </c>
      <c r="M150" s="4" t="str">
        <f>IFERROR(VLOOKUP(J150,Config!$A:$G,7,0),"")</f>
        <v/>
      </c>
    </row>
    <row r="151" spans="1:13" x14ac:dyDescent="0.25">
      <c r="A151" s="1">
        <v>154</v>
      </c>
      <c r="B151" s="4">
        <f t="shared" si="5"/>
        <v>1900</v>
      </c>
      <c r="C151" s="4">
        <f t="shared" si="6"/>
        <v>1</v>
      </c>
      <c r="G151" s="4" t="s">
        <v>71</v>
      </c>
      <c r="J151" s="24"/>
      <c r="K151" s="4" t="str">
        <f>IFERROR(VLOOKUP(J151,Config!$A:$B,2,0),"")</f>
        <v/>
      </c>
      <c r="M151" s="4" t="str">
        <f>IFERROR(VLOOKUP(J151,Config!$A:$G,7,0),"")</f>
        <v/>
      </c>
    </row>
    <row r="152" spans="1:13" x14ac:dyDescent="0.25">
      <c r="A152" s="1">
        <v>155</v>
      </c>
      <c r="B152" s="4">
        <f t="shared" si="5"/>
        <v>1900</v>
      </c>
      <c r="C152" s="4">
        <f t="shared" si="6"/>
        <v>1</v>
      </c>
      <c r="G152" s="4" t="s">
        <v>71</v>
      </c>
      <c r="J152" s="24"/>
      <c r="K152" s="4" t="str">
        <f>IFERROR(VLOOKUP(J152,Config!$A:$B,2,0),"")</f>
        <v/>
      </c>
      <c r="M152" s="4" t="str">
        <f>IFERROR(VLOOKUP(J152,Config!$A:$G,7,0),"")</f>
        <v/>
      </c>
    </row>
    <row r="153" spans="1:13" x14ac:dyDescent="0.25">
      <c r="A153" s="1">
        <v>156</v>
      </c>
      <c r="B153" s="4">
        <f t="shared" si="5"/>
        <v>1900</v>
      </c>
      <c r="C153" s="4">
        <f t="shared" si="6"/>
        <v>1</v>
      </c>
      <c r="G153" s="4" t="s">
        <v>71</v>
      </c>
      <c r="J153" s="24"/>
      <c r="K153" s="4" t="str">
        <f>IFERROR(VLOOKUP(J153,Config!$A:$B,2,0),"")</f>
        <v/>
      </c>
      <c r="M153" s="4" t="str">
        <f>IFERROR(VLOOKUP(J153,Config!$A:$G,7,0),"")</f>
        <v/>
      </c>
    </row>
    <row r="154" spans="1:13" x14ac:dyDescent="0.25">
      <c r="A154" s="1">
        <v>157</v>
      </c>
      <c r="B154" s="4">
        <f t="shared" si="5"/>
        <v>1900</v>
      </c>
      <c r="C154" s="4">
        <f t="shared" si="6"/>
        <v>1</v>
      </c>
      <c r="G154" s="4" t="s">
        <v>71</v>
      </c>
      <c r="J154" s="24"/>
      <c r="K154" s="4" t="str">
        <f>IFERROR(VLOOKUP(J154,Config!$A:$B,2,0),"")</f>
        <v/>
      </c>
      <c r="M154" s="4" t="str">
        <f>IFERROR(VLOOKUP(J154,Config!$A:$G,7,0),"")</f>
        <v/>
      </c>
    </row>
    <row r="155" spans="1:13" x14ac:dyDescent="0.25">
      <c r="A155" s="1">
        <v>158</v>
      </c>
      <c r="B155" s="4">
        <f t="shared" si="5"/>
        <v>1900</v>
      </c>
      <c r="C155" s="4">
        <f t="shared" si="6"/>
        <v>1</v>
      </c>
      <c r="G155" s="4" t="s">
        <v>71</v>
      </c>
      <c r="K155" s="4" t="str">
        <f>IFERROR(VLOOKUP(J155,Config!$A:$B,2,0),"")</f>
        <v/>
      </c>
      <c r="M155" s="4" t="str">
        <f>IFERROR(VLOOKUP(J155,Config!$A:$G,7,0),"")</f>
        <v/>
      </c>
    </row>
    <row r="156" spans="1:13" x14ac:dyDescent="0.25">
      <c r="A156" s="1">
        <v>159</v>
      </c>
      <c r="B156" s="4">
        <f t="shared" si="5"/>
        <v>1900</v>
      </c>
      <c r="C156" s="4">
        <f t="shared" si="6"/>
        <v>1</v>
      </c>
      <c r="G156" s="4" t="s">
        <v>71</v>
      </c>
      <c r="K156" s="4" t="str">
        <f>IFERROR(VLOOKUP(J156,Config!$A:$B,2,0),"")</f>
        <v/>
      </c>
      <c r="M156" s="4" t="str">
        <f>IFERROR(VLOOKUP(J156,Config!$A:$G,7,0),"")</f>
        <v/>
      </c>
    </row>
    <row r="157" spans="1:13" x14ac:dyDescent="0.25">
      <c r="A157" s="1">
        <v>160</v>
      </c>
      <c r="B157" s="4">
        <f t="shared" si="5"/>
        <v>1900</v>
      </c>
      <c r="C157" s="4">
        <f t="shared" si="6"/>
        <v>1</v>
      </c>
      <c r="G157" s="4" t="s">
        <v>71</v>
      </c>
      <c r="K157" s="4" t="str">
        <f>IFERROR(VLOOKUP(J157,Config!$A:$B,2,0),"")</f>
        <v/>
      </c>
      <c r="M157" s="4" t="str">
        <f>IFERROR(VLOOKUP(J157,Config!$A:$G,7,0),"")</f>
        <v/>
      </c>
    </row>
    <row r="158" spans="1:13" x14ac:dyDescent="0.25">
      <c r="A158" s="1">
        <v>161</v>
      </c>
      <c r="B158" s="4">
        <f t="shared" si="5"/>
        <v>1900</v>
      </c>
      <c r="C158" s="4">
        <f t="shared" si="6"/>
        <v>1</v>
      </c>
      <c r="G158" s="4" t="s">
        <v>71</v>
      </c>
      <c r="K158" s="4" t="str">
        <f>IFERROR(VLOOKUP(J158,Config!$A:$B,2,0),"")</f>
        <v/>
      </c>
      <c r="M158" s="4" t="str">
        <f>IFERROR(VLOOKUP(J158,Config!$A:$G,7,0),"")</f>
        <v/>
      </c>
    </row>
    <row r="159" spans="1:13" x14ac:dyDescent="0.25">
      <c r="A159" s="1">
        <v>162</v>
      </c>
      <c r="B159" s="4">
        <f t="shared" si="5"/>
        <v>1900</v>
      </c>
      <c r="C159" s="4">
        <f t="shared" si="6"/>
        <v>1</v>
      </c>
      <c r="G159" s="4" t="s">
        <v>71</v>
      </c>
      <c r="K159" s="4" t="str">
        <f>IFERROR(VLOOKUP(J159,Config!$A:$B,2,0),"")</f>
        <v/>
      </c>
      <c r="M159" s="4" t="str">
        <f>IFERROR(VLOOKUP(J159,Config!$A:$G,7,0),"")</f>
        <v/>
      </c>
    </row>
    <row r="160" spans="1:13" x14ac:dyDescent="0.25">
      <c r="A160" s="1">
        <v>163</v>
      </c>
      <c r="B160" s="4">
        <f t="shared" si="5"/>
        <v>1900</v>
      </c>
      <c r="C160" s="4">
        <f t="shared" si="6"/>
        <v>1</v>
      </c>
      <c r="G160" s="4" t="s">
        <v>71</v>
      </c>
      <c r="K160" s="4" t="str">
        <f>IFERROR(VLOOKUP(J160,Config!$A:$B,2,0),"")</f>
        <v/>
      </c>
      <c r="M160" s="4" t="str">
        <f>IFERROR(VLOOKUP(J160,Config!$A:$G,7,0),"")</f>
        <v/>
      </c>
    </row>
    <row r="161" spans="1:13" x14ac:dyDescent="0.25">
      <c r="A161" s="1">
        <v>164</v>
      </c>
      <c r="B161" s="4">
        <f t="shared" si="5"/>
        <v>1900</v>
      </c>
      <c r="C161" s="4">
        <f t="shared" si="6"/>
        <v>1</v>
      </c>
      <c r="G161" s="4" t="s">
        <v>71</v>
      </c>
      <c r="K161" s="4" t="str">
        <f>IFERROR(VLOOKUP(J161,Config!$A:$B,2,0),"")</f>
        <v/>
      </c>
      <c r="M161" s="4" t="str">
        <f>IFERROR(VLOOKUP(J161,Config!$A:$G,7,0),"")</f>
        <v/>
      </c>
    </row>
    <row r="162" spans="1:13" x14ac:dyDescent="0.25">
      <c r="A162" s="1">
        <v>165</v>
      </c>
      <c r="B162" s="4">
        <f t="shared" si="5"/>
        <v>1900</v>
      </c>
      <c r="C162" s="4">
        <f t="shared" si="6"/>
        <v>1</v>
      </c>
      <c r="G162" s="4" t="s">
        <v>71</v>
      </c>
      <c r="K162" s="4" t="str">
        <f>IFERROR(VLOOKUP(J162,Config!$A:$B,2,0),"")</f>
        <v/>
      </c>
      <c r="M162" s="4" t="str">
        <f>IFERROR(VLOOKUP(J162,Config!$A:$G,7,0),"")</f>
        <v/>
      </c>
    </row>
    <row r="163" spans="1:13" x14ac:dyDescent="0.25">
      <c r="A163" s="1">
        <v>166</v>
      </c>
      <c r="B163" s="4">
        <f t="shared" si="5"/>
        <v>1900</v>
      </c>
      <c r="C163" s="4">
        <f t="shared" si="6"/>
        <v>1</v>
      </c>
      <c r="G163" s="4" t="s">
        <v>71</v>
      </c>
      <c r="K163" s="4" t="str">
        <f>IFERROR(VLOOKUP(J163,Config!$A:$B,2,0),"")</f>
        <v/>
      </c>
      <c r="M163" s="4" t="str">
        <f>IFERROR(VLOOKUP(J163,Config!$A:$G,7,0),"")</f>
        <v/>
      </c>
    </row>
    <row r="164" spans="1:13" x14ac:dyDescent="0.25">
      <c r="A164" s="1">
        <v>167</v>
      </c>
      <c r="B164" s="4">
        <f t="shared" si="5"/>
        <v>1900</v>
      </c>
      <c r="C164" s="4">
        <f t="shared" si="6"/>
        <v>1</v>
      </c>
      <c r="G164" s="4" t="s">
        <v>71</v>
      </c>
      <c r="K164" s="4" t="str">
        <f>IFERROR(VLOOKUP(J164,Config!$A:$B,2,0),"")</f>
        <v/>
      </c>
      <c r="M164" s="4" t="str">
        <f>IFERROR(VLOOKUP(J164,Config!$A:$G,7,0),"")</f>
        <v/>
      </c>
    </row>
    <row r="165" spans="1:13" x14ac:dyDescent="0.25">
      <c r="A165" s="1">
        <v>168</v>
      </c>
      <c r="B165" s="4">
        <f t="shared" si="5"/>
        <v>1900</v>
      </c>
      <c r="C165" s="4">
        <f t="shared" si="6"/>
        <v>1</v>
      </c>
      <c r="G165" s="4" t="s">
        <v>71</v>
      </c>
      <c r="K165" s="4" t="str">
        <f>IFERROR(VLOOKUP(J165,Config!$A:$B,2,0),"")</f>
        <v/>
      </c>
      <c r="M165" s="4" t="str">
        <f>IFERROR(VLOOKUP(J165,Config!$A:$G,7,0),"")</f>
        <v/>
      </c>
    </row>
    <row r="166" spans="1:13" x14ac:dyDescent="0.25">
      <c r="A166" s="1">
        <v>169</v>
      </c>
      <c r="B166" s="4">
        <f t="shared" si="5"/>
        <v>1900</v>
      </c>
      <c r="C166" s="4">
        <f t="shared" si="6"/>
        <v>1</v>
      </c>
      <c r="G166" s="4" t="s">
        <v>71</v>
      </c>
      <c r="K166" s="4" t="str">
        <f>IFERROR(VLOOKUP(J166,Config!$A:$B,2,0),"")</f>
        <v/>
      </c>
      <c r="M166" s="4" t="str">
        <f>IFERROR(VLOOKUP(J166,Config!$A:$G,7,0),"")</f>
        <v/>
      </c>
    </row>
    <row r="167" spans="1:13" x14ac:dyDescent="0.25">
      <c r="A167" s="1">
        <v>170</v>
      </c>
      <c r="B167" s="4">
        <f t="shared" si="5"/>
        <v>1900</v>
      </c>
      <c r="C167" s="4">
        <f t="shared" si="6"/>
        <v>1</v>
      </c>
      <c r="G167" s="4" t="s">
        <v>71</v>
      </c>
      <c r="K167" s="4" t="str">
        <f>IFERROR(VLOOKUP(J167,Config!$A:$B,2,0),"")</f>
        <v/>
      </c>
      <c r="M167" s="4" t="str">
        <f>IFERROR(VLOOKUP(J167,Config!$A:$G,7,0),"")</f>
        <v/>
      </c>
    </row>
    <row r="168" spans="1:13" x14ac:dyDescent="0.25">
      <c r="A168" s="1">
        <v>171</v>
      </c>
      <c r="B168" s="4">
        <f t="shared" si="5"/>
        <v>1900</v>
      </c>
      <c r="C168" s="4">
        <f t="shared" si="6"/>
        <v>1</v>
      </c>
      <c r="G168" s="4" t="s">
        <v>71</v>
      </c>
      <c r="K168" s="4" t="str">
        <f>IFERROR(VLOOKUP(J168,Config!$A:$B,2,0),"")</f>
        <v/>
      </c>
      <c r="M168" s="4" t="str">
        <f>IFERROR(VLOOKUP(J168,Config!$A:$G,7,0),"")</f>
        <v/>
      </c>
    </row>
    <row r="169" spans="1:13" x14ac:dyDescent="0.25">
      <c r="A169" s="1">
        <v>172</v>
      </c>
      <c r="B169" s="4">
        <f t="shared" si="5"/>
        <v>1900</v>
      </c>
      <c r="C169" s="4">
        <f t="shared" si="6"/>
        <v>1</v>
      </c>
      <c r="G169" s="4" t="s">
        <v>71</v>
      </c>
      <c r="K169" s="4" t="str">
        <f>IFERROR(VLOOKUP(J169,Config!$A:$B,2,0),"")</f>
        <v/>
      </c>
      <c r="M169" s="4" t="str">
        <f>IFERROR(VLOOKUP(J169,Config!$A:$G,7,0),"")</f>
        <v/>
      </c>
    </row>
    <row r="170" spans="1:13" x14ac:dyDescent="0.25">
      <c r="A170" s="1">
        <v>173</v>
      </c>
      <c r="B170" s="4">
        <f t="shared" si="5"/>
        <v>1900</v>
      </c>
      <c r="C170" s="4">
        <f t="shared" si="6"/>
        <v>1</v>
      </c>
      <c r="G170" s="4" t="s">
        <v>71</v>
      </c>
      <c r="K170" s="4" t="str">
        <f>IFERROR(VLOOKUP(J170,Config!$A:$B,2,0),"")</f>
        <v/>
      </c>
      <c r="M170" s="4" t="str">
        <f>IFERROR(VLOOKUP(J170,Config!$A:$G,7,0),"")</f>
        <v/>
      </c>
    </row>
    <row r="171" spans="1:13" x14ac:dyDescent="0.25">
      <c r="A171" s="1">
        <v>174</v>
      </c>
      <c r="B171" s="4">
        <f t="shared" si="5"/>
        <v>1900</v>
      </c>
      <c r="C171" s="4">
        <f t="shared" si="6"/>
        <v>1</v>
      </c>
      <c r="G171" s="4" t="s">
        <v>71</v>
      </c>
      <c r="K171" s="4" t="str">
        <f>IFERROR(VLOOKUP(J171,Config!$A:$B,2,0),"")</f>
        <v/>
      </c>
      <c r="M171" s="4" t="str">
        <f>IFERROR(VLOOKUP(J171,Config!$A:$G,7,0),"")</f>
        <v/>
      </c>
    </row>
    <row r="172" spans="1:13" x14ac:dyDescent="0.25">
      <c r="A172" s="1">
        <v>175</v>
      </c>
      <c r="B172" s="4">
        <f t="shared" si="5"/>
        <v>1900</v>
      </c>
      <c r="C172" s="4">
        <f t="shared" si="6"/>
        <v>1</v>
      </c>
      <c r="G172" s="4" t="s">
        <v>71</v>
      </c>
      <c r="K172" s="4" t="str">
        <f>IFERROR(VLOOKUP(J172,Config!$A:$B,2,0),"")</f>
        <v/>
      </c>
      <c r="M172" s="4" t="str">
        <f>IFERROR(VLOOKUP(J172,Config!$A:$G,7,0),"")</f>
        <v/>
      </c>
    </row>
    <row r="173" spans="1:13" x14ac:dyDescent="0.25">
      <c r="A173" s="1">
        <v>176</v>
      </c>
      <c r="B173" s="4">
        <f t="shared" si="5"/>
        <v>1900</v>
      </c>
      <c r="C173" s="4">
        <f t="shared" si="6"/>
        <v>1</v>
      </c>
      <c r="G173" s="4" t="s">
        <v>71</v>
      </c>
      <c r="K173" s="4" t="str">
        <f>IFERROR(VLOOKUP(J173,Config!$A:$B,2,0),"")</f>
        <v/>
      </c>
      <c r="M173" s="4" t="str">
        <f>IFERROR(VLOOKUP(J173,Config!$A:$G,7,0),"")</f>
        <v/>
      </c>
    </row>
    <row r="174" spans="1:13" x14ac:dyDescent="0.25">
      <c r="A174" s="1">
        <v>177</v>
      </c>
      <c r="B174" s="4">
        <f t="shared" si="5"/>
        <v>1900</v>
      </c>
      <c r="C174" s="4">
        <f t="shared" si="6"/>
        <v>1</v>
      </c>
      <c r="G174" s="4" t="s">
        <v>71</v>
      </c>
      <c r="K174" s="4" t="str">
        <f>IFERROR(VLOOKUP(J174,Config!$A:$B,2,0),"")</f>
        <v/>
      </c>
      <c r="M174" s="4" t="str">
        <f>IFERROR(VLOOKUP(J174,Config!$A:$G,7,0),"")</f>
        <v/>
      </c>
    </row>
    <row r="175" spans="1:13" x14ac:dyDescent="0.25">
      <c r="A175" s="1">
        <v>178</v>
      </c>
      <c r="B175" s="4">
        <f t="shared" si="5"/>
        <v>1900</v>
      </c>
      <c r="C175" s="4">
        <f t="shared" si="6"/>
        <v>1</v>
      </c>
      <c r="G175" s="4" t="s">
        <v>71</v>
      </c>
      <c r="K175" s="4" t="str">
        <f>IFERROR(VLOOKUP(J175,Config!$A:$B,2,0),"")</f>
        <v/>
      </c>
      <c r="M175" s="4" t="str">
        <f>IFERROR(VLOOKUP(J175,Config!$A:$G,7,0),"")</f>
        <v/>
      </c>
    </row>
    <row r="176" spans="1:13" x14ac:dyDescent="0.25">
      <c r="A176" s="1">
        <v>179</v>
      </c>
      <c r="B176" s="4">
        <f t="shared" si="5"/>
        <v>1900</v>
      </c>
      <c r="C176" s="4">
        <f t="shared" si="6"/>
        <v>1</v>
      </c>
      <c r="G176" s="4" t="s">
        <v>71</v>
      </c>
      <c r="K176" s="4" t="str">
        <f>IFERROR(VLOOKUP(J176,Config!$A:$B,2,0),"")</f>
        <v/>
      </c>
      <c r="M176" s="4" t="str">
        <f>IFERROR(VLOOKUP(J176,Config!$A:$G,7,0),"")</f>
        <v/>
      </c>
    </row>
    <row r="177" spans="1:13" x14ac:dyDescent="0.25">
      <c r="A177" s="1">
        <v>180</v>
      </c>
      <c r="B177" s="4">
        <f t="shared" si="5"/>
        <v>1900</v>
      </c>
      <c r="C177" s="4">
        <f t="shared" si="6"/>
        <v>1</v>
      </c>
      <c r="G177" s="4" t="s">
        <v>71</v>
      </c>
      <c r="K177" s="4" t="str">
        <f>IFERROR(VLOOKUP(J177,Config!$A:$B,2,0),"")</f>
        <v/>
      </c>
      <c r="M177" s="4" t="str">
        <f>IFERROR(VLOOKUP(J177,Config!$A:$G,7,0),"")</f>
        <v/>
      </c>
    </row>
    <row r="178" spans="1:13" x14ac:dyDescent="0.25">
      <c r="A178" s="1">
        <v>181</v>
      </c>
      <c r="B178" s="4">
        <f t="shared" si="5"/>
        <v>1900</v>
      </c>
      <c r="C178" s="4">
        <f t="shared" si="6"/>
        <v>1</v>
      </c>
      <c r="G178" s="4" t="s">
        <v>71</v>
      </c>
      <c r="K178" s="4" t="str">
        <f>IFERROR(VLOOKUP(J178,Config!$A:$B,2,0),"")</f>
        <v/>
      </c>
      <c r="M178" s="4" t="str">
        <f>IFERROR(VLOOKUP(J178,Config!$A:$G,7,0),"")</f>
        <v/>
      </c>
    </row>
    <row r="179" spans="1:13" x14ac:dyDescent="0.25">
      <c r="A179" s="1">
        <v>182</v>
      </c>
      <c r="B179" s="4">
        <f t="shared" si="5"/>
        <v>1900</v>
      </c>
      <c r="C179" s="4">
        <f t="shared" si="6"/>
        <v>1</v>
      </c>
      <c r="G179" s="4" t="s">
        <v>71</v>
      </c>
      <c r="K179" s="4" t="str">
        <f>IFERROR(VLOOKUP(J179,Config!$A:$B,2,0),"")</f>
        <v/>
      </c>
      <c r="M179" s="4" t="str">
        <f>IFERROR(VLOOKUP(J179,Config!$A:$G,7,0),"")</f>
        <v/>
      </c>
    </row>
    <row r="180" spans="1:13" x14ac:dyDescent="0.25">
      <c r="A180" s="1">
        <v>183</v>
      </c>
      <c r="B180" s="4">
        <f t="shared" si="5"/>
        <v>1900</v>
      </c>
      <c r="C180" s="4">
        <f t="shared" si="6"/>
        <v>1</v>
      </c>
      <c r="G180" s="4" t="s">
        <v>71</v>
      </c>
      <c r="K180" s="4" t="str">
        <f>IFERROR(VLOOKUP(J180,Config!$A:$B,2,0),"")</f>
        <v/>
      </c>
      <c r="M180" s="4" t="str">
        <f>IFERROR(VLOOKUP(J180,Config!$A:$G,7,0),"")</f>
        <v/>
      </c>
    </row>
    <row r="181" spans="1:13" x14ac:dyDescent="0.25">
      <c r="A181" s="1">
        <v>184</v>
      </c>
      <c r="B181" s="4">
        <f t="shared" si="5"/>
        <v>1900</v>
      </c>
      <c r="C181" s="4">
        <f t="shared" si="6"/>
        <v>1</v>
      </c>
      <c r="G181" s="4" t="s">
        <v>71</v>
      </c>
      <c r="K181" s="4" t="str">
        <f>IFERROR(VLOOKUP(J181,Config!$A:$B,2,0),"")</f>
        <v/>
      </c>
      <c r="M181" s="4" t="str">
        <f>IFERROR(VLOOKUP(J181,Config!$A:$G,7,0),"")</f>
        <v/>
      </c>
    </row>
    <row r="182" spans="1:13" x14ac:dyDescent="0.25">
      <c r="A182" s="1">
        <v>185</v>
      </c>
      <c r="B182" s="4">
        <f t="shared" si="5"/>
        <v>1900</v>
      </c>
      <c r="C182" s="4">
        <f t="shared" si="6"/>
        <v>1</v>
      </c>
      <c r="G182" s="4" t="s">
        <v>71</v>
      </c>
      <c r="K182" s="4" t="str">
        <f>IFERROR(VLOOKUP(J182,Config!$A:$B,2,0),"")</f>
        <v/>
      </c>
      <c r="M182" s="4" t="str">
        <f>IFERROR(VLOOKUP(J182,Config!$A:$G,7,0),"")</f>
        <v/>
      </c>
    </row>
    <row r="183" spans="1:13" x14ac:dyDescent="0.25">
      <c r="A183" s="1">
        <v>186</v>
      </c>
      <c r="B183" s="4">
        <f t="shared" si="5"/>
        <v>1900</v>
      </c>
      <c r="C183" s="4">
        <f t="shared" si="6"/>
        <v>1</v>
      </c>
      <c r="G183" s="4" t="s">
        <v>71</v>
      </c>
      <c r="K183" s="4" t="str">
        <f>IFERROR(VLOOKUP(J183,Config!$A:$B,2,0),"")</f>
        <v/>
      </c>
      <c r="M183" s="4" t="str">
        <f>IFERROR(VLOOKUP(J183,Config!$A:$G,7,0),"")</f>
        <v/>
      </c>
    </row>
    <row r="184" spans="1:13" x14ac:dyDescent="0.25">
      <c r="A184" s="1">
        <v>187</v>
      </c>
      <c r="B184" s="4">
        <f t="shared" si="5"/>
        <v>1900</v>
      </c>
      <c r="C184" s="4">
        <f t="shared" si="6"/>
        <v>1</v>
      </c>
      <c r="G184" s="4" t="s">
        <v>71</v>
      </c>
      <c r="K184" s="4" t="str">
        <f>IFERROR(VLOOKUP(J184,Config!$A:$B,2,0),"")</f>
        <v/>
      </c>
      <c r="M184" s="4" t="str">
        <f>IFERROR(VLOOKUP(J184,Config!$A:$G,7,0),"")</f>
        <v/>
      </c>
    </row>
    <row r="185" spans="1:13" x14ac:dyDescent="0.25">
      <c r="A185" s="1">
        <v>188</v>
      </c>
      <c r="B185" s="4">
        <f t="shared" si="5"/>
        <v>1900</v>
      </c>
      <c r="C185" s="4">
        <f t="shared" si="6"/>
        <v>1</v>
      </c>
      <c r="G185" s="4" t="s">
        <v>71</v>
      </c>
      <c r="K185" s="4" t="str">
        <f>IFERROR(VLOOKUP(J185,Config!$A:$B,2,0),"")</f>
        <v/>
      </c>
      <c r="M185" s="4" t="str">
        <f>IFERROR(VLOOKUP(J185,Config!$A:$G,7,0),"")</f>
        <v/>
      </c>
    </row>
    <row r="186" spans="1:13" x14ac:dyDescent="0.25">
      <c r="A186" s="1">
        <v>189</v>
      </c>
      <c r="B186" s="4">
        <f t="shared" si="5"/>
        <v>1900</v>
      </c>
      <c r="C186" s="4">
        <f t="shared" si="6"/>
        <v>1</v>
      </c>
      <c r="G186" s="4" t="s">
        <v>71</v>
      </c>
      <c r="K186" s="4" t="str">
        <f>IFERROR(VLOOKUP(J186,Config!$A:$B,2,0),"")</f>
        <v/>
      </c>
      <c r="M186" s="4" t="str">
        <f>IFERROR(VLOOKUP(J186,Config!$A:$G,7,0),"")</f>
        <v/>
      </c>
    </row>
    <row r="187" spans="1:13" x14ac:dyDescent="0.25">
      <c r="A187" s="1">
        <v>190</v>
      </c>
      <c r="B187" s="4">
        <f t="shared" si="5"/>
        <v>1900</v>
      </c>
      <c r="C187" s="4">
        <f t="shared" si="6"/>
        <v>1</v>
      </c>
      <c r="G187" s="4" t="s">
        <v>71</v>
      </c>
      <c r="K187" s="4" t="str">
        <f>IFERROR(VLOOKUP(J187,Config!$A:$B,2,0),"")</f>
        <v/>
      </c>
      <c r="M187" s="4" t="str">
        <f>IFERROR(VLOOKUP(J187,Config!$A:$G,7,0),"")</f>
        <v/>
      </c>
    </row>
    <row r="188" spans="1:13" x14ac:dyDescent="0.25">
      <c r="A188" s="1">
        <v>191</v>
      </c>
      <c r="B188" s="4">
        <f t="shared" ref="B188:B251" si="7">YEAR(D188)</f>
        <v>1900</v>
      </c>
      <c r="C188" s="4">
        <f t="shared" ref="C188:C251" si="8">MONTH(D188)</f>
        <v>1</v>
      </c>
      <c r="G188" s="4" t="s">
        <v>71</v>
      </c>
      <c r="K188" s="4" t="str">
        <f>IFERROR(VLOOKUP(J188,Config!$A:$B,2,0),"")</f>
        <v/>
      </c>
      <c r="M188" s="4" t="str">
        <f>IFERROR(VLOOKUP(J188,Config!$A:$G,7,0),"")</f>
        <v/>
      </c>
    </row>
    <row r="189" spans="1:13" x14ac:dyDescent="0.25">
      <c r="A189" s="1">
        <v>192</v>
      </c>
      <c r="B189" s="4">
        <f t="shared" si="7"/>
        <v>1900</v>
      </c>
      <c r="C189" s="4">
        <f t="shared" si="8"/>
        <v>1</v>
      </c>
      <c r="G189" s="4" t="s">
        <v>71</v>
      </c>
      <c r="K189" s="4" t="str">
        <f>IFERROR(VLOOKUP(J189,Config!$A:$B,2,0),"")</f>
        <v/>
      </c>
      <c r="M189" s="4" t="str">
        <f>IFERROR(VLOOKUP(J189,Config!$A:$G,7,0),"")</f>
        <v/>
      </c>
    </row>
    <row r="190" spans="1:13" x14ac:dyDescent="0.25">
      <c r="A190" s="1">
        <v>193</v>
      </c>
      <c r="B190" s="4">
        <f t="shared" si="7"/>
        <v>1900</v>
      </c>
      <c r="C190" s="4">
        <f t="shared" si="8"/>
        <v>1</v>
      </c>
      <c r="G190" s="4" t="s">
        <v>71</v>
      </c>
      <c r="K190" s="4" t="str">
        <f>IFERROR(VLOOKUP(J190,Config!$A:$B,2,0),"")</f>
        <v/>
      </c>
      <c r="M190" s="4" t="str">
        <f>IFERROR(VLOOKUP(J190,Config!$A:$G,7,0),"")</f>
        <v/>
      </c>
    </row>
    <row r="191" spans="1:13" x14ac:dyDescent="0.25">
      <c r="A191" s="1">
        <v>194</v>
      </c>
      <c r="B191" s="4">
        <f t="shared" si="7"/>
        <v>1900</v>
      </c>
      <c r="C191" s="4">
        <f t="shared" si="8"/>
        <v>1</v>
      </c>
      <c r="G191" s="4" t="s">
        <v>71</v>
      </c>
      <c r="K191" s="4" t="str">
        <f>IFERROR(VLOOKUP(J191,Config!$A:$B,2,0),"")</f>
        <v/>
      </c>
      <c r="M191" s="4" t="str">
        <f>IFERROR(VLOOKUP(J191,Config!$A:$G,7,0),"")</f>
        <v/>
      </c>
    </row>
    <row r="192" spans="1:13" x14ac:dyDescent="0.25">
      <c r="A192" s="1">
        <v>195</v>
      </c>
      <c r="B192" s="4">
        <f t="shared" si="7"/>
        <v>1900</v>
      </c>
      <c r="C192" s="4">
        <f t="shared" si="8"/>
        <v>1</v>
      </c>
      <c r="G192" s="4" t="s">
        <v>71</v>
      </c>
      <c r="K192" s="4" t="str">
        <f>IFERROR(VLOOKUP(J192,Config!$A:$B,2,0),"")</f>
        <v/>
      </c>
      <c r="M192" s="4" t="str">
        <f>IFERROR(VLOOKUP(J192,Config!$A:$G,7,0),"")</f>
        <v/>
      </c>
    </row>
    <row r="193" spans="1:13" x14ac:dyDescent="0.25">
      <c r="A193" s="1">
        <v>196</v>
      </c>
      <c r="B193" s="4">
        <f t="shared" si="7"/>
        <v>1900</v>
      </c>
      <c r="C193" s="4">
        <f t="shared" si="8"/>
        <v>1</v>
      </c>
      <c r="G193" s="4" t="s">
        <v>71</v>
      </c>
      <c r="K193" s="4" t="str">
        <f>IFERROR(VLOOKUP(J193,Config!$A:$B,2,0),"")</f>
        <v/>
      </c>
      <c r="M193" s="4" t="str">
        <f>IFERROR(VLOOKUP(J193,Config!$A:$G,7,0),"")</f>
        <v/>
      </c>
    </row>
    <row r="194" spans="1:13" x14ac:dyDescent="0.25">
      <c r="A194" s="1">
        <v>197</v>
      </c>
      <c r="B194" s="4">
        <f t="shared" si="7"/>
        <v>1900</v>
      </c>
      <c r="C194" s="4">
        <f t="shared" si="8"/>
        <v>1</v>
      </c>
      <c r="G194" s="4" t="s">
        <v>71</v>
      </c>
      <c r="K194" s="4" t="str">
        <f>IFERROR(VLOOKUP(J194,Config!$A:$B,2,0),"")</f>
        <v/>
      </c>
      <c r="M194" s="4" t="str">
        <f>IFERROR(VLOOKUP(J194,Config!$A:$G,7,0),"")</f>
        <v/>
      </c>
    </row>
    <row r="195" spans="1:13" x14ac:dyDescent="0.25">
      <c r="A195" s="1">
        <v>198</v>
      </c>
      <c r="B195" s="4">
        <f t="shared" si="7"/>
        <v>1900</v>
      </c>
      <c r="C195" s="4">
        <f t="shared" si="8"/>
        <v>1</v>
      </c>
      <c r="G195" s="4" t="s">
        <v>71</v>
      </c>
      <c r="K195" s="4" t="str">
        <f>IFERROR(VLOOKUP(J195,Config!$A:$B,2,0),"")</f>
        <v/>
      </c>
      <c r="M195" s="4" t="str">
        <f>IFERROR(VLOOKUP(J195,Config!$A:$G,7,0),"")</f>
        <v/>
      </c>
    </row>
    <row r="196" spans="1:13" x14ac:dyDescent="0.25">
      <c r="A196" s="1">
        <v>199</v>
      </c>
      <c r="B196" s="4">
        <f t="shared" si="7"/>
        <v>1900</v>
      </c>
      <c r="C196" s="4">
        <f t="shared" si="8"/>
        <v>1</v>
      </c>
      <c r="G196" s="4" t="s">
        <v>71</v>
      </c>
      <c r="K196" s="4" t="str">
        <f>IFERROR(VLOOKUP(J196,Config!$A:$B,2,0),"")</f>
        <v/>
      </c>
      <c r="M196" s="4" t="str">
        <f>IFERROR(VLOOKUP(J196,Config!$A:$G,7,0),"")</f>
        <v/>
      </c>
    </row>
    <row r="197" spans="1:13" x14ac:dyDescent="0.25">
      <c r="A197" s="1">
        <v>200</v>
      </c>
      <c r="B197" s="4">
        <f t="shared" si="7"/>
        <v>1900</v>
      </c>
      <c r="C197" s="4">
        <f t="shared" si="8"/>
        <v>1</v>
      </c>
      <c r="G197" s="4" t="s">
        <v>71</v>
      </c>
      <c r="K197" s="4" t="str">
        <f>IFERROR(VLOOKUP(J197,Config!$A:$B,2,0),"")</f>
        <v/>
      </c>
      <c r="M197" s="4" t="str">
        <f>IFERROR(VLOOKUP(J197,Config!$A:$G,7,0),"")</f>
        <v/>
      </c>
    </row>
    <row r="198" spans="1:13" x14ac:dyDescent="0.25">
      <c r="A198" s="1">
        <v>201</v>
      </c>
      <c r="B198" s="4">
        <f t="shared" si="7"/>
        <v>1900</v>
      </c>
      <c r="C198" s="4">
        <f t="shared" si="8"/>
        <v>1</v>
      </c>
      <c r="G198" s="4" t="s">
        <v>71</v>
      </c>
      <c r="K198" s="4" t="str">
        <f>IFERROR(VLOOKUP(J198,Config!$A:$B,2,0),"")</f>
        <v/>
      </c>
      <c r="M198" s="4" t="str">
        <f>IFERROR(VLOOKUP(J198,Config!$A:$G,7,0),"")</f>
        <v/>
      </c>
    </row>
    <row r="199" spans="1:13" x14ac:dyDescent="0.25">
      <c r="A199" s="1">
        <v>202</v>
      </c>
      <c r="B199" s="4">
        <f t="shared" si="7"/>
        <v>1900</v>
      </c>
      <c r="C199" s="4">
        <f t="shared" si="8"/>
        <v>1</v>
      </c>
      <c r="G199" s="4" t="s">
        <v>71</v>
      </c>
      <c r="K199" s="4" t="str">
        <f>IFERROR(VLOOKUP(J199,Config!$A:$B,2,0),"")</f>
        <v/>
      </c>
      <c r="M199" s="4" t="str">
        <f>IFERROR(VLOOKUP(J199,Config!$A:$G,7,0),"")</f>
        <v/>
      </c>
    </row>
    <row r="200" spans="1:13" x14ac:dyDescent="0.25">
      <c r="A200" s="1">
        <v>203</v>
      </c>
      <c r="B200" s="4">
        <f t="shared" si="7"/>
        <v>1900</v>
      </c>
      <c r="C200" s="4">
        <f t="shared" si="8"/>
        <v>1</v>
      </c>
      <c r="G200" s="4" t="s">
        <v>71</v>
      </c>
      <c r="K200" s="4" t="str">
        <f>IFERROR(VLOOKUP(J200,Config!$A:$B,2,0),"")</f>
        <v/>
      </c>
      <c r="M200" s="4" t="str">
        <f>IFERROR(VLOOKUP(J200,Config!$A:$G,7,0),"")</f>
        <v/>
      </c>
    </row>
    <row r="201" spans="1:13" x14ac:dyDescent="0.25">
      <c r="A201" s="1">
        <v>204</v>
      </c>
      <c r="B201" s="4">
        <f t="shared" si="7"/>
        <v>1900</v>
      </c>
      <c r="C201" s="4">
        <f t="shared" si="8"/>
        <v>1</v>
      </c>
      <c r="G201" s="4" t="s">
        <v>71</v>
      </c>
      <c r="K201" s="4" t="str">
        <f>IFERROR(VLOOKUP(J201,Config!$A:$B,2,0),"")</f>
        <v/>
      </c>
      <c r="M201" s="4" t="str">
        <f>IFERROR(VLOOKUP(J201,Config!$A:$G,7,0),"")</f>
        <v/>
      </c>
    </row>
    <row r="202" spans="1:13" x14ac:dyDescent="0.25">
      <c r="A202" s="1">
        <v>205</v>
      </c>
      <c r="B202" s="4">
        <f t="shared" si="7"/>
        <v>1900</v>
      </c>
      <c r="C202" s="4">
        <f t="shared" si="8"/>
        <v>1</v>
      </c>
      <c r="G202" s="4" t="s">
        <v>71</v>
      </c>
      <c r="K202" s="4" t="str">
        <f>IFERROR(VLOOKUP(J202,Config!$A:$B,2,0),"")</f>
        <v/>
      </c>
      <c r="M202" s="4" t="str">
        <f>IFERROR(VLOOKUP(J202,Config!$A:$G,7,0),"")</f>
        <v/>
      </c>
    </row>
    <row r="203" spans="1:13" x14ac:dyDescent="0.25">
      <c r="A203" s="1">
        <v>206</v>
      </c>
      <c r="B203" s="4">
        <f t="shared" si="7"/>
        <v>1900</v>
      </c>
      <c r="C203" s="4">
        <f t="shared" si="8"/>
        <v>1</v>
      </c>
      <c r="G203" s="4" t="s">
        <v>71</v>
      </c>
      <c r="K203" s="4" t="str">
        <f>IFERROR(VLOOKUP(J203,Config!$A:$B,2,0),"")</f>
        <v/>
      </c>
      <c r="M203" s="4" t="str">
        <f>IFERROR(VLOOKUP(J203,Config!$A:$G,7,0),"")</f>
        <v/>
      </c>
    </row>
    <row r="204" spans="1:13" x14ac:dyDescent="0.25">
      <c r="A204" s="1">
        <v>207</v>
      </c>
      <c r="B204" s="4">
        <f t="shared" si="7"/>
        <v>1900</v>
      </c>
      <c r="C204" s="4">
        <f t="shared" si="8"/>
        <v>1</v>
      </c>
      <c r="G204" s="4" t="s">
        <v>71</v>
      </c>
      <c r="K204" s="4" t="str">
        <f>IFERROR(VLOOKUP(J204,Config!$A:$B,2,0),"")</f>
        <v/>
      </c>
      <c r="M204" s="4" t="str">
        <f>IFERROR(VLOOKUP(J204,Config!$A:$G,7,0),"")</f>
        <v/>
      </c>
    </row>
    <row r="205" spans="1:13" x14ac:dyDescent="0.25">
      <c r="A205" s="1">
        <v>208</v>
      </c>
      <c r="B205" s="4">
        <f t="shared" si="7"/>
        <v>1900</v>
      </c>
      <c r="C205" s="4">
        <f t="shared" si="8"/>
        <v>1</v>
      </c>
      <c r="G205" s="4" t="s">
        <v>71</v>
      </c>
      <c r="K205" s="4" t="str">
        <f>IFERROR(VLOOKUP(J205,Config!$A:$B,2,0),"")</f>
        <v/>
      </c>
      <c r="M205" s="4" t="str">
        <f>IFERROR(VLOOKUP(J205,Config!$A:$G,7,0),"")</f>
        <v/>
      </c>
    </row>
    <row r="206" spans="1:13" x14ac:dyDescent="0.25">
      <c r="A206" s="1">
        <v>209</v>
      </c>
      <c r="B206" s="4">
        <f t="shared" si="7"/>
        <v>1900</v>
      </c>
      <c r="C206" s="4">
        <f t="shared" si="8"/>
        <v>1</v>
      </c>
      <c r="G206" s="4" t="s">
        <v>71</v>
      </c>
      <c r="K206" s="4" t="str">
        <f>IFERROR(VLOOKUP(J206,Config!$A:$B,2,0),"")</f>
        <v/>
      </c>
      <c r="M206" s="4" t="str">
        <f>IFERROR(VLOOKUP(J206,Config!$A:$G,7,0),"")</f>
        <v/>
      </c>
    </row>
    <row r="207" spans="1:13" x14ac:dyDescent="0.25">
      <c r="A207" s="1">
        <v>210</v>
      </c>
      <c r="B207" s="4">
        <f t="shared" si="7"/>
        <v>1900</v>
      </c>
      <c r="C207" s="4">
        <f t="shared" si="8"/>
        <v>1</v>
      </c>
      <c r="G207" s="4" t="s">
        <v>71</v>
      </c>
      <c r="K207" s="4" t="str">
        <f>IFERROR(VLOOKUP(J207,Config!$A:$B,2,0),"")</f>
        <v/>
      </c>
      <c r="M207" s="4" t="str">
        <f>IFERROR(VLOOKUP(J207,Config!$A:$G,7,0),"")</f>
        <v/>
      </c>
    </row>
    <row r="208" spans="1:13" x14ac:dyDescent="0.25">
      <c r="A208" s="1">
        <v>211</v>
      </c>
      <c r="B208" s="4">
        <f t="shared" si="7"/>
        <v>1900</v>
      </c>
      <c r="C208" s="4">
        <f t="shared" si="8"/>
        <v>1</v>
      </c>
      <c r="G208" s="4" t="s">
        <v>71</v>
      </c>
      <c r="K208" s="4" t="str">
        <f>IFERROR(VLOOKUP(J208,Config!$A:$B,2,0),"")</f>
        <v/>
      </c>
      <c r="M208" s="4" t="str">
        <f>IFERROR(VLOOKUP(J208,Config!$A:$G,7,0),"")</f>
        <v/>
      </c>
    </row>
    <row r="209" spans="1:13" x14ac:dyDescent="0.25">
      <c r="A209" s="1">
        <v>212</v>
      </c>
      <c r="B209" s="4">
        <f t="shared" si="7"/>
        <v>1900</v>
      </c>
      <c r="C209" s="4">
        <f t="shared" si="8"/>
        <v>1</v>
      </c>
      <c r="G209" s="4" t="s">
        <v>71</v>
      </c>
      <c r="K209" s="4" t="str">
        <f>IFERROR(VLOOKUP(J209,Config!$A:$B,2,0),"")</f>
        <v/>
      </c>
      <c r="M209" s="4" t="str">
        <f>IFERROR(VLOOKUP(J209,Config!$A:$G,7,0),"")</f>
        <v/>
      </c>
    </row>
    <row r="210" spans="1:13" x14ac:dyDescent="0.25">
      <c r="A210" s="1">
        <v>213</v>
      </c>
      <c r="B210" s="4">
        <f t="shared" si="7"/>
        <v>1900</v>
      </c>
      <c r="C210" s="4">
        <f t="shared" si="8"/>
        <v>1</v>
      </c>
      <c r="G210" s="4" t="s">
        <v>71</v>
      </c>
      <c r="K210" s="4" t="str">
        <f>IFERROR(VLOOKUP(J210,Config!$A:$B,2,0),"")</f>
        <v/>
      </c>
      <c r="M210" s="4" t="str">
        <f>IFERROR(VLOOKUP(J210,Config!$A:$G,7,0),"")</f>
        <v/>
      </c>
    </row>
    <row r="211" spans="1:13" x14ac:dyDescent="0.25">
      <c r="A211" s="1">
        <v>214</v>
      </c>
      <c r="B211" s="4">
        <f t="shared" si="7"/>
        <v>1900</v>
      </c>
      <c r="C211" s="4">
        <f t="shared" si="8"/>
        <v>1</v>
      </c>
      <c r="G211" s="4" t="s">
        <v>71</v>
      </c>
      <c r="K211" s="4" t="str">
        <f>IFERROR(VLOOKUP(J211,Config!$A:$B,2,0),"")</f>
        <v/>
      </c>
      <c r="M211" s="4" t="str">
        <f>IFERROR(VLOOKUP(J211,Config!$A:$G,7,0),"")</f>
        <v/>
      </c>
    </row>
    <row r="212" spans="1:13" x14ac:dyDescent="0.25">
      <c r="A212" s="1">
        <v>215</v>
      </c>
      <c r="B212" s="4">
        <f t="shared" si="7"/>
        <v>1900</v>
      </c>
      <c r="C212" s="4">
        <f t="shared" si="8"/>
        <v>1</v>
      </c>
      <c r="G212" s="4" t="s">
        <v>71</v>
      </c>
      <c r="K212" s="4" t="str">
        <f>IFERROR(VLOOKUP(J212,Config!$A:$B,2,0),"")</f>
        <v/>
      </c>
      <c r="M212" s="4" t="str">
        <f>IFERROR(VLOOKUP(J212,Config!$A:$G,7,0),"")</f>
        <v/>
      </c>
    </row>
    <row r="213" spans="1:13" x14ac:dyDescent="0.25">
      <c r="A213" s="1">
        <v>216</v>
      </c>
      <c r="B213" s="4">
        <f t="shared" si="7"/>
        <v>1900</v>
      </c>
      <c r="C213" s="4">
        <f t="shared" si="8"/>
        <v>1</v>
      </c>
      <c r="G213" s="4" t="s">
        <v>71</v>
      </c>
      <c r="K213" s="4" t="str">
        <f>IFERROR(VLOOKUP(J213,Config!$A:$B,2,0),"")</f>
        <v/>
      </c>
      <c r="M213" s="4" t="str">
        <f>IFERROR(VLOOKUP(J213,Config!$A:$G,7,0),"")</f>
        <v/>
      </c>
    </row>
    <row r="214" spans="1:13" x14ac:dyDescent="0.25">
      <c r="A214" s="1">
        <v>217</v>
      </c>
      <c r="B214" s="4">
        <f t="shared" si="7"/>
        <v>1900</v>
      </c>
      <c r="C214" s="4">
        <f t="shared" si="8"/>
        <v>1</v>
      </c>
      <c r="G214" s="4" t="s">
        <v>71</v>
      </c>
      <c r="K214" s="4" t="str">
        <f>IFERROR(VLOOKUP(J214,Config!$A:$B,2,0),"")</f>
        <v/>
      </c>
      <c r="M214" s="4" t="str">
        <f>IFERROR(VLOOKUP(J214,Config!$A:$G,7,0),"")</f>
        <v/>
      </c>
    </row>
    <row r="215" spans="1:13" x14ac:dyDescent="0.25">
      <c r="A215" s="1">
        <v>218</v>
      </c>
      <c r="B215" s="4">
        <f t="shared" si="7"/>
        <v>1900</v>
      </c>
      <c r="C215" s="4">
        <f t="shared" si="8"/>
        <v>1</v>
      </c>
      <c r="G215" s="4" t="s">
        <v>71</v>
      </c>
      <c r="K215" s="4" t="str">
        <f>IFERROR(VLOOKUP(J215,Config!$A:$B,2,0),"")</f>
        <v/>
      </c>
      <c r="M215" s="4" t="str">
        <f>IFERROR(VLOOKUP(J215,Config!$A:$G,7,0),"")</f>
        <v/>
      </c>
    </row>
    <row r="216" spans="1:13" x14ac:dyDescent="0.25">
      <c r="A216" s="1">
        <v>219</v>
      </c>
      <c r="B216" s="4">
        <f t="shared" si="7"/>
        <v>1900</v>
      </c>
      <c r="C216" s="4">
        <f t="shared" si="8"/>
        <v>1</v>
      </c>
      <c r="G216" s="4" t="s">
        <v>71</v>
      </c>
      <c r="K216" s="4" t="str">
        <f>IFERROR(VLOOKUP(J216,Config!$A:$B,2,0),"")</f>
        <v/>
      </c>
      <c r="M216" s="4" t="str">
        <f>IFERROR(VLOOKUP(J216,Config!$A:$G,7,0),"")</f>
        <v/>
      </c>
    </row>
    <row r="217" spans="1:13" x14ac:dyDescent="0.25">
      <c r="A217" s="1">
        <v>220</v>
      </c>
      <c r="B217" s="4">
        <f t="shared" si="7"/>
        <v>1900</v>
      </c>
      <c r="C217" s="4">
        <f t="shared" si="8"/>
        <v>1</v>
      </c>
      <c r="G217" s="4" t="s">
        <v>71</v>
      </c>
      <c r="K217" s="4" t="str">
        <f>IFERROR(VLOOKUP(J217,Config!$A:$B,2,0),"")</f>
        <v/>
      </c>
      <c r="M217" s="4" t="str">
        <f>IFERROR(VLOOKUP(J217,Config!$A:$G,7,0),"")</f>
        <v/>
      </c>
    </row>
    <row r="218" spans="1:13" x14ac:dyDescent="0.25">
      <c r="A218" s="1">
        <v>221</v>
      </c>
      <c r="B218" s="4">
        <f t="shared" si="7"/>
        <v>1900</v>
      </c>
      <c r="C218" s="4">
        <f t="shared" si="8"/>
        <v>1</v>
      </c>
      <c r="G218" s="4" t="s">
        <v>71</v>
      </c>
      <c r="K218" s="4" t="str">
        <f>IFERROR(VLOOKUP(J218,Config!$A:$B,2,0),"")</f>
        <v/>
      </c>
      <c r="M218" s="4" t="str">
        <f>IFERROR(VLOOKUP(J218,Config!$A:$G,7,0),"")</f>
        <v/>
      </c>
    </row>
    <row r="219" spans="1:13" x14ac:dyDescent="0.25">
      <c r="A219" s="1">
        <v>222</v>
      </c>
      <c r="B219" s="4">
        <f t="shared" si="7"/>
        <v>1900</v>
      </c>
      <c r="C219" s="4">
        <f t="shared" si="8"/>
        <v>1</v>
      </c>
      <c r="G219" s="4" t="s">
        <v>71</v>
      </c>
      <c r="K219" s="4" t="str">
        <f>IFERROR(VLOOKUP(J219,Config!$A:$B,2,0),"")</f>
        <v/>
      </c>
      <c r="M219" s="4" t="str">
        <f>IFERROR(VLOOKUP(J219,Config!$A:$G,7,0),"")</f>
        <v/>
      </c>
    </row>
    <row r="220" spans="1:13" x14ac:dyDescent="0.25">
      <c r="A220" s="1">
        <v>223</v>
      </c>
      <c r="B220" s="4">
        <f t="shared" si="7"/>
        <v>1900</v>
      </c>
      <c r="C220" s="4">
        <f t="shared" si="8"/>
        <v>1</v>
      </c>
      <c r="G220" s="4" t="s">
        <v>71</v>
      </c>
      <c r="K220" s="4" t="str">
        <f>IFERROR(VLOOKUP(J220,Config!$A:$B,2,0),"")</f>
        <v/>
      </c>
      <c r="M220" s="4" t="str">
        <f>IFERROR(VLOOKUP(J220,Config!$A:$G,7,0),"")</f>
        <v/>
      </c>
    </row>
    <row r="221" spans="1:13" x14ac:dyDescent="0.25">
      <c r="A221" s="1">
        <v>224</v>
      </c>
      <c r="B221" s="4">
        <f t="shared" si="7"/>
        <v>1900</v>
      </c>
      <c r="C221" s="4">
        <f t="shared" si="8"/>
        <v>1</v>
      </c>
      <c r="G221" s="4" t="s">
        <v>71</v>
      </c>
      <c r="K221" s="4" t="str">
        <f>IFERROR(VLOOKUP(J221,Config!$A:$B,2,0),"")</f>
        <v/>
      </c>
      <c r="M221" s="4" t="str">
        <f>IFERROR(VLOOKUP(J221,Config!$A:$G,7,0),"")</f>
        <v/>
      </c>
    </row>
    <row r="222" spans="1:13" x14ac:dyDescent="0.25">
      <c r="A222" s="1">
        <v>225</v>
      </c>
      <c r="B222" s="4">
        <f t="shared" si="7"/>
        <v>1900</v>
      </c>
      <c r="C222" s="4">
        <f t="shared" si="8"/>
        <v>1</v>
      </c>
      <c r="G222" s="4" t="s">
        <v>71</v>
      </c>
      <c r="K222" s="4" t="str">
        <f>IFERROR(VLOOKUP(J222,Config!$A:$B,2,0),"")</f>
        <v/>
      </c>
      <c r="M222" s="4" t="str">
        <f>IFERROR(VLOOKUP(J222,Config!$A:$G,7,0),"")</f>
        <v/>
      </c>
    </row>
    <row r="223" spans="1:13" x14ac:dyDescent="0.25">
      <c r="A223" s="1">
        <v>226</v>
      </c>
      <c r="B223" s="4">
        <f t="shared" si="7"/>
        <v>1900</v>
      </c>
      <c r="C223" s="4">
        <f t="shared" si="8"/>
        <v>1</v>
      </c>
      <c r="G223" s="4" t="s">
        <v>71</v>
      </c>
      <c r="K223" s="4" t="str">
        <f>IFERROR(VLOOKUP(J223,Config!$A:$B,2,0),"")</f>
        <v/>
      </c>
      <c r="M223" s="4" t="str">
        <f>IFERROR(VLOOKUP(J223,Config!$A:$G,7,0),"")</f>
        <v/>
      </c>
    </row>
    <row r="224" spans="1:13" x14ac:dyDescent="0.25">
      <c r="A224" s="1">
        <v>227</v>
      </c>
      <c r="B224" s="4">
        <f t="shared" si="7"/>
        <v>1900</v>
      </c>
      <c r="C224" s="4">
        <f t="shared" si="8"/>
        <v>1</v>
      </c>
      <c r="G224" s="4" t="s">
        <v>71</v>
      </c>
      <c r="K224" s="4" t="str">
        <f>IFERROR(VLOOKUP(J224,Config!$A:$B,2,0),"")</f>
        <v/>
      </c>
      <c r="M224" s="4" t="str">
        <f>IFERROR(VLOOKUP(J224,Config!$A:$G,7,0),"")</f>
        <v/>
      </c>
    </row>
    <row r="225" spans="1:13" x14ac:dyDescent="0.25">
      <c r="A225" s="1">
        <v>228</v>
      </c>
      <c r="B225" s="4">
        <f t="shared" si="7"/>
        <v>1900</v>
      </c>
      <c r="C225" s="4">
        <f t="shared" si="8"/>
        <v>1</v>
      </c>
      <c r="G225" s="4" t="s">
        <v>71</v>
      </c>
      <c r="K225" s="4" t="str">
        <f>IFERROR(VLOOKUP(J225,Config!$A:$B,2,0),"")</f>
        <v/>
      </c>
      <c r="M225" s="4" t="str">
        <f>IFERROR(VLOOKUP(J225,Config!$A:$G,7,0),"")</f>
        <v/>
      </c>
    </row>
    <row r="226" spans="1:13" x14ac:dyDescent="0.25">
      <c r="A226" s="1">
        <v>229</v>
      </c>
      <c r="B226" s="4">
        <f t="shared" si="7"/>
        <v>1900</v>
      </c>
      <c r="C226" s="4">
        <f t="shared" si="8"/>
        <v>1</v>
      </c>
      <c r="G226" s="4" t="s">
        <v>71</v>
      </c>
      <c r="K226" s="4" t="str">
        <f>IFERROR(VLOOKUP(J226,Config!$A:$B,2,0),"")</f>
        <v/>
      </c>
      <c r="M226" s="4" t="str">
        <f>IFERROR(VLOOKUP(J226,Config!$A:$G,7,0),"")</f>
        <v/>
      </c>
    </row>
    <row r="227" spans="1:13" x14ac:dyDescent="0.25">
      <c r="A227" s="1">
        <v>230</v>
      </c>
      <c r="B227" s="4">
        <f t="shared" si="7"/>
        <v>1900</v>
      </c>
      <c r="C227" s="4">
        <f t="shared" si="8"/>
        <v>1</v>
      </c>
      <c r="G227" s="4" t="s">
        <v>71</v>
      </c>
      <c r="K227" s="4" t="str">
        <f>IFERROR(VLOOKUP(J227,Config!$A:$B,2,0),"")</f>
        <v/>
      </c>
      <c r="M227" s="4" t="str">
        <f>IFERROR(VLOOKUP(J227,Config!$A:$G,7,0),"")</f>
        <v/>
      </c>
    </row>
    <row r="228" spans="1:13" x14ac:dyDescent="0.25">
      <c r="A228" s="1">
        <v>231</v>
      </c>
      <c r="B228" s="4">
        <f t="shared" si="7"/>
        <v>1900</v>
      </c>
      <c r="C228" s="4">
        <f t="shared" si="8"/>
        <v>1</v>
      </c>
      <c r="G228" s="4" t="s">
        <v>71</v>
      </c>
      <c r="K228" s="4" t="str">
        <f>IFERROR(VLOOKUP(J228,Config!$A:$B,2,0),"")</f>
        <v/>
      </c>
      <c r="M228" s="4" t="str">
        <f>IFERROR(VLOOKUP(J228,Config!$A:$G,7,0),"")</f>
        <v/>
      </c>
    </row>
    <row r="229" spans="1:13" x14ac:dyDescent="0.25">
      <c r="A229" s="1">
        <v>232</v>
      </c>
      <c r="B229" s="4">
        <f t="shared" si="7"/>
        <v>1900</v>
      </c>
      <c r="C229" s="4">
        <f t="shared" si="8"/>
        <v>1</v>
      </c>
      <c r="G229" s="4" t="s">
        <v>71</v>
      </c>
      <c r="K229" s="4" t="str">
        <f>IFERROR(VLOOKUP(J229,Config!$A:$B,2,0),"")</f>
        <v/>
      </c>
      <c r="M229" s="4" t="str">
        <f>IFERROR(VLOOKUP(J229,Config!$A:$G,7,0),"")</f>
        <v/>
      </c>
    </row>
    <row r="230" spans="1:13" x14ac:dyDescent="0.25">
      <c r="A230" s="1">
        <v>233</v>
      </c>
      <c r="B230" s="4">
        <f t="shared" si="7"/>
        <v>1900</v>
      </c>
      <c r="C230" s="4">
        <f t="shared" si="8"/>
        <v>1</v>
      </c>
      <c r="G230" s="4" t="s">
        <v>71</v>
      </c>
      <c r="K230" s="4" t="str">
        <f>IFERROR(VLOOKUP(J230,Config!$A:$B,2,0),"")</f>
        <v/>
      </c>
      <c r="M230" s="4" t="str">
        <f>IFERROR(VLOOKUP(J230,Config!$A:$G,7,0),"")</f>
        <v/>
      </c>
    </row>
    <row r="231" spans="1:13" x14ac:dyDescent="0.25">
      <c r="A231" s="1">
        <v>234</v>
      </c>
      <c r="B231" s="4">
        <f t="shared" si="7"/>
        <v>1900</v>
      </c>
      <c r="C231" s="4">
        <f t="shared" si="8"/>
        <v>1</v>
      </c>
      <c r="G231" s="4" t="s">
        <v>71</v>
      </c>
      <c r="K231" s="4" t="str">
        <f>IFERROR(VLOOKUP(J231,Config!$A:$B,2,0),"")</f>
        <v/>
      </c>
      <c r="M231" s="4" t="str">
        <f>IFERROR(VLOOKUP(J231,Config!$A:$G,7,0),"")</f>
        <v/>
      </c>
    </row>
    <row r="232" spans="1:13" x14ac:dyDescent="0.25">
      <c r="A232" s="1">
        <v>235</v>
      </c>
      <c r="B232" s="4">
        <f t="shared" si="7"/>
        <v>1900</v>
      </c>
      <c r="C232" s="4">
        <f t="shared" si="8"/>
        <v>1</v>
      </c>
      <c r="G232" s="4" t="s">
        <v>71</v>
      </c>
      <c r="K232" s="4" t="str">
        <f>IFERROR(VLOOKUP(J232,Config!$A:$B,2,0),"")</f>
        <v/>
      </c>
      <c r="M232" s="4" t="str">
        <f>IFERROR(VLOOKUP(J232,Config!$A:$G,7,0),"")</f>
        <v/>
      </c>
    </row>
    <row r="233" spans="1:13" x14ac:dyDescent="0.25">
      <c r="A233" s="1">
        <v>236</v>
      </c>
      <c r="B233" s="4">
        <f t="shared" si="7"/>
        <v>1900</v>
      </c>
      <c r="C233" s="4">
        <f t="shared" si="8"/>
        <v>1</v>
      </c>
      <c r="G233" s="4" t="s">
        <v>71</v>
      </c>
      <c r="K233" s="4" t="str">
        <f>IFERROR(VLOOKUP(J233,Config!$A:$B,2,0),"")</f>
        <v/>
      </c>
      <c r="M233" s="4" t="str">
        <f>IFERROR(VLOOKUP(J233,Config!$A:$G,7,0),"")</f>
        <v/>
      </c>
    </row>
    <row r="234" spans="1:13" x14ac:dyDescent="0.25">
      <c r="A234" s="1">
        <v>237</v>
      </c>
      <c r="B234" s="4">
        <f t="shared" si="7"/>
        <v>1900</v>
      </c>
      <c r="C234" s="4">
        <f t="shared" si="8"/>
        <v>1</v>
      </c>
      <c r="G234" s="4" t="s">
        <v>71</v>
      </c>
      <c r="K234" s="4" t="str">
        <f>IFERROR(VLOOKUP(J234,Config!$A:$B,2,0),"")</f>
        <v/>
      </c>
      <c r="M234" s="4" t="str">
        <f>IFERROR(VLOOKUP(J234,Config!$A:$G,7,0),"")</f>
        <v/>
      </c>
    </row>
    <row r="235" spans="1:13" x14ac:dyDescent="0.25">
      <c r="A235" s="1">
        <v>238</v>
      </c>
      <c r="B235" s="4">
        <f t="shared" si="7"/>
        <v>1900</v>
      </c>
      <c r="C235" s="4">
        <f t="shared" si="8"/>
        <v>1</v>
      </c>
      <c r="G235" s="4" t="s">
        <v>71</v>
      </c>
      <c r="K235" s="4" t="str">
        <f>IFERROR(VLOOKUP(J235,Config!$A:$B,2,0),"")</f>
        <v/>
      </c>
      <c r="M235" s="4" t="str">
        <f>IFERROR(VLOOKUP(J235,Config!$A:$G,7,0),"")</f>
        <v/>
      </c>
    </row>
    <row r="236" spans="1:13" x14ac:dyDescent="0.25">
      <c r="A236" s="1">
        <v>239</v>
      </c>
      <c r="B236" s="4">
        <f t="shared" si="7"/>
        <v>1900</v>
      </c>
      <c r="C236" s="4">
        <f t="shared" si="8"/>
        <v>1</v>
      </c>
      <c r="G236" s="4" t="s">
        <v>71</v>
      </c>
      <c r="K236" s="4" t="str">
        <f>IFERROR(VLOOKUP(J236,Config!$A:$B,2,0),"")</f>
        <v/>
      </c>
      <c r="M236" s="4" t="str">
        <f>IFERROR(VLOOKUP(J236,Config!$A:$G,7,0),"")</f>
        <v/>
      </c>
    </row>
    <row r="237" spans="1:13" x14ac:dyDescent="0.25">
      <c r="A237" s="1">
        <v>240</v>
      </c>
      <c r="B237" s="4">
        <f t="shared" si="7"/>
        <v>1900</v>
      </c>
      <c r="C237" s="4">
        <f t="shared" si="8"/>
        <v>1</v>
      </c>
      <c r="G237" s="4" t="s">
        <v>71</v>
      </c>
      <c r="K237" s="4" t="str">
        <f>IFERROR(VLOOKUP(J237,Config!$A:$B,2,0),"")</f>
        <v/>
      </c>
      <c r="M237" s="4" t="str">
        <f>IFERROR(VLOOKUP(J237,Config!$A:$G,7,0),"")</f>
        <v/>
      </c>
    </row>
    <row r="238" spans="1:13" x14ac:dyDescent="0.25">
      <c r="A238" s="1">
        <v>241</v>
      </c>
      <c r="B238" s="4">
        <f t="shared" si="7"/>
        <v>1900</v>
      </c>
      <c r="C238" s="4">
        <f t="shared" si="8"/>
        <v>1</v>
      </c>
      <c r="G238" s="4" t="s">
        <v>71</v>
      </c>
      <c r="K238" s="4" t="str">
        <f>IFERROR(VLOOKUP(J238,Config!$A:$B,2,0),"")</f>
        <v/>
      </c>
      <c r="M238" s="4" t="str">
        <f>IFERROR(VLOOKUP(J238,Config!$A:$G,7,0),"")</f>
        <v/>
      </c>
    </row>
    <row r="239" spans="1:13" x14ac:dyDescent="0.25">
      <c r="A239" s="1">
        <v>242</v>
      </c>
      <c r="B239" s="4">
        <f t="shared" si="7"/>
        <v>1900</v>
      </c>
      <c r="C239" s="4">
        <f t="shared" si="8"/>
        <v>1</v>
      </c>
      <c r="G239" s="4" t="s">
        <v>71</v>
      </c>
      <c r="K239" s="4" t="str">
        <f>IFERROR(VLOOKUP(J239,Config!$A:$B,2,0),"")</f>
        <v/>
      </c>
      <c r="M239" s="4" t="str">
        <f>IFERROR(VLOOKUP(J239,Config!$A:$G,7,0),"")</f>
        <v/>
      </c>
    </row>
    <row r="240" spans="1:13" x14ac:dyDescent="0.25">
      <c r="A240" s="1">
        <v>243</v>
      </c>
      <c r="B240" s="4">
        <f t="shared" si="7"/>
        <v>1900</v>
      </c>
      <c r="C240" s="4">
        <f t="shared" si="8"/>
        <v>1</v>
      </c>
      <c r="G240" s="4" t="s">
        <v>71</v>
      </c>
      <c r="K240" s="4" t="str">
        <f>IFERROR(VLOOKUP(J240,Config!$A:$B,2,0),"")</f>
        <v/>
      </c>
      <c r="M240" s="4" t="str">
        <f>IFERROR(VLOOKUP(J240,Config!$A:$G,7,0),"")</f>
        <v/>
      </c>
    </row>
    <row r="241" spans="1:13" x14ac:dyDescent="0.25">
      <c r="A241" s="1">
        <v>244</v>
      </c>
      <c r="B241" s="4">
        <f t="shared" si="7"/>
        <v>1900</v>
      </c>
      <c r="C241" s="4">
        <f t="shared" si="8"/>
        <v>1</v>
      </c>
      <c r="G241" s="4" t="s">
        <v>71</v>
      </c>
      <c r="K241" s="4" t="str">
        <f>IFERROR(VLOOKUP(J241,Config!$A:$B,2,0),"")</f>
        <v/>
      </c>
      <c r="M241" s="4" t="str">
        <f>IFERROR(VLOOKUP(J241,Config!$A:$G,7,0),"")</f>
        <v/>
      </c>
    </row>
    <row r="242" spans="1:13" x14ac:dyDescent="0.25">
      <c r="A242" s="1">
        <v>245</v>
      </c>
      <c r="B242" s="4">
        <f t="shared" si="7"/>
        <v>1900</v>
      </c>
      <c r="C242" s="4">
        <f t="shared" si="8"/>
        <v>1</v>
      </c>
      <c r="G242" s="4" t="s">
        <v>71</v>
      </c>
      <c r="K242" s="4" t="str">
        <f>IFERROR(VLOOKUP(J242,Config!$A:$B,2,0),"")</f>
        <v/>
      </c>
      <c r="M242" s="4" t="str">
        <f>IFERROR(VLOOKUP(J242,Config!$A:$G,7,0),"")</f>
        <v/>
      </c>
    </row>
    <row r="243" spans="1:13" x14ac:dyDescent="0.25">
      <c r="A243" s="1">
        <v>246</v>
      </c>
      <c r="B243" s="4">
        <f t="shared" si="7"/>
        <v>1900</v>
      </c>
      <c r="C243" s="4">
        <f t="shared" si="8"/>
        <v>1</v>
      </c>
      <c r="G243" s="4" t="s">
        <v>71</v>
      </c>
      <c r="K243" s="4" t="str">
        <f>IFERROR(VLOOKUP(J243,Config!$A:$B,2,0),"")</f>
        <v/>
      </c>
      <c r="M243" s="4" t="str">
        <f>IFERROR(VLOOKUP(J243,Config!$A:$G,7,0),"")</f>
        <v/>
      </c>
    </row>
    <row r="244" spans="1:13" x14ac:dyDescent="0.25">
      <c r="A244" s="1">
        <v>247</v>
      </c>
      <c r="B244" s="4">
        <f t="shared" si="7"/>
        <v>1900</v>
      </c>
      <c r="C244" s="4">
        <f t="shared" si="8"/>
        <v>1</v>
      </c>
      <c r="G244" s="4" t="s">
        <v>71</v>
      </c>
      <c r="K244" s="4" t="str">
        <f>IFERROR(VLOOKUP(J244,Config!$A:$B,2,0),"")</f>
        <v/>
      </c>
      <c r="M244" s="4" t="str">
        <f>IFERROR(VLOOKUP(J244,Config!$A:$G,7,0),"")</f>
        <v/>
      </c>
    </row>
    <row r="245" spans="1:13" x14ac:dyDescent="0.25">
      <c r="A245" s="1">
        <v>248</v>
      </c>
      <c r="B245" s="4">
        <f t="shared" si="7"/>
        <v>1900</v>
      </c>
      <c r="C245" s="4">
        <f t="shared" si="8"/>
        <v>1</v>
      </c>
      <c r="G245" s="4" t="s">
        <v>71</v>
      </c>
      <c r="K245" s="4" t="str">
        <f>IFERROR(VLOOKUP(J245,Config!$A:$B,2,0),"")</f>
        <v/>
      </c>
      <c r="M245" s="4" t="str">
        <f>IFERROR(VLOOKUP(J245,Config!$A:$G,7,0),"")</f>
        <v/>
      </c>
    </row>
    <row r="246" spans="1:13" x14ac:dyDescent="0.25">
      <c r="A246" s="1">
        <v>249</v>
      </c>
      <c r="B246" s="4">
        <f t="shared" si="7"/>
        <v>1900</v>
      </c>
      <c r="C246" s="4">
        <f t="shared" si="8"/>
        <v>1</v>
      </c>
      <c r="G246" s="4" t="s">
        <v>71</v>
      </c>
      <c r="K246" s="4" t="str">
        <f>IFERROR(VLOOKUP(J246,Config!$A:$B,2,0),"")</f>
        <v/>
      </c>
      <c r="M246" s="4" t="str">
        <f>IFERROR(VLOOKUP(J246,Config!$A:$G,7,0),"")</f>
        <v/>
      </c>
    </row>
    <row r="247" spans="1:13" x14ac:dyDescent="0.25">
      <c r="A247" s="1">
        <v>250</v>
      </c>
      <c r="B247" s="4">
        <f t="shared" si="7"/>
        <v>1900</v>
      </c>
      <c r="C247" s="4">
        <f t="shared" si="8"/>
        <v>1</v>
      </c>
      <c r="G247" s="4" t="s">
        <v>71</v>
      </c>
      <c r="K247" s="4" t="str">
        <f>IFERROR(VLOOKUP(J247,Config!$A:$B,2,0),"")</f>
        <v/>
      </c>
      <c r="M247" s="4" t="str">
        <f>IFERROR(VLOOKUP(J247,Config!$A:$G,7,0),"")</f>
        <v/>
      </c>
    </row>
    <row r="248" spans="1:13" x14ac:dyDescent="0.25">
      <c r="A248" s="1">
        <v>251</v>
      </c>
      <c r="B248" s="4">
        <f t="shared" si="7"/>
        <v>1900</v>
      </c>
      <c r="C248" s="4">
        <f t="shared" si="8"/>
        <v>1</v>
      </c>
      <c r="G248" s="4" t="s">
        <v>71</v>
      </c>
      <c r="K248" s="4" t="str">
        <f>IFERROR(VLOOKUP(J248,Config!$A:$B,2,0),"")</f>
        <v/>
      </c>
      <c r="M248" s="4" t="str">
        <f>IFERROR(VLOOKUP(J248,Config!$A:$G,7,0),"")</f>
        <v/>
      </c>
    </row>
    <row r="249" spans="1:13" x14ac:dyDescent="0.25">
      <c r="A249" s="1">
        <v>252</v>
      </c>
      <c r="B249" s="4">
        <f t="shared" si="7"/>
        <v>1900</v>
      </c>
      <c r="C249" s="4">
        <f t="shared" si="8"/>
        <v>1</v>
      </c>
      <c r="G249" s="4" t="s">
        <v>71</v>
      </c>
      <c r="K249" s="4" t="str">
        <f>IFERROR(VLOOKUP(J249,Config!$A:$B,2,0),"")</f>
        <v/>
      </c>
      <c r="M249" s="4" t="str">
        <f>IFERROR(VLOOKUP(J249,Config!$A:$G,7,0),"")</f>
        <v/>
      </c>
    </row>
    <row r="250" spans="1:13" x14ac:dyDescent="0.25">
      <c r="A250" s="1">
        <v>253</v>
      </c>
      <c r="B250" s="4">
        <f t="shared" si="7"/>
        <v>1900</v>
      </c>
      <c r="C250" s="4">
        <f t="shared" si="8"/>
        <v>1</v>
      </c>
      <c r="G250" s="4" t="s">
        <v>71</v>
      </c>
      <c r="K250" s="4" t="str">
        <f>IFERROR(VLOOKUP(J250,Config!$A:$B,2,0),"")</f>
        <v/>
      </c>
      <c r="M250" s="4" t="str">
        <f>IFERROR(VLOOKUP(J250,Config!$A:$G,7,0),"")</f>
        <v/>
      </c>
    </row>
    <row r="251" spans="1:13" x14ac:dyDescent="0.25">
      <c r="A251" s="1">
        <v>254</v>
      </c>
      <c r="B251" s="4">
        <f t="shared" si="7"/>
        <v>1900</v>
      </c>
      <c r="C251" s="4">
        <f t="shared" si="8"/>
        <v>1</v>
      </c>
      <c r="G251" s="4" t="s">
        <v>71</v>
      </c>
      <c r="K251" s="4" t="str">
        <f>IFERROR(VLOOKUP(J251,Config!$A:$B,2,0),"")</f>
        <v/>
      </c>
      <c r="M251" s="4" t="str">
        <f>IFERROR(VLOOKUP(J251,Config!$A:$G,7,0),"")</f>
        <v/>
      </c>
    </row>
    <row r="252" spans="1:13" x14ac:dyDescent="0.25">
      <c r="A252" s="1">
        <v>255</v>
      </c>
      <c r="B252" s="4">
        <f t="shared" ref="B252:B315" si="9">YEAR(D252)</f>
        <v>1900</v>
      </c>
      <c r="C252" s="4">
        <f t="shared" ref="C252:C315" si="10">MONTH(D252)</f>
        <v>1</v>
      </c>
      <c r="G252" s="4" t="s">
        <v>71</v>
      </c>
      <c r="K252" s="4" t="str">
        <f>IFERROR(VLOOKUP(J252,Config!$A:$B,2,0),"")</f>
        <v/>
      </c>
      <c r="M252" s="4" t="str">
        <f>IFERROR(VLOOKUP(J252,Config!$A:$G,7,0),"")</f>
        <v/>
      </c>
    </row>
    <row r="253" spans="1:13" x14ac:dyDescent="0.25">
      <c r="A253" s="1">
        <v>256</v>
      </c>
      <c r="B253" s="4">
        <f t="shared" si="9"/>
        <v>1900</v>
      </c>
      <c r="C253" s="4">
        <f t="shared" si="10"/>
        <v>1</v>
      </c>
      <c r="G253" s="4" t="s">
        <v>71</v>
      </c>
      <c r="K253" s="4" t="str">
        <f>IFERROR(VLOOKUP(J253,Config!$A:$B,2,0),"")</f>
        <v/>
      </c>
      <c r="M253" s="4" t="str">
        <f>IFERROR(VLOOKUP(J253,Config!$A:$G,7,0),"")</f>
        <v/>
      </c>
    </row>
    <row r="254" spans="1:13" x14ac:dyDescent="0.25">
      <c r="A254" s="1">
        <v>257</v>
      </c>
      <c r="B254" s="4">
        <f t="shared" si="9"/>
        <v>1900</v>
      </c>
      <c r="C254" s="4">
        <f t="shared" si="10"/>
        <v>1</v>
      </c>
      <c r="G254" s="4" t="s">
        <v>71</v>
      </c>
      <c r="K254" s="4" t="str">
        <f>IFERROR(VLOOKUP(J254,Config!$A:$B,2,0),"")</f>
        <v/>
      </c>
      <c r="M254" s="4" t="str">
        <f>IFERROR(VLOOKUP(J254,Config!$A:$G,7,0),"")</f>
        <v/>
      </c>
    </row>
    <row r="255" spans="1:13" x14ac:dyDescent="0.25">
      <c r="A255" s="1">
        <v>258</v>
      </c>
      <c r="B255" s="4">
        <f t="shared" si="9"/>
        <v>1900</v>
      </c>
      <c r="C255" s="4">
        <f t="shared" si="10"/>
        <v>1</v>
      </c>
      <c r="G255" s="4" t="s">
        <v>71</v>
      </c>
      <c r="K255" s="4" t="str">
        <f>IFERROR(VLOOKUP(J255,Config!$A:$B,2,0),"")</f>
        <v/>
      </c>
      <c r="M255" s="4" t="str">
        <f>IFERROR(VLOOKUP(J255,Config!$A:$G,7,0),"")</f>
        <v/>
      </c>
    </row>
    <row r="256" spans="1:13" x14ac:dyDescent="0.25">
      <c r="A256" s="1">
        <v>259</v>
      </c>
      <c r="B256" s="4">
        <f t="shared" si="9"/>
        <v>1900</v>
      </c>
      <c r="C256" s="4">
        <f t="shared" si="10"/>
        <v>1</v>
      </c>
      <c r="G256" s="4" t="s">
        <v>71</v>
      </c>
      <c r="K256" s="4" t="str">
        <f>IFERROR(VLOOKUP(J256,Config!$A:$B,2,0),"")</f>
        <v/>
      </c>
      <c r="M256" s="4" t="str">
        <f>IFERROR(VLOOKUP(J256,Config!$A:$G,7,0),"")</f>
        <v/>
      </c>
    </row>
    <row r="257" spans="1:13" x14ac:dyDescent="0.25">
      <c r="A257" s="1">
        <v>260</v>
      </c>
      <c r="B257" s="4">
        <f t="shared" si="9"/>
        <v>1900</v>
      </c>
      <c r="C257" s="4">
        <f t="shared" si="10"/>
        <v>1</v>
      </c>
      <c r="G257" s="4" t="s">
        <v>71</v>
      </c>
      <c r="K257" s="4" t="str">
        <f>IFERROR(VLOOKUP(J257,Config!$A:$B,2,0),"")</f>
        <v/>
      </c>
      <c r="M257" s="4" t="str">
        <f>IFERROR(VLOOKUP(J257,Config!$A:$G,7,0),"")</f>
        <v/>
      </c>
    </row>
    <row r="258" spans="1:13" x14ac:dyDescent="0.25">
      <c r="A258" s="1">
        <v>261</v>
      </c>
      <c r="B258" s="4">
        <f t="shared" si="9"/>
        <v>1900</v>
      </c>
      <c r="C258" s="4">
        <f t="shared" si="10"/>
        <v>1</v>
      </c>
      <c r="G258" s="4" t="s">
        <v>71</v>
      </c>
      <c r="K258" s="4" t="str">
        <f>IFERROR(VLOOKUP(J258,Config!$A:$B,2,0),"")</f>
        <v/>
      </c>
      <c r="M258" s="4" t="str">
        <f>IFERROR(VLOOKUP(J258,Config!$A:$G,7,0),"")</f>
        <v/>
      </c>
    </row>
    <row r="259" spans="1:13" x14ac:dyDescent="0.25">
      <c r="A259" s="1">
        <v>262</v>
      </c>
      <c r="B259" s="4">
        <f t="shared" si="9"/>
        <v>1900</v>
      </c>
      <c r="C259" s="4">
        <f t="shared" si="10"/>
        <v>1</v>
      </c>
      <c r="G259" s="4" t="s">
        <v>71</v>
      </c>
      <c r="K259" s="4" t="str">
        <f>IFERROR(VLOOKUP(J259,Config!$A:$B,2,0),"")</f>
        <v/>
      </c>
      <c r="M259" s="4" t="str">
        <f>IFERROR(VLOOKUP(J259,Config!$A:$G,7,0),"")</f>
        <v/>
      </c>
    </row>
    <row r="260" spans="1:13" x14ac:dyDescent="0.25">
      <c r="A260" s="1">
        <v>263</v>
      </c>
      <c r="B260" s="4">
        <f t="shared" si="9"/>
        <v>1900</v>
      </c>
      <c r="C260" s="4">
        <f t="shared" si="10"/>
        <v>1</v>
      </c>
      <c r="G260" s="4" t="s">
        <v>71</v>
      </c>
      <c r="K260" s="4" t="str">
        <f>IFERROR(VLOOKUP(J260,Config!$A:$B,2,0),"")</f>
        <v/>
      </c>
      <c r="M260" s="4" t="str">
        <f>IFERROR(VLOOKUP(J260,Config!$A:$G,7,0),"")</f>
        <v/>
      </c>
    </row>
    <row r="261" spans="1:13" x14ac:dyDescent="0.25">
      <c r="A261" s="1">
        <v>264</v>
      </c>
      <c r="B261" s="4">
        <f t="shared" si="9"/>
        <v>1900</v>
      </c>
      <c r="C261" s="4">
        <f t="shared" si="10"/>
        <v>1</v>
      </c>
      <c r="G261" s="4" t="s">
        <v>71</v>
      </c>
      <c r="K261" s="4" t="str">
        <f>IFERROR(VLOOKUP(J261,Config!$A:$B,2,0),"")</f>
        <v/>
      </c>
      <c r="M261" s="4" t="str">
        <f>IFERROR(VLOOKUP(J261,Config!$A:$G,7,0),"")</f>
        <v/>
      </c>
    </row>
    <row r="262" spans="1:13" x14ac:dyDescent="0.25">
      <c r="A262" s="1">
        <v>265</v>
      </c>
      <c r="B262" s="4">
        <f t="shared" si="9"/>
        <v>1900</v>
      </c>
      <c r="C262" s="4">
        <f t="shared" si="10"/>
        <v>1</v>
      </c>
      <c r="G262" s="4" t="s">
        <v>71</v>
      </c>
      <c r="K262" s="4" t="str">
        <f>IFERROR(VLOOKUP(J262,Config!$A:$B,2,0),"")</f>
        <v/>
      </c>
      <c r="M262" s="4" t="str">
        <f>IFERROR(VLOOKUP(J262,Config!$A:$G,7,0),"")</f>
        <v/>
      </c>
    </row>
    <row r="263" spans="1:13" x14ac:dyDescent="0.25">
      <c r="A263" s="1">
        <v>266</v>
      </c>
      <c r="B263" s="4">
        <f t="shared" si="9"/>
        <v>1900</v>
      </c>
      <c r="C263" s="4">
        <f t="shared" si="10"/>
        <v>1</v>
      </c>
      <c r="G263" s="4" t="s">
        <v>71</v>
      </c>
      <c r="K263" s="4" t="str">
        <f>IFERROR(VLOOKUP(J263,Config!$A:$B,2,0),"")</f>
        <v/>
      </c>
      <c r="M263" s="4" t="str">
        <f>IFERROR(VLOOKUP(J263,Config!$A:$G,7,0),"")</f>
        <v/>
      </c>
    </row>
    <row r="264" spans="1:13" x14ac:dyDescent="0.25">
      <c r="A264" s="1">
        <v>267</v>
      </c>
      <c r="B264" s="4">
        <f t="shared" si="9"/>
        <v>1900</v>
      </c>
      <c r="C264" s="4">
        <f t="shared" si="10"/>
        <v>1</v>
      </c>
      <c r="G264" s="4" t="s">
        <v>71</v>
      </c>
      <c r="K264" s="4" t="str">
        <f>IFERROR(VLOOKUP(J264,Config!$A:$B,2,0),"")</f>
        <v/>
      </c>
      <c r="M264" s="4" t="str">
        <f>IFERROR(VLOOKUP(J264,Config!$A:$G,7,0),"")</f>
        <v/>
      </c>
    </row>
    <row r="265" spans="1:13" x14ac:dyDescent="0.25">
      <c r="A265" s="1">
        <v>268</v>
      </c>
      <c r="B265" s="4">
        <f t="shared" si="9"/>
        <v>1900</v>
      </c>
      <c r="C265" s="4">
        <f t="shared" si="10"/>
        <v>1</v>
      </c>
      <c r="G265" s="4" t="s">
        <v>71</v>
      </c>
      <c r="K265" s="4" t="str">
        <f>IFERROR(VLOOKUP(J265,Config!$A:$B,2,0),"")</f>
        <v/>
      </c>
      <c r="M265" s="4" t="str">
        <f>IFERROR(VLOOKUP(J265,Config!$A:$G,7,0),"")</f>
        <v/>
      </c>
    </row>
    <row r="266" spans="1:13" x14ac:dyDescent="0.25">
      <c r="A266" s="1">
        <v>269</v>
      </c>
      <c r="B266" s="4">
        <f t="shared" si="9"/>
        <v>1900</v>
      </c>
      <c r="C266" s="4">
        <f t="shared" si="10"/>
        <v>1</v>
      </c>
      <c r="G266" s="4" t="s">
        <v>71</v>
      </c>
      <c r="K266" s="4" t="str">
        <f>IFERROR(VLOOKUP(J266,Config!$A:$B,2,0),"")</f>
        <v/>
      </c>
      <c r="M266" s="4" t="str">
        <f>IFERROR(VLOOKUP(J266,Config!$A:$G,7,0),"")</f>
        <v/>
      </c>
    </row>
    <row r="267" spans="1:13" x14ac:dyDescent="0.25">
      <c r="A267" s="1">
        <v>270</v>
      </c>
      <c r="B267" s="4">
        <f t="shared" si="9"/>
        <v>1900</v>
      </c>
      <c r="C267" s="4">
        <f t="shared" si="10"/>
        <v>1</v>
      </c>
      <c r="G267" s="4" t="s">
        <v>71</v>
      </c>
      <c r="K267" s="4" t="str">
        <f>IFERROR(VLOOKUP(J267,Config!$A:$B,2,0),"")</f>
        <v/>
      </c>
      <c r="M267" s="4" t="str">
        <f>IFERROR(VLOOKUP(J267,Config!$A:$G,7,0),"")</f>
        <v/>
      </c>
    </row>
    <row r="268" spans="1:13" x14ac:dyDescent="0.25">
      <c r="A268" s="1">
        <v>271</v>
      </c>
      <c r="B268" s="4">
        <f t="shared" si="9"/>
        <v>1900</v>
      </c>
      <c r="C268" s="4">
        <f t="shared" si="10"/>
        <v>1</v>
      </c>
      <c r="G268" s="4" t="s">
        <v>71</v>
      </c>
      <c r="K268" s="4" t="str">
        <f>IFERROR(VLOOKUP(J268,Config!$A:$B,2,0),"")</f>
        <v/>
      </c>
      <c r="M268" s="4" t="str">
        <f>IFERROR(VLOOKUP(J268,Config!$A:$G,7,0),"")</f>
        <v/>
      </c>
    </row>
    <row r="269" spans="1:13" x14ac:dyDescent="0.25">
      <c r="A269" s="1">
        <v>272</v>
      </c>
      <c r="B269" s="4">
        <f t="shared" si="9"/>
        <v>1900</v>
      </c>
      <c r="C269" s="4">
        <f t="shared" si="10"/>
        <v>1</v>
      </c>
      <c r="G269" s="4" t="s">
        <v>71</v>
      </c>
      <c r="K269" s="4" t="str">
        <f>IFERROR(VLOOKUP(J269,Config!$A:$B,2,0),"")</f>
        <v/>
      </c>
      <c r="M269" s="4" t="str">
        <f>IFERROR(VLOOKUP(J269,Config!$A:$G,7,0),"")</f>
        <v/>
      </c>
    </row>
    <row r="270" spans="1:13" x14ac:dyDescent="0.25">
      <c r="A270" s="1">
        <v>273</v>
      </c>
      <c r="B270" s="4">
        <f t="shared" si="9"/>
        <v>1900</v>
      </c>
      <c r="C270" s="4">
        <f t="shared" si="10"/>
        <v>1</v>
      </c>
      <c r="G270" s="4" t="s">
        <v>71</v>
      </c>
      <c r="K270" s="4" t="str">
        <f>IFERROR(VLOOKUP(J270,Config!$A:$B,2,0),"")</f>
        <v/>
      </c>
      <c r="M270" s="4" t="str">
        <f>IFERROR(VLOOKUP(J270,Config!$A:$G,7,0),"")</f>
        <v/>
      </c>
    </row>
    <row r="271" spans="1:13" x14ac:dyDescent="0.25">
      <c r="A271" s="1">
        <v>274</v>
      </c>
      <c r="B271" s="4">
        <f t="shared" si="9"/>
        <v>1900</v>
      </c>
      <c r="C271" s="4">
        <f t="shared" si="10"/>
        <v>1</v>
      </c>
      <c r="G271" s="4" t="s">
        <v>71</v>
      </c>
      <c r="K271" s="4" t="str">
        <f>IFERROR(VLOOKUP(J271,Config!$A:$B,2,0),"")</f>
        <v/>
      </c>
      <c r="M271" s="4" t="str">
        <f>IFERROR(VLOOKUP(J271,Config!$A:$G,7,0),"")</f>
        <v/>
      </c>
    </row>
    <row r="272" spans="1:13" x14ac:dyDescent="0.25">
      <c r="A272" s="1">
        <v>275</v>
      </c>
      <c r="B272" s="4">
        <f t="shared" si="9"/>
        <v>1900</v>
      </c>
      <c r="C272" s="4">
        <f t="shared" si="10"/>
        <v>1</v>
      </c>
      <c r="G272" s="4" t="s">
        <v>71</v>
      </c>
      <c r="K272" s="4" t="str">
        <f>IFERROR(VLOOKUP(J272,Config!$A:$B,2,0),"")</f>
        <v/>
      </c>
      <c r="M272" s="4" t="str">
        <f>IFERROR(VLOOKUP(J272,Config!$A:$G,7,0),"")</f>
        <v/>
      </c>
    </row>
    <row r="273" spans="1:13" x14ac:dyDescent="0.25">
      <c r="A273" s="1">
        <v>276</v>
      </c>
      <c r="B273" s="4">
        <f t="shared" si="9"/>
        <v>1900</v>
      </c>
      <c r="C273" s="4">
        <f t="shared" si="10"/>
        <v>1</v>
      </c>
      <c r="G273" s="4" t="s">
        <v>71</v>
      </c>
      <c r="K273" s="4" t="str">
        <f>IFERROR(VLOOKUP(J273,Config!$A:$B,2,0),"")</f>
        <v/>
      </c>
      <c r="M273" s="4" t="str">
        <f>IFERROR(VLOOKUP(J273,Config!$A:$G,7,0),"")</f>
        <v/>
      </c>
    </row>
    <row r="274" spans="1:13" x14ac:dyDescent="0.25">
      <c r="A274" s="1">
        <v>277</v>
      </c>
      <c r="B274" s="4">
        <f t="shared" si="9"/>
        <v>1900</v>
      </c>
      <c r="C274" s="4">
        <f t="shared" si="10"/>
        <v>1</v>
      </c>
      <c r="G274" s="4" t="s">
        <v>71</v>
      </c>
      <c r="K274" s="4" t="str">
        <f>IFERROR(VLOOKUP(J274,Config!$A:$B,2,0),"")</f>
        <v/>
      </c>
      <c r="M274" s="4" t="str">
        <f>IFERROR(VLOOKUP(J274,Config!$A:$G,7,0),"")</f>
        <v/>
      </c>
    </row>
    <row r="275" spans="1:13" x14ac:dyDescent="0.25">
      <c r="A275" s="1">
        <v>278</v>
      </c>
      <c r="B275" s="4">
        <f t="shared" si="9"/>
        <v>1900</v>
      </c>
      <c r="C275" s="4">
        <f t="shared" si="10"/>
        <v>1</v>
      </c>
      <c r="G275" s="4" t="s">
        <v>71</v>
      </c>
      <c r="K275" s="4" t="str">
        <f>IFERROR(VLOOKUP(J275,Config!$A:$B,2,0),"")</f>
        <v/>
      </c>
      <c r="M275" s="4" t="str">
        <f>IFERROR(VLOOKUP(J275,Config!$A:$G,7,0),"")</f>
        <v/>
      </c>
    </row>
    <row r="276" spans="1:13" x14ac:dyDescent="0.25">
      <c r="A276" s="1">
        <v>279</v>
      </c>
      <c r="B276" s="4">
        <f t="shared" si="9"/>
        <v>1900</v>
      </c>
      <c r="C276" s="4">
        <f t="shared" si="10"/>
        <v>1</v>
      </c>
      <c r="G276" s="4" t="s">
        <v>71</v>
      </c>
      <c r="K276" s="4" t="str">
        <f>IFERROR(VLOOKUP(J276,Config!$A:$B,2,0),"")</f>
        <v/>
      </c>
      <c r="M276" s="4" t="str">
        <f>IFERROR(VLOOKUP(J276,Config!$A:$G,7,0),"")</f>
        <v/>
      </c>
    </row>
    <row r="277" spans="1:13" x14ac:dyDescent="0.25">
      <c r="A277" s="1">
        <v>280</v>
      </c>
      <c r="B277" s="4">
        <f t="shared" si="9"/>
        <v>1900</v>
      </c>
      <c r="C277" s="4">
        <f t="shared" si="10"/>
        <v>1</v>
      </c>
      <c r="G277" s="4" t="s">
        <v>71</v>
      </c>
      <c r="K277" s="4" t="str">
        <f>IFERROR(VLOOKUP(J277,Config!$A:$B,2,0),"")</f>
        <v/>
      </c>
      <c r="M277" s="4" t="str">
        <f>IFERROR(VLOOKUP(J277,Config!$A:$G,7,0),"")</f>
        <v/>
      </c>
    </row>
    <row r="278" spans="1:13" x14ac:dyDescent="0.25">
      <c r="A278" s="1">
        <v>281</v>
      </c>
      <c r="B278" s="4">
        <f t="shared" si="9"/>
        <v>1900</v>
      </c>
      <c r="C278" s="4">
        <f t="shared" si="10"/>
        <v>1</v>
      </c>
      <c r="G278" s="4" t="s">
        <v>71</v>
      </c>
      <c r="K278" s="4" t="str">
        <f>IFERROR(VLOOKUP(J278,Config!$A:$B,2,0),"")</f>
        <v/>
      </c>
      <c r="M278" s="4" t="str">
        <f>IFERROR(VLOOKUP(J278,Config!$A:$G,7,0),"")</f>
        <v/>
      </c>
    </row>
    <row r="279" spans="1:13" x14ac:dyDescent="0.25">
      <c r="A279" s="1">
        <v>282</v>
      </c>
      <c r="B279" s="4">
        <f t="shared" si="9"/>
        <v>1900</v>
      </c>
      <c r="C279" s="4">
        <f t="shared" si="10"/>
        <v>1</v>
      </c>
      <c r="G279" s="4" t="s">
        <v>71</v>
      </c>
      <c r="K279" s="4" t="str">
        <f>IFERROR(VLOOKUP(J279,Config!$A:$B,2,0),"")</f>
        <v/>
      </c>
      <c r="M279" s="4" t="str">
        <f>IFERROR(VLOOKUP(J279,Config!$A:$G,7,0),"")</f>
        <v/>
      </c>
    </row>
    <row r="280" spans="1:13" x14ac:dyDescent="0.25">
      <c r="A280" s="1">
        <v>283</v>
      </c>
      <c r="B280" s="4">
        <f t="shared" si="9"/>
        <v>1900</v>
      </c>
      <c r="C280" s="4">
        <f t="shared" si="10"/>
        <v>1</v>
      </c>
      <c r="G280" s="4" t="s">
        <v>71</v>
      </c>
      <c r="K280" s="4" t="str">
        <f>IFERROR(VLOOKUP(J280,Config!$A:$B,2,0),"")</f>
        <v/>
      </c>
      <c r="M280" s="4" t="str">
        <f>IFERROR(VLOOKUP(J280,Config!$A:$G,7,0),"")</f>
        <v/>
      </c>
    </row>
    <row r="281" spans="1:13" x14ac:dyDescent="0.25">
      <c r="A281" s="1">
        <v>284</v>
      </c>
      <c r="B281" s="4">
        <f t="shared" si="9"/>
        <v>1900</v>
      </c>
      <c r="C281" s="4">
        <f t="shared" si="10"/>
        <v>1</v>
      </c>
      <c r="G281" s="4" t="s">
        <v>71</v>
      </c>
      <c r="K281" s="4" t="str">
        <f>IFERROR(VLOOKUP(J281,Config!$A:$B,2,0),"")</f>
        <v/>
      </c>
      <c r="M281" s="4" t="str">
        <f>IFERROR(VLOOKUP(J281,Config!$A:$G,7,0),"")</f>
        <v/>
      </c>
    </row>
    <row r="282" spans="1:13" x14ac:dyDescent="0.25">
      <c r="A282" s="1">
        <v>285</v>
      </c>
      <c r="B282" s="4">
        <f t="shared" si="9"/>
        <v>1900</v>
      </c>
      <c r="C282" s="4">
        <f t="shared" si="10"/>
        <v>1</v>
      </c>
      <c r="G282" s="4" t="s">
        <v>71</v>
      </c>
      <c r="K282" s="4" t="str">
        <f>IFERROR(VLOOKUP(J282,Config!$A:$B,2,0),"")</f>
        <v/>
      </c>
      <c r="M282" s="4" t="str">
        <f>IFERROR(VLOOKUP(J282,Config!$A:$G,7,0),"")</f>
        <v/>
      </c>
    </row>
    <row r="283" spans="1:13" x14ac:dyDescent="0.25">
      <c r="A283" s="1">
        <v>286</v>
      </c>
      <c r="B283" s="4">
        <f t="shared" si="9"/>
        <v>1900</v>
      </c>
      <c r="C283" s="4">
        <f t="shared" si="10"/>
        <v>1</v>
      </c>
      <c r="G283" s="4" t="s">
        <v>71</v>
      </c>
      <c r="K283" s="4" t="str">
        <f>IFERROR(VLOOKUP(J283,Config!$A:$B,2,0),"")</f>
        <v/>
      </c>
      <c r="M283" s="4" t="str">
        <f>IFERROR(VLOOKUP(J283,Config!$A:$G,7,0),"")</f>
        <v/>
      </c>
    </row>
    <row r="284" spans="1:13" x14ac:dyDescent="0.25">
      <c r="A284" s="1">
        <v>287</v>
      </c>
      <c r="B284" s="4">
        <f t="shared" si="9"/>
        <v>1900</v>
      </c>
      <c r="C284" s="4">
        <f t="shared" si="10"/>
        <v>1</v>
      </c>
      <c r="G284" s="4" t="s">
        <v>71</v>
      </c>
      <c r="K284" s="4" t="str">
        <f>IFERROR(VLOOKUP(J284,Config!$A:$B,2,0),"")</f>
        <v/>
      </c>
      <c r="M284" s="4" t="str">
        <f>IFERROR(VLOOKUP(J284,Config!$A:$G,7,0),"")</f>
        <v/>
      </c>
    </row>
    <row r="285" spans="1:13" x14ac:dyDescent="0.25">
      <c r="A285" s="1">
        <v>288</v>
      </c>
      <c r="B285" s="4">
        <f t="shared" si="9"/>
        <v>1900</v>
      </c>
      <c r="C285" s="4">
        <f t="shared" si="10"/>
        <v>1</v>
      </c>
      <c r="G285" s="4" t="s">
        <v>71</v>
      </c>
      <c r="K285" s="4" t="str">
        <f>IFERROR(VLOOKUP(J285,Config!$A:$B,2,0),"")</f>
        <v/>
      </c>
      <c r="M285" s="4" t="str">
        <f>IFERROR(VLOOKUP(J285,Config!$A:$G,7,0),"")</f>
        <v/>
      </c>
    </row>
    <row r="286" spans="1:13" x14ac:dyDescent="0.25">
      <c r="A286" s="1">
        <v>289</v>
      </c>
      <c r="B286" s="4">
        <f t="shared" si="9"/>
        <v>1900</v>
      </c>
      <c r="C286" s="4">
        <f t="shared" si="10"/>
        <v>1</v>
      </c>
      <c r="G286" s="4" t="s">
        <v>71</v>
      </c>
      <c r="K286" s="4" t="str">
        <f>IFERROR(VLOOKUP(J286,Config!$A:$B,2,0),"")</f>
        <v/>
      </c>
      <c r="M286" s="4" t="str">
        <f>IFERROR(VLOOKUP(J286,Config!$A:$G,7,0),"")</f>
        <v/>
      </c>
    </row>
    <row r="287" spans="1:13" x14ac:dyDescent="0.25">
      <c r="A287" s="1">
        <v>290</v>
      </c>
      <c r="B287" s="4">
        <f t="shared" si="9"/>
        <v>1900</v>
      </c>
      <c r="C287" s="4">
        <f t="shared" si="10"/>
        <v>1</v>
      </c>
      <c r="G287" s="4" t="s">
        <v>71</v>
      </c>
      <c r="K287" s="4" t="str">
        <f>IFERROR(VLOOKUP(J287,Config!$A:$B,2,0),"")</f>
        <v/>
      </c>
      <c r="M287" s="4" t="str">
        <f>IFERROR(VLOOKUP(J287,Config!$A:$G,7,0),"")</f>
        <v/>
      </c>
    </row>
    <row r="288" spans="1:13" x14ac:dyDescent="0.25">
      <c r="A288" s="1">
        <v>291</v>
      </c>
      <c r="B288" s="4">
        <f t="shared" si="9"/>
        <v>1900</v>
      </c>
      <c r="C288" s="4">
        <f t="shared" si="10"/>
        <v>1</v>
      </c>
      <c r="G288" s="4" t="s">
        <v>71</v>
      </c>
      <c r="K288" s="4" t="str">
        <f>IFERROR(VLOOKUP(J288,Config!$A:$B,2,0),"")</f>
        <v/>
      </c>
      <c r="M288" s="4" t="str">
        <f>IFERROR(VLOOKUP(J288,Config!$A:$G,7,0),"")</f>
        <v/>
      </c>
    </row>
    <row r="289" spans="1:13" x14ac:dyDescent="0.25">
      <c r="A289" s="1">
        <v>292</v>
      </c>
      <c r="B289" s="4">
        <f t="shared" si="9"/>
        <v>1900</v>
      </c>
      <c r="C289" s="4">
        <f t="shared" si="10"/>
        <v>1</v>
      </c>
      <c r="G289" s="4" t="s">
        <v>71</v>
      </c>
      <c r="K289" s="4" t="str">
        <f>IFERROR(VLOOKUP(J289,Config!$A:$B,2,0),"")</f>
        <v/>
      </c>
      <c r="M289" s="4" t="str">
        <f>IFERROR(VLOOKUP(J289,Config!$A:$G,7,0),"")</f>
        <v/>
      </c>
    </row>
    <row r="290" spans="1:13" x14ac:dyDescent="0.25">
      <c r="A290" s="1">
        <v>293</v>
      </c>
      <c r="B290" s="4">
        <f t="shared" si="9"/>
        <v>1900</v>
      </c>
      <c r="C290" s="4">
        <f t="shared" si="10"/>
        <v>1</v>
      </c>
      <c r="G290" s="4" t="s">
        <v>71</v>
      </c>
      <c r="K290" s="4" t="str">
        <f>IFERROR(VLOOKUP(J290,Config!$A:$B,2,0),"")</f>
        <v/>
      </c>
      <c r="M290" s="4" t="str">
        <f>IFERROR(VLOOKUP(J290,Config!$A:$G,7,0),"")</f>
        <v/>
      </c>
    </row>
    <row r="291" spans="1:13" x14ac:dyDescent="0.25">
      <c r="A291" s="1">
        <v>294</v>
      </c>
      <c r="B291" s="4">
        <f t="shared" si="9"/>
        <v>1900</v>
      </c>
      <c r="C291" s="4">
        <f t="shared" si="10"/>
        <v>1</v>
      </c>
      <c r="G291" s="4" t="s">
        <v>71</v>
      </c>
      <c r="K291" s="4" t="str">
        <f>IFERROR(VLOOKUP(J291,Config!$A:$B,2,0),"")</f>
        <v/>
      </c>
      <c r="M291" s="4" t="str">
        <f>IFERROR(VLOOKUP(J291,Config!$A:$G,7,0),"")</f>
        <v/>
      </c>
    </row>
    <row r="292" spans="1:13" x14ac:dyDescent="0.25">
      <c r="A292" s="1">
        <v>295</v>
      </c>
      <c r="B292" s="4">
        <f t="shared" si="9"/>
        <v>1900</v>
      </c>
      <c r="C292" s="4">
        <f t="shared" si="10"/>
        <v>1</v>
      </c>
      <c r="G292" s="4" t="s">
        <v>71</v>
      </c>
      <c r="K292" s="4" t="str">
        <f>IFERROR(VLOOKUP(J292,Config!$A:$B,2,0),"")</f>
        <v/>
      </c>
      <c r="M292" s="4" t="str">
        <f>IFERROR(VLOOKUP(J292,Config!$A:$G,7,0),"")</f>
        <v/>
      </c>
    </row>
    <row r="293" spans="1:13" x14ac:dyDescent="0.25">
      <c r="A293" s="1">
        <v>296</v>
      </c>
      <c r="B293" s="4">
        <f t="shared" si="9"/>
        <v>1900</v>
      </c>
      <c r="C293" s="4">
        <f t="shared" si="10"/>
        <v>1</v>
      </c>
      <c r="G293" s="4" t="s">
        <v>71</v>
      </c>
      <c r="K293" s="4" t="str">
        <f>IFERROR(VLOOKUP(J293,Config!$A:$B,2,0),"")</f>
        <v/>
      </c>
      <c r="M293" s="4" t="str">
        <f>IFERROR(VLOOKUP(J293,Config!$A:$G,7,0),"")</f>
        <v/>
      </c>
    </row>
    <row r="294" spans="1:13" x14ac:dyDescent="0.25">
      <c r="A294" s="1">
        <v>297</v>
      </c>
      <c r="B294" s="4">
        <f t="shared" si="9"/>
        <v>1900</v>
      </c>
      <c r="C294" s="4">
        <f t="shared" si="10"/>
        <v>1</v>
      </c>
      <c r="G294" s="4" t="s">
        <v>71</v>
      </c>
      <c r="K294" s="4" t="str">
        <f>IFERROR(VLOOKUP(J294,Config!$A:$B,2,0),"")</f>
        <v/>
      </c>
      <c r="M294" s="4" t="str">
        <f>IFERROR(VLOOKUP(J294,Config!$A:$G,7,0),"")</f>
        <v/>
      </c>
    </row>
    <row r="295" spans="1:13" x14ac:dyDescent="0.25">
      <c r="A295" s="1">
        <v>298</v>
      </c>
      <c r="B295" s="4">
        <f t="shared" si="9"/>
        <v>1900</v>
      </c>
      <c r="C295" s="4">
        <f t="shared" si="10"/>
        <v>1</v>
      </c>
      <c r="G295" s="4" t="s">
        <v>71</v>
      </c>
      <c r="K295" s="4" t="str">
        <f>IFERROR(VLOOKUP(J295,Config!$A:$B,2,0),"")</f>
        <v/>
      </c>
      <c r="M295" s="4" t="str">
        <f>IFERROR(VLOOKUP(J295,Config!$A:$G,7,0),"")</f>
        <v/>
      </c>
    </row>
    <row r="296" spans="1:13" x14ac:dyDescent="0.25">
      <c r="A296" s="1">
        <v>299</v>
      </c>
      <c r="B296" s="4">
        <f t="shared" si="9"/>
        <v>1900</v>
      </c>
      <c r="C296" s="4">
        <f t="shared" si="10"/>
        <v>1</v>
      </c>
      <c r="G296" s="4" t="s">
        <v>71</v>
      </c>
      <c r="K296" s="4" t="str">
        <f>IFERROR(VLOOKUP(J296,Config!$A:$B,2,0),"")</f>
        <v/>
      </c>
      <c r="M296" s="4" t="str">
        <f>IFERROR(VLOOKUP(J296,Config!$A:$G,7,0),"")</f>
        <v/>
      </c>
    </row>
    <row r="297" spans="1:13" x14ac:dyDescent="0.25">
      <c r="A297" s="1">
        <v>300</v>
      </c>
      <c r="B297" s="4">
        <f t="shared" si="9"/>
        <v>1900</v>
      </c>
      <c r="C297" s="4">
        <f t="shared" si="10"/>
        <v>1</v>
      </c>
      <c r="G297" s="4" t="s">
        <v>71</v>
      </c>
      <c r="K297" s="4" t="str">
        <f>IFERROR(VLOOKUP(J297,Config!$A:$B,2,0),"")</f>
        <v/>
      </c>
      <c r="M297" s="4" t="str">
        <f>IFERROR(VLOOKUP(J297,Config!$A:$G,7,0),"")</f>
        <v/>
      </c>
    </row>
    <row r="298" spans="1:13" x14ac:dyDescent="0.25">
      <c r="A298" s="1">
        <v>301</v>
      </c>
      <c r="B298" s="4">
        <f t="shared" si="9"/>
        <v>1900</v>
      </c>
      <c r="C298" s="4">
        <f t="shared" si="10"/>
        <v>1</v>
      </c>
      <c r="G298" s="4" t="s">
        <v>71</v>
      </c>
      <c r="K298" s="4" t="str">
        <f>IFERROR(VLOOKUP(J298,Config!$A:$B,2,0),"")</f>
        <v/>
      </c>
      <c r="M298" s="4" t="str">
        <f>IFERROR(VLOOKUP(J298,Config!$A:$G,7,0),"")</f>
        <v/>
      </c>
    </row>
    <row r="299" spans="1:13" x14ac:dyDescent="0.25">
      <c r="A299" s="1">
        <v>302</v>
      </c>
      <c r="B299" s="4">
        <f t="shared" si="9"/>
        <v>1900</v>
      </c>
      <c r="C299" s="4">
        <f t="shared" si="10"/>
        <v>1</v>
      </c>
      <c r="G299" s="4" t="s">
        <v>71</v>
      </c>
      <c r="K299" s="4" t="str">
        <f>IFERROR(VLOOKUP(J299,Config!$A:$B,2,0),"")</f>
        <v/>
      </c>
      <c r="M299" s="4" t="str">
        <f>IFERROR(VLOOKUP(J299,Config!$A:$G,7,0),"")</f>
        <v/>
      </c>
    </row>
    <row r="300" spans="1:13" x14ac:dyDescent="0.25">
      <c r="A300" s="1">
        <v>303</v>
      </c>
      <c r="B300" s="4">
        <f t="shared" si="9"/>
        <v>1900</v>
      </c>
      <c r="C300" s="4">
        <f t="shared" si="10"/>
        <v>1</v>
      </c>
      <c r="G300" s="4" t="s">
        <v>71</v>
      </c>
      <c r="K300" s="4" t="str">
        <f>IFERROR(VLOOKUP(J300,Config!$A:$B,2,0),"")</f>
        <v/>
      </c>
      <c r="M300" s="4" t="str">
        <f>IFERROR(VLOOKUP(J300,Config!$A:$G,7,0),"")</f>
        <v/>
      </c>
    </row>
    <row r="301" spans="1:13" x14ac:dyDescent="0.25">
      <c r="A301" s="1">
        <v>304</v>
      </c>
      <c r="B301" s="4">
        <f t="shared" si="9"/>
        <v>1900</v>
      </c>
      <c r="C301" s="4">
        <f t="shared" si="10"/>
        <v>1</v>
      </c>
      <c r="G301" s="4" t="s">
        <v>71</v>
      </c>
      <c r="K301" s="4" t="str">
        <f>IFERROR(VLOOKUP(J301,Config!$A:$B,2,0),"")</f>
        <v/>
      </c>
      <c r="M301" s="4" t="str">
        <f>IFERROR(VLOOKUP(J301,Config!$A:$G,7,0),"")</f>
        <v/>
      </c>
    </row>
    <row r="302" spans="1:13" x14ac:dyDescent="0.25">
      <c r="A302" s="1">
        <v>305</v>
      </c>
      <c r="B302" s="4">
        <f t="shared" si="9"/>
        <v>1900</v>
      </c>
      <c r="C302" s="4">
        <f t="shared" si="10"/>
        <v>1</v>
      </c>
      <c r="G302" s="4" t="s">
        <v>71</v>
      </c>
      <c r="K302" s="4" t="str">
        <f>IFERROR(VLOOKUP(J302,Config!$A:$B,2,0),"")</f>
        <v/>
      </c>
      <c r="M302" s="4" t="str">
        <f>IFERROR(VLOOKUP(J302,Config!$A:$G,7,0),"")</f>
        <v/>
      </c>
    </row>
    <row r="303" spans="1:13" x14ac:dyDescent="0.25">
      <c r="A303" s="1">
        <v>306</v>
      </c>
      <c r="B303" s="4">
        <f t="shared" si="9"/>
        <v>1900</v>
      </c>
      <c r="C303" s="4">
        <f t="shared" si="10"/>
        <v>1</v>
      </c>
      <c r="G303" s="4" t="s">
        <v>71</v>
      </c>
      <c r="K303" s="4" t="str">
        <f>IFERROR(VLOOKUP(J303,Config!$A:$B,2,0),"")</f>
        <v/>
      </c>
      <c r="M303" s="4" t="str">
        <f>IFERROR(VLOOKUP(J303,Config!$A:$G,7,0),"")</f>
        <v/>
      </c>
    </row>
    <row r="304" spans="1:13" x14ac:dyDescent="0.25">
      <c r="A304" s="1">
        <v>307</v>
      </c>
      <c r="B304" s="4">
        <f t="shared" si="9"/>
        <v>1900</v>
      </c>
      <c r="C304" s="4">
        <f t="shared" si="10"/>
        <v>1</v>
      </c>
      <c r="G304" s="4" t="s">
        <v>71</v>
      </c>
      <c r="K304" s="4" t="str">
        <f>IFERROR(VLOOKUP(J304,Config!$A:$B,2,0),"")</f>
        <v/>
      </c>
      <c r="M304" s="4" t="str">
        <f>IFERROR(VLOOKUP(J304,Config!$A:$G,7,0),"")</f>
        <v/>
      </c>
    </row>
    <row r="305" spans="1:13" x14ac:dyDescent="0.25">
      <c r="A305" s="1">
        <v>308</v>
      </c>
      <c r="B305" s="4">
        <f t="shared" si="9"/>
        <v>1900</v>
      </c>
      <c r="C305" s="4">
        <f t="shared" si="10"/>
        <v>1</v>
      </c>
      <c r="G305" s="4" t="s">
        <v>71</v>
      </c>
      <c r="K305" s="4" t="str">
        <f>IFERROR(VLOOKUP(J305,Config!$A:$B,2,0),"")</f>
        <v/>
      </c>
      <c r="M305" s="4" t="str">
        <f>IFERROR(VLOOKUP(J305,Config!$A:$G,7,0),"")</f>
        <v/>
      </c>
    </row>
    <row r="306" spans="1:13" x14ac:dyDescent="0.25">
      <c r="A306" s="1">
        <v>309</v>
      </c>
      <c r="B306" s="4">
        <f t="shared" si="9"/>
        <v>1900</v>
      </c>
      <c r="C306" s="4">
        <f t="shared" si="10"/>
        <v>1</v>
      </c>
      <c r="G306" s="4" t="s">
        <v>71</v>
      </c>
      <c r="K306" s="4" t="str">
        <f>IFERROR(VLOOKUP(J306,Config!$A:$B,2,0),"")</f>
        <v/>
      </c>
      <c r="M306" s="4" t="str">
        <f>IFERROR(VLOOKUP(J306,Config!$A:$G,7,0),"")</f>
        <v/>
      </c>
    </row>
    <row r="307" spans="1:13" x14ac:dyDescent="0.25">
      <c r="A307" s="1">
        <v>310</v>
      </c>
      <c r="B307" s="4">
        <f t="shared" si="9"/>
        <v>1900</v>
      </c>
      <c r="C307" s="4">
        <f t="shared" si="10"/>
        <v>1</v>
      </c>
      <c r="G307" s="4" t="s">
        <v>71</v>
      </c>
      <c r="K307" s="4" t="str">
        <f>IFERROR(VLOOKUP(J307,Config!$A:$B,2,0),"")</f>
        <v/>
      </c>
      <c r="M307" s="4" t="str">
        <f>IFERROR(VLOOKUP(J307,Config!$A:$G,7,0),"")</f>
        <v/>
      </c>
    </row>
    <row r="308" spans="1:13" x14ac:dyDescent="0.25">
      <c r="A308" s="1">
        <v>311</v>
      </c>
      <c r="B308" s="4">
        <f t="shared" si="9"/>
        <v>1900</v>
      </c>
      <c r="C308" s="4">
        <f t="shared" si="10"/>
        <v>1</v>
      </c>
      <c r="G308" s="4" t="s">
        <v>71</v>
      </c>
      <c r="K308" s="4" t="str">
        <f>IFERROR(VLOOKUP(J308,Config!$A:$B,2,0),"")</f>
        <v/>
      </c>
      <c r="M308" s="4" t="str">
        <f>IFERROR(VLOOKUP(J308,Config!$A:$G,7,0),"")</f>
        <v/>
      </c>
    </row>
    <row r="309" spans="1:13" x14ac:dyDescent="0.25">
      <c r="A309" s="1">
        <v>312</v>
      </c>
      <c r="B309" s="4">
        <f t="shared" si="9"/>
        <v>1900</v>
      </c>
      <c r="C309" s="4">
        <f t="shared" si="10"/>
        <v>1</v>
      </c>
      <c r="G309" s="4" t="s">
        <v>71</v>
      </c>
      <c r="K309" s="4" t="str">
        <f>IFERROR(VLOOKUP(J309,Config!$A:$B,2,0),"")</f>
        <v/>
      </c>
      <c r="M309" s="4" t="str">
        <f>IFERROR(VLOOKUP(J309,Config!$A:$G,7,0),"")</f>
        <v/>
      </c>
    </row>
    <row r="310" spans="1:13" x14ac:dyDescent="0.25">
      <c r="A310" s="1">
        <v>313</v>
      </c>
      <c r="B310" s="4">
        <f t="shared" si="9"/>
        <v>1900</v>
      </c>
      <c r="C310" s="4">
        <f t="shared" si="10"/>
        <v>1</v>
      </c>
      <c r="G310" s="4" t="s">
        <v>71</v>
      </c>
      <c r="K310" s="4" t="str">
        <f>IFERROR(VLOOKUP(J310,Config!$A:$B,2,0),"")</f>
        <v/>
      </c>
      <c r="M310" s="4" t="str">
        <f>IFERROR(VLOOKUP(J310,Config!$A:$G,7,0),"")</f>
        <v/>
      </c>
    </row>
    <row r="311" spans="1:13" x14ac:dyDescent="0.25">
      <c r="A311" s="1">
        <v>314</v>
      </c>
      <c r="B311" s="4">
        <f t="shared" si="9"/>
        <v>1900</v>
      </c>
      <c r="C311" s="4">
        <f t="shared" si="10"/>
        <v>1</v>
      </c>
      <c r="G311" s="4" t="s">
        <v>71</v>
      </c>
      <c r="K311" s="4" t="str">
        <f>IFERROR(VLOOKUP(J311,Config!$A:$B,2,0),"")</f>
        <v/>
      </c>
      <c r="M311" s="4" t="str">
        <f>IFERROR(VLOOKUP(J311,Config!$A:$G,7,0),"")</f>
        <v/>
      </c>
    </row>
    <row r="312" spans="1:13" x14ac:dyDescent="0.25">
      <c r="A312" s="1">
        <v>315</v>
      </c>
      <c r="B312" s="4">
        <f t="shared" si="9"/>
        <v>1900</v>
      </c>
      <c r="C312" s="4">
        <f t="shared" si="10"/>
        <v>1</v>
      </c>
      <c r="G312" s="4" t="s">
        <v>71</v>
      </c>
      <c r="K312" s="4" t="str">
        <f>IFERROR(VLOOKUP(J312,Config!$A:$B,2,0),"")</f>
        <v/>
      </c>
      <c r="M312" s="4" t="str">
        <f>IFERROR(VLOOKUP(J312,Config!$A:$G,7,0),"")</f>
        <v/>
      </c>
    </row>
    <row r="313" spans="1:13" x14ac:dyDescent="0.25">
      <c r="A313" s="1">
        <v>316</v>
      </c>
      <c r="B313" s="4">
        <f t="shared" si="9"/>
        <v>1900</v>
      </c>
      <c r="C313" s="4">
        <f t="shared" si="10"/>
        <v>1</v>
      </c>
      <c r="G313" s="4" t="s">
        <v>71</v>
      </c>
      <c r="K313" s="4" t="str">
        <f>IFERROR(VLOOKUP(J313,Config!$A:$B,2,0),"")</f>
        <v/>
      </c>
      <c r="M313" s="4" t="str">
        <f>IFERROR(VLOOKUP(J313,Config!$A:$G,7,0),"")</f>
        <v/>
      </c>
    </row>
    <row r="314" spans="1:13" x14ac:dyDescent="0.25">
      <c r="A314" s="1">
        <v>317</v>
      </c>
      <c r="B314" s="4">
        <f t="shared" si="9"/>
        <v>1900</v>
      </c>
      <c r="C314" s="4">
        <f t="shared" si="10"/>
        <v>1</v>
      </c>
      <c r="G314" s="4" t="s">
        <v>71</v>
      </c>
      <c r="K314" s="4" t="str">
        <f>IFERROR(VLOOKUP(J314,Config!$A:$B,2,0),"")</f>
        <v/>
      </c>
      <c r="M314" s="4" t="str">
        <f>IFERROR(VLOOKUP(J314,Config!$A:$G,7,0),"")</f>
        <v/>
      </c>
    </row>
    <row r="315" spans="1:13" x14ac:dyDescent="0.25">
      <c r="A315" s="1">
        <v>318</v>
      </c>
      <c r="B315" s="4">
        <f t="shared" si="9"/>
        <v>1900</v>
      </c>
      <c r="C315" s="4">
        <f t="shared" si="10"/>
        <v>1</v>
      </c>
      <c r="G315" s="4" t="s">
        <v>71</v>
      </c>
      <c r="K315" s="4" t="str">
        <f>IFERROR(VLOOKUP(J315,Config!$A:$B,2,0),"")</f>
        <v/>
      </c>
      <c r="M315" s="4" t="str">
        <f>IFERROR(VLOOKUP(J315,Config!$A:$G,7,0),"")</f>
        <v/>
      </c>
    </row>
    <row r="316" spans="1:13" x14ac:dyDescent="0.25">
      <c r="A316" s="1">
        <v>319</v>
      </c>
      <c r="B316" s="4">
        <f t="shared" ref="B316:B379" si="11">YEAR(D316)</f>
        <v>1900</v>
      </c>
      <c r="C316" s="4">
        <f t="shared" ref="C316:C379" si="12">MONTH(D316)</f>
        <v>1</v>
      </c>
      <c r="G316" s="4" t="s">
        <v>71</v>
      </c>
      <c r="K316" s="4" t="str">
        <f>IFERROR(VLOOKUP(J316,Config!$A:$B,2,0),"")</f>
        <v/>
      </c>
      <c r="M316" s="4" t="str">
        <f>IFERROR(VLOOKUP(J316,Config!$A:$G,7,0),"")</f>
        <v/>
      </c>
    </row>
    <row r="317" spans="1:13" x14ac:dyDescent="0.25">
      <c r="A317" s="1">
        <v>320</v>
      </c>
      <c r="B317" s="4">
        <f t="shared" si="11"/>
        <v>1900</v>
      </c>
      <c r="C317" s="4">
        <f t="shared" si="12"/>
        <v>1</v>
      </c>
      <c r="G317" s="4" t="s">
        <v>71</v>
      </c>
      <c r="K317" s="4" t="str">
        <f>IFERROR(VLOOKUP(J317,Config!$A:$B,2,0),"")</f>
        <v/>
      </c>
      <c r="M317" s="4" t="str">
        <f>IFERROR(VLOOKUP(J317,Config!$A:$G,7,0),"")</f>
        <v/>
      </c>
    </row>
    <row r="318" spans="1:13" x14ac:dyDescent="0.25">
      <c r="A318" s="1">
        <v>321</v>
      </c>
      <c r="B318" s="4">
        <f t="shared" si="11"/>
        <v>1900</v>
      </c>
      <c r="C318" s="4">
        <f t="shared" si="12"/>
        <v>1</v>
      </c>
      <c r="G318" s="4" t="s">
        <v>71</v>
      </c>
      <c r="K318" s="4" t="str">
        <f>IFERROR(VLOOKUP(J318,Config!$A:$B,2,0),"")</f>
        <v/>
      </c>
      <c r="M318" s="4" t="str">
        <f>IFERROR(VLOOKUP(J318,Config!$A:$G,7,0),"")</f>
        <v/>
      </c>
    </row>
    <row r="319" spans="1:13" x14ac:dyDescent="0.25">
      <c r="A319" s="1">
        <v>322</v>
      </c>
      <c r="B319" s="4">
        <f t="shared" si="11"/>
        <v>1900</v>
      </c>
      <c r="C319" s="4">
        <f t="shared" si="12"/>
        <v>1</v>
      </c>
      <c r="G319" s="4" t="s">
        <v>71</v>
      </c>
      <c r="K319" s="4" t="str">
        <f>IFERROR(VLOOKUP(J319,Config!$A:$B,2,0),"")</f>
        <v/>
      </c>
      <c r="M319" s="4" t="str">
        <f>IFERROR(VLOOKUP(J319,Config!$A:$G,7,0),"")</f>
        <v/>
      </c>
    </row>
    <row r="320" spans="1:13" x14ac:dyDescent="0.25">
      <c r="A320" s="1">
        <v>323</v>
      </c>
      <c r="B320" s="4">
        <f t="shared" si="11"/>
        <v>1900</v>
      </c>
      <c r="C320" s="4">
        <f t="shared" si="12"/>
        <v>1</v>
      </c>
      <c r="G320" s="4" t="s">
        <v>71</v>
      </c>
      <c r="K320" s="4" t="str">
        <f>IFERROR(VLOOKUP(J320,Config!$A:$B,2,0),"")</f>
        <v/>
      </c>
      <c r="M320" s="4" t="str">
        <f>IFERROR(VLOOKUP(J320,Config!$A:$G,7,0),"")</f>
        <v/>
      </c>
    </row>
    <row r="321" spans="1:13" x14ac:dyDescent="0.25">
      <c r="A321" s="1">
        <v>324</v>
      </c>
      <c r="B321" s="4">
        <f t="shared" si="11"/>
        <v>1900</v>
      </c>
      <c r="C321" s="4">
        <f t="shared" si="12"/>
        <v>1</v>
      </c>
      <c r="G321" s="4" t="s">
        <v>71</v>
      </c>
      <c r="K321" s="4" t="str">
        <f>IFERROR(VLOOKUP(J321,Config!$A:$B,2,0),"")</f>
        <v/>
      </c>
      <c r="M321" s="4" t="str">
        <f>IFERROR(VLOOKUP(J321,Config!$A:$G,7,0),"")</f>
        <v/>
      </c>
    </row>
    <row r="322" spans="1:13" x14ac:dyDescent="0.25">
      <c r="A322" s="1">
        <v>325</v>
      </c>
      <c r="B322" s="4">
        <f t="shared" si="11"/>
        <v>1900</v>
      </c>
      <c r="C322" s="4">
        <f t="shared" si="12"/>
        <v>1</v>
      </c>
      <c r="G322" s="4" t="s">
        <v>71</v>
      </c>
      <c r="K322" s="4" t="str">
        <f>IFERROR(VLOOKUP(J322,Config!$A:$B,2,0),"")</f>
        <v/>
      </c>
      <c r="M322" s="4" t="str">
        <f>IFERROR(VLOOKUP(J322,Config!$A:$G,7,0),"")</f>
        <v/>
      </c>
    </row>
    <row r="323" spans="1:13" x14ac:dyDescent="0.25">
      <c r="A323" s="1">
        <v>326</v>
      </c>
      <c r="B323" s="4">
        <f t="shared" si="11"/>
        <v>1900</v>
      </c>
      <c r="C323" s="4">
        <f t="shared" si="12"/>
        <v>1</v>
      </c>
      <c r="G323" s="4" t="s">
        <v>71</v>
      </c>
      <c r="K323" s="4" t="str">
        <f>IFERROR(VLOOKUP(J323,Config!$A:$B,2,0),"")</f>
        <v/>
      </c>
      <c r="M323" s="4" t="str">
        <f>IFERROR(VLOOKUP(J323,Config!$A:$G,7,0),"")</f>
        <v/>
      </c>
    </row>
    <row r="324" spans="1:13" x14ac:dyDescent="0.25">
      <c r="A324" s="1">
        <v>327</v>
      </c>
      <c r="B324" s="4">
        <f t="shared" si="11"/>
        <v>1900</v>
      </c>
      <c r="C324" s="4">
        <f t="shared" si="12"/>
        <v>1</v>
      </c>
      <c r="G324" s="4" t="s">
        <v>71</v>
      </c>
      <c r="K324" s="4" t="str">
        <f>IFERROR(VLOOKUP(J324,Config!$A:$B,2,0),"")</f>
        <v/>
      </c>
      <c r="M324" s="4" t="str">
        <f>IFERROR(VLOOKUP(J324,Config!$A:$G,7,0),"")</f>
        <v/>
      </c>
    </row>
    <row r="325" spans="1:13" x14ac:dyDescent="0.25">
      <c r="A325" s="1">
        <v>328</v>
      </c>
      <c r="B325" s="4">
        <f t="shared" si="11"/>
        <v>1900</v>
      </c>
      <c r="C325" s="4">
        <f t="shared" si="12"/>
        <v>1</v>
      </c>
      <c r="G325" s="4" t="s">
        <v>71</v>
      </c>
      <c r="K325" s="4" t="str">
        <f>IFERROR(VLOOKUP(J325,Config!$A:$B,2,0),"")</f>
        <v/>
      </c>
      <c r="M325" s="4" t="str">
        <f>IFERROR(VLOOKUP(J325,Config!$A:$G,7,0),"")</f>
        <v/>
      </c>
    </row>
    <row r="326" spans="1:13" x14ac:dyDescent="0.25">
      <c r="A326" s="1">
        <v>329</v>
      </c>
      <c r="B326" s="4">
        <f t="shared" si="11"/>
        <v>1900</v>
      </c>
      <c r="C326" s="4">
        <f t="shared" si="12"/>
        <v>1</v>
      </c>
      <c r="G326" s="4" t="s">
        <v>71</v>
      </c>
      <c r="K326" s="4" t="str">
        <f>IFERROR(VLOOKUP(J326,Config!$A:$B,2,0),"")</f>
        <v/>
      </c>
      <c r="M326" s="4" t="str">
        <f>IFERROR(VLOOKUP(J326,Config!$A:$G,7,0),"")</f>
        <v/>
      </c>
    </row>
    <row r="327" spans="1:13" x14ac:dyDescent="0.25">
      <c r="A327" s="1">
        <v>330</v>
      </c>
      <c r="B327" s="4">
        <f t="shared" si="11"/>
        <v>1900</v>
      </c>
      <c r="C327" s="4">
        <f t="shared" si="12"/>
        <v>1</v>
      </c>
      <c r="G327" s="4" t="s">
        <v>71</v>
      </c>
      <c r="K327" s="4" t="str">
        <f>IFERROR(VLOOKUP(J327,Config!$A:$B,2,0),"")</f>
        <v/>
      </c>
      <c r="M327" s="4" t="str">
        <f>IFERROR(VLOOKUP(J327,Config!$A:$G,7,0),"")</f>
        <v/>
      </c>
    </row>
    <row r="328" spans="1:13" x14ac:dyDescent="0.25">
      <c r="A328" s="1">
        <v>331</v>
      </c>
      <c r="B328" s="4">
        <f t="shared" si="11"/>
        <v>1900</v>
      </c>
      <c r="C328" s="4">
        <f t="shared" si="12"/>
        <v>1</v>
      </c>
      <c r="G328" s="4" t="s">
        <v>71</v>
      </c>
      <c r="K328" s="4" t="str">
        <f>IFERROR(VLOOKUP(J328,Config!$A:$B,2,0),"")</f>
        <v/>
      </c>
      <c r="M328" s="4" t="str">
        <f>IFERROR(VLOOKUP(J328,Config!$A:$G,7,0),"")</f>
        <v/>
      </c>
    </row>
    <row r="329" spans="1:13" x14ac:dyDescent="0.25">
      <c r="A329" s="1">
        <v>332</v>
      </c>
      <c r="B329" s="4">
        <f t="shared" si="11"/>
        <v>1900</v>
      </c>
      <c r="C329" s="4">
        <f t="shared" si="12"/>
        <v>1</v>
      </c>
      <c r="G329" s="4" t="s">
        <v>71</v>
      </c>
      <c r="K329" s="4" t="str">
        <f>IFERROR(VLOOKUP(J329,Config!$A:$B,2,0),"")</f>
        <v/>
      </c>
      <c r="M329" s="4" t="str">
        <f>IFERROR(VLOOKUP(J329,Config!$A:$G,7,0),"")</f>
        <v/>
      </c>
    </row>
    <row r="330" spans="1:13" x14ac:dyDescent="0.25">
      <c r="A330" s="1">
        <v>333</v>
      </c>
      <c r="B330" s="4">
        <f t="shared" si="11"/>
        <v>1900</v>
      </c>
      <c r="C330" s="4">
        <f t="shared" si="12"/>
        <v>1</v>
      </c>
      <c r="G330" s="4" t="s">
        <v>71</v>
      </c>
      <c r="K330" s="4" t="str">
        <f>IFERROR(VLOOKUP(J330,Config!$A:$B,2,0),"")</f>
        <v/>
      </c>
      <c r="M330" s="4" t="str">
        <f>IFERROR(VLOOKUP(J330,Config!$A:$G,7,0),"")</f>
        <v/>
      </c>
    </row>
    <row r="331" spans="1:13" x14ac:dyDescent="0.25">
      <c r="A331" s="1">
        <v>334</v>
      </c>
      <c r="B331" s="4">
        <f t="shared" si="11"/>
        <v>1900</v>
      </c>
      <c r="C331" s="4">
        <f t="shared" si="12"/>
        <v>1</v>
      </c>
      <c r="G331" s="4" t="s">
        <v>71</v>
      </c>
      <c r="K331" s="4" t="str">
        <f>IFERROR(VLOOKUP(J331,Config!$A:$B,2,0),"")</f>
        <v/>
      </c>
      <c r="M331" s="4" t="str">
        <f>IFERROR(VLOOKUP(J331,Config!$A:$G,7,0),"")</f>
        <v/>
      </c>
    </row>
    <row r="332" spans="1:13" x14ac:dyDescent="0.25">
      <c r="A332" s="1">
        <v>335</v>
      </c>
      <c r="B332" s="4">
        <f t="shared" si="11"/>
        <v>1900</v>
      </c>
      <c r="C332" s="4">
        <f t="shared" si="12"/>
        <v>1</v>
      </c>
      <c r="G332" s="4" t="s">
        <v>71</v>
      </c>
      <c r="K332" s="4" t="str">
        <f>IFERROR(VLOOKUP(J332,Config!$A:$B,2,0),"")</f>
        <v/>
      </c>
      <c r="M332" s="4" t="str">
        <f>IFERROR(VLOOKUP(J332,Config!$A:$G,7,0),"")</f>
        <v/>
      </c>
    </row>
    <row r="333" spans="1:13" x14ac:dyDescent="0.25">
      <c r="A333" s="1">
        <v>336</v>
      </c>
      <c r="B333" s="4">
        <f t="shared" si="11"/>
        <v>1900</v>
      </c>
      <c r="C333" s="4">
        <f t="shared" si="12"/>
        <v>1</v>
      </c>
      <c r="G333" s="4" t="s">
        <v>71</v>
      </c>
      <c r="K333" s="4" t="str">
        <f>IFERROR(VLOOKUP(J333,Config!$A:$B,2,0),"")</f>
        <v/>
      </c>
      <c r="M333" s="4" t="str">
        <f>IFERROR(VLOOKUP(J333,Config!$A:$G,7,0),"")</f>
        <v/>
      </c>
    </row>
    <row r="334" spans="1:13" x14ac:dyDescent="0.25">
      <c r="A334" s="1">
        <v>337</v>
      </c>
      <c r="B334" s="4">
        <f t="shared" si="11"/>
        <v>1900</v>
      </c>
      <c r="C334" s="4">
        <f t="shared" si="12"/>
        <v>1</v>
      </c>
      <c r="G334" s="4" t="s">
        <v>71</v>
      </c>
      <c r="K334" s="4" t="str">
        <f>IFERROR(VLOOKUP(J334,Config!$A:$B,2,0),"")</f>
        <v/>
      </c>
      <c r="M334" s="4" t="str">
        <f>IFERROR(VLOOKUP(J334,Config!$A:$G,7,0),"")</f>
        <v/>
      </c>
    </row>
    <row r="335" spans="1:13" x14ac:dyDescent="0.25">
      <c r="A335" s="1">
        <v>338</v>
      </c>
      <c r="B335" s="4">
        <f t="shared" si="11"/>
        <v>1900</v>
      </c>
      <c r="C335" s="4">
        <f t="shared" si="12"/>
        <v>1</v>
      </c>
      <c r="G335" s="4" t="s">
        <v>71</v>
      </c>
      <c r="K335" s="4" t="str">
        <f>IFERROR(VLOOKUP(J335,Config!$A:$B,2,0),"")</f>
        <v/>
      </c>
      <c r="M335" s="4" t="str">
        <f>IFERROR(VLOOKUP(J335,Config!$A:$G,7,0),"")</f>
        <v/>
      </c>
    </row>
    <row r="336" spans="1:13" x14ac:dyDescent="0.25">
      <c r="A336" s="1">
        <v>339</v>
      </c>
      <c r="B336" s="4">
        <f t="shared" si="11"/>
        <v>1900</v>
      </c>
      <c r="C336" s="4">
        <f t="shared" si="12"/>
        <v>1</v>
      </c>
      <c r="G336" s="4" t="s">
        <v>71</v>
      </c>
      <c r="K336" s="4" t="str">
        <f>IFERROR(VLOOKUP(J336,Config!$A:$B,2,0),"")</f>
        <v/>
      </c>
      <c r="M336" s="4" t="str">
        <f>IFERROR(VLOOKUP(J336,Config!$A:$G,7,0),"")</f>
        <v/>
      </c>
    </row>
    <row r="337" spans="1:13" x14ac:dyDescent="0.25">
      <c r="A337" s="1">
        <v>340</v>
      </c>
      <c r="B337" s="4">
        <f t="shared" si="11"/>
        <v>1900</v>
      </c>
      <c r="C337" s="4">
        <f t="shared" si="12"/>
        <v>1</v>
      </c>
      <c r="G337" s="4" t="s">
        <v>71</v>
      </c>
      <c r="K337" s="4" t="str">
        <f>IFERROR(VLOOKUP(J337,Config!$A:$B,2,0),"")</f>
        <v/>
      </c>
      <c r="M337" s="4" t="str">
        <f>IFERROR(VLOOKUP(J337,Config!$A:$G,7,0),"")</f>
        <v/>
      </c>
    </row>
    <row r="338" spans="1:13" x14ac:dyDescent="0.25">
      <c r="A338" s="1">
        <v>341</v>
      </c>
      <c r="B338" s="4">
        <f t="shared" si="11"/>
        <v>1900</v>
      </c>
      <c r="C338" s="4">
        <f t="shared" si="12"/>
        <v>1</v>
      </c>
      <c r="G338" s="4" t="s">
        <v>71</v>
      </c>
      <c r="K338" s="4" t="str">
        <f>IFERROR(VLOOKUP(J338,Config!$A:$B,2,0),"")</f>
        <v/>
      </c>
      <c r="M338" s="4" t="str">
        <f>IFERROR(VLOOKUP(J338,Config!$A:$G,7,0),"")</f>
        <v/>
      </c>
    </row>
    <row r="339" spans="1:13" x14ac:dyDescent="0.25">
      <c r="A339" s="1">
        <v>342</v>
      </c>
      <c r="B339" s="4">
        <f t="shared" si="11"/>
        <v>1900</v>
      </c>
      <c r="C339" s="4">
        <f t="shared" si="12"/>
        <v>1</v>
      </c>
      <c r="G339" s="4" t="s">
        <v>71</v>
      </c>
      <c r="K339" s="4" t="str">
        <f>IFERROR(VLOOKUP(J339,Config!$A:$B,2,0),"")</f>
        <v/>
      </c>
      <c r="M339" s="4" t="str">
        <f>IFERROR(VLOOKUP(J339,Config!$A:$G,7,0),"")</f>
        <v/>
      </c>
    </row>
    <row r="340" spans="1:13" x14ac:dyDescent="0.25">
      <c r="A340" s="1">
        <v>343</v>
      </c>
      <c r="B340" s="4">
        <f t="shared" si="11"/>
        <v>1900</v>
      </c>
      <c r="C340" s="4">
        <f t="shared" si="12"/>
        <v>1</v>
      </c>
      <c r="G340" s="4" t="s">
        <v>71</v>
      </c>
      <c r="K340" s="4" t="str">
        <f>IFERROR(VLOOKUP(J340,Config!$A:$B,2,0),"")</f>
        <v/>
      </c>
      <c r="M340" s="4" t="str">
        <f>IFERROR(VLOOKUP(J340,Config!$A:$G,7,0),"")</f>
        <v/>
      </c>
    </row>
    <row r="341" spans="1:13" x14ac:dyDescent="0.25">
      <c r="A341" s="1">
        <v>344</v>
      </c>
      <c r="B341" s="4">
        <f t="shared" si="11"/>
        <v>1900</v>
      </c>
      <c r="C341" s="4">
        <f t="shared" si="12"/>
        <v>1</v>
      </c>
      <c r="G341" s="4" t="s">
        <v>71</v>
      </c>
      <c r="K341" s="4" t="str">
        <f>IFERROR(VLOOKUP(J341,Config!$A:$B,2,0),"")</f>
        <v/>
      </c>
      <c r="M341" s="4" t="str">
        <f>IFERROR(VLOOKUP(J341,Config!$A:$G,7,0),"")</f>
        <v/>
      </c>
    </row>
    <row r="342" spans="1:13" x14ac:dyDescent="0.25">
      <c r="A342" s="1">
        <v>345</v>
      </c>
      <c r="B342" s="4">
        <f t="shared" si="11"/>
        <v>1900</v>
      </c>
      <c r="C342" s="4">
        <f t="shared" si="12"/>
        <v>1</v>
      </c>
      <c r="G342" s="4" t="s">
        <v>71</v>
      </c>
      <c r="K342" s="4" t="str">
        <f>IFERROR(VLOOKUP(J342,Config!$A:$B,2,0),"")</f>
        <v/>
      </c>
      <c r="M342" s="4" t="str">
        <f>IFERROR(VLOOKUP(J342,Config!$A:$G,7,0),"")</f>
        <v/>
      </c>
    </row>
    <row r="343" spans="1:13" x14ac:dyDescent="0.25">
      <c r="A343" s="1">
        <v>346</v>
      </c>
      <c r="B343" s="4">
        <f t="shared" si="11"/>
        <v>1900</v>
      </c>
      <c r="C343" s="4">
        <f t="shared" si="12"/>
        <v>1</v>
      </c>
      <c r="G343" s="4" t="s">
        <v>71</v>
      </c>
      <c r="K343" s="4" t="str">
        <f>IFERROR(VLOOKUP(J343,Config!$A:$B,2,0),"")</f>
        <v/>
      </c>
      <c r="M343" s="4" t="str">
        <f>IFERROR(VLOOKUP(J343,Config!$A:$G,7,0),"")</f>
        <v/>
      </c>
    </row>
    <row r="344" spans="1:13" x14ac:dyDescent="0.25">
      <c r="A344" s="1">
        <v>347</v>
      </c>
      <c r="B344" s="4">
        <f t="shared" si="11"/>
        <v>1900</v>
      </c>
      <c r="C344" s="4">
        <f t="shared" si="12"/>
        <v>1</v>
      </c>
      <c r="G344" s="4" t="s">
        <v>71</v>
      </c>
      <c r="K344" s="4" t="str">
        <f>IFERROR(VLOOKUP(J344,Config!$A:$B,2,0),"")</f>
        <v/>
      </c>
      <c r="M344" s="4" t="str">
        <f>IFERROR(VLOOKUP(J344,Config!$A:$G,7,0),"")</f>
        <v/>
      </c>
    </row>
    <row r="345" spans="1:13" x14ac:dyDescent="0.25">
      <c r="A345" s="1">
        <v>348</v>
      </c>
      <c r="B345" s="4">
        <f t="shared" si="11"/>
        <v>1900</v>
      </c>
      <c r="C345" s="4">
        <f t="shared" si="12"/>
        <v>1</v>
      </c>
      <c r="G345" s="4" t="s">
        <v>71</v>
      </c>
      <c r="K345" s="4" t="str">
        <f>IFERROR(VLOOKUP(J345,Config!$A:$B,2,0),"")</f>
        <v/>
      </c>
      <c r="M345" s="4" t="str">
        <f>IFERROR(VLOOKUP(J345,Config!$A:$G,7,0),"")</f>
        <v/>
      </c>
    </row>
    <row r="346" spans="1:13" x14ac:dyDescent="0.25">
      <c r="A346" s="1">
        <v>349</v>
      </c>
      <c r="B346" s="4">
        <f t="shared" si="11"/>
        <v>1900</v>
      </c>
      <c r="C346" s="4">
        <f t="shared" si="12"/>
        <v>1</v>
      </c>
      <c r="G346" s="4" t="s">
        <v>71</v>
      </c>
      <c r="K346" s="4" t="str">
        <f>IFERROR(VLOOKUP(J346,Config!$A:$B,2,0),"")</f>
        <v/>
      </c>
      <c r="M346" s="4" t="str">
        <f>IFERROR(VLOOKUP(J346,Config!$A:$G,7,0),"")</f>
        <v/>
      </c>
    </row>
    <row r="347" spans="1:13" x14ac:dyDescent="0.25">
      <c r="A347" s="1">
        <v>350</v>
      </c>
      <c r="B347" s="4">
        <f t="shared" si="11"/>
        <v>1900</v>
      </c>
      <c r="C347" s="4">
        <f t="shared" si="12"/>
        <v>1</v>
      </c>
      <c r="G347" s="4" t="s">
        <v>71</v>
      </c>
      <c r="K347" s="4" t="str">
        <f>IFERROR(VLOOKUP(J347,Config!$A:$B,2,0),"")</f>
        <v/>
      </c>
      <c r="M347" s="4" t="str">
        <f>IFERROR(VLOOKUP(J347,Config!$A:$G,7,0),"")</f>
        <v/>
      </c>
    </row>
    <row r="348" spans="1:13" x14ac:dyDescent="0.25">
      <c r="A348" s="1">
        <v>351</v>
      </c>
      <c r="B348" s="4">
        <f t="shared" si="11"/>
        <v>1900</v>
      </c>
      <c r="C348" s="4">
        <f t="shared" si="12"/>
        <v>1</v>
      </c>
      <c r="G348" s="4" t="s">
        <v>71</v>
      </c>
      <c r="K348" s="4" t="str">
        <f>IFERROR(VLOOKUP(J348,Config!$A:$B,2,0),"")</f>
        <v/>
      </c>
      <c r="M348" s="4" t="str">
        <f>IFERROR(VLOOKUP(J348,Config!$A:$G,7,0),"")</f>
        <v/>
      </c>
    </row>
    <row r="349" spans="1:13" x14ac:dyDescent="0.25">
      <c r="A349" s="1">
        <v>352</v>
      </c>
      <c r="B349" s="4">
        <f t="shared" si="11"/>
        <v>1900</v>
      </c>
      <c r="C349" s="4">
        <f t="shared" si="12"/>
        <v>1</v>
      </c>
      <c r="G349" s="4" t="s">
        <v>71</v>
      </c>
      <c r="K349" s="4" t="str">
        <f>IFERROR(VLOOKUP(J349,Config!$A:$B,2,0),"")</f>
        <v/>
      </c>
      <c r="M349" s="4" t="str">
        <f>IFERROR(VLOOKUP(J349,Config!$A:$G,7,0),"")</f>
        <v/>
      </c>
    </row>
    <row r="350" spans="1:13" x14ac:dyDescent="0.25">
      <c r="A350" s="1">
        <v>353</v>
      </c>
      <c r="B350" s="4">
        <f t="shared" si="11"/>
        <v>1900</v>
      </c>
      <c r="C350" s="4">
        <f t="shared" si="12"/>
        <v>1</v>
      </c>
      <c r="G350" s="4" t="s">
        <v>71</v>
      </c>
      <c r="K350" s="4" t="str">
        <f>IFERROR(VLOOKUP(J350,Config!$A:$B,2,0),"")</f>
        <v/>
      </c>
      <c r="M350" s="4" t="str">
        <f>IFERROR(VLOOKUP(J350,Config!$A:$G,7,0),"")</f>
        <v/>
      </c>
    </row>
    <row r="351" spans="1:13" x14ac:dyDescent="0.25">
      <c r="A351" s="1">
        <v>354</v>
      </c>
      <c r="B351" s="4">
        <f t="shared" si="11"/>
        <v>1900</v>
      </c>
      <c r="C351" s="4">
        <f t="shared" si="12"/>
        <v>1</v>
      </c>
      <c r="G351" s="4" t="s">
        <v>71</v>
      </c>
      <c r="K351" s="4" t="str">
        <f>IFERROR(VLOOKUP(J351,Config!$A:$B,2,0),"")</f>
        <v/>
      </c>
      <c r="M351" s="4" t="str">
        <f>IFERROR(VLOOKUP(J351,Config!$A:$G,7,0),"")</f>
        <v/>
      </c>
    </row>
    <row r="352" spans="1:13" x14ac:dyDescent="0.25">
      <c r="A352" s="1">
        <v>355</v>
      </c>
      <c r="B352" s="4">
        <f t="shared" si="11"/>
        <v>1900</v>
      </c>
      <c r="C352" s="4">
        <f t="shared" si="12"/>
        <v>1</v>
      </c>
      <c r="G352" s="4" t="s">
        <v>71</v>
      </c>
      <c r="K352" s="4" t="str">
        <f>IFERROR(VLOOKUP(J352,Config!$A:$B,2,0),"")</f>
        <v/>
      </c>
      <c r="M352" s="4" t="str">
        <f>IFERROR(VLOOKUP(J352,Config!$A:$G,7,0),"")</f>
        <v/>
      </c>
    </row>
    <row r="353" spans="1:13" x14ac:dyDescent="0.25">
      <c r="A353" s="1">
        <v>356</v>
      </c>
      <c r="B353" s="4">
        <f t="shared" si="11"/>
        <v>1900</v>
      </c>
      <c r="C353" s="4">
        <f t="shared" si="12"/>
        <v>1</v>
      </c>
      <c r="G353" s="4" t="s">
        <v>71</v>
      </c>
      <c r="K353" s="4" t="str">
        <f>IFERROR(VLOOKUP(J353,Config!$A:$B,2,0),"")</f>
        <v/>
      </c>
      <c r="M353" s="4" t="str">
        <f>IFERROR(VLOOKUP(J353,Config!$A:$G,7,0),"")</f>
        <v/>
      </c>
    </row>
    <row r="354" spans="1:13" x14ac:dyDescent="0.25">
      <c r="A354" s="1">
        <v>357</v>
      </c>
      <c r="B354" s="4">
        <f t="shared" si="11"/>
        <v>1900</v>
      </c>
      <c r="C354" s="4">
        <f t="shared" si="12"/>
        <v>1</v>
      </c>
      <c r="G354" s="4" t="s">
        <v>71</v>
      </c>
      <c r="K354" s="4" t="str">
        <f>IFERROR(VLOOKUP(J354,Config!$A:$B,2,0),"")</f>
        <v/>
      </c>
      <c r="M354" s="4" t="str">
        <f>IFERROR(VLOOKUP(J354,Config!$A:$G,7,0),"")</f>
        <v/>
      </c>
    </row>
    <row r="355" spans="1:13" x14ac:dyDescent="0.25">
      <c r="A355" s="1">
        <v>358</v>
      </c>
      <c r="B355" s="4">
        <f t="shared" si="11"/>
        <v>1900</v>
      </c>
      <c r="C355" s="4">
        <f t="shared" si="12"/>
        <v>1</v>
      </c>
      <c r="G355" s="4" t="s">
        <v>71</v>
      </c>
      <c r="K355" s="4" t="str">
        <f>IFERROR(VLOOKUP(J355,Config!$A:$B,2,0),"")</f>
        <v/>
      </c>
      <c r="M355" s="4" t="str">
        <f>IFERROR(VLOOKUP(J355,Config!$A:$G,7,0),"")</f>
        <v/>
      </c>
    </row>
    <row r="356" spans="1:13" x14ac:dyDescent="0.25">
      <c r="A356" s="1">
        <v>359</v>
      </c>
      <c r="B356" s="4">
        <f t="shared" si="11"/>
        <v>1900</v>
      </c>
      <c r="C356" s="4">
        <f t="shared" si="12"/>
        <v>1</v>
      </c>
      <c r="G356" s="4" t="s">
        <v>71</v>
      </c>
      <c r="K356" s="4" t="str">
        <f>IFERROR(VLOOKUP(J356,Config!$A:$B,2,0),"")</f>
        <v/>
      </c>
      <c r="M356" s="4" t="str">
        <f>IFERROR(VLOOKUP(J356,Config!$A:$G,7,0),"")</f>
        <v/>
      </c>
    </row>
    <row r="357" spans="1:13" x14ac:dyDescent="0.25">
      <c r="A357" s="1">
        <v>360</v>
      </c>
      <c r="B357" s="4">
        <f t="shared" si="11"/>
        <v>1900</v>
      </c>
      <c r="C357" s="4">
        <f t="shared" si="12"/>
        <v>1</v>
      </c>
      <c r="G357" s="4" t="s">
        <v>71</v>
      </c>
      <c r="K357" s="4" t="str">
        <f>IFERROR(VLOOKUP(J357,Config!$A:$B,2,0),"")</f>
        <v/>
      </c>
      <c r="M357" s="4" t="str">
        <f>IFERROR(VLOOKUP(J357,Config!$A:$G,7,0),"")</f>
        <v/>
      </c>
    </row>
    <row r="358" spans="1:13" x14ac:dyDescent="0.25">
      <c r="A358" s="1">
        <v>361</v>
      </c>
      <c r="B358" s="4">
        <f t="shared" si="11"/>
        <v>1900</v>
      </c>
      <c r="C358" s="4">
        <f t="shared" si="12"/>
        <v>1</v>
      </c>
      <c r="G358" s="4" t="s">
        <v>71</v>
      </c>
      <c r="K358" s="4" t="str">
        <f>IFERROR(VLOOKUP(J358,Config!$A:$B,2,0),"")</f>
        <v/>
      </c>
      <c r="M358" s="4" t="str">
        <f>IFERROR(VLOOKUP(J358,Config!$A:$G,7,0),"")</f>
        <v/>
      </c>
    </row>
    <row r="359" spans="1:13" x14ac:dyDescent="0.25">
      <c r="A359" s="1">
        <v>362</v>
      </c>
      <c r="B359" s="4">
        <f t="shared" si="11"/>
        <v>1900</v>
      </c>
      <c r="C359" s="4">
        <f t="shared" si="12"/>
        <v>1</v>
      </c>
      <c r="G359" s="4" t="s">
        <v>71</v>
      </c>
      <c r="K359" s="4" t="str">
        <f>IFERROR(VLOOKUP(J359,Config!$A:$B,2,0),"")</f>
        <v/>
      </c>
      <c r="M359" s="4" t="str">
        <f>IFERROR(VLOOKUP(J359,Config!$A:$G,7,0),"")</f>
        <v/>
      </c>
    </row>
    <row r="360" spans="1:13" x14ac:dyDescent="0.25">
      <c r="A360" s="1">
        <v>363</v>
      </c>
      <c r="B360" s="4">
        <f t="shared" si="11"/>
        <v>1900</v>
      </c>
      <c r="C360" s="4">
        <f t="shared" si="12"/>
        <v>1</v>
      </c>
      <c r="G360" s="4" t="s">
        <v>71</v>
      </c>
      <c r="K360" s="4" t="str">
        <f>IFERROR(VLOOKUP(J360,Config!$A:$B,2,0),"")</f>
        <v/>
      </c>
      <c r="M360" s="4" t="str">
        <f>IFERROR(VLOOKUP(J360,Config!$A:$G,7,0),"")</f>
        <v/>
      </c>
    </row>
    <row r="361" spans="1:13" x14ac:dyDescent="0.25">
      <c r="A361" s="1">
        <v>364</v>
      </c>
      <c r="B361" s="4">
        <f t="shared" si="11"/>
        <v>1900</v>
      </c>
      <c r="C361" s="4">
        <f t="shared" si="12"/>
        <v>1</v>
      </c>
      <c r="G361" s="4" t="s">
        <v>71</v>
      </c>
      <c r="K361" s="4" t="str">
        <f>IFERROR(VLOOKUP(J361,Config!$A:$B,2,0),"")</f>
        <v/>
      </c>
      <c r="M361" s="4" t="str">
        <f>IFERROR(VLOOKUP(J361,Config!$A:$G,7,0),"")</f>
        <v/>
      </c>
    </row>
    <row r="362" spans="1:13" x14ac:dyDescent="0.25">
      <c r="A362" s="1">
        <v>365</v>
      </c>
      <c r="B362" s="4">
        <f t="shared" si="11"/>
        <v>1900</v>
      </c>
      <c r="C362" s="4">
        <f t="shared" si="12"/>
        <v>1</v>
      </c>
      <c r="G362" s="4" t="s">
        <v>71</v>
      </c>
      <c r="K362" s="4" t="str">
        <f>IFERROR(VLOOKUP(J362,Config!$A:$B,2,0),"")</f>
        <v/>
      </c>
      <c r="M362" s="4" t="str">
        <f>IFERROR(VLOOKUP(J362,Config!$A:$G,7,0),"")</f>
        <v/>
      </c>
    </row>
    <row r="363" spans="1:13" x14ac:dyDescent="0.25">
      <c r="A363" s="1">
        <v>366</v>
      </c>
      <c r="B363" s="4">
        <f t="shared" si="11"/>
        <v>1900</v>
      </c>
      <c r="C363" s="4">
        <f t="shared" si="12"/>
        <v>1</v>
      </c>
      <c r="G363" s="4" t="s">
        <v>71</v>
      </c>
      <c r="K363" s="4" t="str">
        <f>IFERROR(VLOOKUP(J363,Config!$A:$B,2,0),"")</f>
        <v/>
      </c>
      <c r="M363" s="4" t="str">
        <f>IFERROR(VLOOKUP(J363,Config!$A:$G,7,0),"")</f>
        <v/>
      </c>
    </row>
    <row r="364" spans="1:13" x14ac:dyDescent="0.25">
      <c r="A364" s="1">
        <v>367</v>
      </c>
      <c r="B364" s="4">
        <f t="shared" si="11"/>
        <v>1900</v>
      </c>
      <c r="C364" s="4">
        <f t="shared" si="12"/>
        <v>1</v>
      </c>
      <c r="G364" s="4" t="s">
        <v>71</v>
      </c>
      <c r="K364" s="4" t="str">
        <f>IFERROR(VLOOKUP(J364,Config!$A:$B,2,0),"")</f>
        <v/>
      </c>
      <c r="M364" s="4" t="str">
        <f>IFERROR(VLOOKUP(J364,Config!$A:$G,7,0),"")</f>
        <v/>
      </c>
    </row>
    <row r="365" spans="1:13" x14ac:dyDescent="0.25">
      <c r="A365" s="1">
        <v>368</v>
      </c>
      <c r="B365" s="4">
        <f t="shared" si="11"/>
        <v>1900</v>
      </c>
      <c r="C365" s="4">
        <f t="shared" si="12"/>
        <v>1</v>
      </c>
      <c r="G365" s="4" t="s">
        <v>71</v>
      </c>
      <c r="K365" s="4" t="str">
        <f>IFERROR(VLOOKUP(J365,Config!$A:$B,2,0),"")</f>
        <v/>
      </c>
      <c r="M365" s="4" t="str">
        <f>IFERROR(VLOOKUP(J365,Config!$A:$G,7,0),"")</f>
        <v/>
      </c>
    </row>
    <row r="366" spans="1:13" x14ac:dyDescent="0.25">
      <c r="A366" s="1">
        <v>369</v>
      </c>
      <c r="B366" s="4">
        <f t="shared" si="11"/>
        <v>1900</v>
      </c>
      <c r="C366" s="4">
        <f t="shared" si="12"/>
        <v>1</v>
      </c>
      <c r="G366" s="4" t="s">
        <v>71</v>
      </c>
      <c r="K366" s="4" t="str">
        <f>IFERROR(VLOOKUP(J366,Config!$A:$B,2,0),"")</f>
        <v/>
      </c>
      <c r="M366" s="4" t="str">
        <f>IFERROR(VLOOKUP(J366,Config!$A:$G,7,0),"")</f>
        <v/>
      </c>
    </row>
    <row r="367" spans="1:13" x14ac:dyDescent="0.25">
      <c r="A367" s="1">
        <v>370</v>
      </c>
      <c r="B367" s="4">
        <f t="shared" si="11"/>
        <v>1900</v>
      </c>
      <c r="C367" s="4">
        <f t="shared" si="12"/>
        <v>1</v>
      </c>
      <c r="G367" s="4" t="s">
        <v>71</v>
      </c>
      <c r="K367" s="4" t="str">
        <f>IFERROR(VLOOKUP(J367,Config!$A:$B,2,0),"")</f>
        <v/>
      </c>
      <c r="M367" s="4" t="str">
        <f>IFERROR(VLOOKUP(J367,Config!$A:$G,7,0),"")</f>
        <v/>
      </c>
    </row>
    <row r="368" spans="1:13" x14ac:dyDescent="0.25">
      <c r="A368" s="1">
        <v>371</v>
      </c>
      <c r="B368" s="4">
        <f t="shared" si="11"/>
        <v>1900</v>
      </c>
      <c r="C368" s="4">
        <f t="shared" si="12"/>
        <v>1</v>
      </c>
      <c r="G368" s="4" t="s">
        <v>71</v>
      </c>
      <c r="K368" s="4" t="str">
        <f>IFERROR(VLOOKUP(J368,Config!$A:$B,2,0),"")</f>
        <v/>
      </c>
      <c r="M368" s="4" t="str">
        <f>IFERROR(VLOOKUP(J368,Config!$A:$G,7,0),"")</f>
        <v/>
      </c>
    </row>
    <row r="369" spans="1:13" x14ac:dyDescent="0.25">
      <c r="A369" s="1">
        <v>372</v>
      </c>
      <c r="B369" s="4">
        <f t="shared" si="11"/>
        <v>1900</v>
      </c>
      <c r="C369" s="4">
        <f t="shared" si="12"/>
        <v>1</v>
      </c>
      <c r="G369" s="4" t="s">
        <v>71</v>
      </c>
      <c r="K369" s="4" t="str">
        <f>IFERROR(VLOOKUP(J369,Config!$A:$B,2,0),"")</f>
        <v/>
      </c>
      <c r="M369" s="4" t="str">
        <f>IFERROR(VLOOKUP(J369,Config!$A:$G,7,0),"")</f>
        <v/>
      </c>
    </row>
    <row r="370" spans="1:13" x14ac:dyDescent="0.25">
      <c r="A370" s="1">
        <v>373</v>
      </c>
      <c r="B370" s="4">
        <f t="shared" si="11"/>
        <v>1900</v>
      </c>
      <c r="C370" s="4">
        <f t="shared" si="12"/>
        <v>1</v>
      </c>
      <c r="G370" s="4" t="s">
        <v>71</v>
      </c>
      <c r="K370" s="4" t="str">
        <f>IFERROR(VLOOKUP(J370,Config!$A:$B,2,0),"")</f>
        <v/>
      </c>
      <c r="M370" s="4" t="str">
        <f>IFERROR(VLOOKUP(J370,Config!$A:$G,7,0),"")</f>
        <v/>
      </c>
    </row>
    <row r="371" spans="1:13" x14ac:dyDescent="0.25">
      <c r="A371" s="1">
        <v>374</v>
      </c>
      <c r="B371" s="4">
        <f t="shared" si="11"/>
        <v>1900</v>
      </c>
      <c r="C371" s="4">
        <f t="shared" si="12"/>
        <v>1</v>
      </c>
      <c r="G371" s="4" t="s">
        <v>71</v>
      </c>
      <c r="K371" s="4" t="str">
        <f>IFERROR(VLOOKUP(J371,Config!$A:$B,2,0),"")</f>
        <v/>
      </c>
      <c r="M371" s="4" t="str">
        <f>IFERROR(VLOOKUP(J371,Config!$A:$G,7,0),"")</f>
        <v/>
      </c>
    </row>
    <row r="372" spans="1:13" x14ac:dyDescent="0.25">
      <c r="A372" s="1">
        <v>375</v>
      </c>
      <c r="B372" s="4">
        <f t="shared" si="11"/>
        <v>1900</v>
      </c>
      <c r="C372" s="4">
        <f t="shared" si="12"/>
        <v>1</v>
      </c>
      <c r="G372" s="4" t="s">
        <v>71</v>
      </c>
      <c r="K372" s="4" t="str">
        <f>IFERROR(VLOOKUP(J372,Config!$A:$B,2,0),"")</f>
        <v/>
      </c>
      <c r="M372" s="4" t="str">
        <f>IFERROR(VLOOKUP(J372,Config!$A:$G,7,0),"")</f>
        <v/>
      </c>
    </row>
    <row r="373" spans="1:13" x14ac:dyDescent="0.25">
      <c r="A373" s="1">
        <v>376</v>
      </c>
      <c r="B373" s="4">
        <f t="shared" si="11"/>
        <v>1900</v>
      </c>
      <c r="C373" s="4">
        <f t="shared" si="12"/>
        <v>1</v>
      </c>
      <c r="G373" s="4" t="s">
        <v>71</v>
      </c>
      <c r="K373" s="4" t="str">
        <f>IFERROR(VLOOKUP(J373,Config!$A:$B,2,0),"")</f>
        <v/>
      </c>
      <c r="M373" s="4" t="str">
        <f>IFERROR(VLOOKUP(J373,Config!$A:$G,7,0),"")</f>
        <v/>
      </c>
    </row>
    <row r="374" spans="1:13" x14ac:dyDescent="0.25">
      <c r="A374" s="1">
        <v>377</v>
      </c>
      <c r="B374" s="4">
        <f t="shared" si="11"/>
        <v>1900</v>
      </c>
      <c r="C374" s="4">
        <f t="shared" si="12"/>
        <v>1</v>
      </c>
      <c r="G374" s="4" t="s">
        <v>71</v>
      </c>
      <c r="K374" s="4" t="str">
        <f>IFERROR(VLOOKUP(J374,Config!$A:$B,2,0),"")</f>
        <v/>
      </c>
      <c r="M374" s="4" t="str">
        <f>IFERROR(VLOOKUP(J374,Config!$A:$G,7,0),"")</f>
        <v/>
      </c>
    </row>
    <row r="375" spans="1:13" x14ac:dyDescent="0.25">
      <c r="A375" s="1">
        <v>378</v>
      </c>
      <c r="B375" s="4">
        <f t="shared" si="11"/>
        <v>1900</v>
      </c>
      <c r="C375" s="4">
        <f t="shared" si="12"/>
        <v>1</v>
      </c>
      <c r="G375" s="4" t="s">
        <v>71</v>
      </c>
      <c r="K375" s="4" t="str">
        <f>IFERROR(VLOOKUP(J375,Config!$A:$B,2,0),"")</f>
        <v/>
      </c>
      <c r="M375" s="4" t="str">
        <f>IFERROR(VLOOKUP(J375,Config!$A:$G,7,0),"")</f>
        <v/>
      </c>
    </row>
    <row r="376" spans="1:13" x14ac:dyDescent="0.25">
      <c r="A376" s="1">
        <v>379</v>
      </c>
      <c r="B376" s="4">
        <f t="shared" si="11"/>
        <v>1900</v>
      </c>
      <c r="C376" s="4">
        <f t="shared" si="12"/>
        <v>1</v>
      </c>
      <c r="G376" s="4" t="s">
        <v>71</v>
      </c>
      <c r="K376" s="4" t="str">
        <f>IFERROR(VLOOKUP(J376,Config!$A:$B,2,0),"")</f>
        <v/>
      </c>
      <c r="M376" s="4" t="str">
        <f>IFERROR(VLOOKUP(J376,Config!$A:$G,7,0),"")</f>
        <v/>
      </c>
    </row>
    <row r="377" spans="1:13" x14ac:dyDescent="0.25">
      <c r="A377" s="1">
        <v>380</v>
      </c>
      <c r="B377" s="4">
        <f t="shared" si="11"/>
        <v>1900</v>
      </c>
      <c r="C377" s="4">
        <f t="shared" si="12"/>
        <v>1</v>
      </c>
      <c r="G377" s="4" t="s">
        <v>71</v>
      </c>
      <c r="K377" s="4" t="str">
        <f>IFERROR(VLOOKUP(J377,Config!$A:$B,2,0),"")</f>
        <v/>
      </c>
      <c r="M377" s="4" t="str">
        <f>IFERROR(VLOOKUP(J377,Config!$A:$G,7,0),"")</f>
        <v/>
      </c>
    </row>
    <row r="378" spans="1:13" x14ac:dyDescent="0.25">
      <c r="A378" s="1">
        <v>381</v>
      </c>
      <c r="B378" s="4">
        <f t="shared" si="11"/>
        <v>1900</v>
      </c>
      <c r="C378" s="4">
        <f t="shared" si="12"/>
        <v>1</v>
      </c>
      <c r="G378" s="4" t="s">
        <v>71</v>
      </c>
      <c r="K378" s="4" t="str">
        <f>IFERROR(VLOOKUP(J378,Config!$A:$B,2,0),"")</f>
        <v/>
      </c>
      <c r="M378" s="4" t="str">
        <f>IFERROR(VLOOKUP(J378,Config!$A:$G,7,0),"")</f>
        <v/>
      </c>
    </row>
    <row r="379" spans="1:13" x14ac:dyDescent="0.25">
      <c r="A379" s="1">
        <v>382</v>
      </c>
      <c r="B379" s="4">
        <f t="shared" si="11"/>
        <v>1900</v>
      </c>
      <c r="C379" s="4">
        <f t="shared" si="12"/>
        <v>1</v>
      </c>
      <c r="G379" s="4" t="s">
        <v>71</v>
      </c>
      <c r="K379" s="4" t="str">
        <f>IFERROR(VLOOKUP(J379,Config!$A:$B,2,0),"")</f>
        <v/>
      </c>
      <c r="M379" s="4" t="str">
        <f>IFERROR(VLOOKUP(J379,Config!$A:$G,7,0),"")</f>
        <v/>
      </c>
    </row>
    <row r="380" spans="1:13" x14ac:dyDescent="0.25">
      <c r="A380" s="1">
        <v>383</v>
      </c>
      <c r="B380" s="4">
        <f t="shared" ref="B380:B443" si="13">YEAR(D380)</f>
        <v>1900</v>
      </c>
      <c r="C380" s="4">
        <f t="shared" ref="C380:C443" si="14">MONTH(D380)</f>
        <v>1</v>
      </c>
      <c r="G380" s="4" t="s">
        <v>71</v>
      </c>
      <c r="K380" s="4" t="str">
        <f>IFERROR(VLOOKUP(J380,Config!$A:$B,2,0),"")</f>
        <v/>
      </c>
      <c r="M380" s="4" t="str">
        <f>IFERROR(VLOOKUP(J380,Config!$A:$G,7,0),"")</f>
        <v/>
      </c>
    </row>
    <row r="381" spans="1:13" x14ac:dyDescent="0.25">
      <c r="A381" s="1">
        <v>384</v>
      </c>
      <c r="B381" s="4">
        <f t="shared" si="13"/>
        <v>1900</v>
      </c>
      <c r="C381" s="4">
        <f t="shared" si="14"/>
        <v>1</v>
      </c>
      <c r="G381" s="4" t="s">
        <v>71</v>
      </c>
      <c r="K381" s="4" t="str">
        <f>IFERROR(VLOOKUP(J381,Config!$A:$B,2,0),"")</f>
        <v/>
      </c>
      <c r="M381" s="4" t="str">
        <f>IFERROR(VLOOKUP(J381,Config!$A:$G,7,0),"")</f>
        <v/>
      </c>
    </row>
    <row r="382" spans="1:13" x14ac:dyDescent="0.25">
      <c r="A382" s="1">
        <v>385</v>
      </c>
      <c r="B382" s="4">
        <f t="shared" si="13"/>
        <v>1900</v>
      </c>
      <c r="C382" s="4">
        <f t="shared" si="14"/>
        <v>1</v>
      </c>
      <c r="G382" s="4" t="s">
        <v>71</v>
      </c>
      <c r="K382" s="4" t="str">
        <f>IFERROR(VLOOKUP(J382,Config!$A:$B,2,0),"")</f>
        <v/>
      </c>
      <c r="M382" s="4" t="str">
        <f>IFERROR(VLOOKUP(J382,Config!$A:$G,7,0),"")</f>
        <v/>
      </c>
    </row>
    <row r="383" spans="1:13" x14ac:dyDescent="0.25">
      <c r="A383" s="1">
        <v>386</v>
      </c>
      <c r="B383" s="4">
        <f t="shared" si="13"/>
        <v>1900</v>
      </c>
      <c r="C383" s="4">
        <f t="shared" si="14"/>
        <v>1</v>
      </c>
      <c r="G383" s="4" t="s">
        <v>71</v>
      </c>
      <c r="K383" s="4" t="str">
        <f>IFERROR(VLOOKUP(J383,Config!$A:$B,2,0),"")</f>
        <v/>
      </c>
      <c r="M383" s="4" t="str">
        <f>IFERROR(VLOOKUP(J383,Config!$A:$G,7,0),"")</f>
        <v/>
      </c>
    </row>
    <row r="384" spans="1:13" x14ac:dyDescent="0.25">
      <c r="A384" s="1">
        <v>387</v>
      </c>
      <c r="B384" s="4">
        <f t="shared" si="13"/>
        <v>1900</v>
      </c>
      <c r="C384" s="4">
        <f t="shared" si="14"/>
        <v>1</v>
      </c>
      <c r="G384" s="4" t="s">
        <v>71</v>
      </c>
      <c r="K384" s="4" t="str">
        <f>IFERROR(VLOOKUP(J384,Config!$A:$B,2,0),"")</f>
        <v/>
      </c>
      <c r="M384" s="4" t="str">
        <f>IFERROR(VLOOKUP(J384,Config!$A:$G,7,0),"")</f>
        <v/>
      </c>
    </row>
    <row r="385" spans="1:13" x14ac:dyDescent="0.25">
      <c r="A385" s="1">
        <v>388</v>
      </c>
      <c r="B385" s="4">
        <f t="shared" si="13"/>
        <v>1900</v>
      </c>
      <c r="C385" s="4">
        <f t="shared" si="14"/>
        <v>1</v>
      </c>
      <c r="G385" s="4" t="s">
        <v>71</v>
      </c>
      <c r="K385" s="4" t="str">
        <f>IFERROR(VLOOKUP(J385,Config!$A:$B,2,0),"")</f>
        <v/>
      </c>
      <c r="M385" s="4" t="str">
        <f>IFERROR(VLOOKUP(J385,Config!$A:$G,7,0),"")</f>
        <v/>
      </c>
    </row>
    <row r="386" spans="1:13" x14ac:dyDescent="0.25">
      <c r="A386" s="1">
        <v>389</v>
      </c>
      <c r="B386" s="4">
        <f t="shared" si="13"/>
        <v>1900</v>
      </c>
      <c r="C386" s="4">
        <f t="shared" si="14"/>
        <v>1</v>
      </c>
      <c r="G386" s="4" t="s">
        <v>71</v>
      </c>
      <c r="K386" s="4" t="str">
        <f>IFERROR(VLOOKUP(J386,Config!$A:$B,2,0),"")</f>
        <v/>
      </c>
      <c r="M386" s="4" t="str">
        <f>IFERROR(VLOOKUP(J386,Config!$A:$G,7,0),"")</f>
        <v/>
      </c>
    </row>
    <row r="387" spans="1:13" x14ac:dyDescent="0.25">
      <c r="A387" s="1">
        <v>390</v>
      </c>
      <c r="B387" s="4">
        <f t="shared" si="13"/>
        <v>1900</v>
      </c>
      <c r="C387" s="4">
        <f t="shared" si="14"/>
        <v>1</v>
      </c>
      <c r="G387" s="4" t="s">
        <v>71</v>
      </c>
      <c r="K387" s="4" t="str">
        <f>IFERROR(VLOOKUP(J387,Config!$A:$B,2,0),"")</f>
        <v/>
      </c>
      <c r="M387" s="4" t="str">
        <f>IFERROR(VLOOKUP(J387,Config!$A:$G,7,0),"")</f>
        <v/>
      </c>
    </row>
    <row r="388" spans="1:13" x14ac:dyDescent="0.25">
      <c r="A388" s="1">
        <v>391</v>
      </c>
      <c r="B388" s="4">
        <f t="shared" si="13"/>
        <v>1900</v>
      </c>
      <c r="C388" s="4">
        <f t="shared" si="14"/>
        <v>1</v>
      </c>
      <c r="G388" s="4" t="s">
        <v>71</v>
      </c>
      <c r="K388" s="4" t="str">
        <f>IFERROR(VLOOKUP(J388,Config!$A:$B,2,0),"")</f>
        <v/>
      </c>
      <c r="M388" s="4" t="str">
        <f>IFERROR(VLOOKUP(J388,Config!$A:$G,7,0),"")</f>
        <v/>
      </c>
    </row>
    <row r="389" spans="1:13" x14ac:dyDescent="0.25">
      <c r="A389" s="1">
        <v>392</v>
      </c>
      <c r="B389" s="4">
        <f t="shared" si="13"/>
        <v>1900</v>
      </c>
      <c r="C389" s="4">
        <f t="shared" si="14"/>
        <v>1</v>
      </c>
      <c r="G389" s="4" t="s">
        <v>71</v>
      </c>
      <c r="K389" s="4" t="str">
        <f>IFERROR(VLOOKUP(J389,Config!$A:$B,2,0),"")</f>
        <v/>
      </c>
      <c r="M389" s="4" t="str">
        <f>IFERROR(VLOOKUP(J389,Config!$A:$G,7,0),"")</f>
        <v/>
      </c>
    </row>
    <row r="390" spans="1:13" x14ac:dyDescent="0.25">
      <c r="A390" s="1">
        <v>393</v>
      </c>
      <c r="B390" s="4">
        <f t="shared" si="13"/>
        <v>1900</v>
      </c>
      <c r="C390" s="4">
        <f t="shared" si="14"/>
        <v>1</v>
      </c>
      <c r="G390" s="4" t="s">
        <v>71</v>
      </c>
      <c r="K390" s="4" t="str">
        <f>IFERROR(VLOOKUP(J390,Config!$A:$B,2,0),"")</f>
        <v/>
      </c>
      <c r="M390" s="4" t="str">
        <f>IFERROR(VLOOKUP(J390,Config!$A:$G,7,0),"")</f>
        <v/>
      </c>
    </row>
    <row r="391" spans="1:13" x14ac:dyDescent="0.25">
      <c r="A391" s="1">
        <v>394</v>
      </c>
      <c r="B391" s="4">
        <f t="shared" si="13"/>
        <v>1900</v>
      </c>
      <c r="C391" s="4">
        <f t="shared" si="14"/>
        <v>1</v>
      </c>
      <c r="G391" s="4" t="s">
        <v>71</v>
      </c>
      <c r="K391" s="4" t="str">
        <f>IFERROR(VLOOKUP(J391,Config!$A:$B,2,0),"")</f>
        <v/>
      </c>
      <c r="M391" s="4" t="str">
        <f>IFERROR(VLOOKUP(J391,Config!$A:$G,7,0),"")</f>
        <v/>
      </c>
    </row>
    <row r="392" spans="1:13" x14ac:dyDescent="0.25">
      <c r="A392" s="1">
        <v>395</v>
      </c>
      <c r="B392" s="4">
        <f t="shared" si="13"/>
        <v>1900</v>
      </c>
      <c r="C392" s="4">
        <f t="shared" si="14"/>
        <v>1</v>
      </c>
      <c r="G392" s="4" t="s">
        <v>71</v>
      </c>
      <c r="K392" s="4" t="str">
        <f>IFERROR(VLOOKUP(J392,Config!$A:$B,2,0),"")</f>
        <v/>
      </c>
      <c r="M392" s="4" t="str">
        <f>IFERROR(VLOOKUP(J392,Config!$A:$G,7,0),"")</f>
        <v/>
      </c>
    </row>
    <row r="393" spans="1:13" x14ac:dyDescent="0.25">
      <c r="A393" s="1">
        <v>396</v>
      </c>
      <c r="B393" s="4">
        <f t="shared" si="13"/>
        <v>1900</v>
      </c>
      <c r="C393" s="4">
        <f t="shared" si="14"/>
        <v>1</v>
      </c>
      <c r="G393" s="4" t="s">
        <v>71</v>
      </c>
      <c r="K393" s="4" t="str">
        <f>IFERROR(VLOOKUP(J393,Config!$A:$B,2,0),"")</f>
        <v/>
      </c>
      <c r="M393" s="4" t="str">
        <f>IFERROR(VLOOKUP(J393,Config!$A:$G,7,0),"")</f>
        <v/>
      </c>
    </row>
    <row r="394" spans="1:13" x14ac:dyDescent="0.25">
      <c r="A394" s="1">
        <v>397</v>
      </c>
      <c r="B394" s="4">
        <f t="shared" si="13"/>
        <v>1900</v>
      </c>
      <c r="C394" s="4">
        <f t="shared" si="14"/>
        <v>1</v>
      </c>
      <c r="G394" s="4" t="s">
        <v>71</v>
      </c>
      <c r="K394" s="4" t="str">
        <f>IFERROR(VLOOKUP(J394,Config!$A:$B,2,0),"")</f>
        <v/>
      </c>
      <c r="M394" s="4" t="str">
        <f>IFERROR(VLOOKUP(J394,Config!$A:$G,7,0),"")</f>
        <v/>
      </c>
    </row>
    <row r="395" spans="1:13" x14ac:dyDescent="0.25">
      <c r="A395" s="1">
        <v>398</v>
      </c>
      <c r="B395" s="4">
        <f t="shared" si="13"/>
        <v>1900</v>
      </c>
      <c r="C395" s="4">
        <f t="shared" si="14"/>
        <v>1</v>
      </c>
      <c r="G395" s="4" t="s">
        <v>71</v>
      </c>
      <c r="K395" s="4" t="str">
        <f>IFERROR(VLOOKUP(J395,Config!$A:$B,2,0),"")</f>
        <v/>
      </c>
      <c r="M395" s="4" t="str">
        <f>IFERROR(VLOOKUP(J395,Config!$A:$G,7,0),"")</f>
        <v/>
      </c>
    </row>
    <row r="396" spans="1:13" x14ac:dyDescent="0.25">
      <c r="A396" s="1">
        <v>399</v>
      </c>
      <c r="B396" s="4">
        <f t="shared" si="13"/>
        <v>1900</v>
      </c>
      <c r="C396" s="4">
        <f t="shared" si="14"/>
        <v>1</v>
      </c>
      <c r="G396" s="4" t="s">
        <v>71</v>
      </c>
      <c r="K396" s="4" t="str">
        <f>IFERROR(VLOOKUP(J396,Config!$A:$B,2,0),"")</f>
        <v/>
      </c>
      <c r="M396" s="4" t="str">
        <f>IFERROR(VLOOKUP(J396,Config!$A:$G,7,0),"")</f>
        <v/>
      </c>
    </row>
    <row r="397" spans="1:13" x14ac:dyDescent="0.25">
      <c r="A397" s="1">
        <v>400</v>
      </c>
      <c r="B397" s="4">
        <f t="shared" si="13"/>
        <v>1900</v>
      </c>
      <c r="C397" s="4">
        <f t="shared" si="14"/>
        <v>1</v>
      </c>
      <c r="G397" s="4" t="s">
        <v>71</v>
      </c>
      <c r="K397" s="4" t="str">
        <f>IFERROR(VLOOKUP(J397,Config!$A:$B,2,0),"")</f>
        <v/>
      </c>
      <c r="M397" s="4" t="str">
        <f>IFERROR(VLOOKUP(J397,Config!$A:$G,7,0),"")</f>
        <v/>
      </c>
    </row>
    <row r="398" spans="1:13" x14ac:dyDescent="0.25">
      <c r="A398" s="1">
        <v>401</v>
      </c>
      <c r="B398" s="4">
        <f t="shared" si="13"/>
        <v>1900</v>
      </c>
      <c r="C398" s="4">
        <f t="shared" si="14"/>
        <v>1</v>
      </c>
      <c r="G398" s="4" t="s">
        <v>71</v>
      </c>
      <c r="K398" s="4" t="str">
        <f>IFERROR(VLOOKUP(J398,Config!$A:$B,2,0),"")</f>
        <v/>
      </c>
      <c r="M398" s="4" t="str">
        <f>IFERROR(VLOOKUP(J398,Config!$A:$G,7,0),"")</f>
        <v/>
      </c>
    </row>
    <row r="399" spans="1:13" x14ac:dyDescent="0.25">
      <c r="A399" s="1">
        <v>402</v>
      </c>
      <c r="B399" s="4">
        <f t="shared" si="13"/>
        <v>1900</v>
      </c>
      <c r="C399" s="4">
        <f t="shared" si="14"/>
        <v>1</v>
      </c>
      <c r="G399" s="4" t="s">
        <v>71</v>
      </c>
      <c r="K399" s="4" t="str">
        <f>IFERROR(VLOOKUP(J399,Config!$A:$B,2,0),"")</f>
        <v/>
      </c>
      <c r="M399" s="4" t="str">
        <f>IFERROR(VLOOKUP(J399,Config!$A:$G,7,0),"")</f>
        <v/>
      </c>
    </row>
    <row r="400" spans="1:13" x14ac:dyDescent="0.25">
      <c r="A400" s="1">
        <v>403</v>
      </c>
      <c r="B400" s="4">
        <f t="shared" si="13"/>
        <v>1900</v>
      </c>
      <c r="C400" s="4">
        <f t="shared" si="14"/>
        <v>1</v>
      </c>
      <c r="G400" s="4" t="s">
        <v>71</v>
      </c>
      <c r="K400" s="4" t="str">
        <f>IFERROR(VLOOKUP(J400,Config!$A:$B,2,0),"")</f>
        <v/>
      </c>
      <c r="M400" s="4" t="str">
        <f>IFERROR(VLOOKUP(J400,Config!$A:$G,7,0),"")</f>
        <v/>
      </c>
    </row>
    <row r="401" spans="1:13" x14ac:dyDescent="0.25">
      <c r="A401" s="1">
        <v>404</v>
      </c>
      <c r="B401" s="4">
        <f t="shared" si="13"/>
        <v>1900</v>
      </c>
      <c r="C401" s="4">
        <f t="shared" si="14"/>
        <v>1</v>
      </c>
      <c r="G401" s="4" t="s">
        <v>71</v>
      </c>
      <c r="K401" s="4" t="str">
        <f>IFERROR(VLOOKUP(J401,Config!$A:$B,2,0),"")</f>
        <v/>
      </c>
      <c r="M401" s="4" t="str">
        <f>IFERROR(VLOOKUP(J401,Config!$A:$G,7,0),"")</f>
        <v/>
      </c>
    </row>
    <row r="402" spans="1:13" x14ac:dyDescent="0.25">
      <c r="A402" s="1">
        <v>405</v>
      </c>
      <c r="B402" s="4">
        <f t="shared" si="13"/>
        <v>1900</v>
      </c>
      <c r="C402" s="4">
        <f t="shared" si="14"/>
        <v>1</v>
      </c>
      <c r="G402" s="4" t="s">
        <v>71</v>
      </c>
      <c r="K402" s="4" t="str">
        <f>IFERROR(VLOOKUP(J402,Config!$A:$B,2,0),"")</f>
        <v/>
      </c>
      <c r="M402" s="4" t="str">
        <f>IFERROR(VLOOKUP(J402,Config!$A:$G,7,0),"")</f>
        <v/>
      </c>
    </row>
    <row r="403" spans="1:13" x14ac:dyDescent="0.25">
      <c r="A403" s="1">
        <v>406</v>
      </c>
      <c r="B403" s="4">
        <f t="shared" si="13"/>
        <v>1900</v>
      </c>
      <c r="C403" s="4">
        <f t="shared" si="14"/>
        <v>1</v>
      </c>
      <c r="G403" s="4" t="s">
        <v>71</v>
      </c>
      <c r="K403" s="4" t="str">
        <f>IFERROR(VLOOKUP(J403,Config!$A:$B,2,0),"")</f>
        <v/>
      </c>
      <c r="M403" s="4" t="str">
        <f>IFERROR(VLOOKUP(J403,Config!$A:$G,7,0),"")</f>
        <v/>
      </c>
    </row>
    <row r="404" spans="1:13" x14ac:dyDescent="0.25">
      <c r="A404" s="1">
        <v>407</v>
      </c>
      <c r="B404" s="4">
        <f t="shared" si="13"/>
        <v>1900</v>
      </c>
      <c r="C404" s="4">
        <f t="shared" si="14"/>
        <v>1</v>
      </c>
      <c r="G404" s="4" t="s">
        <v>71</v>
      </c>
      <c r="K404" s="4" t="str">
        <f>IFERROR(VLOOKUP(J404,Config!$A:$B,2,0),"")</f>
        <v/>
      </c>
      <c r="M404" s="4" t="str">
        <f>IFERROR(VLOOKUP(J404,Config!$A:$G,7,0),"")</f>
        <v/>
      </c>
    </row>
    <row r="405" spans="1:13" x14ac:dyDescent="0.25">
      <c r="A405" s="1">
        <v>408</v>
      </c>
      <c r="B405" s="4">
        <f t="shared" si="13"/>
        <v>1900</v>
      </c>
      <c r="C405" s="4">
        <f t="shared" si="14"/>
        <v>1</v>
      </c>
      <c r="G405" s="4" t="s">
        <v>71</v>
      </c>
      <c r="K405" s="4" t="str">
        <f>IFERROR(VLOOKUP(J405,Config!$A:$B,2,0),"")</f>
        <v/>
      </c>
      <c r="M405" s="4" t="str">
        <f>IFERROR(VLOOKUP(J405,Config!$A:$G,7,0),"")</f>
        <v/>
      </c>
    </row>
    <row r="406" spans="1:13" x14ac:dyDescent="0.25">
      <c r="A406" s="1">
        <v>409</v>
      </c>
      <c r="B406" s="4">
        <f t="shared" si="13"/>
        <v>1900</v>
      </c>
      <c r="C406" s="4">
        <f t="shared" si="14"/>
        <v>1</v>
      </c>
      <c r="G406" s="4" t="s">
        <v>71</v>
      </c>
      <c r="K406" s="4" t="str">
        <f>IFERROR(VLOOKUP(J406,Config!$A:$B,2,0),"")</f>
        <v/>
      </c>
      <c r="M406" s="4" t="str">
        <f>IFERROR(VLOOKUP(J406,Config!$A:$G,7,0),"")</f>
        <v/>
      </c>
    </row>
    <row r="407" spans="1:13" x14ac:dyDescent="0.25">
      <c r="A407" s="1">
        <v>410</v>
      </c>
      <c r="B407" s="4">
        <f t="shared" si="13"/>
        <v>1900</v>
      </c>
      <c r="C407" s="4">
        <f t="shared" si="14"/>
        <v>1</v>
      </c>
      <c r="G407" s="4" t="s">
        <v>71</v>
      </c>
      <c r="K407" s="4" t="str">
        <f>IFERROR(VLOOKUP(J407,Config!$A:$B,2,0),"")</f>
        <v/>
      </c>
      <c r="M407" s="4" t="str">
        <f>IFERROR(VLOOKUP(J407,Config!$A:$G,7,0),"")</f>
        <v/>
      </c>
    </row>
    <row r="408" spans="1:13" x14ac:dyDescent="0.25">
      <c r="A408" s="1">
        <v>411</v>
      </c>
      <c r="B408" s="4">
        <f t="shared" si="13"/>
        <v>1900</v>
      </c>
      <c r="C408" s="4">
        <f t="shared" si="14"/>
        <v>1</v>
      </c>
      <c r="G408" s="4" t="s">
        <v>71</v>
      </c>
      <c r="K408" s="4" t="str">
        <f>IFERROR(VLOOKUP(J408,Config!$A:$B,2,0),"")</f>
        <v/>
      </c>
      <c r="M408" s="4" t="str">
        <f>IFERROR(VLOOKUP(J408,Config!$A:$G,7,0),"")</f>
        <v/>
      </c>
    </row>
    <row r="409" spans="1:13" x14ac:dyDescent="0.25">
      <c r="A409" s="1">
        <v>412</v>
      </c>
      <c r="B409" s="4">
        <f t="shared" si="13"/>
        <v>1900</v>
      </c>
      <c r="C409" s="4">
        <f t="shared" si="14"/>
        <v>1</v>
      </c>
      <c r="G409" s="4" t="s">
        <v>71</v>
      </c>
      <c r="K409" s="4" t="str">
        <f>IFERROR(VLOOKUP(J409,Config!$A:$B,2,0),"")</f>
        <v/>
      </c>
      <c r="M409" s="4" t="str">
        <f>IFERROR(VLOOKUP(J409,Config!$A:$G,7,0),"")</f>
        <v/>
      </c>
    </row>
    <row r="410" spans="1:13" x14ac:dyDescent="0.25">
      <c r="A410" s="1">
        <v>413</v>
      </c>
      <c r="B410" s="4">
        <f t="shared" si="13"/>
        <v>1900</v>
      </c>
      <c r="C410" s="4">
        <f t="shared" si="14"/>
        <v>1</v>
      </c>
      <c r="G410" s="4" t="s">
        <v>71</v>
      </c>
      <c r="K410" s="4" t="str">
        <f>IFERROR(VLOOKUP(J410,Config!$A:$B,2,0),"")</f>
        <v/>
      </c>
      <c r="M410" s="4" t="str">
        <f>IFERROR(VLOOKUP(J410,Config!$A:$G,7,0),"")</f>
        <v/>
      </c>
    </row>
    <row r="411" spans="1:13" x14ac:dyDescent="0.25">
      <c r="A411" s="1">
        <v>414</v>
      </c>
      <c r="B411" s="4">
        <f t="shared" si="13"/>
        <v>1900</v>
      </c>
      <c r="C411" s="4">
        <f t="shared" si="14"/>
        <v>1</v>
      </c>
      <c r="G411" s="4" t="s">
        <v>71</v>
      </c>
      <c r="K411" s="4" t="str">
        <f>IFERROR(VLOOKUP(J411,Config!$A:$B,2,0),"")</f>
        <v/>
      </c>
      <c r="M411" s="4" t="str">
        <f>IFERROR(VLOOKUP(J411,Config!$A:$G,7,0),"")</f>
        <v/>
      </c>
    </row>
    <row r="412" spans="1:13" x14ac:dyDescent="0.25">
      <c r="A412" s="1">
        <v>415</v>
      </c>
      <c r="B412" s="4">
        <f t="shared" si="13"/>
        <v>1900</v>
      </c>
      <c r="C412" s="4">
        <f t="shared" si="14"/>
        <v>1</v>
      </c>
      <c r="G412" s="4" t="s">
        <v>71</v>
      </c>
      <c r="K412" s="4" t="str">
        <f>IFERROR(VLOOKUP(J412,Config!$A:$B,2,0),"")</f>
        <v/>
      </c>
      <c r="M412" s="4" t="str">
        <f>IFERROR(VLOOKUP(J412,Config!$A:$G,7,0),"")</f>
        <v/>
      </c>
    </row>
    <row r="413" spans="1:13" x14ac:dyDescent="0.25">
      <c r="A413" s="1">
        <v>416</v>
      </c>
      <c r="B413" s="4">
        <f t="shared" si="13"/>
        <v>1900</v>
      </c>
      <c r="C413" s="4">
        <f t="shared" si="14"/>
        <v>1</v>
      </c>
      <c r="G413" s="4" t="s">
        <v>71</v>
      </c>
      <c r="K413" s="4" t="str">
        <f>IFERROR(VLOOKUP(J413,Config!$A:$B,2,0),"")</f>
        <v/>
      </c>
      <c r="M413" s="4" t="str">
        <f>IFERROR(VLOOKUP(J413,Config!$A:$G,7,0),"")</f>
        <v/>
      </c>
    </row>
    <row r="414" spans="1:13" x14ac:dyDescent="0.25">
      <c r="A414" s="1">
        <v>417</v>
      </c>
      <c r="B414" s="4">
        <f t="shared" si="13"/>
        <v>1900</v>
      </c>
      <c r="C414" s="4">
        <f t="shared" si="14"/>
        <v>1</v>
      </c>
      <c r="G414" s="4" t="s">
        <v>71</v>
      </c>
      <c r="K414" s="4" t="str">
        <f>IFERROR(VLOOKUP(J414,Config!$A:$B,2,0),"")</f>
        <v/>
      </c>
      <c r="M414" s="4" t="str">
        <f>IFERROR(VLOOKUP(J414,Config!$A:$G,7,0),"")</f>
        <v/>
      </c>
    </row>
    <row r="415" spans="1:13" x14ac:dyDescent="0.25">
      <c r="A415" s="1">
        <v>418</v>
      </c>
      <c r="B415" s="4">
        <f t="shared" si="13"/>
        <v>1900</v>
      </c>
      <c r="C415" s="4">
        <f t="shared" si="14"/>
        <v>1</v>
      </c>
      <c r="G415" s="4" t="s">
        <v>71</v>
      </c>
      <c r="K415" s="4" t="str">
        <f>IFERROR(VLOOKUP(J415,Config!$A:$B,2,0),"")</f>
        <v/>
      </c>
      <c r="M415" s="4" t="str">
        <f>IFERROR(VLOOKUP(J415,Config!$A:$G,7,0),"")</f>
        <v/>
      </c>
    </row>
    <row r="416" spans="1:13" x14ac:dyDescent="0.25">
      <c r="A416" s="1">
        <v>419</v>
      </c>
      <c r="B416" s="4">
        <f t="shared" si="13"/>
        <v>1900</v>
      </c>
      <c r="C416" s="4">
        <f t="shared" si="14"/>
        <v>1</v>
      </c>
      <c r="G416" s="4" t="s">
        <v>71</v>
      </c>
      <c r="K416" s="4" t="str">
        <f>IFERROR(VLOOKUP(J416,Config!$A:$B,2,0),"")</f>
        <v/>
      </c>
      <c r="M416" s="4" t="str">
        <f>IFERROR(VLOOKUP(J416,Config!$A:$G,7,0),"")</f>
        <v/>
      </c>
    </row>
    <row r="417" spans="1:13" x14ac:dyDescent="0.25">
      <c r="A417" s="1">
        <v>420</v>
      </c>
      <c r="B417" s="4">
        <f t="shared" si="13"/>
        <v>1900</v>
      </c>
      <c r="C417" s="4">
        <f t="shared" si="14"/>
        <v>1</v>
      </c>
      <c r="G417" s="4" t="s">
        <v>71</v>
      </c>
      <c r="K417" s="4" t="str">
        <f>IFERROR(VLOOKUP(J417,Config!$A:$B,2,0),"")</f>
        <v/>
      </c>
      <c r="M417" s="4" t="str">
        <f>IFERROR(VLOOKUP(J417,Config!$A:$G,7,0),"")</f>
        <v/>
      </c>
    </row>
    <row r="418" spans="1:13" x14ac:dyDescent="0.25">
      <c r="A418" s="1">
        <v>421</v>
      </c>
      <c r="B418" s="4">
        <f t="shared" si="13"/>
        <v>1900</v>
      </c>
      <c r="C418" s="4">
        <f t="shared" si="14"/>
        <v>1</v>
      </c>
      <c r="G418" s="4" t="s">
        <v>71</v>
      </c>
      <c r="K418" s="4" t="str">
        <f>IFERROR(VLOOKUP(J418,Config!$A:$B,2,0),"")</f>
        <v/>
      </c>
      <c r="M418" s="4" t="str">
        <f>IFERROR(VLOOKUP(J418,Config!$A:$G,7,0),"")</f>
        <v/>
      </c>
    </row>
    <row r="419" spans="1:13" x14ac:dyDescent="0.25">
      <c r="A419" s="1">
        <v>422</v>
      </c>
      <c r="B419" s="4">
        <f t="shared" si="13"/>
        <v>1900</v>
      </c>
      <c r="C419" s="4">
        <f t="shared" si="14"/>
        <v>1</v>
      </c>
      <c r="G419" s="4" t="s">
        <v>71</v>
      </c>
      <c r="K419" s="4" t="str">
        <f>IFERROR(VLOOKUP(J419,Config!$A:$B,2,0),"")</f>
        <v/>
      </c>
      <c r="M419" s="4" t="str">
        <f>IFERROR(VLOOKUP(J419,Config!$A:$G,7,0),"")</f>
        <v/>
      </c>
    </row>
    <row r="420" spans="1:13" x14ac:dyDescent="0.25">
      <c r="A420" s="1">
        <v>423</v>
      </c>
      <c r="B420" s="4">
        <f t="shared" si="13"/>
        <v>1900</v>
      </c>
      <c r="C420" s="4">
        <f t="shared" si="14"/>
        <v>1</v>
      </c>
      <c r="G420" s="4" t="s">
        <v>71</v>
      </c>
      <c r="K420" s="4" t="str">
        <f>IFERROR(VLOOKUP(J420,Config!$A:$B,2,0),"")</f>
        <v/>
      </c>
      <c r="M420" s="4" t="str">
        <f>IFERROR(VLOOKUP(J420,Config!$A:$G,7,0),"")</f>
        <v/>
      </c>
    </row>
    <row r="421" spans="1:13" x14ac:dyDescent="0.25">
      <c r="A421" s="1">
        <v>424</v>
      </c>
      <c r="B421" s="4">
        <f t="shared" si="13"/>
        <v>1900</v>
      </c>
      <c r="C421" s="4">
        <f t="shared" si="14"/>
        <v>1</v>
      </c>
      <c r="G421" s="4" t="s">
        <v>71</v>
      </c>
      <c r="K421" s="4" t="str">
        <f>IFERROR(VLOOKUP(J421,Config!$A:$B,2,0),"")</f>
        <v/>
      </c>
      <c r="M421" s="4" t="str">
        <f>IFERROR(VLOOKUP(J421,Config!$A:$G,7,0),"")</f>
        <v/>
      </c>
    </row>
    <row r="422" spans="1:13" x14ac:dyDescent="0.25">
      <c r="A422" s="1">
        <v>425</v>
      </c>
      <c r="B422" s="4">
        <f t="shared" si="13"/>
        <v>1900</v>
      </c>
      <c r="C422" s="4">
        <f t="shared" si="14"/>
        <v>1</v>
      </c>
      <c r="G422" s="4" t="s">
        <v>71</v>
      </c>
      <c r="K422" s="4" t="str">
        <f>IFERROR(VLOOKUP(J422,Config!$A:$B,2,0),"")</f>
        <v/>
      </c>
      <c r="M422" s="4" t="str">
        <f>IFERROR(VLOOKUP(J422,Config!$A:$G,7,0),"")</f>
        <v/>
      </c>
    </row>
    <row r="423" spans="1:13" x14ac:dyDescent="0.25">
      <c r="A423" s="1">
        <v>426</v>
      </c>
      <c r="B423" s="4">
        <f t="shared" si="13"/>
        <v>1900</v>
      </c>
      <c r="C423" s="4">
        <f t="shared" si="14"/>
        <v>1</v>
      </c>
      <c r="G423" s="4" t="s">
        <v>71</v>
      </c>
      <c r="K423" s="4" t="str">
        <f>IFERROR(VLOOKUP(J423,Config!$A:$B,2,0),"")</f>
        <v/>
      </c>
      <c r="M423" s="4" t="str">
        <f>IFERROR(VLOOKUP(J423,Config!$A:$G,7,0),"")</f>
        <v/>
      </c>
    </row>
    <row r="424" spans="1:13" x14ac:dyDescent="0.25">
      <c r="A424" s="1">
        <v>427</v>
      </c>
      <c r="B424" s="4">
        <f t="shared" si="13"/>
        <v>1900</v>
      </c>
      <c r="C424" s="4">
        <f t="shared" si="14"/>
        <v>1</v>
      </c>
      <c r="G424" s="4" t="s">
        <v>71</v>
      </c>
      <c r="K424" s="4" t="str">
        <f>IFERROR(VLOOKUP(J424,Config!$A:$B,2,0),"")</f>
        <v/>
      </c>
      <c r="M424" s="4" t="str">
        <f>IFERROR(VLOOKUP(J424,Config!$A:$G,7,0),"")</f>
        <v/>
      </c>
    </row>
    <row r="425" spans="1:13" x14ac:dyDescent="0.25">
      <c r="A425" s="1">
        <v>428</v>
      </c>
      <c r="B425" s="4">
        <f t="shared" si="13"/>
        <v>1900</v>
      </c>
      <c r="C425" s="4">
        <f t="shared" si="14"/>
        <v>1</v>
      </c>
      <c r="G425" s="4" t="s">
        <v>71</v>
      </c>
      <c r="K425" s="4" t="str">
        <f>IFERROR(VLOOKUP(J425,Config!$A:$B,2,0),"")</f>
        <v/>
      </c>
      <c r="M425" s="4" t="str">
        <f>IFERROR(VLOOKUP(J425,Config!$A:$G,7,0),"")</f>
        <v/>
      </c>
    </row>
    <row r="426" spans="1:13" x14ac:dyDescent="0.25">
      <c r="A426" s="1">
        <v>429</v>
      </c>
      <c r="B426" s="4">
        <f t="shared" si="13"/>
        <v>1900</v>
      </c>
      <c r="C426" s="4">
        <f t="shared" si="14"/>
        <v>1</v>
      </c>
      <c r="G426" s="4" t="s">
        <v>71</v>
      </c>
      <c r="K426" s="4" t="str">
        <f>IFERROR(VLOOKUP(J426,Config!$A:$B,2,0),"")</f>
        <v/>
      </c>
      <c r="M426" s="4" t="str">
        <f>IFERROR(VLOOKUP(J426,Config!$A:$G,7,0),"")</f>
        <v/>
      </c>
    </row>
    <row r="427" spans="1:13" x14ac:dyDescent="0.25">
      <c r="A427" s="1">
        <v>430</v>
      </c>
      <c r="B427" s="4">
        <f t="shared" si="13"/>
        <v>1900</v>
      </c>
      <c r="C427" s="4">
        <f t="shared" si="14"/>
        <v>1</v>
      </c>
      <c r="G427" s="4" t="s">
        <v>71</v>
      </c>
      <c r="K427" s="4" t="str">
        <f>IFERROR(VLOOKUP(J427,Config!$A:$B,2,0),"")</f>
        <v/>
      </c>
      <c r="M427" s="4" t="str">
        <f>IFERROR(VLOOKUP(J427,Config!$A:$G,7,0),"")</f>
        <v/>
      </c>
    </row>
    <row r="428" spans="1:13" x14ac:dyDescent="0.25">
      <c r="A428" s="1">
        <v>431</v>
      </c>
      <c r="B428" s="4">
        <f t="shared" si="13"/>
        <v>1900</v>
      </c>
      <c r="C428" s="4">
        <f t="shared" si="14"/>
        <v>1</v>
      </c>
      <c r="G428" s="4" t="s">
        <v>71</v>
      </c>
      <c r="K428" s="4" t="str">
        <f>IFERROR(VLOOKUP(J428,Config!$A:$B,2,0),"")</f>
        <v/>
      </c>
      <c r="M428" s="4" t="str">
        <f>IFERROR(VLOOKUP(J428,Config!$A:$G,7,0),"")</f>
        <v/>
      </c>
    </row>
    <row r="429" spans="1:13" x14ac:dyDescent="0.25">
      <c r="A429" s="1">
        <v>432</v>
      </c>
      <c r="B429" s="4">
        <f t="shared" si="13"/>
        <v>1900</v>
      </c>
      <c r="C429" s="4">
        <f t="shared" si="14"/>
        <v>1</v>
      </c>
      <c r="G429" s="4" t="s">
        <v>71</v>
      </c>
      <c r="K429" s="4" t="str">
        <f>IFERROR(VLOOKUP(J429,Config!$A:$B,2,0),"")</f>
        <v/>
      </c>
      <c r="M429" s="4" t="str">
        <f>IFERROR(VLOOKUP(J429,Config!$A:$G,7,0),"")</f>
        <v/>
      </c>
    </row>
    <row r="430" spans="1:13" x14ac:dyDescent="0.25">
      <c r="A430" s="1">
        <v>433</v>
      </c>
      <c r="B430" s="4">
        <f t="shared" si="13"/>
        <v>1900</v>
      </c>
      <c r="C430" s="4">
        <f t="shared" si="14"/>
        <v>1</v>
      </c>
      <c r="G430" s="4" t="s">
        <v>71</v>
      </c>
      <c r="K430" s="4" t="str">
        <f>IFERROR(VLOOKUP(J430,Config!$A:$B,2,0),"")</f>
        <v/>
      </c>
      <c r="M430" s="4" t="str">
        <f>IFERROR(VLOOKUP(J430,Config!$A:$G,7,0),"")</f>
        <v/>
      </c>
    </row>
    <row r="431" spans="1:13" x14ac:dyDescent="0.25">
      <c r="A431" s="1">
        <v>434</v>
      </c>
      <c r="B431" s="4">
        <f t="shared" si="13"/>
        <v>1900</v>
      </c>
      <c r="C431" s="4">
        <f t="shared" si="14"/>
        <v>1</v>
      </c>
      <c r="G431" s="4" t="s">
        <v>71</v>
      </c>
      <c r="K431" s="4" t="str">
        <f>IFERROR(VLOOKUP(J431,Config!$A:$B,2,0),"")</f>
        <v/>
      </c>
      <c r="M431" s="4" t="str">
        <f>IFERROR(VLOOKUP(J431,Config!$A:$G,7,0),"")</f>
        <v/>
      </c>
    </row>
    <row r="432" spans="1:13" x14ac:dyDescent="0.25">
      <c r="A432" s="1">
        <v>435</v>
      </c>
      <c r="B432" s="4">
        <f t="shared" si="13"/>
        <v>1900</v>
      </c>
      <c r="C432" s="4">
        <f t="shared" si="14"/>
        <v>1</v>
      </c>
      <c r="G432" s="4" t="s">
        <v>71</v>
      </c>
      <c r="K432" s="4" t="str">
        <f>IFERROR(VLOOKUP(J432,Config!$A:$B,2,0),"")</f>
        <v/>
      </c>
      <c r="M432" s="4" t="str">
        <f>IFERROR(VLOOKUP(J432,Config!$A:$G,7,0),"")</f>
        <v/>
      </c>
    </row>
    <row r="433" spans="1:13" x14ac:dyDescent="0.25">
      <c r="A433" s="1">
        <v>436</v>
      </c>
      <c r="B433" s="4">
        <f t="shared" si="13"/>
        <v>1900</v>
      </c>
      <c r="C433" s="4">
        <f t="shared" si="14"/>
        <v>1</v>
      </c>
      <c r="G433" s="4" t="s">
        <v>71</v>
      </c>
      <c r="K433" s="4" t="str">
        <f>IFERROR(VLOOKUP(J433,Config!$A:$B,2,0),"")</f>
        <v/>
      </c>
      <c r="M433" s="4" t="str">
        <f>IFERROR(VLOOKUP(J433,Config!$A:$G,7,0),"")</f>
        <v/>
      </c>
    </row>
    <row r="434" spans="1:13" x14ac:dyDescent="0.25">
      <c r="A434" s="1">
        <v>437</v>
      </c>
      <c r="B434" s="4">
        <f t="shared" si="13"/>
        <v>1900</v>
      </c>
      <c r="C434" s="4">
        <f t="shared" si="14"/>
        <v>1</v>
      </c>
      <c r="G434" s="4" t="s">
        <v>71</v>
      </c>
      <c r="K434" s="4" t="str">
        <f>IFERROR(VLOOKUP(J434,Config!$A:$B,2,0),"")</f>
        <v/>
      </c>
      <c r="M434" s="4" t="str">
        <f>IFERROR(VLOOKUP(J434,Config!$A:$G,7,0),"")</f>
        <v/>
      </c>
    </row>
    <row r="435" spans="1:13" x14ac:dyDescent="0.25">
      <c r="A435" s="1">
        <v>438</v>
      </c>
      <c r="B435" s="4">
        <f t="shared" si="13"/>
        <v>1900</v>
      </c>
      <c r="C435" s="4">
        <f t="shared" si="14"/>
        <v>1</v>
      </c>
      <c r="G435" s="4" t="s">
        <v>71</v>
      </c>
      <c r="K435" s="4" t="str">
        <f>IFERROR(VLOOKUP(J435,Config!$A:$B,2,0),"")</f>
        <v/>
      </c>
      <c r="M435" s="4" t="str">
        <f>IFERROR(VLOOKUP(J435,Config!$A:$G,7,0),"")</f>
        <v/>
      </c>
    </row>
    <row r="436" spans="1:13" x14ac:dyDescent="0.25">
      <c r="A436" s="1">
        <v>439</v>
      </c>
      <c r="B436" s="4">
        <f t="shared" si="13"/>
        <v>1900</v>
      </c>
      <c r="C436" s="4">
        <f t="shared" si="14"/>
        <v>1</v>
      </c>
      <c r="G436" s="4" t="s">
        <v>71</v>
      </c>
      <c r="K436" s="4" t="str">
        <f>IFERROR(VLOOKUP(J436,Config!$A:$B,2,0),"")</f>
        <v/>
      </c>
      <c r="M436" s="4" t="str">
        <f>IFERROR(VLOOKUP(J436,Config!$A:$G,7,0),"")</f>
        <v/>
      </c>
    </row>
    <row r="437" spans="1:13" x14ac:dyDescent="0.25">
      <c r="A437" s="1">
        <v>440</v>
      </c>
      <c r="B437" s="4">
        <f t="shared" si="13"/>
        <v>1900</v>
      </c>
      <c r="C437" s="4">
        <f t="shared" si="14"/>
        <v>1</v>
      </c>
      <c r="G437" s="4" t="s">
        <v>71</v>
      </c>
      <c r="K437" s="4" t="str">
        <f>IFERROR(VLOOKUP(J437,Config!$A:$B,2,0),"")</f>
        <v/>
      </c>
      <c r="M437" s="4" t="str">
        <f>IFERROR(VLOOKUP(J437,Config!$A:$G,7,0),"")</f>
        <v/>
      </c>
    </row>
    <row r="438" spans="1:13" x14ac:dyDescent="0.25">
      <c r="A438" s="1">
        <v>441</v>
      </c>
      <c r="B438" s="4">
        <f t="shared" si="13"/>
        <v>1900</v>
      </c>
      <c r="C438" s="4">
        <f t="shared" si="14"/>
        <v>1</v>
      </c>
      <c r="G438" s="4" t="s">
        <v>71</v>
      </c>
      <c r="K438" s="4" t="str">
        <f>IFERROR(VLOOKUP(J438,Config!$A:$B,2,0),"")</f>
        <v/>
      </c>
      <c r="M438" s="4" t="str">
        <f>IFERROR(VLOOKUP(J438,Config!$A:$G,7,0),"")</f>
        <v/>
      </c>
    </row>
    <row r="439" spans="1:13" x14ac:dyDescent="0.25">
      <c r="A439" s="1">
        <v>442</v>
      </c>
      <c r="B439" s="4">
        <f t="shared" si="13"/>
        <v>1900</v>
      </c>
      <c r="C439" s="4">
        <f t="shared" si="14"/>
        <v>1</v>
      </c>
      <c r="G439" s="4" t="s">
        <v>71</v>
      </c>
      <c r="K439" s="4" t="str">
        <f>IFERROR(VLOOKUP(J439,Config!$A:$B,2,0),"")</f>
        <v/>
      </c>
      <c r="M439" s="4" t="str">
        <f>IFERROR(VLOOKUP(J439,Config!$A:$G,7,0),"")</f>
        <v/>
      </c>
    </row>
    <row r="440" spans="1:13" x14ac:dyDescent="0.25">
      <c r="A440" s="1">
        <v>443</v>
      </c>
      <c r="B440" s="4">
        <f t="shared" si="13"/>
        <v>1900</v>
      </c>
      <c r="C440" s="4">
        <f t="shared" si="14"/>
        <v>1</v>
      </c>
      <c r="G440" s="4" t="s">
        <v>71</v>
      </c>
      <c r="K440" s="4" t="str">
        <f>IFERROR(VLOOKUP(J440,Config!$A:$B,2,0),"")</f>
        <v/>
      </c>
      <c r="M440" s="4" t="str">
        <f>IFERROR(VLOOKUP(J440,Config!$A:$G,7,0),"")</f>
        <v/>
      </c>
    </row>
    <row r="441" spans="1:13" x14ac:dyDescent="0.25">
      <c r="A441" s="1">
        <v>444</v>
      </c>
      <c r="B441" s="4">
        <f t="shared" si="13"/>
        <v>1900</v>
      </c>
      <c r="C441" s="4">
        <f t="shared" si="14"/>
        <v>1</v>
      </c>
      <c r="G441" s="4" t="s">
        <v>71</v>
      </c>
      <c r="K441" s="4" t="str">
        <f>IFERROR(VLOOKUP(J441,Config!$A:$B,2,0),"")</f>
        <v/>
      </c>
      <c r="M441" s="4" t="str">
        <f>IFERROR(VLOOKUP(J441,Config!$A:$G,7,0),"")</f>
        <v/>
      </c>
    </row>
    <row r="442" spans="1:13" x14ac:dyDescent="0.25">
      <c r="A442" s="1">
        <v>445</v>
      </c>
      <c r="B442" s="4">
        <f t="shared" si="13"/>
        <v>1900</v>
      </c>
      <c r="C442" s="4">
        <f t="shared" si="14"/>
        <v>1</v>
      </c>
      <c r="G442" s="4" t="s">
        <v>71</v>
      </c>
      <c r="K442" s="4" t="str">
        <f>IFERROR(VLOOKUP(J442,Config!$A:$B,2,0),"")</f>
        <v/>
      </c>
      <c r="M442" s="4" t="str">
        <f>IFERROR(VLOOKUP(J442,Config!$A:$G,7,0),"")</f>
        <v/>
      </c>
    </row>
    <row r="443" spans="1:13" x14ac:dyDescent="0.25">
      <c r="A443" s="1">
        <v>446</v>
      </c>
      <c r="B443" s="4">
        <f t="shared" si="13"/>
        <v>1900</v>
      </c>
      <c r="C443" s="4">
        <f t="shared" si="14"/>
        <v>1</v>
      </c>
      <c r="G443" s="4" t="s">
        <v>71</v>
      </c>
      <c r="K443" s="4" t="str">
        <f>IFERROR(VLOOKUP(J443,Config!$A:$B,2,0),"")</f>
        <v/>
      </c>
      <c r="M443" s="4" t="str">
        <f>IFERROR(VLOOKUP(J443,Config!$A:$G,7,0),"")</f>
        <v/>
      </c>
    </row>
    <row r="444" spans="1:13" x14ac:dyDescent="0.25">
      <c r="A444" s="1">
        <v>447</v>
      </c>
      <c r="B444" s="4">
        <f t="shared" ref="B444:B507" si="15">YEAR(D444)</f>
        <v>1900</v>
      </c>
      <c r="C444" s="4">
        <f t="shared" ref="C444:C507" si="16">MONTH(D444)</f>
        <v>1</v>
      </c>
      <c r="G444" s="4" t="s">
        <v>71</v>
      </c>
      <c r="K444" s="4" t="str">
        <f>IFERROR(VLOOKUP(J444,Config!$A:$B,2,0),"")</f>
        <v/>
      </c>
      <c r="M444" s="4" t="str">
        <f>IFERROR(VLOOKUP(J444,Config!$A:$G,7,0),"")</f>
        <v/>
      </c>
    </row>
    <row r="445" spans="1:13" x14ac:dyDescent="0.25">
      <c r="A445" s="1">
        <v>448</v>
      </c>
      <c r="B445" s="4">
        <f t="shared" si="15"/>
        <v>1900</v>
      </c>
      <c r="C445" s="4">
        <f t="shared" si="16"/>
        <v>1</v>
      </c>
      <c r="G445" s="4" t="s">
        <v>71</v>
      </c>
      <c r="K445" s="4" t="str">
        <f>IFERROR(VLOOKUP(J445,Config!$A:$B,2,0),"")</f>
        <v/>
      </c>
      <c r="M445" s="4" t="str">
        <f>IFERROR(VLOOKUP(J445,Config!$A:$G,7,0),"")</f>
        <v/>
      </c>
    </row>
    <row r="446" spans="1:13" x14ac:dyDescent="0.25">
      <c r="A446" s="1">
        <v>449</v>
      </c>
      <c r="B446" s="4">
        <f t="shared" si="15"/>
        <v>1900</v>
      </c>
      <c r="C446" s="4">
        <f t="shared" si="16"/>
        <v>1</v>
      </c>
      <c r="G446" s="4" t="s">
        <v>71</v>
      </c>
      <c r="K446" s="4" t="str">
        <f>IFERROR(VLOOKUP(J446,Config!$A:$B,2,0),"")</f>
        <v/>
      </c>
      <c r="M446" s="4" t="str">
        <f>IFERROR(VLOOKUP(J446,Config!$A:$G,7,0),"")</f>
        <v/>
      </c>
    </row>
    <row r="447" spans="1:13" x14ac:dyDescent="0.25">
      <c r="A447" s="1">
        <v>450</v>
      </c>
      <c r="B447" s="4">
        <f t="shared" si="15"/>
        <v>1900</v>
      </c>
      <c r="C447" s="4">
        <f t="shared" si="16"/>
        <v>1</v>
      </c>
      <c r="G447" s="4" t="s">
        <v>71</v>
      </c>
      <c r="K447" s="4" t="str">
        <f>IFERROR(VLOOKUP(J447,Config!$A:$B,2,0),"")</f>
        <v/>
      </c>
      <c r="M447" s="4" t="str">
        <f>IFERROR(VLOOKUP(J447,Config!$A:$G,7,0),"")</f>
        <v/>
      </c>
    </row>
    <row r="448" spans="1:13" x14ac:dyDescent="0.25">
      <c r="A448" s="1">
        <v>451</v>
      </c>
      <c r="B448" s="4">
        <f t="shared" si="15"/>
        <v>1900</v>
      </c>
      <c r="C448" s="4">
        <f t="shared" si="16"/>
        <v>1</v>
      </c>
      <c r="G448" s="4" t="s">
        <v>71</v>
      </c>
      <c r="K448" s="4" t="str">
        <f>IFERROR(VLOOKUP(J448,Config!$A:$B,2,0),"")</f>
        <v/>
      </c>
      <c r="M448" s="4" t="str">
        <f>IFERROR(VLOOKUP(J448,Config!$A:$G,7,0),"")</f>
        <v/>
      </c>
    </row>
    <row r="449" spans="1:13" x14ac:dyDescent="0.25">
      <c r="A449" s="1">
        <v>452</v>
      </c>
      <c r="B449" s="4">
        <f t="shared" si="15"/>
        <v>1900</v>
      </c>
      <c r="C449" s="4">
        <f t="shared" si="16"/>
        <v>1</v>
      </c>
      <c r="G449" s="4" t="s">
        <v>71</v>
      </c>
      <c r="K449" s="4" t="str">
        <f>IFERROR(VLOOKUP(J449,Config!$A:$B,2,0),"")</f>
        <v/>
      </c>
      <c r="M449" s="4" t="str">
        <f>IFERROR(VLOOKUP(J449,Config!$A:$G,7,0),"")</f>
        <v/>
      </c>
    </row>
    <row r="450" spans="1:13" x14ac:dyDescent="0.25">
      <c r="A450" s="1">
        <v>453</v>
      </c>
      <c r="B450" s="4">
        <f t="shared" si="15"/>
        <v>1900</v>
      </c>
      <c r="C450" s="4">
        <f t="shared" si="16"/>
        <v>1</v>
      </c>
      <c r="G450" s="4" t="s">
        <v>71</v>
      </c>
      <c r="K450" s="4" t="str">
        <f>IFERROR(VLOOKUP(J450,Config!$A:$B,2,0),"")</f>
        <v/>
      </c>
      <c r="M450" s="4" t="str">
        <f>IFERROR(VLOOKUP(J450,Config!$A:$G,7,0),"")</f>
        <v/>
      </c>
    </row>
    <row r="451" spans="1:13" x14ac:dyDescent="0.25">
      <c r="A451" s="1">
        <v>454</v>
      </c>
      <c r="B451" s="4">
        <f t="shared" si="15"/>
        <v>1900</v>
      </c>
      <c r="C451" s="4">
        <f t="shared" si="16"/>
        <v>1</v>
      </c>
      <c r="G451" s="4" t="s">
        <v>71</v>
      </c>
      <c r="K451" s="4" t="str">
        <f>IFERROR(VLOOKUP(J451,Config!$A:$B,2,0),"")</f>
        <v/>
      </c>
      <c r="M451" s="4" t="str">
        <f>IFERROR(VLOOKUP(J451,Config!$A:$G,7,0),"")</f>
        <v/>
      </c>
    </row>
    <row r="452" spans="1:13" x14ac:dyDescent="0.25">
      <c r="A452" s="1">
        <v>455</v>
      </c>
      <c r="B452" s="4">
        <f t="shared" si="15"/>
        <v>1900</v>
      </c>
      <c r="C452" s="4">
        <f t="shared" si="16"/>
        <v>1</v>
      </c>
      <c r="G452" s="4" t="s">
        <v>71</v>
      </c>
      <c r="K452" s="4" t="str">
        <f>IFERROR(VLOOKUP(J452,Config!$A:$B,2,0),"")</f>
        <v/>
      </c>
      <c r="M452" s="4" t="str">
        <f>IFERROR(VLOOKUP(J452,Config!$A:$G,7,0),"")</f>
        <v/>
      </c>
    </row>
    <row r="453" spans="1:13" x14ac:dyDescent="0.25">
      <c r="A453" s="1">
        <v>456</v>
      </c>
      <c r="B453" s="4">
        <f t="shared" si="15"/>
        <v>1900</v>
      </c>
      <c r="C453" s="4">
        <f t="shared" si="16"/>
        <v>1</v>
      </c>
      <c r="G453" s="4" t="s">
        <v>71</v>
      </c>
      <c r="K453" s="4" t="str">
        <f>IFERROR(VLOOKUP(J453,Config!$A:$B,2,0),"")</f>
        <v/>
      </c>
      <c r="M453" s="4" t="str">
        <f>IFERROR(VLOOKUP(J453,Config!$A:$G,7,0),"")</f>
        <v/>
      </c>
    </row>
    <row r="454" spans="1:13" x14ac:dyDescent="0.25">
      <c r="A454" s="1">
        <v>457</v>
      </c>
      <c r="B454" s="4">
        <f t="shared" si="15"/>
        <v>1900</v>
      </c>
      <c r="C454" s="4">
        <f t="shared" si="16"/>
        <v>1</v>
      </c>
      <c r="G454" s="4" t="s">
        <v>71</v>
      </c>
      <c r="K454" s="4" t="str">
        <f>IFERROR(VLOOKUP(J454,Config!$A:$B,2,0),"")</f>
        <v/>
      </c>
      <c r="M454" s="4" t="str">
        <f>IFERROR(VLOOKUP(J454,Config!$A:$G,7,0),"")</f>
        <v/>
      </c>
    </row>
    <row r="455" spans="1:13" x14ac:dyDescent="0.25">
      <c r="A455" s="1">
        <v>458</v>
      </c>
      <c r="B455" s="4">
        <f t="shared" si="15"/>
        <v>1900</v>
      </c>
      <c r="C455" s="4">
        <f t="shared" si="16"/>
        <v>1</v>
      </c>
      <c r="G455" s="4" t="s">
        <v>71</v>
      </c>
      <c r="K455" s="4" t="str">
        <f>IFERROR(VLOOKUP(J455,Config!$A:$B,2,0),"")</f>
        <v/>
      </c>
      <c r="M455" s="4" t="str">
        <f>IFERROR(VLOOKUP(J455,Config!$A:$G,7,0),"")</f>
        <v/>
      </c>
    </row>
    <row r="456" spans="1:13" x14ac:dyDescent="0.25">
      <c r="A456" s="1">
        <v>459</v>
      </c>
      <c r="B456" s="4">
        <f t="shared" si="15"/>
        <v>1900</v>
      </c>
      <c r="C456" s="4">
        <f t="shared" si="16"/>
        <v>1</v>
      </c>
      <c r="G456" s="4" t="s">
        <v>71</v>
      </c>
      <c r="K456" s="4" t="str">
        <f>IFERROR(VLOOKUP(J456,Config!$A:$B,2,0),"")</f>
        <v/>
      </c>
      <c r="M456" s="4" t="str">
        <f>IFERROR(VLOOKUP(J456,Config!$A:$G,7,0),"")</f>
        <v/>
      </c>
    </row>
    <row r="457" spans="1:13" x14ac:dyDescent="0.25">
      <c r="A457" s="1">
        <v>460</v>
      </c>
      <c r="B457" s="4">
        <f t="shared" si="15"/>
        <v>1900</v>
      </c>
      <c r="C457" s="4">
        <f t="shared" si="16"/>
        <v>1</v>
      </c>
      <c r="G457" s="4" t="s">
        <v>71</v>
      </c>
      <c r="K457" s="4" t="str">
        <f>IFERROR(VLOOKUP(J457,Config!$A:$B,2,0),"")</f>
        <v/>
      </c>
      <c r="M457" s="4" t="str">
        <f>IFERROR(VLOOKUP(J457,Config!$A:$G,7,0),"")</f>
        <v/>
      </c>
    </row>
    <row r="458" spans="1:13" x14ac:dyDescent="0.25">
      <c r="A458" s="1">
        <v>461</v>
      </c>
      <c r="B458" s="4">
        <f t="shared" si="15"/>
        <v>1900</v>
      </c>
      <c r="C458" s="4">
        <f t="shared" si="16"/>
        <v>1</v>
      </c>
      <c r="G458" s="4" t="s">
        <v>71</v>
      </c>
      <c r="K458" s="4" t="str">
        <f>IFERROR(VLOOKUP(J458,Config!$A:$B,2,0),"")</f>
        <v/>
      </c>
      <c r="M458" s="4" t="str">
        <f>IFERROR(VLOOKUP(J458,Config!$A:$G,7,0),"")</f>
        <v/>
      </c>
    </row>
    <row r="459" spans="1:13" x14ac:dyDescent="0.25">
      <c r="A459" s="1">
        <v>462</v>
      </c>
      <c r="B459" s="4">
        <f t="shared" si="15"/>
        <v>1900</v>
      </c>
      <c r="C459" s="4">
        <f t="shared" si="16"/>
        <v>1</v>
      </c>
      <c r="G459" s="4" t="s">
        <v>71</v>
      </c>
      <c r="K459" s="4" t="str">
        <f>IFERROR(VLOOKUP(J459,Config!$A:$B,2,0),"")</f>
        <v/>
      </c>
      <c r="M459" s="4" t="str">
        <f>IFERROR(VLOOKUP(J459,Config!$A:$G,7,0),"")</f>
        <v/>
      </c>
    </row>
    <row r="460" spans="1:13" x14ac:dyDescent="0.25">
      <c r="A460" s="1">
        <v>463</v>
      </c>
      <c r="B460" s="4">
        <f t="shared" si="15"/>
        <v>1900</v>
      </c>
      <c r="C460" s="4">
        <f t="shared" si="16"/>
        <v>1</v>
      </c>
      <c r="G460" s="4" t="s">
        <v>71</v>
      </c>
      <c r="K460" s="4" t="str">
        <f>IFERROR(VLOOKUP(J460,Config!$A:$B,2,0),"")</f>
        <v/>
      </c>
      <c r="M460" s="4" t="str">
        <f>IFERROR(VLOOKUP(J460,Config!$A:$G,7,0),"")</f>
        <v/>
      </c>
    </row>
    <row r="461" spans="1:13" x14ac:dyDescent="0.25">
      <c r="A461" s="1">
        <v>464</v>
      </c>
      <c r="B461" s="4">
        <f t="shared" si="15"/>
        <v>1900</v>
      </c>
      <c r="C461" s="4">
        <f t="shared" si="16"/>
        <v>1</v>
      </c>
      <c r="G461" s="4" t="s">
        <v>71</v>
      </c>
      <c r="K461" s="4" t="str">
        <f>IFERROR(VLOOKUP(J461,Config!$A:$B,2,0),"")</f>
        <v/>
      </c>
      <c r="M461" s="4" t="str">
        <f>IFERROR(VLOOKUP(J461,Config!$A:$G,7,0),"")</f>
        <v/>
      </c>
    </row>
    <row r="462" spans="1:13" x14ac:dyDescent="0.25">
      <c r="A462" s="1">
        <v>465</v>
      </c>
      <c r="B462" s="4">
        <f t="shared" si="15"/>
        <v>1900</v>
      </c>
      <c r="C462" s="4">
        <f t="shared" si="16"/>
        <v>1</v>
      </c>
      <c r="G462" s="4" t="s">
        <v>71</v>
      </c>
      <c r="K462" s="4" t="str">
        <f>IFERROR(VLOOKUP(J462,Config!$A:$B,2,0),"")</f>
        <v/>
      </c>
      <c r="M462" s="4" t="str">
        <f>IFERROR(VLOOKUP(J462,Config!$A:$G,7,0),"")</f>
        <v/>
      </c>
    </row>
    <row r="463" spans="1:13" x14ac:dyDescent="0.25">
      <c r="A463" s="1">
        <v>466</v>
      </c>
      <c r="B463" s="4">
        <f t="shared" si="15"/>
        <v>1900</v>
      </c>
      <c r="C463" s="4">
        <f t="shared" si="16"/>
        <v>1</v>
      </c>
      <c r="G463" s="4" t="s">
        <v>71</v>
      </c>
      <c r="K463" s="4" t="str">
        <f>IFERROR(VLOOKUP(J463,Config!$A:$B,2,0),"")</f>
        <v/>
      </c>
      <c r="M463" s="4" t="str">
        <f>IFERROR(VLOOKUP(J463,Config!$A:$G,7,0),"")</f>
        <v/>
      </c>
    </row>
    <row r="464" spans="1:13" x14ac:dyDescent="0.25">
      <c r="A464" s="1">
        <v>467</v>
      </c>
      <c r="B464" s="4">
        <f t="shared" si="15"/>
        <v>1900</v>
      </c>
      <c r="C464" s="4">
        <f t="shared" si="16"/>
        <v>1</v>
      </c>
      <c r="G464" s="4" t="s">
        <v>71</v>
      </c>
      <c r="K464" s="4" t="str">
        <f>IFERROR(VLOOKUP(J464,Config!$A:$B,2,0),"")</f>
        <v/>
      </c>
      <c r="M464" s="4" t="str">
        <f>IFERROR(VLOOKUP(J464,Config!$A:$G,7,0),"")</f>
        <v/>
      </c>
    </row>
    <row r="465" spans="1:13" x14ac:dyDescent="0.25">
      <c r="A465" s="1">
        <v>468</v>
      </c>
      <c r="B465" s="4">
        <f t="shared" si="15"/>
        <v>1900</v>
      </c>
      <c r="C465" s="4">
        <f t="shared" si="16"/>
        <v>1</v>
      </c>
      <c r="G465" s="4" t="s">
        <v>71</v>
      </c>
      <c r="K465" s="4" t="str">
        <f>IFERROR(VLOOKUP(J465,Config!$A:$B,2,0),"")</f>
        <v/>
      </c>
      <c r="M465" s="4" t="str">
        <f>IFERROR(VLOOKUP(J465,Config!$A:$G,7,0),"")</f>
        <v/>
      </c>
    </row>
    <row r="466" spans="1:13" x14ac:dyDescent="0.25">
      <c r="A466" s="1">
        <v>469</v>
      </c>
      <c r="B466" s="4">
        <f t="shared" si="15"/>
        <v>1900</v>
      </c>
      <c r="C466" s="4">
        <f t="shared" si="16"/>
        <v>1</v>
      </c>
      <c r="G466" s="4" t="s">
        <v>71</v>
      </c>
      <c r="K466" s="4" t="str">
        <f>IFERROR(VLOOKUP(J466,Config!$A:$B,2,0),"")</f>
        <v/>
      </c>
      <c r="M466" s="4" t="str">
        <f>IFERROR(VLOOKUP(J466,Config!$A:$G,7,0),"")</f>
        <v/>
      </c>
    </row>
    <row r="467" spans="1:13" x14ac:dyDescent="0.25">
      <c r="A467" s="1">
        <v>470</v>
      </c>
      <c r="B467" s="4">
        <f t="shared" si="15"/>
        <v>1900</v>
      </c>
      <c r="C467" s="4">
        <f t="shared" si="16"/>
        <v>1</v>
      </c>
      <c r="G467" s="4" t="s">
        <v>71</v>
      </c>
      <c r="K467" s="4" t="str">
        <f>IFERROR(VLOOKUP(J467,Config!$A:$B,2,0),"")</f>
        <v/>
      </c>
      <c r="M467" s="4" t="str">
        <f>IFERROR(VLOOKUP(J467,Config!$A:$G,7,0),"")</f>
        <v/>
      </c>
    </row>
    <row r="468" spans="1:13" x14ac:dyDescent="0.25">
      <c r="A468" s="1">
        <v>471</v>
      </c>
      <c r="B468" s="4">
        <f t="shared" si="15"/>
        <v>1900</v>
      </c>
      <c r="C468" s="4">
        <f t="shared" si="16"/>
        <v>1</v>
      </c>
      <c r="G468" s="4" t="s">
        <v>71</v>
      </c>
      <c r="K468" s="4" t="str">
        <f>IFERROR(VLOOKUP(J468,Config!$A:$B,2,0),"")</f>
        <v/>
      </c>
      <c r="M468" s="4" t="str">
        <f>IFERROR(VLOOKUP(J468,Config!$A:$G,7,0),"")</f>
        <v/>
      </c>
    </row>
    <row r="469" spans="1:13" x14ac:dyDescent="0.25">
      <c r="A469" s="1">
        <v>472</v>
      </c>
      <c r="B469" s="4">
        <f t="shared" si="15"/>
        <v>1900</v>
      </c>
      <c r="C469" s="4">
        <f t="shared" si="16"/>
        <v>1</v>
      </c>
      <c r="G469" s="4" t="s">
        <v>71</v>
      </c>
      <c r="K469" s="4" t="str">
        <f>IFERROR(VLOOKUP(J469,Config!$A:$B,2,0),"")</f>
        <v/>
      </c>
      <c r="M469" s="4" t="str">
        <f>IFERROR(VLOOKUP(J469,Config!$A:$G,7,0),"")</f>
        <v/>
      </c>
    </row>
    <row r="470" spans="1:13" x14ac:dyDescent="0.25">
      <c r="A470" s="1">
        <v>473</v>
      </c>
      <c r="B470" s="4">
        <f t="shared" si="15"/>
        <v>1900</v>
      </c>
      <c r="C470" s="4">
        <f t="shared" si="16"/>
        <v>1</v>
      </c>
      <c r="G470" s="4" t="s">
        <v>71</v>
      </c>
      <c r="K470" s="4" t="str">
        <f>IFERROR(VLOOKUP(J470,Config!$A:$B,2,0),"")</f>
        <v/>
      </c>
      <c r="M470" s="4" t="str">
        <f>IFERROR(VLOOKUP(J470,Config!$A:$G,7,0),"")</f>
        <v/>
      </c>
    </row>
    <row r="471" spans="1:13" x14ac:dyDescent="0.25">
      <c r="A471" s="1">
        <v>474</v>
      </c>
      <c r="B471" s="4">
        <f t="shared" si="15"/>
        <v>1900</v>
      </c>
      <c r="C471" s="4">
        <f t="shared" si="16"/>
        <v>1</v>
      </c>
      <c r="G471" s="4" t="s">
        <v>71</v>
      </c>
      <c r="K471" s="4" t="str">
        <f>IFERROR(VLOOKUP(J471,Config!$A:$B,2,0),"")</f>
        <v/>
      </c>
      <c r="M471" s="4" t="str">
        <f>IFERROR(VLOOKUP(J471,Config!$A:$G,7,0),"")</f>
        <v/>
      </c>
    </row>
    <row r="472" spans="1:13" x14ac:dyDescent="0.25">
      <c r="A472" s="1">
        <v>475</v>
      </c>
      <c r="B472" s="4">
        <f t="shared" si="15"/>
        <v>1900</v>
      </c>
      <c r="C472" s="4">
        <f t="shared" si="16"/>
        <v>1</v>
      </c>
      <c r="G472" s="4" t="s">
        <v>71</v>
      </c>
      <c r="K472" s="4" t="str">
        <f>IFERROR(VLOOKUP(J472,Config!$A:$B,2,0),"")</f>
        <v/>
      </c>
      <c r="M472" s="4" t="str">
        <f>IFERROR(VLOOKUP(J472,Config!$A:$G,7,0),"")</f>
        <v/>
      </c>
    </row>
    <row r="473" spans="1:13" x14ac:dyDescent="0.25">
      <c r="A473" s="1">
        <v>476</v>
      </c>
      <c r="B473" s="4">
        <f t="shared" si="15"/>
        <v>1900</v>
      </c>
      <c r="C473" s="4">
        <f t="shared" si="16"/>
        <v>1</v>
      </c>
      <c r="G473" s="4" t="s">
        <v>71</v>
      </c>
      <c r="K473" s="4" t="str">
        <f>IFERROR(VLOOKUP(J473,Config!$A:$B,2,0),"")</f>
        <v/>
      </c>
      <c r="M473" s="4" t="str">
        <f>IFERROR(VLOOKUP(J473,Config!$A:$G,7,0),"")</f>
        <v/>
      </c>
    </row>
    <row r="474" spans="1:13" x14ac:dyDescent="0.25">
      <c r="A474" s="1">
        <v>477</v>
      </c>
      <c r="B474" s="4">
        <f t="shared" si="15"/>
        <v>1900</v>
      </c>
      <c r="C474" s="4">
        <f t="shared" si="16"/>
        <v>1</v>
      </c>
      <c r="G474" s="4" t="s">
        <v>71</v>
      </c>
      <c r="K474" s="4" t="str">
        <f>IFERROR(VLOOKUP(J474,Config!$A:$B,2,0),"")</f>
        <v/>
      </c>
      <c r="M474" s="4" t="str">
        <f>IFERROR(VLOOKUP(J474,Config!$A:$G,7,0),"")</f>
        <v/>
      </c>
    </row>
    <row r="475" spans="1:13" x14ac:dyDescent="0.25">
      <c r="A475" s="1">
        <v>478</v>
      </c>
      <c r="B475" s="4">
        <f t="shared" si="15"/>
        <v>1900</v>
      </c>
      <c r="C475" s="4">
        <f t="shared" si="16"/>
        <v>1</v>
      </c>
      <c r="G475" s="4" t="s">
        <v>71</v>
      </c>
      <c r="K475" s="4" t="str">
        <f>IFERROR(VLOOKUP(J475,Config!$A:$B,2,0),"")</f>
        <v/>
      </c>
      <c r="M475" s="4" t="str">
        <f>IFERROR(VLOOKUP(J475,Config!$A:$G,7,0),"")</f>
        <v/>
      </c>
    </row>
    <row r="476" spans="1:13" x14ac:dyDescent="0.25">
      <c r="A476" s="1">
        <v>479</v>
      </c>
      <c r="B476" s="4">
        <f t="shared" si="15"/>
        <v>1900</v>
      </c>
      <c r="C476" s="4">
        <f t="shared" si="16"/>
        <v>1</v>
      </c>
      <c r="G476" s="4" t="s">
        <v>71</v>
      </c>
      <c r="K476" s="4" t="str">
        <f>IFERROR(VLOOKUP(J476,Config!$A:$B,2,0),"")</f>
        <v/>
      </c>
      <c r="M476" s="4" t="str">
        <f>IFERROR(VLOOKUP(J476,Config!$A:$G,7,0),"")</f>
        <v/>
      </c>
    </row>
    <row r="477" spans="1:13" x14ac:dyDescent="0.25">
      <c r="A477" s="1">
        <v>480</v>
      </c>
      <c r="B477" s="4">
        <f t="shared" si="15"/>
        <v>1900</v>
      </c>
      <c r="C477" s="4">
        <f t="shared" si="16"/>
        <v>1</v>
      </c>
      <c r="G477" s="4" t="s">
        <v>71</v>
      </c>
      <c r="K477" s="4" t="str">
        <f>IFERROR(VLOOKUP(J477,Config!$A:$B,2,0),"")</f>
        <v/>
      </c>
      <c r="M477" s="4" t="str">
        <f>IFERROR(VLOOKUP(J477,Config!$A:$G,7,0),"")</f>
        <v/>
      </c>
    </row>
    <row r="478" spans="1:13" x14ac:dyDescent="0.25">
      <c r="A478" s="1">
        <v>481</v>
      </c>
      <c r="B478" s="4">
        <f t="shared" si="15"/>
        <v>1900</v>
      </c>
      <c r="C478" s="4">
        <f t="shared" si="16"/>
        <v>1</v>
      </c>
      <c r="G478" s="4" t="s">
        <v>71</v>
      </c>
      <c r="K478" s="4" t="str">
        <f>IFERROR(VLOOKUP(J478,Config!$A:$B,2,0),"")</f>
        <v/>
      </c>
      <c r="M478" s="4" t="str">
        <f>IFERROR(VLOOKUP(J478,Config!$A:$G,7,0),"")</f>
        <v/>
      </c>
    </row>
    <row r="479" spans="1:13" x14ac:dyDescent="0.25">
      <c r="A479" s="1">
        <v>482</v>
      </c>
      <c r="B479" s="4">
        <f t="shared" si="15"/>
        <v>1900</v>
      </c>
      <c r="C479" s="4">
        <f t="shared" si="16"/>
        <v>1</v>
      </c>
      <c r="G479" s="4" t="s">
        <v>71</v>
      </c>
      <c r="K479" s="4" t="str">
        <f>IFERROR(VLOOKUP(J479,Config!$A:$B,2,0),"")</f>
        <v/>
      </c>
      <c r="M479" s="4" t="str">
        <f>IFERROR(VLOOKUP(J479,Config!$A:$G,7,0),"")</f>
        <v/>
      </c>
    </row>
    <row r="480" spans="1:13" x14ac:dyDescent="0.25">
      <c r="A480" s="1">
        <v>483</v>
      </c>
      <c r="B480" s="4">
        <f t="shared" si="15"/>
        <v>1900</v>
      </c>
      <c r="C480" s="4">
        <f t="shared" si="16"/>
        <v>1</v>
      </c>
      <c r="G480" s="4" t="s">
        <v>71</v>
      </c>
      <c r="K480" s="4" t="str">
        <f>IFERROR(VLOOKUP(J480,Config!$A:$B,2,0),"")</f>
        <v/>
      </c>
      <c r="M480" s="4" t="str">
        <f>IFERROR(VLOOKUP(J480,Config!$A:$G,7,0),"")</f>
        <v/>
      </c>
    </row>
    <row r="481" spans="1:13" x14ac:dyDescent="0.25">
      <c r="A481" s="1">
        <v>484</v>
      </c>
      <c r="B481" s="4">
        <f t="shared" si="15"/>
        <v>1900</v>
      </c>
      <c r="C481" s="4">
        <f t="shared" si="16"/>
        <v>1</v>
      </c>
      <c r="G481" s="4" t="s">
        <v>71</v>
      </c>
      <c r="K481" s="4" t="str">
        <f>IFERROR(VLOOKUP(J481,Config!$A:$B,2,0),"")</f>
        <v/>
      </c>
      <c r="M481" s="4" t="str">
        <f>IFERROR(VLOOKUP(J481,Config!$A:$G,7,0),"")</f>
        <v/>
      </c>
    </row>
    <row r="482" spans="1:13" x14ac:dyDescent="0.25">
      <c r="A482" s="1">
        <v>485</v>
      </c>
      <c r="B482" s="4">
        <f t="shared" si="15"/>
        <v>1900</v>
      </c>
      <c r="C482" s="4">
        <f t="shared" si="16"/>
        <v>1</v>
      </c>
      <c r="G482" s="4" t="s">
        <v>71</v>
      </c>
      <c r="K482" s="4" t="str">
        <f>IFERROR(VLOOKUP(J482,Config!$A:$B,2,0),"")</f>
        <v/>
      </c>
      <c r="M482" s="4" t="str">
        <f>IFERROR(VLOOKUP(J482,Config!$A:$G,7,0),"")</f>
        <v/>
      </c>
    </row>
    <row r="483" spans="1:13" x14ac:dyDescent="0.25">
      <c r="A483" s="1">
        <v>486</v>
      </c>
      <c r="B483" s="4">
        <f t="shared" si="15"/>
        <v>1900</v>
      </c>
      <c r="C483" s="4">
        <f t="shared" si="16"/>
        <v>1</v>
      </c>
      <c r="G483" s="4" t="s">
        <v>71</v>
      </c>
      <c r="K483" s="4" t="str">
        <f>IFERROR(VLOOKUP(J483,Config!$A:$B,2,0),"")</f>
        <v/>
      </c>
      <c r="M483" s="4" t="str">
        <f>IFERROR(VLOOKUP(J483,Config!$A:$G,7,0),"")</f>
        <v/>
      </c>
    </row>
    <row r="484" spans="1:13" x14ac:dyDescent="0.25">
      <c r="A484" s="1">
        <v>487</v>
      </c>
      <c r="B484" s="4">
        <f t="shared" si="15"/>
        <v>1900</v>
      </c>
      <c r="C484" s="4">
        <f t="shared" si="16"/>
        <v>1</v>
      </c>
      <c r="G484" s="4" t="s">
        <v>71</v>
      </c>
      <c r="K484" s="4" t="str">
        <f>IFERROR(VLOOKUP(J484,Config!$A:$B,2,0),"")</f>
        <v/>
      </c>
      <c r="M484" s="4" t="str">
        <f>IFERROR(VLOOKUP(J484,Config!$A:$G,7,0),"")</f>
        <v/>
      </c>
    </row>
    <row r="485" spans="1:13" x14ac:dyDescent="0.25">
      <c r="A485" s="1">
        <v>488</v>
      </c>
      <c r="B485" s="4">
        <f t="shared" si="15"/>
        <v>1900</v>
      </c>
      <c r="C485" s="4">
        <f t="shared" si="16"/>
        <v>1</v>
      </c>
      <c r="G485" s="4" t="s">
        <v>71</v>
      </c>
      <c r="K485" s="4" t="str">
        <f>IFERROR(VLOOKUP(J485,Config!$A:$B,2,0),"")</f>
        <v/>
      </c>
      <c r="M485" s="4" t="str">
        <f>IFERROR(VLOOKUP(J485,Config!$A:$G,7,0),"")</f>
        <v/>
      </c>
    </row>
    <row r="486" spans="1:13" x14ac:dyDescent="0.25">
      <c r="A486" s="1">
        <v>489</v>
      </c>
      <c r="B486" s="4">
        <f t="shared" si="15"/>
        <v>1900</v>
      </c>
      <c r="C486" s="4">
        <f t="shared" si="16"/>
        <v>1</v>
      </c>
      <c r="G486" s="4" t="s">
        <v>71</v>
      </c>
      <c r="K486" s="4" t="str">
        <f>IFERROR(VLOOKUP(J486,Config!$A:$B,2,0),"")</f>
        <v/>
      </c>
      <c r="M486" s="4" t="str">
        <f>IFERROR(VLOOKUP(J486,Config!$A:$G,7,0),"")</f>
        <v/>
      </c>
    </row>
    <row r="487" spans="1:13" x14ac:dyDescent="0.25">
      <c r="A487" s="1">
        <v>490</v>
      </c>
      <c r="B487" s="4">
        <f t="shared" si="15"/>
        <v>1900</v>
      </c>
      <c r="C487" s="4">
        <f t="shared" si="16"/>
        <v>1</v>
      </c>
      <c r="G487" s="4" t="s">
        <v>71</v>
      </c>
      <c r="K487" s="4" t="str">
        <f>IFERROR(VLOOKUP(J487,Config!$A:$B,2,0),"")</f>
        <v/>
      </c>
      <c r="M487" s="4" t="str">
        <f>IFERROR(VLOOKUP(J487,Config!$A:$G,7,0),"")</f>
        <v/>
      </c>
    </row>
    <row r="488" spans="1:13" x14ac:dyDescent="0.25">
      <c r="A488" s="1">
        <v>491</v>
      </c>
      <c r="B488" s="4">
        <f t="shared" si="15"/>
        <v>1900</v>
      </c>
      <c r="C488" s="4">
        <f t="shared" si="16"/>
        <v>1</v>
      </c>
      <c r="G488" s="4" t="s">
        <v>71</v>
      </c>
      <c r="K488" s="4" t="str">
        <f>IFERROR(VLOOKUP(J488,Config!$A:$B,2,0),"")</f>
        <v/>
      </c>
      <c r="M488" s="4" t="str">
        <f>IFERROR(VLOOKUP(J488,Config!$A:$G,7,0),"")</f>
        <v/>
      </c>
    </row>
    <row r="489" spans="1:13" x14ac:dyDescent="0.25">
      <c r="A489" s="1">
        <v>492</v>
      </c>
      <c r="B489" s="4">
        <f t="shared" si="15"/>
        <v>1900</v>
      </c>
      <c r="C489" s="4">
        <f t="shared" si="16"/>
        <v>1</v>
      </c>
      <c r="G489" s="4" t="s">
        <v>71</v>
      </c>
      <c r="K489" s="4" t="str">
        <f>IFERROR(VLOOKUP(J489,Config!$A:$B,2,0),"")</f>
        <v/>
      </c>
      <c r="M489" s="4" t="str">
        <f>IFERROR(VLOOKUP(J489,Config!$A:$G,7,0),"")</f>
        <v/>
      </c>
    </row>
    <row r="490" spans="1:13" x14ac:dyDescent="0.25">
      <c r="A490" s="1">
        <v>493</v>
      </c>
      <c r="B490" s="4">
        <f t="shared" si="15"/>
        <v>1900</v>
      </c>
      <c r="C490" s="4">
        <f t="shared" si="16"/>
        <v>1</v>
      </c>
      <c r="G490" s="4" t="s">
        <v>71</v>
      </c>
      <c r="K490" s="4" t="str">
        <f>IFERROR(VLOOKUP(J490,Config!$A:$B,2,0),"")</f>
        <v/>
      </c>
      <c r="M490" s="4" t="str">
        <f>IFERROR(VLOOKUP(J490,Config!$A:$G,7,0),"")</f>
        <v/>
      </c>
    </row>
    <row r="491" spans="1:13" x14ac:dyDescent="0.25">
      <c r="A491" s="1">
        <v>494</v>
      </c>
      <c r="B491" s="4">
        <f t="shared" si="15"/>
        <v>1900</v>
      </c>
      <c r="C491" s="4">
        <f t="shared" si="16"/>
        <v>1</v>
      </c>
      <c r="G491" s="4" t="s">
        <v>71</v>
      </c>
      <c r="K491" s="4" t="str">
        <f>IFERROR(VLOOKUP(J491,Config!$A:$B,2,0),"")</f>
        <v/>
      </c>
      <c r="M491" s="4" t="str">
        <f>IFERROR(VLOOKUP(J491,Config!$A:$G,7,0),"")</f>
        <v/>
      </c>
    </row>
    <row r="492" spans="1:13" x14ac:dyDescent="0.25">
      <c r="A492" s="1">
        <v>495</v>
      </c>
      <c r="B492" s="4">
        <f t="shared" si="15"/>
        <v>1900</v>
      </c>
      <c r="C492" s="4">
        <f t="shared" si="16"/>
        <v>1</v>
      </c>
      <c r="G492" s="4" t="s">
        <v>71</v>
      </c>
      <c r="K492" s="4" t="str">
        <f>IFERROR(VLOOKUP(J492,Config!$A:$B,2,0),"")</f>
        <v/>
      </c>
      <c r="M492" s="4" t="str">
        <f>IFERROR(VLOOKUP(J492,Config!$A:$G,7,0),"")</f>
        <v/>
      </c>
    </row>
    <row r="493" spans="1:13" x14ac:dyDescent="0.25">
      <c r="A493" s="1">
        <v>496</v>
      </c>
      <c r="B493" s="4">
        <f t="shared" si="15"/>
        <v>1900</v>
      </c>
      <c r="C493" s="4">
        <f t="shared" si="16"/>
        <v>1</v>
      </c>
      <c r="G493" s="4" t="s">
        <v>71</v>
      </c>
      <c r="K493" s="4" t="str">
        <f>IFERROR(VLOOKUP(J493,Config!$A:$B,2,0),"")</f>
        <v/>
      </c>
      <c r="M493" s="4" t="str">
        <f>IFERROR(VLOOKUP(J493,Config!$A:$G,7,0),"")</f>
        <v/>
      </c>
    </row>
    <row r="494" spans="1:13" x14ac:dyDescent="0.25">
      <c r="A494" s="1">
        <v>497</v>
      </c>
      <c r="B494" s="4">
        <f t="shared" si="15"/>
        <v>1900</v>
      </c>
      <c r="C494" s="4">
        <f t="shared" si="16"/>
        <v>1</v>
      </c>
      <c r="G494" s="4" t="s">
        <v>71</v>
      </c>
      <c r="K494" s="4" t="str">
        <f>IFERROR(VLOOKUP(J494,Config!$A:$B,2,0),"")</f>
        <v/>
      </c>
      <c r="M494" s="4" t="str">
        <f>IFERROR(VLOOKUP(J494,Config!$A:$G,7,0),"")</f>
        <v/>
      </c>
    </row>
    <row r="495" spans="1:13" x14ac:dyDescent="0.25">
      <c r="A495" s="1">
        <v>498</v>
      </c>
      <c r="B495" s="4">
        <f t="shared" si="15"/>
        <v>1900</v>
      </c>
      <c r="C495" s="4">
        <f t="shared" si="16"/>
        <v>1</v>
      </c>
      <c r="G495" s="4" t="s">
        <v>71</v>
      </c>
      <c r="K495" s="4" t="str">
        <f>IFERROR(VLOOKUP(J495,Config!$A:$B,2,0),"")</f>
        <v/>
      </c>
      <c r="M495" s="4" t="str">
        <f>IFERROR(VLOOKUP(J495,Config!$A:$G,7,0),"")</f>
        <v/>
      </c>
    </row>
    <row r="496" spans="1:13" x14ac:dyDescent="0.25">
      <c r="A496" s="1">
        <v>499</v>
      </c>
      <c r="B496" s="4">
        <f t="shared" si="15"/>
        <v>1900</v>
      </c>
      <c r="C496" s="4">
        <f t="shared" si="16"/>
        <v>1</v>
      </c>
      <c r="G496" s="4" t="s">
        <v>71</v>
      </c>
      <c r="K496" s="4" t="str">
        <f>IFERROR(VLOOKUP(J496,Config!$A:$B,2,0),"")</f>
        <v/>
      </c>
      <c r="M496" s="4" t="str">
        <f>IFERROR(VLOOKUP(J496,Config!$A:$G,7,0),"")</f>
        <v/>
      </c>
    </row>
    <row r="497" spans="1:13" x14ac:dyDescent="0.25">
      <c r="A497" s="1">
        <v>500</v>
      </c>
      <c r="B497" s="4">
        <f t="shared" si="15"/>
        <v>1900</v>
      </c>
      <c r="C497" s="4">
        <f t="shared" si="16"/>
        <v>1</v>
      </c>
      <c r="G497" s="4" t="s">
        <v>71</v>
      </c>
      <c r="K497" s="4" t="str">
        <f>IFERROR(VLOOKUP(J497,Config!$A:$B,2,0),"")</f>
        <v/>
      </c>
      <c r="M497" s="4" t="str">
        <f>IFERROR(VLOOKUP(J497,Config!$A:$G,7,0),"")</f>
        <v/>
      </c>
    </row>
    <row r="498" spans="1:13" x14ac:dyDescent="0.25">
      <c r="A498" s="1">
        <v>501</v>
      </c>
      <c r="B498" s="4">
        <f t="shared" si="15"/>
        <v>1900</v>
      </c>
      <c r="C498" s="4">
        <f t="shared" si="16"/>
        <v>1</v>
      </c>
      <c r="G498" s="4" t="s">
        <v>71</v>
      </c>
      <c r="K498" s="4" t="str">
        <f>IFERROR(VLOOKUP(J498,Config!$A:$B,2,0),"")</f>
        <v/>
      </c>
      <c r="M498" s="4" t="str">
        <f>IFERROR(VLOOKUP(J498,Config!$A:$G,7,0),"")</f>
        <v/>
      </c>
    </row>
    <row r="499" spans="1:13" x14ac:dyDescent="0.25">
      <c r="A499" s="1">
        <v>502</v>
      </c>
      <c r="B499" s="4">
        <f t="shared" si="15"/>
        <v>1900</v>
      </c>
      <c r="C499" s="4">
        <f t="shared" si="16"/>
        <v>1</v>
      </c>
      <c r="G499" s="4" t="s">
        <v>71</v>
      </c>
      <c r="K499" s="4" t="str">
        <f>IFERROR(VLOOKUP(J499,Config!$A:$B,2,0),"")</f>
        <v/>
      </c>
      <c r="M499" s="4" t="str">
        <f>IFERROR(VLOOKUP(J499,Config!$A:$G,7,0),"")</f>
        <v/>
      </c>
    </row>
    <row r="500" spans="1:13" x14ac:dyDescent="0.25">
      <c r="A500" s="1">
        <v>503</v>
      </c>
      <c r="B500" s="4">
        <f t="shared" si="15"/>
        <v>1900</v>
      </c>
      <c r="C500" s="4">
        <f t="shared" si="16"/>
        <v>1</v>
      </c>
      <c r="G500" s="4" t="s">
        <v>71</v>
      </c>
      <c r="K500" s="4" t="str">
        <f>IFERROR(VLOOKUP(J500,Config!$A:$B,2,0),"")</f>
        <v/>
      </c>
      <c r="M500" s="4" t="str">
        <f>IFERROR(VLOOKUP(J500,Config!$A:$G,7,0),"")</f>
        <v/>
      </c>
    </row>
    <row r="501" spans="1:13" x14ac:dyDescent="0.25">
      <c r="A501" s="1">
        <v>504</v>
      </c>
      <c r="B501" s="4">
        <f t="shared" si="15"/>
        <v>1900</v>
      </c>
      <c r="C501" s="4">
        <f t="shared" si="16"/>
        <v>1</v>
      </c>
      <c r="G501" s="4" t="s">
        <v>71</v>
      </c>
      <c r="K501" s="4" t="str">
        <f>IFERROR(VLOOKUP(J501,Config!$A:$B,2,0),"")</f>
        <v/>
      </c>
      <c r="M501" s="4" t="str">
        <f>IFERROR(VLOOKUP(J501,Config!$A:$G,7,0),"")</f>
        <v/>
      </c>
    </row>
    <row r="502" spans="1:13" x14ac:dyDescent="0.25">
      <c r="A502" s="1">
        <v>505</v>
      </c>
      <c r="B502" s="4">
        <f t="shared" si="15"/>
        <v>1900</v>
      </c>
      <c r="C502" s="4">
        <f t="shared" si="16"/>
        <v>1</v>
      </c>
      <c r="G502" s="4" t="s">
        <v>71</v>
      </c>
      <c r="K502" s="4" t="str">
        <f>IFERROR(VLOOKUP(J502,Config!$A:$B,2,0),"")</f>
        <v/>
      </c>
      <c r="M502" s="4" t="str">
        <f>IFERROR(VLOOKUP(J502,Config!$A:$G,7,0),"")</f>
        <v/>
      </c>
    </row>
    <row r="503" spans="1:13" x14ac:dyDescent="0.25">
      <c r="A503" s="1">
        <v>506</v>
      </c>
      <c r="B503" s="4">
        <f t="shared" si="15"/>
        <v>1900</v>
      </c>
      <c r="C503" s="4">
        <f t="shared" si="16"/>
        <v>1</v>
      </c>
      <c r="G503" s="4" t="s">
        <v>71</v>
      </c>
      <c r="K503" s="4" t="str">
        <f>IFERROR(VLOOKUP(J503,Config!$A:$B,2,0),"")</f>
        <v/>
      </c>
      <c r="M503" s="4" t="str">
        <f>IFERROR(VLOOKUP(J503,Config!$A:$G,7,0),"")</f>
        <v/>
      </c>
    </row>
    <row r="504" spans="1:13" x14ac:dyDescent="0.25">
      <c r="A504" s="1">
        <v>507</v>
      </c>
      <c r="B504" s="4">
        <f t="shared" si="15"/>
        <v>1900</v>
      </c>
      <c r="C504" s="4">
        <f t="shared" si="16"/>
        <v>1</v>
      </c>
      <c r="G504" s="4" t="s">
        <v>71</v>
      </c>
      <c r="K504" s="4" t="str">
        <f>IFERROR(VLOOKUP(J504,Config!$A:$B,2,0),"")</f>
        <v/>
      </c>
      <c r="M504" s="4" t="str">
        <f>IFERROR(VLOOKUP(J504,Config!$A:$G,7,0),"")</f>
        <v/>
      </c>
    </row>
    <row r="505" spans="1:13" x14ac:dyDescent="0.25">
      <c r="A505" s="1">
        <v>508</v>
      </c>
      <c r="B505" s="4">
        <f t="shared" si="15"/>
        <v>1900</v>
      </c>
      <c r="C505" s="4">
        <f t="shared" si="16"/>
        <v>1</v>
      </c>
      <c r="G505" s="4" t="s">
        <v>71</v>
      </c>
      <c r="K505" s="4" t="str">
        <f>IFERROR(VLOOKUP(J505,Config!$A:$B,2,0),"")</f>
        <v/>
      </c>
      <c r="M505" s="4" t="str">
        <f>IFERROR(VLOOKUP(J505,Config!$A:$G,7,0),"")</f>
        <v/>
      </c>
    </row>
    <row r="506" spans="1:13" x14ac:dyDescent="0.25">
      <c r="A506" s="1">
        <v>509</v>
      </c>
      <c r="B506" s="4">
        <f t="shared" si="15"/>
        <v>1900</v>
      </c>
      <c r="C506" s="4">
        <f t="shared" si="16"/>
        <v>1</v>
      </c>
      <c r="G506" s="4" t="s">
        <v>71</v>
      </c>
      <c r="K506" s="4" t="str">
        <f>IFERROR(VLOOKUP(J506,Config!$A:$B,2,0),"")</f>
        <v/>
      </c>
      <c r="M506" s="4" t="str">
        <f>IFERROR(VLOOKUP(J506,Config!$A:$G,7,0),"")</f>
        <v/>
      </c>
    </row>
    <row r="507" spans="1:13" x14ac:dyDescent="0.25">
      <c r="A507" s="1">
        <v>510</v>
      </c>
      <c r="B507" s="4">
        <f t="shared" si="15"/>
        <v>1900</v>
      </c>
      <c r="C507" s="4">
        <f t="shared" si="16"/>
        <v>1</v>
      </c>
      <c r="G507" s="4" t="s">
        <v>71</v>
      </c>
      <c r="K507" s="4" t="str">
        <f>IFERROR(VLOOKUP(J507,Config!$A:$B,2,0),"")</f>
        <v/>
      </c>
      <c r="M507" s="4" t="str">
        <f>IFERROR(VLOOKUP(J507,Config!$A:$G,7,0),"")</f>
        <v/>
      </c>
    </row>
    <row r="508" spans="1:13" x14ac:dyDescent="0.25">
      <c r="A508" s="1">
        <v>511</v>
      </c>
      <c r="B508" s="4">
        <f t="shared" ref="B508:B571" si="17">YEAR(D508)</f>
        <v>1900</v>
      </c>
      <c r="C508" s="4">
        <f t="shared" ref="C508:C571" si="18">MONTH(D508)</f>
        <v>1</v>
      </c>
      <c r="G508" s="4" t="s">
        <v>71</v>
      </c>
      <c r="K508" s="4" t="str">
        <f>IFERROR(VLOOKUP(J508,Config!$A:$B,2,0),"")</f>
        <v/>
      </c>
      <c r="M508" s="4" t="str">
        <f>IFERROR(VLOOKUP(J508,Config!$A:$G,7,0),"")</f>
        <v/>
      </c>
    </row>
    <row r="509" spans="1:13" x14ac:dyDescent="0.25">
      <c r="A509" s="1">
        <v>512</v>
      </c>
      <c r="B509" s="4">
        <f t="shared" si="17"/>
        <v>1900</v>
      </c>
      <c r="C509" s="4">
        <f t="shared" si="18"/>
        <v>1</v>
      </c>
      <c r="G509" s="4" t="s">
        <v>71</v>
      </c>
      <c r="K509" s="4" t="str">
        <f>IFERROR(VLOOKUP(J509,Config!$A:$B,2,0),"")</f>
        <v/>
      </c>
      <c r="M509" s="4" t="str">
        <f>IFERROR(VLOOKUP(J509,Config!$A:$G,7,0),"")</f>
        <v/>
      </c>
    </row>
    <row r="510" spans="1:13" x14ac:dyDescent="0.25">
      <c r="A510" s="1">
        <v>513</v>
      </c>
      <c r="B510" s="4">
        <f t="shared" si="17"/>
        <v>1900</v>
      </c>
      <c r="C510" s="4">
        <f t="shared" si="18"/>
        <v>1</v>
      </c>
      <c r="G510" s="4" t="s">
        <v>71</v>
      </c>
      <c r="K510" s="4" t="str">
        <f>IFERROR(VLOOKUP(J510,Config!$A:$B,2,0),"")</f>
        <v/>
      </c>
      <c r="M510" s="4" t="str">
        <f>IFERROR(VLOOKUP(J510,Config!$A:$G,7,0),"")</f>
        <v/>
      </c>
    </row>
    <row r="511" spans="1:13" x14ac:dyDescent="0.25">
      <c r="A511" s="1">
        <v>514</v>
      </c>
      <c r="B511" s="4">
        <f t="shared" si="17"/>
        <v>1900</v>
      </c>
      <c r="C511" s="4">
        <f t="shared" si="18"/>
        <v>1</v>
      </c>
      <c r="G511" s="4" t="s">
        <v>71</v>
      </c>
      <c r="K511" s="4" t="str">
        <f>IFERROR(VLOOKUP(J511,Config!$A:$B,2,0),"")</f>
        <v/>
      </c>
      <c r="M511" s="4" t="str">
        <f>IFERROR(VLOOKUP(J511,Config!$A:$G,7,0),"")</f>
        <v/>
      </c>
    </row>
    <row r="512" spans="1:13" x14ac:dyDescent="0.25">
      <c r="A512" s="1">
        <v>515</v>
      </c>
      <c r="B512" s="4">
        <f t="shared" si="17"/>
        <v>1900</v>
      </c>
      <c r="C512" s="4">
        <f t="shared" si="18"/>
        <v>1</v>
      </c>
      <c r="G512" s="4" t="s">
        <v>71</v>
      </c>
      <c r="K512" s="4" t="str">
        <f>IFERROR(VLOOKUP(J512,Config!$A:$B,2,0),"")</f>
        <v/>
      </c>
      <c r="M512" s="4" t="str">
        <f>IFERROR(VLOOKUP(J512,Config!$A:$G,7,0),"")</f>
        <v/>
      </c>
    </row>
    <row r="513" spans="1:13" x14ac:dyDescent="0.25">
      <c r="A513" s="1">
        <v>516</v>
      </c>
      <c r="B513" s="4">
        <f t="shared" si="17"/>
        <v>1900</v>
      </c>
      <c r="C513" s="4">
        <f t="shared" si="18"/>
        <v>1</v>
      </c>
      <c r="G513" s="4" t="s">
        <v>71</v>
      </c>
      <c r="K513" s="4" t="str">
        <f>IFERROR(VLOOKUP(J513,Config!$A:$B,2,0),"")</f>
        <v/>
      </c>
      <c r="M513" s="4" t="str">
        <f>IFERROR(VLOOKUP(J513,Config!$A:$G,7,0),"")</f>
        <v/>
      </c>
    </row>
    <row r="514" spans="1:13" x14ac:dyDescent="0.25">
      <c r="A514" s="1">
        <v>517</v>
      </c>
      <c r="B514" s="4">
        <f t="shared" si="17"/>
        <v>1900</v>
      </c>
      <c r="C514" s="4">
        <f t="shared" si="18"/>
        <v>1</v>
      </c>
      <c r="G514" s="4" t="s">
        <v>71</v>
      </c>
      <c r="K514" s="4" t="str">
        <f>IFERROR(VLOOKUP(J514,Config!$A:$B,2,0),"")</f>
        <v/>
      </c>
      <c r="M514" s="4" t="str">
        <f>IFERROR(VLOOKUP(J514,Config!$A:$G,7,0),"")</f>
        <v/>
      </c>
    </row>
    <row r="515" spans="1:13" x14ac:dyDescent="0.25">
      <c r="A515" s="1">
        <v>518</v>
      </c>
      <c r="B515" s="4">
        <f t="shared" si="17"/>
        <v>1900</v>
      </c>
      <c r="C515" s="4">
        <f t="shared" si="18"/>
        <v>1</v>
      </c>
      <c r="G515" s="4" t="s">
        <v>71</v>
      </c>
      <c r="K515" s="4" t="str">
        <f>IFERROR(VLOOKUP(J515,Config!$A:$B,2,0),"")</f>
        <v/>
      </c>
      <c r="M515" s="4" t="str">
        <f>IFERROR(VLOOKUP(J515,Config!$A:$G,7,0),"")</f>
        <v/>
      </c>
    </row>
    <row r="516" spans="1:13" x14ac:dyDescent="0.25">
      <c r="A516" s="1">
        <v>519</v>
      </c>
      <c r="B516" s="4">
        <f t="shared" si="17"/>
        <v>1900</v>
      </c>
      <c r="C516" s="4">
        <f t="shared" si="18"/>
        <v>1</v>
      </c>
      <c r="G516" s="4" t="s">
        <v>71</v>
      </c>
      <c r="K516" s="4" t="str">
        <f>IFERROR(VLOOKUP(J516,Config!$A:$B,2,0),"")</f>
        <v/>
      </c>
      <c r="M516" s="4" t="str">
        <f>IFERROR(VLOOKUP(J516,Config!$A:$G,7,0),"")</f>
        <v/>
      </c>
    </row>
    <row r="517" spans="1:13" x14ac:dyDescent="0.25">
      <c r="A517" s="1">
        <v>520</v>
      </c>
      <c r="B517" s="4">
        <f t="shared" si="17"/>
        <v>1900</v>
      </c>
      <c r="C517" s="4">
        <f t="shared" si="18"/>
        <v>1</v>
      </c>
      <c r="G517" s="4" t="s">
        <v>71</v>
      </c>
      <c r="K517" s="4" t="str">
        <f>IFERROR(VLOOKUP(J517,Config!$A:$B,2,0),"")</f>
        <v/>
      </c>
      <c r="M517" s="4" t="str">
        <f>IFERROR(VLOOKUP(J517,Config!$A:$G,7,0),"")</f>
        <v/>
      </c>
    </row>
    <row r="518" spans="1:13" x14ac:dyDescent="0.25">
      <c r="A518" s="1">
        <v>521</v>
      </c>
      <c r="B518" s="4">
        <f t="shared" si="17"/>
        <v>1900</v>
      </c>
      <c r="C518" s="4">
        <f t="shared" si="18"/>
        <v>1</v>
      </c>
      <c r="G518" s="4" t="s">
        <v>71</v>
      </c>
      <c r="K518" s="4" t="str">
        <f>IFERROR(VLOOKUP(J518,Config!$A:$B,2,0),"")</f>
        <v/>
      </c>
      <c r="M518" s="4" t="str">
        <f>IFERROR(VLOOKUP(J518,Config!$A:$G,7,0),"")</f>
        <v/>
      </c>
    </row>
    <row r="519" spans="1:13" x14ac:dyDescent="0.25">
      <c r="A519" s="1">
        <v>522</v>
      </c>
      <c r="B519" s="4">
        <f t="shared" si="17"/>
        <v>1900</v>
      </c>
      <c r="C519" s="4">
        <f t="shared" si="18"/>
        <v>1</v>
      </c>
      <c r="G519" s="4" t="s">
        <v>71</v>
      </c>
      <c r="K519" s="4" t="str">
        <f>IFERROR(VLOOKUP(J519,Config!$A:$B,2,0),"")</f>
        <v/>
      </c>
      <c r="M519" s="4" t="str">
        <f>IFERROR(VLOOKUP(J519,Config!$A:$G,7,0),"")</f>
        <v/>
      </c>
    </row>
    <row r="520" spans="1:13" x14ac:dyDescent="0.25">
      <c r="A520" s="1">
        <v>523</v>
      </c>
      <c r="B520" s="4">
        <f t="shared" si="17"/>
        <v>1900</v>
      </c>
      <c r="C520" s="4">
        <f t="shared" si="18"/>
        <v>1</v>
      </c>
      <c r="G520" s="4" t="s">
        <v>71</v>
      </c>
      <c r="K520" s="4" t="str">
        <f>IFERROR(VLOOKUP(J520,Config!$A:$B,2,0),"")</f>
        <v/>
      </c>
      <c r="M520" s="4" t="str">
        <f>IFERROR(VLOOKUP(J520,Config!$A:$G,7,0),"")</f>
        <v/>
      </c>
    </row>
    <row r="521" spans="1:13" x14ac:dyDescent="0.25">
      <c r="A521" s="1">
        <v>524</v>
      </c>
      <c r="B521" s="4">
        <f t="shared" si="17"/>
        <v>1900</v>
      </c>
      <c r="C521" s="4">
        <f t="shared" si="18"/>
        <v>1</v>
      </c>
      <c r="G521" s="4" t="s">
        <v>71</v>
      </c>
      <c r="K521" s="4" t="str">
        <f>IFERROR(VLOOKUP(J521,Config!$A:$B,2,0),"")</f>
        <v/>
      </c>
      <c r="M521" s="4" t="str">
        <f>IFERROR(VLOOKUP(J521,Config!$A:$G,7,0),"")</f>
        <v/>
      </c>
    </row>
    <row r="522" spans="1:13" x14ac:dyDescent="0.25">
      <c r="A522" s="1">
        <v>525</v>
      </c>
      <c r="B522" s="4">
        <f t="shared" si="17"/>
        <v>1900</v>
      </c>
      <c r="C522" s="4">
        <f t="shared" si="18"/>
        <v>1</v>
      </c>
      <c r="G522" s="4" t="s">
        <v>71</v>
      </c>
      <c r="K522" s="4" t="str">
        <f>IFERROR(VLOOKUP(J522,Config!$A:$B,2,0),"")</f>
        <v/>
      </c>
      <c r="M522" s="4" t="str">
        <f>IFERROR(VLOOKUP(J522,Config!$A:$G,7,0),"")</f>
        <v/>
      </c>
    </row>
    <row r="523" spans="1:13" x14ac:dyDescent="0.25">
      <c r="A523" s="1">
        <v>526</v>
      </c>
      <c r="B523" s="4">
        <f t="shared" si="17"/>
        <v>1900</v>
      </c>
      <c r="C523" s="4">
        <f t="shared" si="18"/>
        <v>1</v>
      </c>
      <c r="G523" s="4" t="s">
        <v>71</v>
      </c>
      <c r="K523" s="4" t="str">
        <f>IFERROR(VLOOKUP(J523,Config!$A:$B,2,0),"")</f>
        <v/>
      </c>
      <c r="M523" s="4" t="str">
        <f>IFERROR(VLOOKUP(J523,Config!$A:$G,7,0),"")</f>
        <v/>
      </c>
    </row>
    <row r="524" spans="1:13" x14ac:dyDescent="0.25">
      <c r="A524" s="1">
        <v>527</v>
      </c>
      <c r="B524" s="4">
        <f t="shared" si="17"/>
        <v>1900</v>
      </c>
      <c r="C524" s="4">
        <f t="shared" si="18"/>
        <v>1</v>
      </c>
      <c r="G524" s="4" t="s">
        <v>71</v>
      </c>
      <c r="K524" s="4" t="str">
        <f>IFERROR(VLOOKUP(J524,Config!$A:$B,2,0),"")</f>
        <v/>
      </c>
      <c r="M524" s="4" t="str">
        <f>IFERROR(VLOOKUP(J524,Config!$A:$G,7,0),"")</f>
        <v/>
      </c>
    </row>
    <row r="525" spans="1:13" x14ac:dyDescent="0.25">
      <c r="A525" s="1">
        <v>528</v>
      </c>
      <c r="B525" s="4">
        <f t="shared" si="17"/>
        <v>1900</v>
      </c>
      <c r="C525" s="4">
        <f t="shared" si="18"/>
        <v>1</v>
      </c>
      <c r="G525" s="4" t="s">
        <v>71</v>
      </c>
      <c r="K525" s="4" t="str">
        <f>IFERROR(VLOOKUP(J525,Config!$A:$B,2,0),"")</f>
        <v/>
      </c>
      <c r="M525" s="4" t="str">
        <f>IFERROR(VLOOKUP(J525,Config!$A:$G,7,0),"")</f>
        <v/>
      </c>
    </row>
    <row r="526" spans="1:13" x14ac:dyDescent="0.25">
      <c r="A526" s="1">
        <v>529</v>
      </c>
      <c r="B526" s="4">
        <f t="shared" si="17"/>
        <v>1900</v>
      </c>
      <c r="C526" s="4">
        <f t="shared" si="18"/>
        <v>1</v>
      </c>
      <c r="G526" s="4" t="s">
        <v>71</v>
      </c>
      <c r="K526" s="4" t="str">
        <f>IFERROR(VLOOKUP(J526,Config!$A:$B,2,0),"")</f>
        <v/>
      </c>
      <c r="M526" s="4" t="str">
        <f>IFERROR(VLOOKUP(J526,Config!$A:$G,7,0),"")</f>
        <v/>
      </c>
    </row>
    <row r="527" spans="1:13" x14ac:dyDescent="0.25">
      <c r="A527" s="1">
        <v>530</v>
      </c>
      <c r="B527" s="4">
        <f t="shared" si="17"/>
        <v>1900</v>
      </c>
      <c r="C527" s="4">
        <f t="shared" si="18"/>
        <v>1</v>
      </c>
      <c r="G527" s="4" t="s">
        <v>71</v>
      </c>
      <c r="K527" s="4" t="str">
        <f>IFERROR(VLOOKUP(J527,Config!$A:$B,2,0),"")</f>
        <v/>
      </c>
      <c r="M527" s="4" t="str">
        <f>IFERROR(VLOOKUP(J527,Config!$A:$G,7,0),"")</f>
        <v/>
      </c>
    </row>
    <row r="528" spans="1:13" x14ac:dyDescent="0.25">
      <c r="A528" s="1">
        <v>531</v>
      </c>
      <c r="B528" s="4">
        <f t="shared" si="17"/>
        <v>1900</v>
      </c>
      <c r="C528" s="4">
        <f t="shared" si="18"/>
        <v>1</v>
      </c>
      <c r="G528" s="4" t="s">
        <v>71</v>
      </c>
      <c r="K528" s="4" t="str">
        <f>IFERROR(VLOOKUP(J528,Config!$A:$B,2,0),"")</f>
        <v/>
      </c>
      <c r="M528" s="4" t="str">
        <f>IFERROR(VLOOKUP(J528,Config!$A:$G,7,0),"")</f>
        <v/>
      </c>
    </row>
    <row r="529" spans="1:13" x14ac:dyDescent="0.25">
      <c r="A529" s="1">
        <v>532</v>
      </c>
      <c r="B529" s="4">
        <f t="shared" si="17"/>
        <v>1900</v>
      </c>
      <c r="C529" s="4">
        <f t="shared" si="18"/>
        <v>1</v>
      </c>
      <c r="G529" s="4" t="s">
        <v>71</v>
      </c>
      <c r="K529" s="4" t="str">
        <f>IFERROR(VLOOKUP(J529,Config!$A:$B,2,0),"")</f>
        <v/>
      </c>
      <c r="M529" s="4" t="str">
        <f>IFERROR(VLOOKUP(J529,Config!$A:$G,7,0),"")</f>
        <v/>
      </c>
    </row>
    <row r="530" spans="1:13" x14ac:dyDescent="0.25">
      <c r="A530" s="1">
        <v>533</v>
      </c>
      <c r="B530" s="4">
        <f t="shared" si="17"/>
        <v>1900</v>
      </c>
      <c r="C530" s="4">
        <f t="shared" si="18"/>
        <v>1</v>
      </c>
      <c r="G530" s="4" t="s">
        <v>71</v>
      </c>
      <c r="K530" s="4" t="str">
        <f>IFERROR(VLOOKUP(J530,Config!$A:$B,2,0),"")</f>
        <v/>
      </c>
      <c r="M530" s="4" t="str">
        <f>IFERROR(VLOOKUP(J530,Config!$A:$G,7,0),"")</f>
        <v/>
      </c>
    </row>
    <row r="531" spans="1:13" x14ac:dyDescent="0.25">
      <c r="A531" s="1">
        <v>534</v>
      </c>
      <c r="B531" s="4">
        <f t="shared" si="17"/>
        <v>1900</v>
      </c>
      <c r="C531" s="4">
        <f t="shared" si="18"/>
        <v>1</v>
      </c>
      <c r="G531" s="4" t="s">
        <v>71</v>
      </c>
      <c r="K531" s="4" t="str">
        <f>IFERROR(VLOOKUP(J531,Config!$A:$B,2,0),"")</f>
        <v/>
      </c>
      <c r="M531" s="4" t="str">
        <f>IFERROR(VLOOKUP(J531,Config!$A:$G,7,0),"")</f>
        <v/>
      </c>
    </row>
    <row r="532" spans="1:13" x14ac:dyDescent="0.25">
      <c r="A532" s="1">
        <v>535</v>
      </c>
      <c r="B532" s="4">
        <f t="shared" si="17"/>
        <v>1900</v>
      </c>
      <c r="C532" s="4">
        <f t="shared" si="18"/>
        <v>1</v>
      </c>
      <c r="G532" s="4" t="s">
        <v>71</v>
      </c>
      <c r="K532" s="4" t="str">
        <f>IFERROR(VLOOKUP(J532,Config!$A:$B,2,0),"")</f>
        <v/>
      </c>
      <c r="M532" s="4" t="str">
        <f>IFERROR(VLOOKUP(J532,Config!$A:$G,7,0),"")</f>
        <v/>
      </c>
    </row>
    <row r="533" spans="1:13" x14ac:dyDescent="0.25">
      <c r="A533" s="1">
        <v>536</v>
      </c>
      <c r="B533" s="4">
        <f t="shared" si="17"/>
        <v>1900</v>
      </c>
      <c r="C533" s="4">
        <f t="shared" si="18"/>
        <v>1</v>
      </c>
      <c r="G533" s="4" t="s">
        <v>71</v>
      </c>
      <c r="K533" s="4" t="str">
        <f>IFERROR(VLOOKUP(J533,Config!$A:$B,2,0),"")</f>
        <v/>
      </c>
      <c r="M533" s="4" t="str">
        <f>IFERROR(VLOOKUP(J533,Config!$A:$G,7,0),"")</f>
        <v/>
      </c>
    </row>
    <row r="534" spans="1:13" x14ac:dyDescent="0.25">
      <c r="A534" s="1">
        <v>537</v>
      </c>
      <c r="B534" s="4">
        <f t="shared" si="17"/>
        <v>1900</v>
      </c>
      <c r="C534" s="4">
        <f t="shared" si="18"/>
        <v>1</v>
      </c>
      <c r="G534" s="4" t="s">
        <v>71</v>
      </c>
      <c r="K534" s="4" t="str">
        <f>IFERROR(VLOOKUP(J534,Config!$A:$B,2,0),"")</f>
        <v/>
      </c>
      <c r="M534" s="4" t="str">
        <f>IFERROR(VLOOKUP(J534,Config!$A:$G,7,0),"")</f>
        <v/>
      </c>
    </row>
    <row r="535" spans="1:13" x14ac:dyDescent="0.25">
      <c r="A535" s="1">
        <v>538</v>
      </c>
      <c r="B535" s="4">
        <f t="shared" si="17"/>
        <v>1900</v>
      </c>
      <c r="C535" s="4">
        <f t="shared" si="18"/>
        <v>1</v>
      </c>
      <c r="G535" s="4" t="s">
        <v>71</v>
      </c>
      <c r="K535" s="4" t="str">
        <f>IFERROR(VLOOKUP(J535,Config!$A:$B,2,0),"")</f>
        <v/>
      </c>
      <c r="M535" s="4" t="str">
        <f>IFERROR(VLOOKUP(J535,Config!$A:$G,7,0),"")</f>
        <v/>
      </c>
    </row>
    <row r="536" spans="1:13" x14ac:dyDescent="0.25">
      <c r="A536" s="1">
        <v>539</v>
      </c>
      <c r="B536" s="4">
        <f t="shared" si="17"/>
        <v>1900</v>
      </c>
      <c r="C536" s="4">
        <f t="shared" si="18"/>
        <v>1</v>
      </c>
      <c r="G536" s="4" t="s">
        <v>71</v>
      </c>
      <c r="K536" s="4" t="str">
        <f>IFERROR(VLOOKUP(J536,Config!$A:$B,2,0),"")</f>
        <v/>
      </c>
      <c r="M536" s="4" t="str">
        <f>IFERROR(VLOOKUP(J536,Config!$A:$G,7,0),"")</f>
        <v/>
      </c>
    </row>
    <row r="537" spans="1:13" x14ac:dyDescent="0.25">
      <c r="A537" s="1">
        <v>540</v>
      </c>
      <c r="B537" s="4">
        <f t="shared" si="17"/>
        <v>1900</v>
      </c>
      <c r="C537" s="4">
        <f t="shared" si="18"/>
        <v>1</v>
      </c>
      <c r="G537" s="4" t="s">
        <v>71</v>
      </c>
      <c r="K537" s="4" t="str">
        <f>IFERROR(VLOOKUP(J537,Config!$A:$B,2,0),"")</f>
        <v/>
      </c>
      <c r="M537" s="4" t="str">
        <f>IFERROR(VLOOKUP(J537,Config!$A:$G,7,0),"")</f>
        <v/>
      </c>
    </row>
    <row r="538" spans="1:13" x14ac:dyDescent="0.25">
      <c r="A538" s="1">
        <v>541</v>
      </c>
      <c r="B538" s="4">
        <f t="shared" si="17"/>
        <v>1900</v>
      </c>
      <c r="C538" s="4">
        <f t="shared" si="18"/>
        <v>1</v>
      </c>
      <c r="G538" s="4" t="s">
        <v>71</v>
      </c>
      <c r="K538" s="4" t="str">
        <f>IFERROR(VLOOKUP(J538,Config!$A:$B,2,0),"")</f>
        <v/>
      </c>
      <c r="M538" s="4" t="str">
        <f>IFERROR(VLOOKUP(J538,Config!$A:$G,7,0),"")</f>
        <v/>
      </c>
    </row>
    <row r="539" spans="1:13" x14ac:dyDescent="0.25">
      <c r="A539" s="1">
        <v>542</v>
      </c>
      <c r="B539" s="4">
        <f t="shared" si="17"/>
        <v>1900</v>
      </c>
      <c r="C539" s="4">
        <f t="shared" si="18"/>
        <v>1</v>
      </c>
      <c r="G539" s="4" t="s">
        <v>71</v>
      </c>
      <c r="K539" s="4" t="str">
        <f>IFERROR(VLOOKUP(J539,Config!$A:$B,2,0),"")</f>
        <v/>
      </c>
      <c r="M539" s="4" t="str">
        <f>IFERROR(VLOOKUP(J539,Config!$A:$G,7,0),"")</f>
        <v/>
      </c>
    </row>
    <row r="540" spans="1:13" x14ac:dyDescent="0.25">
      <c r="A540" s="1">
        <v>543</v>
      </c>
      <c r="B540" s="4">
        <f t="shared" si="17"/>
        <v>1900</v>
      </c>
      <c r="C540" s="4">
        <f t="shared" si="18"/>
        <v>1</v>
      </c>
      <c r="G540" s="4" t="s">
        <v>71</v>
      </c>
      <c r="K540" s="4" t="str">
        <f>IFERROR(VLOOKUP(J540,Config!$A:$B,2,0),"")</f>
        <v/>
      </c>
      <c r="M540" s="4" t="str">
        <f>IFERROR(VLOOKUP(J540,Config!$A:$G,7,0),"")</f>
        <v/>
      </c>
    </row>
    <row r="541" spans="1:13" x14ac:dyDescent="0.25">
      <c r="A541" s="1">
        <v>544</v>
      </c>
      <c r="B541" s="4">
        <f t="shared" si="17"/>
        <v>1900</v>
      </c>
      <c r="C541" s="4">
        <f t="shared" si="18"/>
        <v>1</v>
      </c>
      <c r="G541" s="4" t="s">
        <v>71</v>
      </c>
      <c r="K541" s="4" t="str">
        <f>IFERROR(VLOOKUP(J541,Config!$A:$B,2,0),"")</f>
        <v/>
      </c>
      <c r="M541" s="4" t="str">
        <f>IFERROR(VLOOKUP(J541,Config!$A:$G,7,0),"")</f>
        <v/>
      </c>
    </row>
    <row r="542" spans="1:13" x14ac:dyDescent="0.25">
      <c r="A542" s="1">
        <v>545</v>
      </c>
      <c r="B542" s="4">
        <f t="shared" si="17"/>
        <v>1900</v>
      </c>
      <c r="C542" s="4">
        <f t="shared" si="18"/>
        <v>1</v>
      </c>
      <c r="G542" s="4" t="s">
        <v>71</v>
      </c>
      <c r="K542" s="4" t="str">
        <f>IFERROR(VLOOKUP(J542,Config!$A:$B,2,0),"")</f>
        <v/>
      </c>
      <c r="M542" s="4" t="str">
        <f>IFERROR(VLOOKUP(J542,Config!$A:$G,7,0),"")</f>
        <v/>
      </c>
    </row>
    <row r="543" spans="1:13" x14ac:dyDescent="0.25">
      <c r="A543" s="1">
        <v>546</v>
      </c>
      <c r="B543" s="4">
        <f t="shared" si="17"/>
        <v>1900</v>
      </c>
      <c r="C543" s="4">
        <f t="shared" si="18"/>
        <v>1</v>
      </c>
      <c r="G543" s="4" t="s">
        <v>71</v>
      </c>
      <c r="K543" s="4" t="str">
        <f>IFERROR(VLOOKUP(J543,Config!$A:$B,2,0),"")</f>
        <v/>
      </c>
      <c r="M543" s="4" t="str">
        <f>IFERROR(VLOOKUP(J543,Config!$A:$G,7,0),"")</f>
        <v/>
      </c>
    </row>
    <row r="544" spans="1:13" x14ac:dyDescent="0.25">
      <c r="A544" s="1">
        <v>547</v>
      </c>
      <c r="B544" s="4">
        <f t="shared" si="17"/>
        <v>1900</v>
      </c>
      <c r="C544" s="4">
        <f t="shared" si="18"/>
        <v>1</v>
      </c>
      <c r="G544" s="4" t="s">
        <v>71</v>
      </c>
      <c r="K544" s="4" t="str">
        <f>IFERROR(VLOOKUP(J544,Config!$A:$B,2,0),"")</f>
        <v/>
      </c>
      <c r="M544" s="4" t="str">
        <f>IFERROR(VLOOKUP(J544,Config!$A:$G,7,0),"")</f>
        <v/>
      </c>
    </row>
    <row r="545" spans="1:13" x14ac:dyDescent="0.25">
      <c r="A545" s="1">
        <v>548</v>
      </c>
      <c r="B545" s="4">
        <f t="shared" si="17"/>
        <v>1900</v>
      </c>
      <c r="C545" s="4">
        <f t="shared" si="18"/>
        <v>1</v>
      </c>
      <c r="G545" s="4" t="s">
        <v>71</v>
      </c>
      <c r="K545" s="4" t="str">
        <f>IFERROR(VLOOKUP(J545,Config!$A:$B,2,0),"")</f>
        <v/>
      </c>
      <c r="M545" s="4" t="str">
        <f>IFERROR(VLOOKUP(J545,Config!$A:$G,7,0),"")</f>
        <v/>
      </c>
    </row>
    <row r="546" spans="1:13" x14ac:dyDescent="0.25">
      <c r="A546" s="1">
        <v>549</v>
      </c>
      <c r="B546" s="4">
        <f t="shared" si="17"/>
        <v>1900</v>
      </c>
      <c r="C546" s="4">
        <f t="shared" si="18"/>
        <v>1</v>
      </c>
      <c r="G546" s="4" t="s">
        <v>71</v>
      </c>
      <c r="K546" s="4" t="str">
        <f>IFERROR(VLOOKUP(J546,Config!$A:$B,2,0),"")</f>
        <v/>
      </c>
      <c r="M546" s="4" t="str">
        <f>IFERROR(VLOOKUP(J546,Config!$A:$G,7,0),"")</f>
        <v/>
      </c>
    </row>
    <row r="547" spans="1:13" x14ac:dyDescent="0.25">
      <c r="A547" s="1">
        <v>550</v>
      </c>
      <c r="B547" s="4">
        <f t="shared" si="17"/>
        <v>1900</v>
      </c>
      <c r="C547" s="4">
        <f t="shared" si="18"/>
        <v>1</v>
      </c>
      <c r="G547" s="4" t="s">
        <v>71</v>
      </c>
      <c r="K547" s="4" t="str">
        <f>IFERROR(VLOOKUP(J547,Config!$A:$B,2,0),"")</f>
        <v/>
      </c>
      <c r="M547" s="4" t="str">
        <f>IFERROR(VLOOKUP(J547,Config!$A:$G,7,0),"")</f>
        <v/>
      </c>
    </row>
    <row r="548" spans="1:13" x14ac:dyDescent="0.25">
      <c r="A548" s="1">
        <v>551</v>
      </c>
      <c r="B548" s="4">
        <f t="shared" si="17"/>
        <v>1900</v>
      </c>
      <c r="C548" s="4">
        <f t="shared" si="18"/>
        <v>1</v>
      </c>
      <c r="G548" s="4" t="s">
        <v>71</v>
      </c>
      <c r="K548" s="4" t="str">
        <f>IFERROR(VLOOKUP(J548,Config!$A:$B,2,0),"")</f>
        <v/>
      </c>
      <c r="M548" s="4" t="str">
        <f>IFERROR(VLOOKUP(J548,Config!$A:$G,7,0),"")</f>
        <v/>
      </c>
    </row>
    <row r="549" spans="1:13" x14ac:dyDescent="0.25">
      <c r="A549" s="1">
        <v>552</v>
      </c>
      <c r="B549" s="4">
        <f t="shared" si="17"/>
        <v>1900</v>
      </c>
      <c r="C549" s="4">
        <f t="shared" si="18"/>
        <v>1</v>
      </c>
      <c r="G549" s="4" t="s">
        <v>71</v>
      </c>
      <c r="K549" s="4" t="str">
        <f>IFERROR(VLOOKUP(J549,Config!$A:$B,2,0),"")</f>
        <v/>
      </c>
      <c r="M549" s="4" t="str">
        <f>IFERROR(VLOOKUP(J549,Config!$A:$G,7,0),"")</f>
        <v/>
      </c>
    </row>
    <row r="550" spans="1:13" x14ac:dyDescent="0.25">
      <c r="A550" s="1">
        <v>553</v>
      </c>
      <c r="B550" s="4">
        <f t="shared" si="17"/>
        <v>1900</v>
      </c>
      <c r="C550" s="4">
        <f t="shared" si="18"/>
        <v>1</v>
      </c>
      <c r="G550" s="4" t="s">
        <v>71</v>
      </c>
      <c r="K550" s="4" t="str">
        <f>IFERROR(VLOOKUP(J550,Config!$A:$B,2,0),"")</f>
        <v/>
      </c>
      <c r="M550" s="4" t="str">
        <f>IFERROR(VLOOKUP(J550,Config!$A:$G,7,0),"")</f>
        <v/>
      </c>
    </row>
    <row r="551" spans="1:13" x14ac:dyDescent="0.25">
      <c r="A551" s="1">
        <v>554</v>
      </c>
      <c r="B551" s="4">
        <f t="shared" si="17"/>
        <v>1900</v>
      </c>
      <c r="C551" s="4">
        <f t="shared" si="18"/>
        <v>1</v>
      </c>
      <c r="G551" s="4" t="s">
        <v>71</v>
      </c>
      <c r="K551" s="4" t="str">
        <f>IFERROR(VLOOKUP(J551,Config!$A:$B,2,0),"")</f>
        <v/>
      </c>
      <c r="M551" s="4" t="str">
        <f>IFERROR(VLOOKUP(J551,Config!$A:$G,7,0),"")</f>
        <v/>
      </c>
    </row>
    <row r="552" spans="1:13" x14ac:dyDescent="0.25">
      <c r="A552" s="1">
        <v>555</v>
      </c>
      <c r="B552" s="4">
        <f t="shared" si="17"/>
        <v>1900</v>
      </c>
      <c r="C552" s="4">
        <f t="shared" si="18"/>
        <v>1</v>
      </c>
      <c r="G552" s="4" t="s">
        <v>71</v>
      </c>
      <c r="K552" s="4" t="str">
        <f>IFERROR(VLOOKUP(J552,Config!$A:$B,2,0),"")</f>
        <v/>
      </c>
      <c r="M552" s="4" t="str">
        <f>IFERROR(VLOOKUP(J552,Config!$A:$G,7,0),"")</f>
        <v/>
      </c>
    </row>
    <row r="553" spans="1:13" x14ac:dyDescent="0.25">
      <c r="A553" s="1">
        <v>556</v>
      </c>
      <c r="B553" s="4">
        <f t="shared" si="17"/>
        <v>1900</v>
      </c>
      <c r="C553" s="4">
        <f t="shared" si="18"/>
        <v>1</v>
      </c>
      <c r="G553" s="4" t="s">
        <v>71</v>
      </c>
      <c r="K553" s="4" t="str">
        <f>IFERROR(VLOOKUP(J553,Config!$A:$B,2,0),"")</f>
        <v/>
      </c>
      <c r="M553" s="4" t="str">
        <f>IFERROR(VLOOKUP(J553,Config!$A:$G,7,0),"")</f>
        <v/>
      </c>
    </row>
    <row r="554" spans="1:13" x14ac:dyDescent="0.25">
      <c r="A554" s="1">
        <v>557</v>
      </c>
      <c r="B554" s="4">
        <f t="shared" si="17"/>
        <v>1900</v>
      </c>
      <c r="C554" s="4">
        <f t="shared" si="18"/>
        <v>1</v>
      </c>
      <c r="G554" s="4" t="s">
        <v>71</v>
      </c>
      <c r="K554" s="4" t="str">
        <f>IFERROR(VLOOKUP(J554,Config!$A:$B,2,0),"")</f>
        <v/>
      </c>
      <c r="M554" s="4" t="str">
        <f>IFERROR(VLOOKUP(J554,Config!$A:$G,7,0),"")</f>
        <v/>
      </c>
    </row>
    <row r="555" spans="1:13" x14ac:dyDescent="0.25">
      <c r="A555" s="1">
        <v>558</v>
      </c>
      <c r="B555" s="4">
        <f t="shared" si="17"/>
        <v>1900</v>
      </c>
      <c r="C555" s="4">
        <f t="shared" si="18"/>
        <v>1</v>
      </c>
      <c r="G555" s="4" t="s">
        <v>71</v>
      </c>
      <c r="K555" s="4" t="str">
        <f>IFERROR(VLOOKUP(J555,Config!$A:$B,2,0),"")</f>
        <v/>
      </c>
      <c r="M555" s="4" t="str">
        <f>IFERROR(VLOOKUP(J555,Config!$A:$G,7,0),"")</f>
        <v/>
      </c>
    </row>
    <row r="556" spans="1:13" x14ac:dyDescent="0.25">
      <c r="A556" s="1">
        <v>559</v>
      </c>
      <c r="B556" s="4">
        <f t="shared" si="17"/>
        <v>1900</v>
      </c>
      <c r="C556" s="4">
        <f t="shared" si="18"/>
        <v>1</v>
      </c>
      <c r="G556" s="4" t="s">
        <v>71</v>
      </c>
      <c r="K556" s="4" t="str">
        <f>IFERROR(VLOOKUP(J556,Config!$A:$B,2,0),"")</f>
        <v/>
      </c>
      <c r="M556" s="4" t="str">
        <f>IFERROR(VLOOKUP(J556,Config!$A:$G,7,0),"")</f>
        <v/>
      </c>
    </row>
    <row r="557" spans="1:13" x14ac:dyDescent="0.25">
      <c r="A557" s="1">
        <v>560</v>
      </c>
      <c r="B557" s="4">
        <f t="shared" si="17"/>
        <v>1900</v>
      </c>
      <c r="C557" s="4">
        <f t="shared" si="18"/>
        <v>1</v>
      </c>
      <c r="G557" s="4" t="s">
        <v>71</v>
      </c>
      <c r="K557" s="4" t="str">
        <f>IFERROR(VLOOKUP(J557,Config!$A:$B,2,0),"")</f>
        <v/>
      </c>
      <c r="M557" s="4" t="str">
        <f>IFERROR(VLOOKUP(J557,Config!$A:$G,7,0),"")</f>
        <v/>
      </c>
    </row>
    <row r="558" spans="1:13" x14ac:dyDescent="0.25">
      <c r="A558" s="1">
        <v>561</v>
      </c>
      <c r="B558" s="4">
        <f t="shared" si="17"/>
        <v>1900</v>
      </c>
      <c r="C558" s="4">
        <f t="shared" si="18"/>
        <v>1</v>
      </c>
      <c r="G558" s="4" t="s">
        <v>71</v>
      </c>
      <c r="K558" s="4" t="str">
        <f>IFERROR(VLOOKUP(J558,Config!$A:$B,2,0),"")</f>
        <v/>
      </c>
      <c r="M558" s="4" t="str">
        <f>IFERROR(VLOOKUP(J558,Config!$A:$G,7,0),"")</f>
        <v/>
      </c>
    </row>
    <row r="559" spans="1:13" x14ac:dyDescent="0.25">
      <c r="A559" s="1">
        <v>562</v>
      </c>
      <c r="B559" s="4">
        <f t="shared" si="17"/>
        <v>1900</v>
      </c>
      <c r="C559" s="4">
        <f t="shared" si="18"/>
        <v>1</v>
      </c>
      <c r="G559" s="4" t="s">
        <v>71</v>
      </c>
      <c r="K559" s="4" t="str">
        <f>IFERROR(VLOOKUP(J559,Config!$A:$B,2,0),"")</f>
        <v/>
      </c>
      <c r="M559" s="4" t="str">
        <f>IFERROR(VLOOKUP(J559,Config!$A:$G,7,0),"")</f>
        <v/>
      </c>
    </row>
    <row r="560" spans="1:13" x14ac:dyDescent="0.25">
      <c r="A560" s="1">
        <v>563</v>
      </c>
      <c r="B560" s="4">
        <f t="shared" si="17"/>
        <v>1900</v>
      </c>
      <c r="C560" s="4">
        <f t="shared" si="18"/>
        <v>1</v>
      </c>
      <c r="G560" s="4" t="s">
        <v>71</v>
      </c>
      <c r="K560" s="4" t="str">
        <f>IFERROR(VLOOKUP(J560,Config!$A:$B,2,0),"")</f>
        <v/>
      </c>
      <c r="M560" s="4" t="str">
        <f>IFERROR(VLOOKUP(J560,Config!$A:$G,7,0),"")</f>
        <v/>
      </c>
    </row>
    <row r="561" spans="1:13" x14ac:dyDescent="0.25">
      <c r="A561" s="1">
        <v>564</v>
      </c>
      <c r="B561" s="4">
        <f t="shared" si="17"/>
        <v>1900</v>
      </c>
      <c r="C561" s="4">
        <f t="shared" si="18"/>
        <v>1</v>
      </c>
      <c r="G561" s="4" t="s">
        <v>71</v>
      </c>
      <c r="K561" s="4" t="str">
        <f>IFERROR(VLOOKUP(J561,Config!$A:$B,2,0),"")</f>
        <v/>
      </c>
      <c r="M561" s="4" t="str">
        <f>IFERROR(VLOOKUP(J561,Config!$A:$G,7,0),"")</f>
        <v/>
      </c>
    </row>
    <row r="562" spans="1:13" x14ac:dyDescent="0.25">
      <c r="A562" s="1">
        <v>565</v>
      </c>
      <c r="B562" s="4">
        <f t="shared" si="17"/>
        <v>1900</v>
      </c>
      <c r="C562" s="4">
        <f t="shared" si="18"/>
        <v>1</v>
      </c>
      <c r="G562" s="4" t="s">
        <v>71</v>
      </c>
      <c r="K562" s="4" t="str">
        <f>IFERROR(VLOOKUP(J562,Config!$A:$B,2,0),"")</f>
        <v/>
      </c>
      <c r="M562" s="4" t="str">
        <f>IFERROR(VLOOKUP(J562,Config!$A:$G,7,0),"")</f>
        <v/>
      </c>
    </row>
    <row r="563" spans="1:13" x14ac:dyDescent="0.25">
      <c r="A563" s="1">
        <v>566</v>
      </c>
      <c r="B563" s="4">
        <f t="shared" si="17"/>
        <v>1900</v>
      </c>
      <c r="C563" s="4">
        <f t="shared" si="18"/>
        <v>1</v>
      </c>
      <c r="G563" s="4" t="s">
        <v>71</v>
      </c>
      <c r="K563" s="4" t="str">
        <f>IFERROR(VLOOKUP(J563,Config!$A:$B,2,0),"")</f>
        <v/>
      </c>
      <c r="M563" s="4" t="str">
        <f>IFERROR(VLOOKUP(J563,Config!$A:$G,7,0),"")</f>
        <v/>
      </c>
    </row>
    <row r="564" spans="1:13" x14ac:dyDescent="0.25">
      <c r="A564" s="1">
        <v>567</v>
      </c>
      <c r="B564" s="4">
        <f t="shared" si="17"/>
        <v>1900</v>
      </c>
      <c r="C564" s="4">
        <f t="shared" si="18"/>
        <v>1</v>
      </c>
      <c r="G564" s="4" t="s">
        <v>71</v>
      </c>
      <c r="K564" s="4" t="str">
        <f>IFERROR(VLOOKUP(J564,Config!$A:$B,2,0),"")</f>
        <v/>
      </c>
      <c r="M564" s="4" t="str">
        <f>IFERROR(VLOOKUP(J564,Config!$A:$G,7,0),"")</f>
        <v/>
      </c>
    </row>
    <row r="565" spans="1:13" x14ac:dyDescent="0.25">
      <c r="A565" s="1">
        <v>568</v>
      </c>
      <c r="B565" s="4">
        <f t="shared" si="17"/>
        <v>1900</v>
      </c>
      <c r="C565" s="4">
        <f t="shared" si="18"/>
        <v>1</v>
      </c>
      <c r="G565" s="4" t="s">
        <v>71</v>
      </c>
      <c r="K565" s="4" t="str">
        <f>IFERROR(VLOOKUP(J565,Config!$A:$B,2,0),"")</f>
        <v/>
      </c>
      <c r="M565" s="4" t="str">
        <f>IFERROR(VLOOKUP(J565,Config!$A:$G,7,0),"")</f>
        <v/>
      </c>
    </row>
    <row r="566" spans="1:13" x14ac:dyDescent="0.25">
      <c r="A566" s="1">
        <v>569</v>
      </c>
      <c r="B566" s="4">
        <f t="shared" si="17"/>
        <v>1900</v>
      </c>
      <c r="C566" s="4">
        <f t="shared" si="18"/>
        <v>1</v>
      </c>
      <c r="G566" s="4" t="s">
        <v>71</v>
      </c>
      <c r="K566" s="4" t="str">
        <f>IFERROR(VLOOKUP(J566,Config!$A:$B,2,0),"")</f>
        <v/>
      </c>
      <c r="M566" s="4" t="str">
        <f>IFERROR(VLOOKUP(J566,Config!$A:$G,7,0),"")</f>
        <v/>
      </c>
    </row>
    <row r="567" spans="1:13" x14ac:dyDescent="0.25">
      <c r="A567" s="1">
        <v>570</v>
      </c>
      <c r="B567" s="4">
        <f t="shared" si="17"/>
        <v>1900</v>
      </c>
      <c r="C567" s="4">
        <f t="shared" si="18"/>
        <v>1</v>
      </c>
      <c r="G567" s="4" t="s">
        <v>71</v>
      </c>
      <c r="K567" s="4" t="str">
        <f>IFERROR(VLOOKUP(J567,Config!$A:$B,2,0),"")</f>
        <v/>
      </c>
      <c r="M567" s="4" t="str">
        <f>IFERROR(VLOOKUP(J567,Config!$A:$G,7,0),"")</f>
        <v/>
      </c>
    </row>
    <row r="568" spans="1:13" x14ac:dyDescent="0.25">
      <c r="A568" s="1">
        <v>571</v>
      </c>
      <c r="B568" s="4">
        <f t="shared" si="17"/>
        <v>1900</v>
      </c>
      <c r="C568" s="4">
        <f t="shared" si="18"/>
        <v>1</v>
      </c>
      <c r="G568" s="4" t="s">
        <v>71</v>
      </c>
      <c r="K568" s="4" t="str">
        <f>IFERROR(VLOOKUP(J568,Config!$A:$B,2,0),"")</f>
        <v/>
      </c>
      <c r="M568" s="4" t="str">
        <f>IFERROR(VLOOKUP(J568,Config!$A:$G,7,0),"")</f>
        <v/>
      </c>
    </row>
    <row r="569" spans="1:13" x14ac:dyDescent="0.25">
      <c r="A569" s="1">
        <v>572</v>
      </c>
      <c r="B569" s="4">
        <f t="shared" si="17"/>
        <v>1900</v>
      </c>
      <c r="C569" s="4">
        <f t="shared" si="18"/>
        <v>1</v>
      </c>
      <c r="G569" s="4" t="s">
        <v>71</v>
      </c>
      <c r="K569" s="4" t="str">
        <f>IFERROR(VLOOKUP(J569,Config!$A:$B,2,0),"")</f>
        <v/>
      </c>
      <c r="M569" s="4" t="str">
        <f>IFERROR(VLOOKUP(J569,Config!$A:$G,7,0),"")</f>
        <v/>
      </c>
    </row>
    <row r="570" spans="1:13" x14ac:dyDescent="0.25">
      <c r="A570" s="1">
        <v>573</v>
      </c>
      <c r="B570" s="4">
        <f t="shared" si="17"/>
        <v>1900</v>
      </c>
      <c r="C570" s="4">
        <f t="shared" si="18"/>
        <v>1</v>
      </c>
      <c r="G570" s="4" t="s">
        <v>71</v>
      </c>
      <c r="K570" s="4" t="str">
        <f>IFERROR(VLOOKUP(J570,Config!$A:$B,2,0),"")</f>
        <v/>
      </c>
      <c r="M570" s="4" t="str">
        <f>IFERROR(VLOOKUP(J570,Config!$A:$G,7,0),"")</f>
        <v/>
      </c>
    </row>
    <row r="571" spans="1:13" x14ac:dyDescent="0.25">
      <c r="A571" s="1">
        <v>574</v>
      </c>
      <c r="B571" s="4">
        <f t="shared" si="17"/>
        <v>1900</v>
      </c>
      <c r="C571" s="4">
        <f t="shared" si="18"/>
        <v>1</v>
      </c>
      <c r="G571" s="4" t="s">
        <v>71</v>
      </c>
      <c r="K571" s="4" t="str">
        <f>IFERROR(VLOOKUP(J571,Config!$A:$B,2,0),"")</f>
        <v/>
      </c>
      <c r="M571" s="4" t="str">
        <f>IFERROR(VLOOKUP(J571,Config!$A:$G,7,0),"")</f>
        <v/>
      </c>
    </row>
    <row r="572" spans="1:13" x14ac:dyDescent="0.25">
      <c r="A572" s="1">
        <v>575</v>
      </c>
      <c r="B572" s="4">
        <f t="shared" ref="B572:B635" si="19">YEAR(D572)</f>
        <v>1900</v>
      </c>
      <c r="C572" s="4">
        <f t="shared" ref="C572:C635" si="20">MONTH(D572)</f>
        <v>1</v>
      </c>
      <c r="G572" s="4" t="s">
        <v>71</v>
      </c>
      <c r="K572" s="4" t="str">
        <f>IFERROR(VLOOKUP(J572,Config!$A:$B,2,0),"")</f>
        <v/>
      </c>
      <c r="M572" s="4" t="str">
        <f>IFERROR(VLOOKUP(J572,Config!$A:$G,7,0),"")</f>
        <v/>
      </c>
    </row>
    <row r="573" spans="1:13" x14ac:dyDescent="0.25">
      <c r="A573" s="1">
        <v>576</v>
      </c>
      <c r="B573" s="4">
        <f t="shared" si="19"/>
        <v>1900</v>
      </c>
      <c r="C573" s="4">
        <f t="shared" si="20"/>
        <v>1</v>
      </c>
      <c r="G573" s="4" t="s">
        <v>71</v>
      </c>
      <c r="K573" s="4" t="str">
        <f>IFERROR(VLOOKUP(J573,Config!$A:$B,2,0),"")</f>
        <v/>
      </c>
      <c r="M573" s="4" t="str">
        <f>IFERROR(VLOOKUP(J573,Config!$A:$G,7,0),"")</f>
        <v/>
      </c>
    </row>
    <row r="574" spans="1:13" x14ac:dyDescent="0.25">
      <c r="A574" s="1">
        <v>577</v>
      </c>
      <c r="B574" s="4">
        <f t="shared" si="19"/>
        <v>1900</v>
      </c>
      <c r="C574" s="4">
        <f t="shared" si="20"/>
        <v>1</v>
      </c>
      <c r="G574" s="4" t="s">
        <v>71</v>
      </c>
      <c r="K574" s="4" t="str">
        <f>IFERROR(VLOOKUP(J574,Config!$A:$B,2,0),"")</f>
        <v/>
      </c>
      <c r="M574" s="4" t="str">
        <f>IFERROR(VLOOKUP(J574,Config!$A:$G,7,0),"")</f>
        <v/>
      </c>
    </row>
    <row r="575" spans="1:13" x14ac:dyDescent="0.25">
      <c r="A575" s="1">
        <v>578</v>
      </c>
      <c r="B575" s="4">
        <f t="shared" si="19"/>
        <v>1900</v>
      </c>
      <c r="C575" s="4">
        <f t="shared" si="20"/>
        <v>1</v>
      </c>
      <c r="G575" s="4" t="s">
        <v>71</v>
      </c>
      <c r="K575" s="4" t="str">
        <f>IFERROR(VLOOKUP(J575,Config!$A:$B,2,0),"")</f>
        <v/>
      </c>
      <c r="M575" s="4" t="str">
        <f>IFERROR(VLOOKUP(J575,Config!$A:$G,7,0),"")</f>
        <v/>
      </c>
    </row>
    <row r="576" spans="1:13" x14ac:dyDescent="0.25">
      <c r="A576" s="1">
        <v>579</v>
      </c>
      <c r="B576" s="4">
        <f t="shared" si="19"/>
        <v>1900</v>
      </c>
      <c r="C576" s="4">
        <f t="shared" si="20"/>
        <v>1</v>
      </c>
      <c r="G576" s="4" t="s">
        <v>71</v>
      </c>
      <c r="K576" s="4" t="str">
        <f>IFERROR(VLOOKUP(J576,Config!$A:$B,2,0),"")</f>
        <v/>
      </c>
      <c r="M576" s="4" t="str">
        <f>IFERROR(VLOOKUP(J576,Config!$A:$G,7,0),"")</f>
        <v/>
      </c>
    </row>
    <row r="577" spans="1:13" x14ac:dyDescent="0.25">
      <c r="A577" s="1">
        <v>580</v>
      </c>
      <c r="B577" s="4">
        <f t="shared" si="19"/>
        <v>1900</v>
      </c>
      <c r="C577" s="4">
        <f t="shared" si="20"/>
        <v>1</v>
      </c>
      <c r="G577" s="4" t="s">
        <v>71</v>
      </c>
      <c r="K577" s="4" t="str">
        <f>IFERROR(VLOOKUP(J577,Config!$A:$B,2,0),"")</f>
        <v/>
      </c>
      <c r="M577" s="4" t="str">
        <f>IFERROR(VLOOKUP(J577,Config!$A:$G,7,0),"")</f>
        <v/>
      </c>
    </row>
    <row r="578" spans="1:13" x14ac:dyDescent="0.25">
      <c r="A578" s="1">
        <v>581</v>
      </c>
      <c r="B578" s="4">
        <f t="shared" si="19"/>
        <v>1900</v>
      </c>
      <c r="C578" s="4">
        <f t="shared" si="20"/>
        <v>1</v>
      </c>
      <c r="G578" s="4" t="s">
        <v>71</v>
      </c>
      <c r="K578" s="4" t="str">
        <f>IFERROR(VLOOKUP(J578,Config!$A:$B,2,0),"")</f>
        <v/>
      </c>
      <c r="M578" s="4" t="str">
        <f>IFERROR(VLOOKUP(J578,Config!$A:$G,7,0),"")</f>
        <v/>
      </c>
    </row>
    <row r="579" spans="1:13" x14ac:dyDescent="0.25">
      <c r="A579" s="1">
        <v>582</v>
      </c>
      <c r="B579" s="4">
        <f t="shared" si="19"/>
        <v>1900</v>
      </c>
      <c r="C579" s="4">
        <f t="shared" si="20"/>
        <v>1</v>
      </c>
      <c r="G579" s="4" t="s">
        <v>71</v>
      </c>
      <c r="K579" s="4" t="str">
        <f>IFERROR(VLOOKUP(J579,Config!$A:$B,2,0),"")</f>
        <v/>
      </c>
      <c r="M579" s="4" t="str">
        <f>IFERROR(VLOOKUP(J579,Config!$A:$G,7,0),"")</f>
        <v/>
      </c>
    </row>
    <row r="580" spans="1:13" x14ac:dyDescent="0.25">
      <c r="A580" s="1">
        <v>583</v>
      </c>
      <c r="B580" s="4">
        <f t="shared" si="19"/>
        <v>1900</v>
      </c>
      <c r="C580" s="4">
        <f t="shared" si="20"/>
        <v>1</v>
      </c>
      <c r="G580" s="4" t="s">
        <v>71</v>
      </c>
      <c r="K580" s="4" t="str">
        <f>IFERROR(VLOOKUP(J580,Config!$A:$B,2,0),"")</f>
        <v/>
      </c>
      <c r="M580" s="4" t="str">
        <f>IFERROR(VLOOKUP(J580,Config!$A:$G,7,0),"")</f>
        <v/>
      </c>
    </row>
    <row r="581" spans="1:13" x14ac:dyDescent="0.25">
      <c r="A581" s="1">
        <v>584</v>
      </c>
      <c r="B581" s="4">
        <f t="shared" si="19"/>
        <v>1900</v>
      </c>
      <c r="C581" s="4">
        <f t="shared" si="20"/>
        <v>1</v>
      </c>
      <c r="G581" s="4" t="s">
        <v>71</v>
      </c>
      <c r="K581" s="4" t="str">
        <f>IFERROR(VLOOKUP(J581,Config!$A:$B,2,0),"")</f>
        <v/>
      </c>
      <c r="M581" s="4" t="str">
        <f>IFERROR(VLOOKUP(J581,Config!$A:$G,7,0),"")</f>
        <v/>
      </c>
    </row>
    <row r="582" spans="1:13" x14ac:dyDescent="0.25">
      <c r="A582" s="1">
        <v>585</v>
      </c>
      <c r="B582" s="4">
        <f t="shared" si="19"/>
        <v>1900</v>
      </c>
      <c r="C582" s="4">
        <f t="shared" si="20"/>
        <v>1</v>
      </c>
      <c r="G582" s="4" t="s">
        <v>71</v>
      </c>
      <c r="K582" s="4" t="str">
        <f>IFERROR(VLOOKUP(J582,Config!$A:$B,2,0),"")</f>
        <v/>
      </c>
      <c r="M582" s="4" t="str">
        <f>IFERROR(VLOOKUP(J582,Config!$A:$G,7,0),"")</f>
        <v/>
      </c>
    </row>
    <row r="583" spans="1:13" x14ac:dyDescent="0.25">
      <c r="A583" s="1">
        <v>586</v>
      </c>
      <c r="B583" s="4">
        <f t="shared" si="19"/>
        <v>1900</v>
      </c>
      <c r="C583" s="4">
        <f t="shared" si="20"/>
        <v>1</v>
      </c>
      <c r="G583" s="4" t="s">
        <v>71</v>
      </c>
      <c r="K583" s="4" t="str">
        <f>IFERROR(VLOOKUP(J583,Config!$A:$B,2,0),"")</f>
        <v/>
      </c>
      <c r="M583" s="4" t="str">
        <f>IFERROR(VLOOKUP(J583,Config!$A:$G,7,0),"")</f>
        <v/>
      </c>
    </row>
    <row r="584" spans="1:13" x14ac:dyDescent="0.25">
      <c r="A584" s="1">
        <v>587</v>
      </c>
      <c r="B584" s="4">
        <f t="shared" si="19"/>
        <v>1900</v>
      </c>
      <c r="C584" s="4">
        <f t="shared" si="20"/>
        <v>1</v>
      </c>
      <c r="G584" s="4" t="s">
        <v>71</v>
      </c>
      <c r="K584" s="4" t="str">
        <f>IFERROR(VLOOKUP(J584,Config!$A:$B,2,0),"")</f>
        <v/>
      </c>
      <c r="M584" s="4" t="str">
        <f>IFERROR(VLOOKUP(J584,Config!$A:$G,7,0),"")</f>
        <v/>
      </c>
    </row>
    <row r="585" spans="1:13" x14ac:dyDescent="0.25">
      <c r="A585" s="1">
        <v>588</v>
      </c>
      <c r="B585" s="4">
        <f t="shared" si="19"/>
        <v>1900</v>
      </c>
      <c r="C585" s="4">
        <f t="shared" si="20"/>
        <v>1</v>
      </c>
      <c r="G585" s="4" t="s">
        <v>71</v>
      </c>
      <c r="K585" s="4" t="str">
        <f>IFERROR(VLOOKUP(J585,Config!$A:$B,2,0),"")</f>
        <v/>
      </c>
      <c r="M585" s="4" t="str">
        <f>IFERROR(VLOOKUP(J585,Config!$A:$G,7,0),"")</f>
        <v/>
      </c>
    </row>
    <row r="586" spans="1:13" x14ac:dyDescent="0.25">
      <c r="A586" s="1">
        <v>589</v>
      </c>
      <c r="B586" s="4">
        <f t="shared" si="19"/>
        <v>1900</v>
      </c>
      <c r="C586" s="4">
        <f t="shared" si="20"/>
        <v>1</v>
      </c>
      <c r="G586" s="4" t="s">
        <v>71</v>
      </c>
      <c r="K586" s="4" t="str">
        <f>IFERROR(VLOOKUP(J586,Config!$A:$B,2,0),"")</f>
        <v/>
      </c>
      <c r="M586" s="4" t="str">
        <f>IFERROR(VLOOKUP(J586,Config!$A:$G,7,0),"")</f>
        <v/>
      </c>
    </row>
    <row r="587" spans="1:13" x14ac:dyDescent="0.25">
      <c r="A587" s="1">
        <v>590</v>
      </c>
      <c r="B587" s="4">
        <f t="shared" si="19"/>
        <v>1900</v>
      </c>
      <c r="C587" s="4">
        <f t="shared" si="20"/>
        <v>1</v>
      </c>
      <c r="G587" s="4" t="s">
        <v>71</v>
      </c>
      <c r="K587" s="4" t="str">
        <f>IFERROR(VLOOKUP(J587,Config!$A:$B,2,0),"")</f>
        <v/>
      </c>
      <c r="M587" s="4" t="str">
        <f>IFERROR(VLOOKUP(J587,Config!$A:$G,7,0),"")</f>
        <v/>
      </c>
    </row>
    <row r="588" spans="1:13" x14ac:dyDescent="0.25">
      <c r="A588" s="1">
        <v>591</v>
      </c>
      <c r="B588" s="4">
        <f t="shared" si="19"/>
        <v>1900</v>
      </c>
      <c r="C588" s="4">
        <f t="shared" si="20"/>
        <v>1</v>
      </c>
      <c r="G588" s="4" t="s">
        <v>71</v>
      </c>
      <c r="K588" s="4" t="str">
        <f>IFERROR(VLOOKUP(J588,Config!$A:$B,2,0),"")</f>
        <v/>
      </c>
      <c r="M588" s="4" t="str">
        <f>IFERROR(VLOOKUP(J588,Config!$A:$G,7,0),"")</f>
        <v/>
      </c>
    </row>
    <row r="589" spans="1:13" x14ac:dyDescent="0.25">
      <c r="A589" s="1">
        <v>592</v>
      </c>
      <c r="B589" s="4">
        <f t="shared" si="19"/>
        <v>1900</v>
      </c>
      <c r="C589" s="4">
        <f t="shared" si="20"/>
        <v>1</v>
      </c>
      <c r="G589" s="4" t="s">
        <v>71</v>
      </c>
      <c r="K589" s="4" t="str">
        <f>IFERROR(VLOOKUP(J589,Config!$A:$B,2,0),"")</f>
        <v/>
      </c>
      <c r="M589" s="4" t="str">
        <f>IFERROR(VLOOKUP(J589,Config!$A:$G,7,0),"")</f>
        <v/>
      </c>
    </row>
    <row r="590" spans="1:13" x14ac:dyDescent="0.25">
      <c r="A590" s="1">
        <v>593</v>
      </c>
      <c r="B590" s="4">
        <f t="shared" si="19"/>
        <v>1900</v>
      </c>
      <c r="C590" s="4">
        <f t="shared" si="20"/>
        <v>1</v>
      </c>
      <c r="G590" s="4" t="s">
        <v>71</v>
      </c>
      <c r="K590" s="4" t="str">
        <f>IFERROR(VLOOKUP(J590,Config!$A:$B,2,0),"")</f>
        <v/>
      </c>
      <c r="M590" s="4" t="str">
        <f>IFERROR(VLOOKUP(J590,Config!$A:$G,7,0),"")</f>
        <v/>
      </c>
    </row>
    <row r="591" spans="1:13" x14ac:dyDescent="0.25">
      <c r="A591" s="1">
        <v>594</v>
      </c>
      <c r="B591" s="4">
        <f t="shared" si="19"/>
        <v>1900</v>
      </c>
      <c r="C591" s="4">
        <f t="shared" si="20"/>
        <v>1</v>
      </c>
      <c r="G591" s="4" t="s">
        <v>71</v>
      </c>
      <c r="K591" s="4" t="str">
        <f>IFERROR(VLOOKUP(J591,Config!$A:$B,2,0),"")</f>
        <v/>
      </c>
      <c r="M591" s="4" t="str">
        <f>IFERROR(VLOOKUP(J591,Config!$A:$G,7,0),"")</f>
        <v/>
      </c>
    </row>
    <row r="592" spans="1:13" x14ac:dyDescent="0.25">
      <c r="A592" s="1">
        <v>595</v>
      </c>
      <c r="B592" s="4">
        <f t="shared" si="19"/>
        <v>1900</v>
      </c>
      <c r="C592" s="4">
        <f t="shared" si="20"/>
        <v>1</v>
      </c>
      <c r="G592" s="4" t="s">
        <v>71</v>
      </c>
      <c r="K592" s="4" t="str">
        <f>IFERROR(VLOOKUP(J592,Config!$A:$B,2,0),"")</f>
        <v/>
      </c>
      <c r="M592" s="4" t="str">
        <f>IFERROR(VLOOKUP(J592,Config!$A:$G,7,0),"")</f>
        <v/>
      </c>
    </row>
    <row r="593" spans="1:13" x14ac:dyDescent="0.25">
      <c r="A593" s="1">
        <v>596</v>
      </c>
      <c r="B593" s="4">
        <f t="shared" si="19"/>
        <v>1900</v>
      </c>
      <c r="C593" s="4">
        <f t="shared" si="20"/>
        <v>1</v>
      </c>
      <c r="G593" s="4" t="s">
        <v>71</v>
      </c>
      <c r="K593" s="4" t="str">
        <f>IFERROR(VLOOKUP(J593,Config!$A:$B,2,0),"")</f>
        <v/>
      </c>
      <c r="M593" s="4" t="str">
        <f>IFERROR(VLOOKUP(J593,Config!$A:$G,7,0),"")</f>
        <v/>
      </c>
    </row>
    <row r="594" spans="1:13" x14ac:dyDescent="0.25">
      <c r="A594" s="1">
        <v>597</v>
      </c>
      <c r="B594" s="4">
        <f t="shared" si="19"/>
        <v>1900</v>
      </c>
      <c r="C594" s="4">
        <f t="shared" si="20"/>
        <v>1</v>
      </c>
      <c r="G594" s="4" t="s">
        <v>71</v>
      </c>
      <c r="K594" s="4" t="str">
        <f>IFERROR(VLOOKUP(J594,Config!$A:$B,2,0),"")</f>
        <v/>
      </c>
      <c r="M594" s="4" t="str">
        <f>IFERROR(VLOOKUP(J594,Config!$A:$G,7,0),"")</f>
        <v/>
      </c>
    </row>
    <row r="595" spans="1:13" x14ac:dyDescent="0.25">
      <c r="A595" s="1">
        <v>598</v>
      </c>
      <c r="B595" s="4">
        <f t="shared" si="19"/>
        <v>1900</v>
      </c>
      <c r="C595" s="4">
        <f t="shared" si="20"/>
        <v>1</v>
      </c>
      <c r="G595" s="4" t="s">
        <v>71</v>
      </c>
      <c r="K595" s="4" t="str">
        <f>IFERROR(VLOOKUP(J595,Config!$A:$B,2,0),"")</f>
        <v/>
      </c>
      <c r="M595" s="4" t="str">
        <f>IFERROR(VLOOKUP(J595,Config!$A:$G,7,0),"")</f>
        <v/>
      </c>
    </row>
    <row r="596" spans="1:13" x14ac:dyDescent="0.25">
      <c r="A596" s="1">
        <v>599</v>
      </c>
      <c r="B596" s="4">
        <f t="shared" si="19"/>
        <v>1900</v>
      </c>
      <c r="C596" s="4">
        <f t="shared" si="20"/>
        <v>1</v>
      </c>
      <c r="G596" s="4" t="s">
        <v>71</v>
      </c>
      <c r="K596" s="4" t="str">
        <f>IFERROR(VLOOKUP(J596,Config!$A:$B,2,0),"")</f>
        <v/>
      </c>
      <c r="M596" s="4" t="str">
        <f>IFERROR(VLOOKUP(J596,Config!$A:$G,7,0),"")</f>
        <v/>
      </c>
    </row>
    <row r="597" spans="1:13" x14ac:dyDescent="0.25">
      <c r="A597" s="1">
        <v>600</v>
      </c>
      <c r="B597" s="4">
        <f t="shared" si="19"/>
        <v>1900</v>
      </c>
      <c r="C597" s="4">
        <f t="shared" si="20"/>
        <v>1</v>
      </c>
      <c r="G597" s="4" t="s">
        <v>71</v>
      </c>
      <c r="K597" s="4" t="str">
        <f>IFERROR(VLOOKUP(J597,Config!$A:$B,2,0),"")</f>
        <v/>
      </c>
      <c r="M597" s="4" t="str">
        <f>IFERROR(VLOOKUP(J597,Config!$A:$G,7,0),"")</f>
        <v/>
      </c>
    </row>
    <row r="598" spans="1:13" x14ac:dyDescent="0.25">
      <c r="A598" s="1">
        <v>601</v>
      </c>
      <c r="B598" s="4">
        <f t="shared" si="19"/>
        <v>1900</v>
      </c>
      <c r="C598" s="4">
        <f t="shared" si="20"/>
        <v>1</v>
      </c>
      <c r="G598" s="4" t="s">
        <v>71</v>
      </c>
      <c r="K598" s="4" t="str">
        <f>IFERROR(VLOOKUP(J598,Config!$A:$B,2,0),"")</f>
        <v/>
      </c>
      <c r="M598" s="4" t="str">
        <f>IFERROR(VLOOKUP(J598,Config!$A:$G,7,0),"")</f>
        <v/>
      </c>
    </row>
    <row r="599" spans="1:13" x14ac:dyDescent="0.25">
      <c r="A599" s="1">
        <v>602</v>
      </c>
      <c r="B599" s="4">
        <f t="shared" si="19"/>
        <v>1900</v>
      </c>
      <c r="C599" s="4">
        <f t="shared" si="20"/>
        <v>1</v>
      </c>
      <c r="G599" s="4" t="s">
        <v>71</v>
      </c>
      <c r="K599" s="4" t="str">
        <f>IFERROR(VLOOKUP(J599,Config!$A:$B,2,0),"")</f>
        <v/>
      </c>
      <c r="M599" s="4" t="str">
        <f>IFERROR(VLOOKUP(J599,Config!$A:$G,7,0),"")</f>
        <v/>
      </c>
    </row>
    <row r="600" spans="1:13" x14ac:dyDescent="0.25">
      <c r="A600" s="1">
        <v>603</v>
      </c>
      <c r="B600" s="4">
        <f t="shared" si="19"/>
        <v>1900</v>
      </c>
      <c r="C600" s="4">
        <f t="shared" si="20"/>
        <v>1</v>
      </c>
      <c r="G600" s="4" t="s">
        <v>71</v>
      </c>
      <c r="K600" s="4" t="str">
        <f>IFERROR(VLOOKUP(J600,Config!$A:$B,2,0),"")</f>
        <v/>
      </c>
      <c r="M600" s="4" t="str">
        <f>IFERROR(VLOOKUP(J600,Config!$A:$G,7,0),"")</f>
        <v/>
      </c>
    </row>
    <row r="601" spans="1:13" x14ac:dyDescent="0.25">
      <c r="A601" s="1">
        <v>604</v>
      </c>
      <c r="B601" s="4">
        <f t="shared" si="19"/>
        <v>1900</v>
      </c>
      <c r="C601" s="4">
        <f t="shared" si="20"/>
        <v>1</v>
      </c>
      <c r="G601" s="4" t="s">
        <v>71</v>
      </c>
      <c r="K601" s="4" t="str">
        <f>IFERROR(VLOOKUP(J601,Config!$A:$B,2,0),"")</f>
        <v/>
      </c>
      <c r="M601" s="4" t="str">
        <f>IFERROR(VLOOKUP(J601,Config!$A:$G,7,0),"")</f>
        <v/>
      </c>
    </row>
    <row r="602" spans="1:13" x14ac:dyDescent="0.25">
      <c r="A602" s="1">
        <v>605</v>
      </c>
      <c r="B602" s="4">
        <f t="shared" si="19"/>
        <v>1900</v>
      </c>
      <c r="C602" s="4">
        <f t="shared" si="20"/>
        <v>1</v>
      </c>
      <c r="G602" s="4" t="s">
        <v>71</v>
      </c>
      <c r="K602" s="4" t="str">
        <f>IFERROR(VLOOKUP(J602,Config!$A:$B,2,0),"")</f>
        <v/>
      </c>
      <c r="M602" s="4" t="str">
        <f>IFERROR(VLOOKUP(J602,Config!$A:$G,7,0),"")</f>
        <v/>
      </c>
    </row>
    <row r="603" spans="1:13" x14ac:dyDescent="0.25">
      <c r="A603" s="1">
        <v>606</v>
      </c>
      <c r="B603" s="4">
        <f t="shared" si="19"/>
        <v>1900</v>
      </c>
      <c r="C603" s="4">
        <f t="shared" si="20"/>
        <v>1</v>
      </c>
      <c r="G603" s="4" t="s">
        <v>71</v>
      </c>
      <c r="K603" s="4" t="str">
        <f>IFERROR(VLOOKUP(J603,Config!$A:$B,2,0),"")</f>
        <v/>
      </c>
      <c r="M603" s="4" t="str">
        <f>IFERROR(VLOOKUP(J603,Config!$A:$G,7,0),"")</f>
        <v/>
      </c>
    </row>
    <row r="604" spans="1:13" x14ac:dyDescent="0.25">
      <c r="A604" s="1">
        <v>607</v>
      </c>
      <c r="B604" s="4">
        <f t="shared" si="19"/>
        <v>1900</v>
      </c>
      <c r="C604" s="4">
        <f t="shared" si="20"/>
        <v>1</v>
      </c>
      <c r="G604" s="4" t="s">
        <v>71</v>
      </c>
      <c r="K604" s="4" t="str">
        <f>IFERROR(VLOOKUP(J604,Config!$A:$B,2,0),"")</f>
        <v/>
      </c>
      <c r="M604" s="4" t="str">
        <f>IFERROR(VLOOKUP(J604,Config!$A:$G,7,0),"")</f>
        <v/>
      </c>
    </row>
    <row r="605" spans="1:13" x14ac:dyDescent="0.25">
      <c r="A605" s="1">
        <v>608</v>
      </c>
      <c r="B605" s="4">
        <f t="shared" si="19"/>
        <v>1900</v>
      </c>
      <c r="C605" s="4">
        <f t="shared" si="20"/>
        <v>1</v>
      </c>
      <c r="G605" s="4" t="s">
        <v>71</v>
      </c>
      <c r="K605" s="4" t="str">
        <f>IFERROR(VLOOKUP(J605,Config!$A:$B,2,0),"")</f>
        <v/>
      </c>
      <c r="M605" s="4" t="str">
        <f>IFERROR(VLOOKUP(J605,Config!$A:$G,7,0),"")</f>
        <v/>
      </c>
    </row>
    <row r="606" spans="1:13" x14ac:dyDescent="0.25">
      <c r="A606" s="1">
        <v>609</v>
      </c>
      <c r="B606" s="4">
        <f t="shared" si="19"/>
        <v>1900</v>
      </c>
      <c r="C606" s="4">
        <f t="shared" si="20"/>
        <v>1</v>
      </c>
      <c r="G606" s="4" t="s">
        <v>71</v>
      </c>
      <c r="K606" s="4" t="str">
        <f>IFERROR(VLOOKUP(J606,Config!$A:$B,2,0),"")</f>
        <v/>
      </c>
      <c r="M606" s="4" t="str">
        <f>IFERROR(VLOOKUP(J606,Config!$A:$G,7,0),"")</f>
        <v/>
      </c>
    </row>
    <row r="607" spans="1:13" x14ac:dyDescent="0.25">
      <c r="A607" s="1">
        <v>610</v>
      </c>
      <c r="B607" s="4">
        <f t="shared" si="19"/>
        <v>1900</v>
      </c>
      <c r="C607" s="4">
        <f t="shared" si="20"/>
        <v>1</v>
      </c>
      <c r="G607" s="4" t="s">
        <v>71</v>
      </c>
      <c r="K607" s="4" t="str">
        <f>IFERROR(VLOOKUP(J607,Config!$A:$B,2,0),"")</f>
        <v/>
      </c>
      <c r="M607" s="4" t="str">
        <f>IFERROR(VLOOKUP(J607,Config!$A:$G,7,0),"")</f>
        <v/>
      </c>
    </row>
    <row r="608" spans="1:13" x14ac:dyDescent="0.25">
      <c r="A608" s="1">
        <v>611</v>
      </c>
      <c r="B608" s="4">
        <f t="shared" si="19"/>
        <v>1900</v>
      </c>
      <c r="C608" s="4">
        <f t="shared" si="20"/>
        <v>1</v>
      </c>
      <c r="G608" s="4" t="s">
        <v>71</v>
      </c>
      <c r="K608" s="4" t="str">
        <f>IFERROR(VLOOKUP(J608,Config!$A:$B,2,0),"")</f>
        <v/>
      </c>
      <c r="M608" s="4" t="str">
        <f>IFERROR(VLOOKUP(J608,Config!$A:$G,7,0),"")</f>
        <v/>
      </c>
    </row>
    <row r="609" spans="1:13" x14ac:dyDescent="0.25">
      <c r="A609" s="1">
        <v>612</v>
      </c>
      <c r="B609" s="4">
        <f t="shared" si="19"/>
        <v>1900</v>
      </c>
      <c r="C609" s="4">
        <f t="shared" si="20"/>
        <v>1</v>
      </c>
      <c r="G609" s="4" t="s">
        <v>71</v>
      </c>
      <c r="K609" s="4" t="str">
        <f>IFERROR(VLOOKUP(J609,Config!$A:$B,2,0),"")</f>
        <v/>
      </c>
      <c r="M609" s="4" t="str">
        <f>IFERROR(VLOOKUP(J609,Config!$A:$G,7,0),"")</f>
        <v/>
      </c>
    </row>
    <row r="610" spans="1:13" x14ac:dyDescent="0.25">
      <c r="A610" s="1">
        <v>613</v>
      </c>
      <c r="B610" s="4">
        <f t="shared" si="19"/>
        <v>1900</v>
      </c>
      <c r="C610" s="4">
        <f t="shared" si="20"/>
        <v>1</v>
      </c>
      <c r="G610" s="4" t="s">
        <v>71</v>
      </c>
      <c r="K610" s="4" t="str">
        <f>IFERROR(VLOOKUP(J610,Config!$A:$B,2,0),"")</f>
        <v/>
      </c>
      <c r="M610" s="4" t="str">
        <f>IFERROR(VLOOKUP(J610,Config!$A:$G,7,0),"")</f>
        <v/>
      </c>
    </row>
    <row r="611" spans="1:13" x14ac:dyDescent="0.25">
      <c r="A611" s="1">
        <v>614</v>
      </c>
      <c r="B611" s="4">
        <f t="shared" si="19"/>
        <v>1900</v>
      </c>
      <c r="C611" s="4">
        <f t="shared" si="20"/>
        <v>1</v>
      </c>
      <c r="G611" s="4" t="s">
        <v>71</v>
      </c>
      <c r="K611" s="4" t="str">
        <f>IFERROR(VLOOKUP(J611,Config!$A:$B,2,0),"")</f>
        <v/>
      </c>
      <c r="M611" s="4" t="str">
        <f>IFERROR(VLOOKUP(J611,Config!$A:$G,7,0),"")</f>
        <v/>
      </c>
    </row>
    <row r="612" spans="1:13" x14ac:dyDescent="0.25">
      <c r="A612" s="1">
        <v>615</v>
      </c>
      <c r="B612" s="4">
        <f t="shared" si="19"/>
        <v>1900</v>
      </c>
      <c r="C612" s="4">
        <f t="shared" si="20"/>
        <v>1</v>
      </c>
      <c r="G612" s="4" t="s">
        <v>71</v>
      </c>
      <c r="K612" s="4" t="str">
        <f>IFERROR(VLOOKUP(J612,Config!$A:$B,2,0),"")</f>
        <v/>
      </c>
      <c r="M612" s="4" t="str">
        <f>IFERROR(VLOOKUP(J612,Config!$A:$G,7,0),"")</f>
        <v/>
      </c>
    </row>
    <row r="613" spans="1:13" x14ac:dyDescent="0.25">
      <c r="A613" s="1">
        <v>616</v>
      </c>
      <c r="B613" s="4">
        <f t="shared" si="19"/>
        <v>1900</v>
      </c>
      <c r="C613" s="4">
        <f t="shared" si="20"/>
        <v>1</v>
      </c>
      <c r="G613" s="4" t="s">
        <v>71</v>
      </c>
      <c r="K613" s="4" t="str">
        <f>IFERROR(VLOOKUP(J613,Config!$A:$B,2,0),"")</f>
        <v/>
      </c>
      <c r="M613" s="4" t="str">
        <f>IFERROR(VLOOKUP(J613,Config!$A:$G,7,0),"")</f>
        <v/>
      </c>
    </row>
    <row r="614" spans="1:13" x14ac:dyDescent="0.25">
      <c r="A614" s="1">
        <v>617</v>
      </c>
      <c r="B614" s="4">
        <f t="shared" si="19"/>
        <v>1900</v>
      </c>
      <c r="C614" s="4">
        <f t="shared" si="20"/>
        <v>1</v>
      </c>
      <c r="G614" s="4" t="s">
        <v>71</v>
      </c>
      <c r="K614" s="4" t="str">
        <f>IFERROR(VLOOKUP(J614,Config!$A:$B,2,0),"")</f>
        <v/>
      </c>
      <c r="M614" s="4" t="str">
        <f>IFERROR(VLOOKUP(J614,Config!$A:$G,7,0),"")</f>
        <v/>
      </c>
    </row>
    <row r="615" spans="1:13" x14ac:dyDescent="0.25">
      <c r="A615" s="1">
        <v>618</v>
      </c>
      <c r="B615" s="4">
        <f t="shared" si="19"/>
        <v>1900</v>
      </c>
      <c r="C615" s="4">
        <f t="shared" si="20"/>
        <v>1</v>
      </c>
      <c r="G615" s="4" t="s">
        <v>71</v>
      </c>
      <c r="K615" s="4" t="str">
        <f>IFERROR(VLOOKUP(J615,Config!$A:$B,2,0),"")</f>
        <v/>
      </c>
      <c r="M615" s="4" t="str">
        <f>IFERROR(VLOOKUP(J615,Config!$A:$G,7,0),"")</f>
        <v/>
      </c>
    </row>
    <row r="616" spans="1:13" x14ac:dyDescent="0.25">
      <c r="A616" s="1">
        <v>619</v>
      </c>
      <c r="B616" s="4">
        <f t="shared" si="19"/>
        <v>1900</v>
      </c>
      <c r="C616" s="4">
        <f t="shared" si="20"/>
        <v>1</v>
      </c>
      <c r="G616" s="4" t="s">
        <v>71</v>
      </c>
      <c r="K616" s="4" t="str">
        <f>IFERROR(VLOOKUP(J616,Config!$A:$B,2,0),"")</f>
        <v/>
      </c>
      <c r="M616" s="4" t="str">
        <f>IFERROR(VLOOKUP(J616,Config!$A:$G,7,0),"")</f>
        <v/>
      </c>
    </row>
    <row r="617" spans="1:13" x14ac:dyDescent="0.25">
      <c r="A617" s="1">
        <v>620</v>
      </c>
      <c r="B617" s="4">
        <f t="shared" si="19"/>
        <v>1900</v>
      </c>
      <c r="C617" s="4">
        <f t="shared" si="20"/>
        <v>1</v>
      </c>
      <c r="G617" s="4" t="s">
        <v>71</v>
      </c>
      <c r="K617" s="4" t="str">
        <f>IFERROR(VLOOKUP(J617,Config!$A:$B,2,0),"")</f>
        <v/>
      </c>
      <c r="M617" s="4" t="str">
        <f>IFERROR(VLOOKUP(J617,Config!$A:$G,7,0),"")</f>
        <v/>
      </c>
    </row>
    <row r="618" spans="1:13" x14ac:dyDescent="0.25">
      <c r="A618" s="1">
        <v>621</v>
      </c>
      <c r="B618" s="4">
        <f t="shared" si="19"/>
        <v>1900</v>
      </c>
      <c r="C618" s="4">
        <f t="shared" si="20"/>
        <v>1</v>
      </c>
      <c r="G618" s="4" t="s">
        <v>71</v>
      </c>
      <c r="K618" s="4" t="str">
        <f>IFERROR(VLOOKUP(J618,Config!$A:$B,2,0),"")</f>
        <v/>
      </c>
      <c r="M618" s="4" t="str">
        <f>IFERROR(VLOOKUP(J618,Config!$A:$G,7,0),"")</f>
        <v/>
      </c>
    </row>
    <row r="619" spans="1:13" x14ac:dyDescent="0.25">
      <c r="A619" s="1">
        <v>622</v>
      </c>
      <c r="B619" s="4">
        <f t="shared" si="19"/>
        <v>1900</v>
      </c>
      <c r="C619" s="4">
        <f t="shared" si="20"/>
        <v>1</v>
      </c>
      <c r="G619" s="4" t="s">
        <v>71</v>
      </c>
      <c r="K619" s="4" t="str">
        <f>IFERROR(VLOOKUP(J619,Config!$A:$B,2,0),"")</f>
        <v/>
      </c>
      <c r="M619" s="4" t="str">
        <f>IFERROR(VLOOKUP(J619,Config!$A:$G,7,0),"")</f>
        <v/>
      </c>
    </row>
    <row r="620" spans="1:13" x14ac:dyDescent="0.25">
      <c r="A620" s="1">
        <v>623</v>
      </c>
      <c r="B620" s="4">
        <f t="shared" si="19"/>
        <v>1900</v>
      </c>
      <c r="C620" s="4">
        <f t="shared" si="20"/>
        <v>1</v>
      </c>
      <c r="G620" s="4" t="s">
        <v>71</v>
      </c>
      <c r="K620" s="4" t="str">
        <f>IFERROR(VLOOKUP(J620,Config!$A:$B,2,0),"")</f>
        <v/>
      </c>
      <c r="M620" s="4" t="str">
        <f>IFERROR(VLOOKUP(J620,Config!$A:$G,7,0),"")</f>
        <v/>
      </c>
    </row>
    <row r="621" spans="1:13" x14ac:dyDescent="0.25">
      <c r="A621" s="1">
        <v>624</v>
      </c>
      <c r="B621" s="4">
        <f t="shared" si="19"/>
        <v>1900</v>
      </c>
      <c r="C621" s="4">
        <f t="shared" si="20"/>
        <v>1</v>
      </c>
      <c r="G621" s="4" t="s">
        <v>71</v>
      </c>
      <c r="K621" s="4" t="str">
        <f>IFERROR(VLOOKUP(J621,Config!$A:$B,2,0),"")</f>
        <v/>
      </c>
      <c r="M621" s="4" t="str">
        <f>IFERROR(VLOOKUP(J621,Config!$A:$G,7,0),"")</f>
        <v/>
      </c>
    </row>
    <row r="622" spans="1:13" x14ac:dyDescent="0.25">
      <c r="A622" s="1">
        <v>625</v>
      </c>
      <c r="B622" s="4">
        <f t="shared" si="19"/>
        <v>1900</v>
      </c>
      <c r="C622" s="4">
        <f t="shared" si="20"/>
        <v>1</v>
      </c>
      <c r="G622" s="4" t="s">
        <v>71</v>
      </c>
      <c r="K622" s="4" t="str">
        <f>IFERROR(VLOOKUP(J622,Config!$A:$B,2,0),"")</f>
        <v/>
      </c>
      <c r="M622" s="4" t="str">
        <f>IFERROR(VLOOKUP(J622,Config!$A:$G,7,0),"")</f>
        <v/>
      </c>
    </row>
    <row r="623" spans="1:13" x14ac:dyDescent="0.25">
      <c r="A623" s="1">
        <v>626</v>
      </c>
      <c r="B623" s="4">
        <f t="shared" si="19"/>
        <v>1900</v>
      </c>
      <c r="C623" s="4">
        <f t="shared" si="20"/>
        <v>1</v>
      </c>
      <c r="G623" s="4" t="s">
        <v>71</v>
      </c>
      <c r="K623" s="4" t="str">
        <f>IFERROR(VLOOKUP(J623,Config!$A:$B,2,0),"")</f>
        <v/>
      </c>
      <c r="M623" s="4" t="str">
        <f>IFERROR(VLOOKUP(J623,Config!$A:$G,7,0),"")</f>
        <v/>
      </c>
    </row>
    <row r="624" spans="1:13" x14ac:dyDescent="0.25">
      <c r="A624" s="1">
        <v>627</v>
      </c>
      <c r="B624" s="4">
        <f t="shared" si="19"/>
        <v>1900</v>
      </c>
      <c r="C624" s="4">
        <f t="shared" si="20"/>
        <v>1</v>
      </c>
      <c r="G624" s="4" t="s">
        <v>71</v>
      </c>
      <c r="K624" s="4" t="str">
        <f>IFERROR(VLOOKUP(J624,Config!$A:$B,2,0),"")</f>
        <v/>
      </c>
      <c r="M624" s="4" t="str">
        <f>IFERROR(VLOOKUP(J624,Config!$A:$G,7,0),"")</f>
        <v/>
      </c>
    </row>
    <row r="625" spans="1:13" x14ac:dyDescent="0.25">
      <c r="A625" s="1">
        <v>628</v>
      </c>
      <c r="B625" s="4">
        <f t="shared" si="19"/>
        <v>1900</v>
      </c>
      <c r="C625" s="4">
        <f t="shared" si="20"/>
        <v>1</v>
      </c>
      <c r="G625" s="4" t="s">
        <v>71</v>
      </c>
      <c r="K625" s="4" t="str">
        <f>IFERROR(VLOOKUP(J625,Config!$A:$B,2,0),"")</f>
        <v/>
      </c>
      <c r="M625" s="4" t="str">
        <f>IFERROR(VLOOKUP(J625,Config!$A:$G,7,0),"")</f>
        <v/>
      </c>
    </row>
    <row r="626" spans="1:13" x14ac:dyDescent="0.25">
      <c r="A626" s="1">
        <v>629</v>
      </c>
      <c r="B626" s="4">
        <f t="shared" si="19"/>
        <v>1900</v>
      </c>
      <c r="C626" s="4">
        <f t="shared" si="20"/>
        <v>1</v>
      </c>
      <c r="G626" s="4" t="s">
        <v>71</v>
      </c>
      <c r="K626" s="4" t="str">
        <f>IFERROR(VLOOKUP(J626,Config!$A:$B,2,0),"")</f>
        <v/>
      </c>
      <c r="M626" s="4" t="str">
        <f>IFERROR(VLOOKUP(J626,Config!$A:$G,7,0),"")</f>
        <v/>
      </c>
    </row>
    <row r="627" spans="1:13" x14ac:dyDescent="0.25">
      <c r="A627" s="1">
        <v>630</v>
      </c>
      <c r="B627" s="4">
        <f t="shared" si="19"/>
        <v>1900</v>
      </c>
      <c r="C627" s="4">
        <f t="shared" si="20"/>
        <v>1</v>
      </c>
      <c r="G627" s="4" t="s">
        <v>71</v>
      </c>
      <c r="K627" s="4" t="str">
        <f>IFERROR(VLOOKUP(J627,Config!$A:$B,2,0),"")</f>
        <v/>
      </c>
      <c r="M627" s="4" t="str">
        <f>IFERROR(VLOOKUP(J627,Config!$A:$G,7,0),"")</f>
        <v/>
      </c>
    </row>
    <row r="628" spans="1:13" x14ac:dyDescent="0.25">
      <c r="A628" s="1">
        <v>631</v>
      </c>
      <c r="B628" s="4">
        <f t="shared" si="19"/>
        <v>1900</v>
      </c>
      <c r="C628" s="4">
        <f t="shared" si="20"/>
        <v>1</v>
      </c>
      <c r="G628" s="4" t="s">
        <v>71</v>
      </c>
      <c r="K628" s="4" t="str">
        <f>IFERROR(VLOOKUP(J628,Config!$A:$B,2,0),"")</f>
        <v/>
      </c>
      <c r="M628" s="4" t="str">
        <f>IFERROR(VLOOKUP(J628,Config!$A:$G,7,0),"")</f>
        <v/>
      </c>
    </row>
    <row r="629" spans="1:13" x14ac:dyDescent="0.25">
      <c r="A629" s="1">
        <v>632</v>
      </c>
      <c r="B629" s="4">
        <f t="shared" si="19"/>
        <v>1900</v>
      </c>
      <c r="C629" s="4">
        <f t="shared" si="20"/>
        <v>1</v>
      </c>
      <c r="G629" s="4" t="s">
        <v>71</v>
      </c>
      <c r="K629" s="4" t="str">
        <f>IFERROR(VLOOKUP(J629,Config!$A:$B,2,0),"")</f>
        <v/>
      </c>
      <c r="M629" s="4" t="str">
        <f>IFERROR(VLOOKUP(J629,Config!$A:$G,7,0),"")</f>
        <v/>
      </c>
    </row>
    <row r="630" spans="1:13" x14ac:dyDescent="0.25">
      <c r="A630" s="1">
        <v>633</v>
      </c>
      <c r="B630" s="4">
        <f t="shared" si="19"/>
        <v>1900</v>
      </c>
      <c r="C630" s="4">
        <f t="shared" si="20"/>
        <v>1</v>
      </c>
      <c r="G630" s="4" t="s">
        <v>71</v>
      </c>
      <c r="K630" s="4" t="str">
        <f>IFERROR(VLOOKUP(J630,Config!$A:$B,2,0),"")</f>
        <v/>
      </c>
      <c r="M630" s="4" t="str">
        <f>IFERROR(VLOOKUP(J630,Config!$A:$G,7,0),"")</f>
        <v/>
      </c>
    </row>
    <row r="631" spans="1:13" x14ac:dyDescent="0.25">
      <c r="A631" s="1">
        <v>634</v>
      </c>
      <c r="B631" s="4">
        <f t="shared" si="19"/>
        <v>1900</v>
      </c>
      <c r="C631" s="4">
        <f t="shared" si="20"/>
        <v>1</v>
      </c>
      <c r="G631" s="4" t="s">
        <v>71</v>
      </c>
      <c r="K631" s="4" t="str">
        <f>IFERROR(VLOOKUP(J631,Config!$A:$B,2,0),"")</f>
        <v/>
      </c>
      <c r="M631" s="4" t="str">
        <f>IFERROR(VLOOKUP(J631,Config!$A:$G,7,0),"")</f>
        <v/>
      </c>
    </row>
    <row r="632" spans="1:13" x14ac:dyDescent="0.25">
      <c r="A632" s="1">
        <v>635</v>
      </c>
      <c r="B632" s="4">
        <f t="shared" si="19"/>
        <v>1900</v>
      </c>
      <c r="C632" s="4">
        <f t="shared" si="20"/>
        <v>1</v>
      </c>
      <c r="G632" s="4" t="s">
        <v>71</v>
      </c>
      <c r="K632" s="4" t="str">
        <f>IFERROR(VLOOKUP(J632,Config!$A:$B,2,0),"")</f>
        <v/>
      </c>
      <c r="M632" s="4" t="str">
        <f>IFERROR(VLOOKUP(J632,Config!$A:$G,7,0),"")</f>
        <v/>
      </c>
    </row>
    <row r="633" spans="1:13" x14ac:dyDescent="0.25">
      <c r="A633" s="1">
        <v>636</v>
      </c>
      <c r="B633" s="4">
        <f t="shared" si="19"/>
        <v>1900</v>
      </c>
      <c r="C633" s="4">
        <f t="shared" si="20"/>
        <v>1</v>
      </c>
      <c r="G633" s="4" t="s">
        <v>71</v>
      </c>
      <c r="K633" s="4" t="str">
        <f>IFERROR(VLOOKUP(J633,Config!$A:$B,2,0),"")</f>
        <v/>
      </c>
      <c r="M633" s="4" t="str">
        <f>IFERROR(VLOOKUP(J633,Config!$A:$G,7,0),"")</f>
        <v/>
      </c>
    </row>
    <row r="634" spans="1:13" x14ac:dyDescent="0.25">
      <c r="A634" s="1">
        <v>637</v>
      </c>
      <c r="B634" s="4">
        <f t="shared" si="19"/>
        <v>1900</v>
      </c>
      <c r="C634" s="4">
        <f t="shared" si="20"/>
        <v>1</v>
      </c>
      <c r="G634" s="4" t="s">
        <v>71</v>
      </c>
      <c r="K634" s="4" t="str">
        <f>IFERROR(VLOOKUP(J634,Config!$A:$B,2,0),"")</f>
        <v/>
      </c>
      <c r="M634" s="4" t="str">
        <f>IFERROR(VLOOKUP(J634,Config!$A:$G,7,0),"")</f>
        <v/>
      </c>
    </row>
    <row r="635" spans="1:13" x14ac:dyDescent="0.25">
      <c r="A635" s="1">
        <v>638</v>
      </c>
      <c r="B635" s="4">
        <f t="shared" si="19"/>
        <v>1900</v>
      </c>
      <c r="C635" s="4">
        <f t="shared" si="20"/>
        <v>1</v>
      </c>
      <c r="G635" s="4" t="s">
        <v>71</v>
      </c>
      <c r="K635" s="4" t="str">
        <f>IFERROR(VLOOKUP(J635,Config!$A:$B,2,0),"")</f>
        <v/>
      </c>
      <c r="M635" s="4" t="str">
        <f>IFERROR(VLOOKUP(J635,Config!$A:$G,7,0),"")</f>
        <v/>
      </c>
    </row>
    <row r="636" spans="1:13" x14ac:dyDescent="0.25">
      <c r="A636" s="1">
        <v>639</v>
      </c>
      <c r="B636" s="4">
        <f t="shared" ref="B636:B699" si="21">YEAR(D636)</f>
        <v>1900</v>
      </c>
      <c r="C636" s="4">
        <f t="shared" ref="C636:C699" si="22">MONTH(D636)</f>
        <v>1</v>
      </c>
      <c r="G636" s="4" t="s">
        <v>71</v>
      </c>
      <c r="K636" s="4" t="str">
        <f>IFERROR(VLOOKUP(J636,Config!$A:$B,2,0),"")</f>
        <v/>
      </c>
      <c r="M636" s="4" t="str">
        <f>IFERROR(VLOOKUP(J636,Config!$A:$G,7,0),"")</f>
        <v/>
      </c>
    </row>
    <row r="637" spans="1:13" x14ac:dyDescent="0.25">
      <c r="A637" s="1">
        <v>640</v>
      </c>
      <c r="B637" s="4">
        <f t="shared" si="21"/>
        <v>1900</v>
      </c>
      <c r="C637" s="4">
        <f t="shared" si="22"/>
        <v>1</v>
      </c>
      <c r="G637" s="4" t="s">
        <v>71</v>
      </c>
      <c r="K637" s="4" t="str">
        <f>IFERROR(VLOOKUP(J637,Config!$A:$B,2,0),"")</f>
        <v/>
      </c>
      <c r="M637" s="4" t="str">
        <f>IFERROR(VLOOKUP(J637,Config!$A:$G,7,0),"")</f>
        <v/>
      </c>
    </row>
    <row r="638" spans="1:13" x14ac:dyDescent="0.25">
      <c r="A638" s="1">
        <v>641</v>
      </c>
      <c r="B638" s="4">
        <f t="shared" si="21"/>
        <v>1900</v>
      </c>
      <c r="C638" s="4">
        <f t="shared" si="22"/>
        <v>1</v>
      </c>
      <c r="G638" s="4" t="s">
        <v>71</v>
      </c>
      <c r="K638" s="4" t="str">
        <f>IFERROR(VLOOKUP(J638,Config!$A:$B,2,0),"")</f>
        <v/>
      </c>
      <c r="M638" s="4" t="str">
        <f>IFERROR(VLOOKUP(J638,Config!$A:$G,7,0),"")</f>
        <v/>
      </c>
    </row>
    <row r="639" spans="1:13" x14ac:dyDescent="0.25">
      <c r="A639" s="1">
        <v>642</v>
      </c>
      <c r="B639" s="4">
        <f t="shared" si="21"/>
        <v>1900</v>
      </c>
      <c r="C639" s="4">
        <f t="shared" si="22"/>
        <v>1</v>
      </c>
      <c r="G639" s="4" t="s">
        <v>71</v>
      </c>
      <c r="K639" s="4" t="str">
        <f>IFERROR(VLOOKUP(J639,Config!$A:$B,2,0),"")</f>
        <v/>
      </c>
      <c r="M639" s="4" t="str">
        <f>IFERROR(VLOOKUP(J639,Config!$A:$G,7,0),"")</f>
        <v/>
      </c>
    </row>
    <row r="640" spans="1:13" x14ac:dyDescent="0.25">
      <c r="A640" s="1">
        <v>643</v>
      </c>
      <c r="B640" s="4">
        <f t="shared" si="21"/>
        <v>1900</v>
      </c>
      <c r="C640" s="4">
        <f t="shared" si="22"/>
        <v>1</v>
      </c>
      <c r="G640" s="4" t="s">
        <v>71</v>
      </c>
      <c r="K640" s="4" t="str">
        <f>IFERROR(VLOOKUP(J640,Config!$A:$B,2,0),"")</f>
        <v/>
      </c>
      <c r="M640" s="4" t="str">
        <f>IFERROR(VLOOKUP(J640,Config!$A:$G,7,0),"")</f>
        <v/>
      </c>
    </row>
    <row r="641" spans="1:13" x14ac:dyDescent="0.25">
      <c r="A641" s="1">
        <v>644</v>
      </c>
      <c r="B641" s="4">
        <f t="shared" si="21"/>
        <v>1900</v>
      </c>
      <c r="C641" s="4">
        <f t="shared" si="22"/>
        <v>1</v>
      </c>
      <c r="G641" s="4" t="s">
        <v>71</v>
      </c>
      <c r="K641" s="4" t="str">
        <f>IFERROR(VLOOKUP(J641,Config!$A:$B,2,0),"")</f>
        <v/>
      </c>
      <c r="M641" s="4" t="str">
        <f>IFERROR(VLOOKUP(J641,Config!$A:$G,7,0),"")</f>
        <v/>
      </c>
    </row>
    <row r="642" spans="1:13" x14ac:dyDescent="0.25">
      <c r="A642" s="1">
        <v>645</v>
      </c>
      <c r="B642" s="4">
        <f t="shared" si="21"/>
        <v>1900</v>
      </c>
      <c r="C642" s="4">
        <f t="shared" si="22"/>
        <v>1</v>
      </c>
      <c r="G642" s="4" t="s">
        <v>71</v>
      </c>
      <c r="K642" s="4" t="str">
        <f>IFERROR(VLOOKUP(J642,Config!$A:$B,2,0),"")</f>
        <v/>
      </c>
      <c r="M642" s="4" t="str">
        <f>IFERROR(VLOOKUP(J642,Config!$A:$G,7,0),"")</f>
        <v/>
      </c>
    </row>
    <row r="643" spans="1:13" x14ac:dyDescent="0.25">
      <c r="A643" s="1">
        <v>646</v>
      </c>
      <c r="B643" s="4">
        <f t="shared" si="21"/>
        <v>1900</v>
      </c>
      <c r="C643" s="4">
        <f t="shared" si="22"/>
        <v>1</v>
      </c>
      <c r="G643" s="4" t="s">
        <v>71</v>
      </c>
      <c r="K643" s="4" t="str">
        <f>IFERROR(VLOOKUP(J643,Config!$A:$B,2,0),"")</f>
        <v/>
      </c>
      <c r="M643" s="4" t="str">
        <f>IFERROR(VLOOKUP(J643,Config!$A:$G,7,0),"")</f>
        <v/>
      </c>
    </row>
    <row r="644" spans="1:13" x14ac:dyDescent="0.25">
      <c r="A644" s="1">
        <v>647</v>
      </c>
      <c r="B644" s="4">
        <f t="shared" si="21"/>
        <v>1900</v>
      </c>
      <c r="C644" s="4">
        <f t="shared" si="22"/>
        <v>1</v>
      </c>
      <c r="G644" s="4" t="s">
        <v>71</v>
      </c>
      <c r="K644" s="4" t="str">
        <f>IFERROR(VLOOKUP(J644,Config!$A:$B,2,0),"")</f>
        <v/>
      </c>
      <c r="M644" s="4" t="str">
        <f>IFERROR(VLOOKUP(J644,Config!$A:$G,7,0),"")</f>
        <v/>
      </c>
    </row>
    <row r="645" spans="1:13" x14ac:dyDescent="0.25">
      <c r="A645" s="1">
        <v>648</v>
      </c>
      <c r="B645" s="4">
        <f t="shared" si="21"/>
        <v>1900</v>
      </c>
      <c r="C645" s="4">
        <f t="shared" si="22"/>
        <v>1</v>
      </c>
      <c r="G645" s="4" t="s">
        <v>71</v>
      </c>
      <c r="K645" s="4" t="str">
        <f>IFERROR(VLOOKUP(J645,Config!$A:$B,2,0),"")</f>
        <v/>
      </c>
      <c r="M645" s="4" t="str">
        <f>IFERROR(VLOOKUP(J645,Config!$A:$G,7,0),"")</f>
        <v/>
      </c>
    </row>
    <row r="646" spans="1:13" x14ac:dyDescent="0.25">
      <c r="A646" s="1">
        <v>649</v>
      </c>
      <c r="B646" s="4">
        <f t="shared" si="21"/>
        <v>1900</v>
      </c>
      <c r="C646" s="4">
        <f t="shared" si="22"/>
        <v>1</v>
      </c>
      <c r="G646" s="4" t="s">
        <v>71</v>
      </c>
      <c r="K646" s="4" t="str">
        <f>IFERROR(VLOOKUP(J646,Config!$A:$B,2,0),"")</f>
        <v/>
      </c>
      <c r="M646" s="4" t="str">
        <f>IFERROR(VLOOKUP(J646,Config!$A:$G,7,0),"")</f>
        <v/>
      </c>
    </row>
    <row r="647" spans="1:13" x14ac:dyDescent="0.25">
      <c r="A647" s="1">
        <v>650</v>
      </c>
      <c r="B647" s="4">
        <f t="shared" si="21"/>
        <v>1900</v>
      </c>
      <c r="C647" s="4">
        <f t="shared" si="22"/>
        <v>1</v>
      </c>
      <c r="G647" s="4" t="s">
        <v>71</v>
      </c>
      <c r="K647" s="4" t="str">
        <f>IFERROR(VLOOKUP(J647,Config!$A:$B,2,0),"")</f>
        <v/>
      </c>
      <c r="M647" s="4" t="str">
        <f>IFERROR(VLOOKUP(J647,Config!$A:$G,7,0),"")</f>
        <v/>
      </c>
    </row>
    <row r="648" spans="1:13" x14ac:dyDescent="0.25">
      <c r="A648" s="1">
        <v>651</v>
      </c>
      <c r="B648" s="4">
        <f t="shared" si="21"/>
        <v>1900</v>
      </c>
      <c r="C648" s="4">
        <f t="shared" si="22"/>
        <v>1</v>
      </c>
      <c r="G648" s="4" t="s">
        <v>71</v>
      </c>
      <c r="K648" s="4" t="str">
        <f>IFERROR(VLOOKUP(J648,Config!$A:$B,2,0),"")</f>
        <v/>
      </c>
      <c r="M648" s="4" t="str">
        <f>IFERROR(VLOOKUP(J648,Config!$A:$G,7,0),"")</f>
        <v/>
      </c>
    </row>
    <row r="649" spans="1:13" x14ac:dyDescent="0.25">
      <c r="A649" s="1">
        <v>652</v>
      </c>
      <c r="B649" s="4">
        <f t="shared" si="21"/>
        <v>1900</v>
      </c>
      <c r="C649" s="4">
        <f t="shared" si="22"/>
        <v>1</v>
      </c>
      <c r="G649" s="4" t="s">
        <v>71</v>
      </c>
      <c r="K649" s="4" t="str">
        <f>IFERROR(VLOOKUP(J649,Config!$A:$B,2,0),"")</f>
        <v/>
      </c>
      <c r="M649" s="4" t="str">
        <f>IFERROR(VLOOKUP(J649,Config!$A:$G,7,0),"")</f>
        <v/>
      </c>
    </row>
    <row r="650" spans="1:13" x14ac:dyDescent="0.25">
      <c r="A650" s="1">
        <v>653</v>
      </c>
      <c r="B650" s="4">
        <f t="shared" si="21"/>
        <v>1900</v>
      </c>
      <c r="C650" s="4">
        <f t="shared" si="22"/>
        <v>1</v>
      </c>
      <c r="G650" s="4" t="s">
        <v>71</v>
      </c>
      <c r="K650" s="4" t="str">
        <f>IFERROR(VLOOKUP(J650,Config!$A:$B,2,0),"")</f>
        <v/>
      </c>
      <c r="M650" s="4" t="str">
        <f>IFERROR(VLOOKUP(J650,Config!$A:$G,7,0),"")</f>
        <v/>
      </c>
    </row>
    <row r="651" spans="1:13" x14ac:dyDescent="0.25">
      <c r="A651" s="1">
        <v>654</v>
      </c>
      <c r="B651" s="4">
        <f t="shared" si="21"/>
        <v>1900</v>
      </c>
      <c r="C651" s="4">
        <f t="shared" si="22"/>
        <v>1</v>
      </c>
      <c r="G651" s="4" t="s">
        <v>71</v>
      </c>
      <c r="K651" s="4" t="str">
        <f>IFERROR(VLOOKUP(J651,Config!$A:$B,2,0),"")</f>
        <v/>
      </c>
      <c r="M651" s="4" t="str">
        <f>IFERROR(VLOOKUP(J651,Config!$A:$G,7,0),"")</f>
        <v/>
      </c>
    </row>
    <row r="652" spans="1:13" x14ac:dyDescent="0.25">
      <c r="A652" s="1">
        <v>655</v>
      </c>
      <c r="B652" s="4">
        <f t="shared" si="21"/>
        <v>1900</v>
      </c>
      <c r="C652" s="4">
        <f t="shared" si="22"/>
        <v>1</v>
      </c>
      <c r="G652" s="4" t="s">
        <v>71</v>
      </c>
      <c r="K652" s="4" t="str">
        <f>IFERROR(VLOOKUP(J652,Config!$A:$B,2,0),"")</f>
        <v/>
      </c>
      <c r="M652" s="4" t="str">
        <f>IFERROR(VLOOKUP(J652,Config!$A:$G,7,0),"")</f>
        <v/>
      </c>
    </row>
    <row r="653" spans="1:13" x14ac:dyDescent="0.25">
      <c r="A653" s="1">
        <v>656</v>
      </c>
      <c r="B653" s="4">
        <f t="shared" si="21"/>
        <v>1900</v>
      </c>
      <c r="C653" s="4">
        <f t="shared" si="22"/>
        <v>1</v>
      </c>
      <c r="G653" s="4" t="s">
        <v>71</v>
      </c>
      <c r="K653" s="4" t="str">
        <f>IFERROR(VLOOKUP(J653,Config!$A:$B,2,0),"")</f>
        <v/>
      </c>
      <c r="M653" s="4" t="str">
        <f>IFERROR(VLOOKUP(J653,Config!$A:$G,7,0),"")</f>
        <v/>
      </c>
    </row>
    <row r="654" spans="1:13" x14ac:dyDescent="0.25">
      <c r="A654" s="1">
        <v>657</v>
      </c>
      <c r="B654" s="4">
        <f t="shared" si="21"/>
        <v>1900</v>
      </c>
      <c r="C654" s="4">
        <f t="shared" si="22"/>
        <v>1</v>
      </c>
      <c r="G654" s="4" t="s">
        <v>71</v>
      </c>
      <c r="K654" s="4" t="str">
        <f>IFERROR(VLOOKUP(J654,Config!$A:$B,2,0),"")</f>
        <v/>
      </c>
      <c r="M654" s="4" t="str">
        <f>IFERROR(VLOOKUP(J654,Config!$A:$G,7,0),"")</f>
        <v/>
      </c>
    </row>
    <row r="655" spans="1:13" x14ac:dyDescent="0.25">
      <c r="A655" s="1">
        <v>658</v>
      </c>
      <c r="B655" s="4">
        <f t="shared" si="21"/>
        <v>1900</v>
      </c>
      <c r="C655" s="4">
        <f t="shared" si="22"/>
        <v>1</v>
      </c>
      <c r="G655" s="4" t="s">
        <v>71</v>
      </c>
      <c r="K655" s="4" t="str">
        <f>IFERROR(VLOOKUP(J655,Config!$A:$B,2,0),"")</f>
        <v/>
      </c>
      <c r="M655" s="4" t="str">
        <f>IFERROR(VLOOKUP(J655,Config!$A:$G,7,0),"")</f>
        <v/>
      </c>
    </row>
    <row r="656" spans="1:13" x14ac:dyDescent="0.25">
      <c r="A656" s="1">
        <v>659</v>
      </c>
      <c r="B656" s="4">
        <f t="shared" si="21"/>
        <v>1900</v>
      </c>
      <c r="C656" s="4">
        <f t="shared" si="22"/>
        <v>1</v>
      </c>
      <c r="G656" s="4" t="s">
        <v>71</v>
      </c>
      <c r="K656" s="4" t="str">
        <f>IFERROR(VLOOKUP(J656,Config!$A:$B,2,0),"")</f>
        <v/>
      </c>
      <c r="M656" s="4" t="str">
        <f>IFERROR(VLOOKUP(J656,Config!$A:$G,7,0),"")</f>
        <v/>
      </c>
    </row>
    <row r="657" spans="1:13" x14ac:dyDescent="0.25">
      <c r="A657" s="1">
        <v>660</v>
      </c>
      <c r="B657" s="4">
        <f t="shared" si="21"/>
        <v>1900</v>
      </c>
      <c r="C657" s="4">
        <f t="shared" si="22"/>
        <v>1</v>
      </c>
      <c r="G657" s="4" t="s">
        <v>71</v>
      </c>
      <c r="K657" s="4" t="str">
        <f>IFERROR(VLOOKUP(J657,Config!$A:$B,2,0),"")</f>
        <v/>
      </c>
      <c r="M657" s="4" t="str">
        <f>IFERROR(VLOOKUP(J657,Config!$A:$G,7,0),"")</f>
        <v/>
      </c>
    </row>
    <row r="658" spans="1:13" x14ac:dyDescent="0.25">
      <c r="A658" s="1">
        <v>661</v>
      </c>
      <c r="B658" s="4">
        <f t="shared" si="21"/>
        <v>1900</v>
      </c>
      <c r="C658" s="4">
        <f t="shared" si="22"/>
        <v>1</v>
      </c>
      <c r="G658" s="4" t="s">
        <v>71</v>
      </c>
      <c r="K658" s="4" t="str">
        <f>IFERROR(VLOOKUP(J658,Config!$A:$B,2,0),"")</f>
        <v/>
      </c>
      <c r="M658" s="4" t="str">
        <f>IFERROR(VLOOKUP(J658,Config!$A:$G,7,0),"")</f>
        <v/>
      </c>
    </row>
    <row r="659" spans="1:13" x14ac:dyDescent="0.25">
      <c r="A659" s="1">
        <v>662</v>
      </c>
      <c r="B659" s="4">
        <f t="shared" si="21"/>
        <v>1900</v>
      </c>
      <c r="C659" s="4">
        <f t="shared" si="22"/>
        <v>1</v>
      </c>
      <c r="G659" s="4" t="s">
        <v>71</v>
      </c>
      <c r="K659" s="4" t="str">
        <f>IFERROR(VLOOKUP(J659,Config!$A:$B,2,0),"")</f>
        <v/>
      </c>
      <c r="M659" s="4" t="str">
        <f>IFERROR(VLOOKUP(J659,Config!$A:$G,7,0),"")</f>
        <v/>
      </c>
    </row>
    <row r="660" spans="1:13" x14ac:dyDescent="0.25">
      <c r="A660" s="1">
        <v>663</v>
      </c>
      <c r="B660" s="4">
        <f t="shared" si="21"/>
        <v>1900</v>
      </c>
      <c r="C660" s="4">
        <f t="shared" si="22"/>
        <v>1</v>
      </c>
      <c r="G660" s="4" t="s">
        <v>71</v>
      </c>
      <c r="K660" s="4" t="str">
        <f>IFERROR(VLOOKUP(J660,Config!$A:$B,2,0),"")</f>
        <v/>
      </c>
      <c r="M660" s="4" t="str">
        <f>IFERROR(VLOOKUP(J660,Config!$A:$G,7,0),"")</f>
        <v/>
      </c>
    </row>
    <row r="661" spans="1:13" x14ac:dyDescent="0.25">
      <c r="A661" s="1">
        <v>664</v>
      </c>
      <c r="B661" s="4">
        <f t="shared" si="21"/>
        <v>1900</v>
      </c>
      <c r="C661" s="4">
        <f t="shared" si="22"/>
        <v>1</v>
      </c>
      <c r="G661" s="4" t="s">
        <v>71</v>
      </c>
      <c r="K661" s="4" t="str">
        <f>IFERROR(VLOOKUP(J661,Config!$A:$B,2,0),"")</f>
        <v/>
      </c>
      <c r="M661" s="4" t="str">
        <f>IFERROR(VLOOKUP(J661,Config!$A:$G,7,0),"")</f>
        <v/>
      </c>
    </row>
    <row r="662" spans="1:13" x14ac:dyDescent="0.25">
      <c r="A662" s="1">
        <v>665</v>
      </c>
      <c r="B662" s="4">
        <f t="shared" si="21"/>
        <v>1900</v>
      </c>
      <c r="C662" s="4">
        <f t="shared" si="22"/>
        <v>1</v>
      </c>
      <c r="G662" s="4" t="s">
        <v>71</v>
      </c>
      <c r="K662" s="4" t="str">
        <f>IFERROR(VLOOKUP(J662,Config!$A:$B,2,0),"")</f>
        <v/>
      </c>
      <c r="M662" s="4" t="str">
        <f>IFERROR(VLOOKUP(J662,Config!$A:$G,7,0),"")</f>
        <v/>
      </c>
    </row>
    <row r="663" spans="1:13" x14ac:dyDescent="0.25">
      <c r="A663" s="1">
        <v>666</v>
      </c>
      <c r="B663" s="4">
        <f t="shared" si="21"/>
        <v>1900</v>
      </c>
      <c r="C663" s="4">
        <f t="shared" si="22"/>
        <v>1</v>
      </c>
      <c r="G663" s="4" t="s">
        <v>71</v>
      </c>
      <c r="K663" s="4" t="str">
        <f>IFERROR(VLOOKUP(J663,Config!$A:$B,2,0),"")</f>
        <v/>
      </c>
      <c r="M663" s="4" t="str">
        <f>IFERROR(VLOOKUP(J663,Config!$A:$G,7,0),"")</f>
        <v/>
      </c>
    </row>
    <row r="664" spans="1:13" x14ac:dyDescent="0.25">
      <c r="A664" s="1">
        <v>667</v>
      </c>
      <c r="B664" s="4">
        <f t="shared" si="21"/>
        <v>1900</v>
      </c>
      <c r="C664" s="4">
        <f t="shared" si="22"/>
        <v>1</v>
      </c>
      <c r="G664" s="4" t="s">
        <v>71</v>
      </c>
      <c r="K664" s="4" t="str">
        <f>IFERROR(VLOOKUP(J664,Config!$A:$B,2,0),"")</f>
        <v/>
      </c>
      <c r="M664" s="4" t="str">
        <f>IFERROR(VLOOKUP(J664,Config!$A:$G,7,0),"")</f>
        <v/>
      </c>
    </row>
    <row r="665" spans="1:13" x14ac:dyDescent="0.25">
      <c r="A665" s="1">
        <v>668</v>
      </c>
      <c r="B665" s="4">
        <f t="shared" si="21"/>
        <v>1900</v>
      </c>
      <c r="C665" s="4">
        <f t="shared" si="22"/>
        <v>1</v>
      </c>
      <c r="G665" s="4" t="s">
        <v>71</v>
      </c>
      <c r="K665" s="4" t="str">
        <f>IFERROR(VLOOKUP(J665,Config!$A:$B,2,0),"")</f>
        <v/>
      </c>
      <c r="M665" s="4" t="str">
        <f>IFERROR(VLOOKUP(J665,Config!$A:$G,7,0),"")</f>
        <v/>
      </c>
    </row>
    <row r="666" spans="1:13" x14ac:dyDescent="0.25">
      <c r="A666" s="1">
        <v>669</v>
      </c>
      <c r="B666" s="4">
        <f t="shared" si="21"/>
        <v>1900</v>
      </c>
      <c r="C666" s="4">
        <f t="shared" si="22"/>
        <v>1</v>
      </c>
      <c r="G666" s="4" t="s">
        <v>71</v>
      </c>
      <c r="K666" s="4" t="str">
        <f>IFERROR(VLOOKUP(J666,Config!$A:$B,2,0),"")</f>
        <v/>
      </c>
      <c r="M666" s="4" t="str">
        <f>IFERROR(VLOOKUP(J666,Config!$A:$G,7,0),"")</f>
        <v/>
      </c>
    </row>
    <row r="667" spans="1:13" x14ac:dyDescent="0.25">
      <c r="A667" s="1">
        <v>670</v>
      </c>
      <c r="B667" s="4">
        <f t="shared" si="21"/>
        <v>1900</v>
      </c>
      <c r="C667" s="4">
        <f t="shared" si="22"/>
        <v>1</v>
      </c>
      <c r="G667" s="4" t="s">
        <v>71</v>
      </c>
      <c r="K667" s="4" t="str">
        <f>IFERROR(VLOOKUP(J667,Config!$A:$B,2,0),"")</f>
        <v/>
      </c>
      <c r="M667" s="4" t="str">
        <f>IFERROR(VLOOKUP(J667,Config!$A:$G,7,0),"")</f>
        <v/>
      </c>
    </row>
    <row r="668" spans="1:13" x14ac:dyDescent="0.25">
      <c r="A668" s="1">
        <v>671</v>
      </c>
      <c r="B668" s="4">
        <f t="shared" si="21"/>
        <v>1900</v>
      </c>
      <c r="C668" s="4">
        <f t="shared" si="22"/>
        <v>1</v>
      </c>
      <c r="G668" s="4" t="s">
        <v>71</v>
      </c>
      <c r="K668" s="4" t="str">
        <f>IFERROR(VLOOKUP(J668,Config!$A:$B,2,0),"")</f>
        <v/>
      </c>
      <c r="M668" s="4" t="str">
        <f>IFERROR(VLOOKUP(J668,Config!$A:$G,7,0),"")</f>
        <v/>
      </c>
    </row>
    <row r="669" spans="1:13" x14ac:dyDescent="0.25">
      <c r="A669" s="1">
        <v>672</v>
      </c>
      <c r="B669" s="4">
        <f t="shared" si="21"/>
        <v>1900</v>
      </c>
      <c r="C669" s="4">
        <f t="shared" si="22"/>
        <v>1</v>
      </c>
      <c r="G669" s="4" t="s">
        <v>71</v>
      </c>
      <c r="K669" s="4" t="str">
        <f>IFERROR(VLOOKUP(J669,Config!$A:$B,2,0),"")</f>
        <v/>
      </c>
      <c r="M669" s="4" t="str">
        <f>IFERROR(VLOOKUP(J669,Config!$A:$G,7,0),"")</f>
        <v/>
      </c>
    </row>
    <row r="670" spans="1:13" x14ac:dyDescent="0.25">
      <c r="A670" s="1">
        <v>673</v>
      </c>
      <c r="B670" s="4">
        <f t="shared" si="21"/>
        <v>1900</v>
      </c>
      <c r="C670" s="4">
        <f t="shared" si="22"/>
        <v>1</v>
      </c>
      <c r="G670" s="4" t="s">
        <v>71</v>
      </c>
      <c r="K670" s="4" t="str">
        <f>IFERROR(VLOOKUP(J670,Config!$A:$B,2,0),"")</f>
        <v/>
      </c>
      <c r="M670" s="4" t="str">
        <f>IFERROR(VLOOKUP(J670,Config!$A:$G,7,0),"")</f>
        <v/>
      </c>
    </row>
    <row r="671" spans="1:13" x14ac:dyDescent="0.25">
      <c r="A671" s="1">
        <v>674</v>
      </c>
      <c r="B671" s="4">
        <f t="shared" si="21"/>
        <v>1900</v>
      </c>
      <c r="C671" s="4">
        <f t="shared" si="22"/>
        <v>1</v>
      </c>
      <c r="G671" s="4" t="s">
        <v>71</v>
      </c>
      <c r="K671" s="4" t="str">
        <f>IFERROR(VLOOKUP(J671,Config!$A:$B,2,0),"")</f>
        <v/>
      </c>
      <c r="M671" s="4" t="str">
        <f>IFERROR(VLOOKUP(J671,Config!$A:$G,7,0),"")</f>
        <v/>
      </c>
    </row>
    <row r="672" spans="1:13" x14ac:dyDescent="0.25">
      <c r="A672" s="1">
        <v>675</v>
      </c>
      <c r="B672" s="4">
        <f t="shared" si="21"/>
        <v>1900</v>
      </c>
      <c r="C672" s="4">
        <f t="shared" si="22"/>
        <v>1</v>
      </c>
      <c r="G672" s="4" t="s">
        <v>71</v>
      </c>
      <c r="K672" s="4" t="str">
        <f>IFERROR(VLOOKUP(J672,Config!$A:$B,2,0),"")</f>
        <v/>
      </c>
      <c r="M672" s="4" t="str">
        <f>IFERROR(VLOOKUP(J672,Config!$A:$G,7,0),"")</f>
        <v/>
      </c>
    </row>
    <row r="673" spans="1:13" x14ac:dyDescent="0.25">
      <c r="A673" s="1">
        <v>676</v>
      </c>
      <c r="B673" s="4">
        <f t="shared" si="21"/>
        <v>1900</v>
      </c>
      <c r="C673" s="4">
        <f t="shared" si="22"/>
        <v>1</v>
      </c>
      <c r="G673" s="4" t="s">
        <v>71</v>
      </c>
      <c r="K673" s="4" t="str">
        <f>IFERROR(VLOOKUP(J673,Config!$A:$B,2,0),"")</f>
        <v/>
      </c>
      <c r="M673" s="4" t="str">
        <f>IFERROR(VLOOKUP(J673,Config!$A:$G,7,0),"")</f>
        <v/>
      </c>
    </row>
    <row r="674" spans="1:13" x14ac:dyDescent="0.25">
      <c r="A674" s="1">
        <v>677</v>
      </c>
      <c r="B674" s="4">
        <f t="shared" si="21"/>
        <v>1900</v>
      </c>
      <c r="C674" s="4">
        <f t="shared" si="22"/>
        <v>1</v>
      </c>
      <c r="G674" s="4" t="s">
        <v>71</v>
      </c>
      <c r="K674" s="4" t="str">
        <f>IFERROR(VLOOKUP(J674,Config!$A:$B,2,0),"")</f>
        <v/>
      </c>
      <c r="M674" s="4" t="str">
        <f>IFERROR(VLOOKUP(J674,Config!$A:$G,7,0),"")</f>
        <v/>
      </c>
    </row>
    <row r="675" spans="1:13" x14ac:dyDescent="0.25">
      <c r="A675" s="1">
        <v>678</v>
      </c>
      <c r="B675" s="4">
        <f t="shared" si="21"/>
        <v>1900</v>
      </c>
      <c r="C675" s="4">
        <f t="shared" si="22"/>
        <v>1</v>
      </c>
      <c r="G675" s="4" t="s">
        <v>71</v>
      </c>
      <c r="K675" s="4" t="str">
        <f>IFERROR(VLOOKUP(J675,Config!$A:$B,2,0),"")</f>
        <v/>
      </c>
      <c r="M675" s="4" t="str">
        <f>IFERROR(VLOOKUP(J675,Config!$A:$G,7,0),"")</f>
        <v/>
      </c>
    </row>
    <row r="676" spans="1:13" x14ac:dyDescent="0.25">
      <c r="A676" s="1">
        <v>679</v>
      </c>
      <c r="B676" s="4">
        <f t="shared" si="21"/>
        <v>1900</v>
      </c>
      <c r="C676" s="4">
        <f t="shared" si="22"/>
        <v>1</v>
      </c>
      <c r="G676" s="4" t="s">
        <v>71</v>
      </c>
      <c r="K676" s="4" t="str">
        <f>IFERROR(VLOOKUP(J676,Config!$A:$B,2,0),"")</f>
        <v/>
      </c>
      <c r="M676" s="4" t="str">
        <f>IFERROR(VLOOKUP(J676,Config!$A:$G,7,0),"")</f>
        <v/>
      </c>
    </row>
    <row r="677" spans="1:13" x14ac:dyDescent="0.25">
      <c r="A677" s="1">
        <v>680</v>
      </c>
      <c r="B677" s="4">
        <f t="shared" si="21"/>
        <v>1900</v>
      </c>
      <c r="C677" s="4">
        <f t="shared" si="22"/>
        <v>1</v>
      </c>
      <c r="G677" s="4" t="s">
        <v>71</v>
      </c>
      <c r="K677" s="4" t="str">
        <f>IFERROR(VLOOKUP(J677,Config!$A:$B,2,0),"")</f>
        <v/>
      </c>
      <c r="M677" s="4" t="str">
        <f>IFERROR(VLOOKUP(J677,Config!$A:$G,7,0),"")</f>
        <v/>
      </c>
    </row>
    <row r="678" spans="1:13" x14ac:dyDescent="0.25">
      <c r="A678" s="1">
        <v>681</v>
      </c>
      <c r="B678" s="4">
        <f t="shared" si="21"/>
        <v>1900</v>
      </c>
      <c r="C678" s="4">
        <f t="shared" si="22"/>
        <v>1</v>
      </c>
      <c r="G678" s="4" t="s">
        <v>71</v>
      </c>
      <c r="K678" s="4" t="str">
        <f>IFERROR(VLOOKUP(J678,Config!$A:$B,2,0),"")</f>
        <v/>
      </c>
      <c r="M678" s="4" t="str">
        <f>IFERROR(VLOOKUP(J678,Config!$A:$G,7,0),"")</f>
        <v/>
      </c>
    </row>
    <row r="679" spans="1:13" x14ac:dyDescent="0.25">
      <c r="A679" s="1">
        <v>682</v>
      </c>
      <c r="B679" s="4">
        <f t="shared" si="21"/>
        <v>1900</v>
      </c>
      <c r="C679" s="4">
        <f t="shared" si="22"/>
        <v>1</v>
      </c>
      <c r="G679" s="4" t="s">
        <v>71</v>
      </c>
      <c r="K679" s="4" t="str">
        <f>IFERROR(VLOOKUP(J679,Config!$A:$B,2,0),"")</f>
        <v/>
      </c>
      <c r="M679" s="4" t="str">
        <f>IFERROR(VLOOKUP(J679,Config!$A:$G,7,0),"")</f>
        <v/>
      </c>
    </row>
    <row r="680" spans="1:13" x14ac:dyDescent="0.25">
      <c r="A680" s="1">
        <v>683</v>
      </c>
      <c r="B680" s="4">
        <f t="shared" si="21"/>
        <v>1900</v>
      </c>
      <c r="C680" s="4">
        <f t="shared" si="22"/>
        <v>1</v>
      </c>
      <c r="G680" s="4" t="s">
        <v>71</v>
      </c>
      <c r="K680" s="4" t="str">
        <f>IFERROR(VLOOKUP(J680,Config!$A:$B,2,0),"")</f>
        <v/>
      </c>
      <c r="M680" s="4" t="str">
        <f>IFERROR(VLOOKUP(J680,Config!$A:$G,7,0),"")</f>
        <v/>
      </c>
    </row>
    <row r="681" spans="1:13" x14ac:dyDescent="0.25">
      <c r="A681" s="1">
        <v>684</v>
      </c>
      <c r="B681" s="4">
        <f t="shared" si="21"/>
        <v>1900</v>
      </c>
      <c r="C681" s="4">
        <f t="shared" si="22"/>
        <v>1</v>
      </c>
      <c r="G681" s="4" t="s">
        <v>71</v>
      </c>
      <c r="K681" s="4" t="str">
        <f>IFERROR(VLOOKUP(J681,Config!$A:$B,2,0),"")</f>
        <v/>
      </c>
      <c r="M681" s="4" t="str">
        <f>IFERROR(VLOOKUP(J681,Config!$A:$G,7,0),"")</f>
        <v/>
      </c>
    </row>
    <row r="682" spans="1:13" x14ac:dyDescent="0.25">
      <c r="A682" s="1">
        <v>685</v>
      </c>
      <c r="B682" s="4">
        <f t="shared" si="21"/>
        <v>1900</v>
      </c>
      <c r="C682" s="4">
        <f t="shared" si="22"/>
        <v>1</v>
      </c>
      <c r="G682" s="4" t="s">
        <v>71</v>
      </c>
      <c r="K682" s="4" t="str">
        <f>IFERROR(VLOOKUP(J682,Config!$A:$B,2,0),"")</f>
        <v/>
      </c>
      <c r="M682" s="4" t="str">
        <f>IFERROR(VLOOKUP(J682,Config!$A:$G,7,0),"")</f>
        <v/>
      </c>
    </row>
    <row r="683" spans="1:13" x14ac:dyDescent="0.25">
      <c r="A683" s="1">
        <v>686</v>
      </c>
      <c r="B683" s="4">
        <f t="shared" si="21"/>
        <v>1900</v>
      </c>
      <c r="C683" s="4">
        <f t="shared" si="22"/>
        <v>1</v>
      </c>
      <c r="G683" s="4" t="s">
        <v>71</v>
      </c>
      <c r="K683" s="4" t="str">
        <f>IFERROR(VLOOKUP(J683,Config!$A:$B,2,0),"")</f>
        <v/>
      </c>
      <c r="M683" s="4" t="str">
        <f>IFERROR(VLOOKUP(J683,Config!$A:$G,7,0),"")</f>
        <v/>
      </c>
    </row>
    <row r="684" spans="1:13" x14ac:dyDescent="0.25">
      <c r="A684" s="1">
        <v>687</v>
      </c>
      <c r="B684" s="4">
        <f t="shared" si="21"/>
        <v>1900</v>
      </c>
      <c r="C684" s="4">
        <f t="shared" si="22"/>
        <v>1</v>
      </c>
      <c r="G684" s="4" t="s">
        <v>71</v>
      </c>
      <c r="K684" s="4" t="str">
        <f>IFERROR(VLOOKUP(J684,Config!$A:$B,2,0),"")</f>
        <v/>
      </c>
      <c r="M684" s="4" t="str">
        <f>IFERROR(VLOOKUP(J684,Config!$A:$G,7,0),"")</f>
        <v/>
      </c>
    </row>
    <row r="685" spans="1:13" x14ac:dyDescent="0.25">
      <c r="A685" s="1">
        <v>688</v>
      </c>
      <c r="B685" s="4">
        <f t="shared" si="21"/>
        <v>1900</v>
      </c>
      <c r="C685" s="4">
        <f t="shared" si="22"/>
        <v>1</v>
      </c>
      <c r="G685" s="4" t="s">
        <v>71</v>
      </c>
      <c r="K685" s="4" t="str">
        <f>IFERROR(VLOOKUP(J685,Config!$A:$B,2,0),"")</f>
        <v/>
      </c>
      <c r="M685" s="4" t="str">
        <f>IFERROR(VLOOKUP(J685,Config!$A:$G,7,0),"")</f>
        <v/>
      </c>
    </row>
    <row r="686" spans="1:13" x14ac:dyDescent="0.25">
      <c r="A686" s="1">
        <v>689</v>
      </c>
      <c r="B686" s="4">
        <f t="shared" si="21"/>
        <v>1900</v>
      </c>
      <c r="C686" s="4">
        <f t="shared" si="22"/>
        <v>1</v>
      </c>
      <c r="G686" s="4" t="s">
        <v>71</v>
      </c>
      <c r="K686" s="4" t="str">
        <f>IFERROR(VLOOKUP(J686,Config!$A:$B,2,0),"")</f>
        <v/>
      </c>
      <c r="M686" s="4" t="str">
        <f>IFERROR(VLOOKUP(J686,Config!$A:$G,7,0),"")</f>
        <v/>
      </c>
    </row>
    <row r="687" spans="1:13" x14ac:dyDescent="0.25">
      <c r="A687" s="1">
        <v>690</v>
      </c>
      <c r="B687" s="4">
        <f t="shared" si="21"/>
        <v>1900</v>
      </c>
      <c r="C687" s="4">
        <f t="shared" si="22"/>
        <v>1</v>
      </c>
      <c r="G687" s="4" t="s">
        <v>71</v>
      </c>
      <c r="K687" s="4" t="str">
        <f>IFERROR(VLOOKUP(J687,Config!$A:$B,2,0),"")</f>
        <v/>
      </c>
      <c r="M687" s="4" t="str">
        <f>IFERROR(VLOOKUP(J687,Config!$A:$G,7,0),"")</f>
        <v/>
      </c>
    </row>
    <row r="688" spans="1:13" x14ac:dyDescent="0.25">
      <c r="A688" s="1">
        <v>691</v>
      </c>
      <c r="B688" s="4">
        <f t="shared" si="21"/>
        <v>1900</v>
      </c>
      <c r="C688" s="4">
        <f t="shared" si="22"/>
        <v>1</v>
      </c>
      <c r="G688" s="4" t="s">
        <v>71</v>
      </c>
      <c r="K688" s="4" t="str">
        <f>IFERROR(VLOOKUP(J688,Config!$A:$B,2,0),"")</f>
        <v/>
      </c>
      <c r="M688" s="4" t="str">
        <f>IFERROR(VLOOKUP(J688,Config!$A:$G,7,0),"")</f>
        <v/>
      </c>
    </row>
    <row r="689" spans="1:13" x14ac:dyDescent="0.25">
      <c r="A689" s="1">
        <v>692</v>
      </c>
      <c r="B689" s="4">
        <f t="shared" si="21"/>
        <v>1900</v>
      </c>
      <c r="C689" s="4">
        <f t="shared" si="22"/>
        <v>1</v>
      </c>
      <c r="G689" s="4" t="s">
        <v>71</v>
      </c>
      <c r="K689" s="4" t="str">
        <f>IFERROR(VLOOKUP(J689,Config!$A:$B,2,0),"")</f>
        <v/>
      </c>
      <c r="M689" s="4" t="str">
        <f>IFERROR(VLOOKUP(J689,Config!$A:$G,7,0),"")</f>
        <v/>
      </c>
    </row>
    <row r="690" spans="1:13" x14ac:dyDescent="0.25">
      <c r="A690" s="1">
        <v>693</v>
      </c>
      <c r="B690" s="4">
        <f t="shared" si="21"/>
        <v>1900</v>
      </c>
      <c r="C690" s="4">
        <f t="shared" si="22"/>
        <v>1</v>
      </c>
      <c r="G690" s="4" t="s">
        <v>71</v>
      </c>
      <c r="K690" s="4" t="str">
        <f>IFERROR(VLOOKUP(J690,Config!$A:$B,2,0),"")</f>
        <v/>
      </c>
      <c r="M690" s="4" t="str">
        <f>IFERROR(VLOOKUP(J690,Config!$A:$G,7,0),"")</f>
        <v/>
      </c>
    </row>
    <row r="691" spans="1:13" x14ac:dyDescent="0.25">
      <c r="A691" s="1">
        <v>694</v>
      </c>
      <c r="B691" s="4">
        <f t="shared" si="21"/>
        <v>1900</v>
      </c>
      <c r="C691" s="4">
        <f t="shared" si="22"/>
        <v>1</v>
      </c>
      <c r="G691" s="4" t="s">
        <v>71</v>
      </c>
      <c r="K691" s="4" t="str">
        <f>IFERROR(VLOOKUP(J691,Config!$A:$B,2,0),"")</f>
        <v/>
      </c>
      <c r="M691" s="4" t="str">
        <f>IFERROR(VLOOKUP(J691,Config!$A:$G,7,0),"")</f>
        <v/>
      </c>
    </row>
    <row r="692" spans="1:13" x14ac:dyDescent="0.25">
      <c r="A692" s="1">
        <v>695</v>
      </c>
      <c r="B692" s="4">
        <f t="shared" si="21"/>
        <v>1900</v>
      </c>
      <c r="C692" s="4">
        <f t="shared" si="22"/>
        <v>1</v>
      </c>
      <c r="G692" s="4" t="s">
        <v>71</v>
      </c>
      <c r="K692" s="4" t="str">
        <f>IFERROR(VLOOKUP(J692,Config!$A:$B,2,0),"")</f>
        <v/>
      </c>
      <c r="M692" s="4" t="str">
        <f>IFERROR(VLOOKUP(J692,Config!$A:$G,7,0),"")</f>
        <v/>
      </c>
    </row>
    <row r="693" spans="1:13" x14ac:dyDescent="0.25">
      <c r="A693" s="1">
        <v>696</v>
      </c>
      <c r="B693" s="4">
        <f t="shared" si="21"/>
        <v>1900</v>
      </c>
      <c r="C693" s="4">
        <f t="shared" si="22"/>
        <v>1</v>
      </c>
      <c r="G693" s="4" t="s">
        <v>71</v>
      </c>
      <c r="K693" s="4" t="str">
        <f>IFERROR(VLOOKUP(J693,Config!$A:$B,2,0),"")</f>
        <v/>
      </c>
      <c r="M693" s="4" t="str">
        <f>IFERROR(VLOOKUP(J693,Config!$A:$G,7,0),"")</f>
        <v/>
      </c>
    </row>
    <row r="694" spans="1:13" x14ac:dyDescent="0.25">
      <c r="A694" s="1">
        <v>697</v>
      </c>
      <c r="B694" s="4">
        <f t="shared" si="21"/>
        <v>1900</v>
      </c>
      <c r="C694" s="4">
        <f t="shared" si="22"/>
        <v>1</v>
      </c>
      <c r="G694" s="4" t="s">
        <v>71</v>
      </c>
      <c r="K694" s="4" t="str">
        <f>IFERROR(VLOOKUP(J694,Config!$A:$B,2,0),"")</f>
        <v/>
      </c>
      <c r="M694" s="4" t="str">
        <f>IFERROR(VLOOKUP(J694,Config!$A:$G,7,0),"")</f>
        <v/>
      </c>
    </row>
    <row r="695" spans="1:13" x14ac:dyDescent="0.25">
      <c r="A695" s="1">
        <v>698</v>
      </c>
      <c r="B695" s="4">
        <f t="shared" si="21"/>
        <v>1900</v>
      </c>
      <c r="C695" s="4">
        <f t="shared" si="22"/>
        <v>1</v>
      </c>
      <c r="G695" s="4" t="s">
        <v>71</v>
      </c>
      <c r="K695" s="4" t="str">
        <f>IFERROR(VLOOKUP(J695,Config!$A:$B,2,0),"")</f>
        <v/>
      </c>
      <c r="M695" s="4" t="str">
        <f>IFERROR(VLOOKUP(J695,Config!$A:$G,7,0),"")</f>
        <v/>
      </c>
    </row>
    <row r="696" spans="1:13" x14ac:dyDescent="0.25">
      <c r="A696" s="1">
        <v>699</v>
      </c>
      <c r="B696" s="4">
        <f t="shared" si="21"/>
        <v>1900</v>
      </c>
      <c r="C696" s="4">
        <f t="shared" si="22"/>
        <v>1</v>
      </c>
      <c r="G696" s="4" t="s">
        <v>71</v>
      </c>
      <c r="K696" s="4" t="str">
        <f>IFERROR(VLOOKUP(J696,Config!$A:$B,2,0),"")</f>
        <v/>
      </c>
      <c r="M696" s="4" t="str">
        <f>IFERROR(VLOOKUP(J696,Config!$A:$G,7,0),"")</f>
        <v/>
      </c>
    </row>
    <row r="697" spans="1:13" x14ac:dyDescent="0.25">
      <c r="A697" s="1">
        <v>700</v>
      </c>
      <c r="B697" s="4">
        <f t="shared" si="21"/>
        <v>1900</v>
      </c>
      <c r="C697" s="4">
        <f t="shared" si="22"/>
        <v>1</v>
      </c>
      <c r="G697" s="4" t="s">
        <v>71</v>
      </c>
      <c r="K697" s="4" t="str">
        <f>IFERROR(VLOOKUP(J697,Config!$A:$B,2,0),"")</f>
        <v/>
      </c>
      <c r="M697" s="4" t="str">
        <f>IFERROR(VLOOKUP(J697,Config!$A:$G,7,0),"")</f>
        <v/>
      </c>
    </row>
    <row r="698" spans="1:13" x14ac:dyDescent="0.25">
      <c r="A698" s="1">
        <v>701</v>
      </c>
      <c r="B698" s="4">
        <f t="shared" si="21"/>
        <v>1900</v>
      </c>
      <c r="C698" s="4">
        <f t="shared" si="22"/>
        <v>1</v>
      </c>
      <c r="G698" s="4" t="s">
        <v>71</v>
      </c>
      <c r="K698" s="4" t="str">
        <f>IFERROR(VLOOKUP(J698,Config!$A:$B,2,0),"")</f>
        <v/>
      </c>
      <c r="M698" s="4" t="str">
        <f>IFERROR(VLOOKUP(J698,Config!$A:$G,7,0),"")</f>
        <v/>
      </c>
    </row>
    <row r="699" spans="1:13" x14ac:dyDescent="0.25">
      <c r="A699" s="1">
        <v>702</v>
      </c>
      <c r="B699" s="4">
        <f t="shared" si="21"/>
        <v>1900</v>
      </c>
      <c r="C699" s="4">
        <f t="shared" si="22"/>
        <v>1</v>
      </c>
      <c r="G699" s="4" t="s">
        <v>71</v>
      </c>
      <c r="K699" s="4" t="str">
        <f>IFERROR(VLOOKUP(J699,Config!$A:$B,2,0),"")</f>
        <v/>
      </c>
      <c r="M699" s="4" t="str">
        <f>IFERROR(VLOOKUP(J699,Config!$A:$G,7,0),"")</f>
        <v/>
      </c>
    </row>
    <row r="700" spans="1:13" x14ac:dyDescent="0.25">
      <c r="A700" s="1">
        <v>703</v>
      </c>
      <c r="B700" s="4">
        <f t="shared" ref="B700:B763" si="23">YEAR(D700)</f>
        <v>1900</v>
      </c>
      <c r="C700" s="4">
        <f t="shared" ref="C700:C763" si="24">MONTH(D700)</f>
        <v>1</v>
      </c>
      <c r="G700" s="4" t="s">
        <v>71</v>
      </c>
      <c r="K700" s="4" t="str">
        <f>IFERROR(VLOOKUP(J700,Config!$A:$B,2,0),"")</f>
        <v/>
      </c>
      <c r="M700" s="4" t="str">
        <f>IFERROR(VLOOKUP(J700,Config!$A:$G,7,0),"")</f>
        <v/>
      </c>
    </row>
    <row r="701" spans="1:13" x14ac:dyDescent="0.25">
      <c r="A701" s="1">
        <v>704</v>
      </c>
      <c r="B701" s="4">
        <f t="shared" si="23"/>
        <v>1900</v>
      </c>
      <c r="C701" s="4">
        <f t="shared" si="24"/>
        <v>1</v>
      </c>
      <c r="G701" s="4" t="s">
        <v>71</v>
      </c>
      <c r="K701" s="4" t="str">
        <f>IFERROR(VLOOKUP(J701,Config!$A:$B,2,0),"")</f>
        <v/>
      </c>
      <c r="M701" s="4" t="str">
        <f>IFERROR(VLOOKUP(J701,Config!$A:$G,7,0),"")</f>
        <v/>
      </c>
    </row>
    <row r="702" spans="1:13" x14ac:dyDescent="0.25">
      <c r="A702" s="1">
        <v>705</v>
      </c>
      <c r="B702" s="4">
        <f t="shared" si="23"/>
        <v>1900</v>
      </c>
      <c r="C702" s="4">
        <f t="shared" si="24"/>
        <v>1</v>
      </c>
      <c r="G702" s="4" t="s">
        <v>71</v>
      </c>
      <c r="K702" s="4" t="str">
        <f>IFERROR(VLOOKUP(J702,Config!$A:$B,2,0),"")</f>
        <v/>
      </c>
      <c r="M702" s="4" t="str">
        <f>IFERROR(VLOOKUP(J702,Config!$A:$G,7,0),"")</f>
        <v/>
      </c>
    </row>
    <row r="703" spans="1:13" x14ac:dyDescent="0.25">
      <c r="A703" s="1">
        <v>706</v>
      </c>
      <c r="B703" s="4">
        <f t="shared" si="23"/>
        <v>1900</v>
      </c>
      <c r="C703" s="4">
        <f t="shared" si="24"/>
        <v>1</v>
      </c>
      <c r="G703" s="4" t="s">
        <v>71</v>
      </c>
      <c r="K703" s="4" t="str">
        <f>IFERROR(VLOOKUP(J703,Config!$A:$B,2,0),"")</f>
        <v/>
      </c>
      <c r="M703" s="4" t="str">
        <f>IFERROR(VLOOKUP(J703,Config!$A:$G,7,0),"")</f>
        <v/>
      </c>
    </row>
    <row r="704" spans="1:13" x14ac:dyDescent="0.25">
      <c r="A704" s="1">
        <v>707</v>
      </c>
      <c r="B704" s="4">
        <f t="shared" si="23"/>
        <v>1900</v>
      </c>
      <c r="C704" s="4">
        <f t="shared" si="24"/>
        <v>1</v>
      </c>
      <c r="G704" s="4" t="s">
        <v>71</v>
      </c>
      <c r="K704" s="4" t="str">
        <f>IFERROR(VLOOKUP(J704,Config!$A:$B,2,0),"")</f>
        <v/>
      </c>
      <c r="M704" s="4" t="str">
        <f>IFERROR(VLOOKUP(J704,Config!$A:$G,7,0),"")</f>
        <v/>
      </c>
    </row>
    <row r="705" spans="1:13" x14ac:dyDescent="0.25">
      <c r="A705" s="1">
        <v>708</v>
      </c>
      <c r="B705" s="4">
        <f t="shared" si="23"/>
        <v>1900</v>
      </c>
      <c r="C705" s="4">
        <f t="shared" si="24"/>
        <v>1</v>
      </c>
      <c r="G705" s="4" t="s">
        <v>71</v>
      </c>
      <c r="K705" s="4" t="str">
        <f>IFERROR(VLOOKUP(J705,Config!$A:$B,2,0),"")</f>
        <v/>
      </c>
      <c r="M705" s="4" t="str">
        <f>IFERROR(VLOOKUP(J705,Config!$A:$G,7,0),"")</f>
        <v/>
      </c>
    </row>
    <row r="706" spans="1:13" x14ac:dyDescent="0.25">
      <c r="A706" s="1">
        <v>709</v>
      </c>
      <c r="B706" s="4">
        <f t="shared" si="23"/>
        <v>1900</v>
      </c>
      <c r="C706" s="4">
        <f t="shared" si="24"/>
        <v>1</v>
      </c>
      <c r="G706" s="4" t="s">
        <v>71</v>
      </c>
      <c r="K706" s="4" t="str">
        <f>IFERROR(VLOOKUP(J706,Config!$A:$B,2,0),"")</f>
        <v/>
      </c>
      <c r="M706" s="4" t="str">
        <f>IFERROR(VLOOKUP(J706,Config!$A:$G,7,0),"")</f>
        <v/>
      </c>
    </row>
    <row r="707" spans="1:13" x14ac:dyDescent="0.25">
      <c r="A707" s="1">
        <v>710</v>
      </c>
      <c r="B707" s="4">
        <f t="shared" si="23"/>
        <v>1900</v>
      </c>
      <c r="C707" s="4">
        <f t="shared" si="24"/>
        <v>1</v>
      </c>
      <c r="G707" s="4" t="s">
        <v>71</v>
      </c>
      <c r="K707" s="4" t="str">
        <f>IFERROR(VLOOKUP(J707,Config!$A:$B,2,0),"")</f>
        <v/>
      </c>
      <c r="M707" s="4" t="str">
        <f>IFERROR(VLOOKUP(J707,Config!$A:$G,7,0),"")</f>
        <v/>
      </c>
    </row>
    <row r="708" spans="1:13" x14ac:dyDescent="0.25">
      <c r="A708" s="1">
        <v>711</v>
      </c>
      <c r="B708" s="4">
        <f t="shared" si="23"/>
        <v>1900</v>
      </c>
      <c r="C708" s="4">
        <f t="shared" si="24"/>
        <v>1</v>
      </c>
      <c r="G708" s="4" t="s">
        <v>71</v>
      </c>
      <c r="K708" s="4" t="str">
        <f>IFERROR(VLOOKUP(J708,Config!$A:$B,2,0),"")</f>
        <v/>
      </c>
      <c r="M708" s="4" t="str">
        <f>IFERROR(VLOOKUP(J708,Config!$A:$G,7,0),"")</f>
        <v/>
      </c>
    </row>
    <row r="709" spans="1:13" x14ac:dyDescent="0.25">
      <c r="A709" s="1">
        <v>712</v>
      </c>
      <c r="B709" s="4">
        <f t="shared" si="23"/>
        <v>1900</v>
      </c>
      <c r="C709" s="4">
        <f t="shared" si="24"/>
        <v>1</v>
      </c>
      <c r="G709" s="4" t="s">
        <v>71</v>
      </c>
      <c r="K709" s="4" t="str">
        <f>IFERROR(VLOOKUP(J709,Config!$A:$B,2,0),"")</f>
        <v/>
      </c>
      <c r="M709" s="4" t="str">
        <f>IFERROR(VLOOKUP(J709,Config!$A:$G,7,0),"")</f>
        <v/>
      </c>
    </row>
    <row r="710" spans="1:13" x14ac:dyDescent="0.25">
      <c r="A710" s="1">
        <v>713</v>
      </c>
      <c r="B710" s="4">
        <f t="shared" si="23"/>
        <v>1900</v>
      </c>
      <c r="C710" s="4">
        <f t="shared" si="24"/>
        <v>1</v>
      </c>
      <c r="G710" s="4" t="s">
        <v>71</v>
      </c>
      <c r="K710" s="4" t="str">
        <f>IFERROR(VLOOKUP(J710,Config!$A:$B,2,0),"")</f>
        <v/>
      </c>
      <c r="M710" s="4" t="str">
        <f>IFERROR(VLOOKUP(J710,Config!$A:$G,7,0),"")</f>
        <v/>
      </c>
    </row>
    <row r="711" spans="1:13" x14ac:dyDescent="0.25">
      <c r="A711" s="1">
        <v>714</v>
      </c>
      <c r="B711" s="4">
        <f t="shared" si="23"/>
        <v>1900</v>
      </c>
      <c r="C711" s="4">
        <f t="shared" si="24"/>
        <v>1</v>
      </c>
      <c r="G711" s="4" t="s">
        <v>71</v>
      </c>
      <c r="K711" s="4" t="str">
        <f>IFERROR(VLOOKUP(J711,Config!$A:$B,2,0),"")</f>
        <v/>
      </c>
      <c r="M711" s="4" t="str">
        <f>IFERROR(VLOOKUP(J711,Config!$A:$G,7,0),"")</f>
        <v/>
      </c>
    </row>
    <row r="712" spans="1:13" x14ac:dyDescent="0.25">
      <c r="A712" s="1">
        <v>715</v>
      </c>
      <c r="B712" s="4">
        <f t="shared" si="23"/>
        <v>1900</v>
      </c>
      <c r="C712" s="4">
        <f t="shared" si="24"/>
        <v>1</v>
      </c>
      <c r="G712" s="4" t="s">
        <v>71</v>
      </c>
      <c r="K712" s="4" t="str">
        <f>IFERROR(VLOOKUP(J712,Config!$A:$B,2,0),"")</f>
        <v/>
      </c>
      <c r="M712" s="4" t="str">
        <f>IFERROR(VLOOKUP(J712,Config!$A:$G,7,0),"")</f>
        <v/>
      </c>
    </row>
    <row r="713" spans="1:13" x14ac:dyDescent="0.25">
      <c r="A713" s="1">
        <v>716</v>
      </c>
      <c r="B713" s="4">
        <f t="shared" si="23"/>
        <v>1900</v>
      </c>
      <c r="C713" s="4">
        <f t="shared" si="24"/>
        <v>1</v>
      </c>
      <c r="G713" s="4" t="s">
        <v>71</v>
      </c>
      <c r="K713" s="4" t="str">
        <f>IFERROR(VLOOKUP(J713,Config!$A:$B,2,0),"")</f>
        <v/>
      </c>
      <c r="M713" s="4" t="str">
        <f>IFERROR(VLOOKUP(J713,Config!$A:$G,7,0),"")</f>
        <v/>
      </c>
    </row>
    <row r="714" spans="1:13" x14ac:dyDescent="0.25">
      <c r="A714" s="1">
        <v>717</v>
      </c>
      <c r="B714" s="4">
        <f t="shared" si="23"/>
        <v>1900</v>
      </c>
      <c r="C714" s="4">
        <f t="shared" si="24"/>
        <v>1</v>
      </c>
      <c r="G714" s="4" t="s">
        <v>71</v>
      </c>
      <c r="K714" s="4" t="str">
        <f>IFERROR(VLOOKUP(J714,Config!$A:$B,2,0),"")</f>
        <v/>
      </c>
      <c r="M714" s="4" t="str">
        <f>IFERROR(VLOOKUP(J714,Config!$A:$G,7,0),"")</f>
        <v/>
      </c>
    </row>
    <row r="715" spans="1:13" x14ac:dyDescent="0.25">
      <c r="A715" s="1">
        <v>718</v>
      </c>
      <c r="B715" s="4">
        <f t="shared" si="23"/>
        <v>1900</v>
      </c>
      <c r="C715" s="4">
        <f t="shared" si="24"/>
        <v>1</v>
      </c>
      <c r="G715" s="4" t="s">
        <v>71</v>
      </c>
      <c r="K715" s="4" t="str">
        <f>IFERROR(VLOOKUP(J715,Config!$A:$B,2,0),"")</f>
        <v/>
      </c>
      <c r="M715" s="4" t="str">
        <f>IFERROR(VLOOKUP(J715,Config!$A:$G,7,0),"")</f>
        <v/>
      </c>
    </row>
    <row r="716" spans="1:13" x14ac:dyDescent="0.25">
      <c r="A716" s="1">
        <v>719</v>
      </c>
      <c r="B716" s="4">
        <f t="shared" si="23"/>
        <v>1900</v>
      </c>
      <c r="C716" s="4">
        <f t="shared" si="24"/>
        <v>1</v>
      </c>
      <c r="G716" s="4" t="s">
        <v>71</v>
      </c>
      <c r="K716" s="4" t="str">
        <f>IFERROR(VLOOKUP(J716,Config!$A:$B,2,0),"")</f>
        <v/>
      </c>
      <c r="M716" s="4" t="str">
        <f>IFERROR(VLOOKUP(J716,Config!$A:$G,7,0),"")</f>
        <v/>
      </c>
    </row>
    <row r="717" spans="1:13" x14ac:dyDescent="0.25">
      <c r="A717" s="1">
        <v>720</v>
      </c>
      <c r="B717" s="4">
        <f t="shared" si="23"/>
        <v>1900</v>
      </c>
      <c r="C717" s="4">
        <f t="shared" si="24"/>
        <v>1</v>
      </c>
      <c r="G717" s="4" t="s">
        <v>71</v>
      </c>
      <c r="K717" s="4" t="str">
        <f>IFERROR(VLOOKUP(J717,Config!$A:$B,2,0),"")</f>
        <v/>
      </c>
      <c r="M717" s="4" t="str">
        <f>IFERROR(VLOOKUP(J717,Config!$A:$G,7,0),"")</f>
        <v/>
      </c>
    </row>
    <row r="718" spans="1:13" x14ac:dyDescent="0.25">
      <c r="A718" s="1">
        <v>721</v>
      </c>
      <c r="B718" s="4">
        <f t="shared" si="23"/>
        <v>1900</v>
      </c>
      <c r="C718" s="4">
        <f t="shared" si="24"/>
        <v>1</v>
      </c>
      <c r="G718" s="4" t="s">
        <v>71</v>
      </c>
      <c r="K718" s="4" t="str">
        <f>IFERROR(VLOOKUP(J718,Config!$A:$B,2,0),"")</f>
        <v/>
      </c>
      <c r="M718" s="4" t="str">
        <f>IFERROR(VLOOKUP(J718,Config!$A:$G,7,0),"")</f>
        <v/>
      </c>
    </row>
    <row r="719" spans="1:13" x14ac:dyDescent="0.25">
      <c r="A719" s="1">
        <v>722</v>
      </c>
      <c r="B719" s="4">
        <f t="shared" si="23"/>
        <v>1900</v>
      </c>
      <c r="C719" s="4">
        <f t="shared" si="24"/>
        <v>1</v>
      </c>
      <c r="G719" s="4" t="s">
        <v>71</v>
      </c>
      <c r="K719" s="4" t="str">
        <f>IFERROR(VLOOKUP(J719,Config!$A:$B,2,0),"")</f>
        <v/>
      </c>
      <c r="M719" s="4" t="str">
        <f>IFERROR(VLOOKUP(J719,Config!$A:$G,7,0),"")</f>
        <v/>
      </c>
    </row>
    <row r="720" spans="1:13" x14ac:dyDescent="0.25">
      <c r="A720" s="1">
        <v>723</v>
      </c>
      <c r="B720" s="4">
        <f t="shared" si="23"/>
        <v>1900</v>
      </c>
      <c r="C720" s="4">
        <f t="shared" si="24"/>
        <v>1</v>
      </c>
      <c r="G720" s="4" t="s">
        <v>71</v>
      </c>
      <c r="K720" s="4" t="str">
        <f>IFERROR(VLOOKUP(J720,Config!$A:$B,2,0),"")</f>
        <v/>
      </c>
      <c r="M720" s="4" t="str">
        <f>IFERROR(VLOOKUP(J720,Config!$A:$G,7,0),"")</f>
        <v/>
      </c>
    </row>
    <row r="721" spans="1:13" x14ac:dyDescent="0.25">
      <c r="A721" s="1">
        <v>724</v>
      </c>
      <c r="B721" s="4">
        <f t="shared" si="23"/>
        <v>1900</v>
      </c>
      <c r="C721" s="4">
        <f t="shared" si="24"/>
        <v>1</v>
      </c>
      <c r="G721" s="4" t="s">
        <v>71</v>
      </c>
      <c r="K721" s="4" t="str">
        <f>IFERROR(VLOOKUP(J721,Config!$A:$B,2,0),"")</f>
        <v/>
      </c>
      <c r="M721" s="4" t="str">
        <f>IFERROR(VLOOKUP(J721,Config!$A:$G,7,0),"")</f>
        <v/>
      </c>
    </row>
    <row r="722" spans="1:13" x14ac:dyDescent="0.25">
      <c r="A722" s="1">
        <v>725</v>
      </c>
      <c r="B722" s="4">
        <f t="shared" si="23"/>
        <v>1900</v>
      </c>
      <c r="C722" s="4">
        <f t="shared" si="24"/>
        <v>1</v>
      </c>
      <c r="G722" s="4" t="s">
        <v>71</v>
      </c>
      <c r="K722" s="4" t="str">
        <f>IFERROR(VLOOKUP(J722,Config!$A:$B,2,0),"")</f>
        <v/>
      </c>
      <c r="M722" s="4" t="str">
        <f>IFERROR(VLOOKUP(J722,Config!$A:$G,7,0),"")</f>
        <v/>
      </c>
    </row>
    <row r="723" spans="1:13" x14ac:dyDescent="0.25">
      <c r="A723" s="1">
        <v>726</v>
      </c>
      <c r="B723" s="4">
        <f t="shared" si="23"/>
        <v>1900</v>
      </c>
      <c r="C723" s="4">
        <f t="shared" si="24"/>
        <v>1</v>
      </c>
      <c r="G723" s="4" t="s">
        <v>71</v>
      </c>
      <c r="K723" s="4" t="str">
        <f>IFERROR(VLOOKUP(J723,Config!$A:$B,2,0),"")</f>
        <v/>
      </c>
      <c r="M723" s="4" t="str">
        <f>IFERROR(VLOOKUP(J723,Config!$A:$G,7,0),"")</f>
        <v/>
      </c>
    </row>
    <row r="724" spans="1:13" x14ac:dyDescent="0.25">
      <c r="A724" s="1">
        <v>727</v>
      </c>
      <c r="B724" s="4">
        <f t="shared" si="23"/>
        <v>1900</v>
      </c>
      <c r="C724" s="4">
        <f t="shared" si="24"/>
        <v>1</v>
      </c>
      <c r="G724" s="4" t="s">
        <v>71</v>
      </c>
      <c r="K724" s="4" t="str">
        <f>IFERROR(VLOOKUP(J724,Config!$A:$B,2,0),"")</f>
        <v/>
      </c>
      <c r="M724" s="4" t="str">
        <f>IFERROR(VLOOKUP(J724,Config!$A:$G,7,0),"")</f>
        <v/>
      </c>
    </row>
    <row r="725" spans="1:13" x14ac:dyDescent="0.25">
      <c r="A725" s="1">
        <v>728</v>
      </c>
      <c r="B725" s="4">
        <f t="shared" si="23"/>
        <v>1900</v>
      </c>
      <c r="C725" s="4">
        <f t="shared" si="24"/>
        <v>1</v>
      </c>
      <c r="G725" s="4" t="s">
        <v>71</v>
      </c>
      <c r="K725" s="4" t="str">
        <f>IFERROR(VLOOKUP(J725,Config!$A:$B,2,0),"")</f>
        <v/>
      </c>
      <c r="M725" s="4" t="str">
        <f>IFERROR(VLOOKUP(J725,Config!$A:$G,7,0),"")</f>
        <v/>
      </c>
    </row>
    <row r="726" spans="1:13" x14ac:dyDescent="0.25">
      <c r="A726" s="1">
        <v>729</v>
      </c>
      <c r="B726" s="4">
        <f t="shared" si="23"/>
        <v>1900</v>
      </c>
      <c r="C726" s="4">
        <f t="shared" si="24"/>
        <v>1</v>
      </c>
      <c r="G726" s="4" t="s">
        <v>71</v>
      </c>
      <c r="K726" s="4" t="str">
        <f>IFERROR(VLOOKUP(J726,Config!$A:$B,2,0),"")</f>
        <v/>
      </c>
      <c r="M726" s="4" t="str">
        <f>IFERROR(VLOOKUP(J726,Config!$A:$G,7,0),"")</f>
        <v/>
      </c>
    </row>
    <row r="727" spans="1:13" x14ac:dyDescent="0.25">
      <c r="A727" s="1">
        <v>730</v>
      </c>
      <c r="B727" s="4">
        <f t="shared" si="23"/>
        <v>1900</v>
      </c>
      <c r="C727" s="4">
        <f t="shared" si="24"/>
        <v>1</v>
      </c>
      <c r="G727" s="4" t="s">
        <v>71</v>
      </c>
      <c r="K727" s="4" t="str">
        <f>IFERROR(VLOOKUP(J727,Config!$A:$B,2,0),"")</f>
        <v/>
      </c>
      <c r="M727" s="4" t="str">
        <f>IFERROR(VLOOKUP(J727,Config!$A:$G,7,0),"")</f>
        <v/>
      </c>
    </row>
    <row r="728" spans="1:13" x14ac:dyDescent="0.25">
      <c r="A728" s="1">
        <v>731</v>
      </c>
      <c r="B728" s="4">
        <f t="shared" si="23"/>
        <v>1900</v>
      </c>
      <c r="C728" s="4">
        <f t="shared" si="24"/>
        <v>1</v>
      </c>
      <c r="G728" s="4" t="s">
        <v>71</v>
      </c>
      <c r="K728" s="4" t="str">
        <f>IFERROR(VLOOKUP(J728,Config!$A:$B,2,0),"")</f>
        <v/>
      </c>
      <c r="M728" s="4" t="str">
        <f>IFERROR(VLOOKUP(J728,Config!$A:$G,7,0),"")</f>
        <v/>
      </c>
    </row>
    <row r="729" spans="1:13" x14ac:dyDescent="0.25">
      <c r="A729" s="1">
        <v>732</v>
      </c>
      <c r="B729" s="4">
        <f t="shared" si="23"/>
        <v>1900</v>
      </c>
      <c r="C729" s="4">
        <f t="shared" si="24"/>
        <v>1</v>
      </c>
      <c r="G729" s="4" t="s">
        <v>71</v>
      </c>
      <c r="K729" s="4" t="str">
        <f>IFERROR(VLOOKUP(J729,Config!$A:$B,2,0),"")</f>
        <v/>
      </c>
      <c r="M729" s="4" t="str">
        <f>IFERROR(VLOOKUP(J729,Config!$A:$G,7,0),"")</f>
        <v/>
      </c>
    </row>
    <row r="730" spans="1:13" x14ac:dyDescent="0.25">
      <c r="A730" s="1">
        <v>733</v>
      </c>
      <c r="B730" s="4">
        <f t="shared" si="23"/>
        <v>1900</v>
      </c>
      <c r="C730" s="4">
        <f t="shared" si="24"/>
        <v>1</v>
      </c>
      <c r="G730" s="4" t="s">
        <v>71</v>
      </c>
      <c r="K730" s="4" t="str">
        <f>IFERROR(VLOOKUP(J730,Config!$A:$B,2,0),"")</f>
        <v/>
      </c>
      <c r="M730" s="4" t="str">
        <f>IFERROR(VLOOKUP(J730,Config!$A:$G,7,0),"")</f>
        <v/>
      </c>
    </row>
    <row r="731" spans="1:13" x14ac:dyDescent="0.25">
      <c r="A731" s="1">
        <v>734</v>
      </c>
      <c r="B731" s="4">
        <f t="shared" si="23"/>
        <v>1900</v>
      </c>
      <c r="C731" s="4">
        <f t="shared" si="24"/>
        <v>1</v>
      </c>
      <c r="G731" s="4" t="s">
        <v>71</v>
      </c>
      <c r="K731" s="4" t="str">
        <f>IFERROR(VLOOKUP(J731,Config!$A:$B,2,0),"")</f>
        <v/>
      </c>
      <c r="M731" s="4" t="str">
        <f>IFERROR(VLOOKUP(J731,Config!$A:$G,7,0),"")</f>
        <v/>
      </c>
    </row>
    <row r="732" spans="1:13" x14ac:dyDescent="0.25">
      <c r="A732" s="1">
        <v>735</v>
      </c>
      <c r="B732" s="4">
        <f t="shared" si="23"/>
        <v>1900</v>
      </c>
      <c r="C732" s="4">
        <f t="shared" si="24"/>
        <v>1</v>
      </c>
      <c r="G732" s="4" t="s">
        <v>71</v>
      </c>
      <c r="K732" s="4" t="str">
        <f>IFERROR(VLOOKUP(J732,Config!$A:$B,2,0),"")</f>
        <v/>
      </c>
      <c r="M732" s="4" t="str">
        <f>IFERROR(VLOOKUP(J732,Config!$A:$G,7,0),"")</f>
        <v/>
      </c>
    </row>
    <row r="733" spans="1:13" x14ac:dyDescent="0.25">
      <c r="A733" s="1">
        <v>736</v>
      </c>
      <c r="B733" s="4">
        <f t="shared" si="23"/>
        <v>1900</v>
      </c>
      <c r="C733" s="4">
        <f t="shared" si="24"/>
        <v>1</v>
      </c>
      <c r="G733" s="4" t="s">
        <v>71</v>
      </c>
      <c r="K733" s="4" t="str">
        <f>IFERROR(VLOOKUP(J733,Config!$A:$B,2,0),"")</f>
        <v/>
      </c>
      <c r="M733" s="4" t="str">
        <f>IFERROR(VLOOKUP(J733,Config!$A:$G,7,0),"")</f>
        <v/>
      </c>
    </row>
    <row r="734" spans="1:13" x14ac:dyDescent="0.25">
      <c r="A734" s="1">
        <v>737</v>
      </c>
      <c r="B734" s="4">
        <f t="shared" si="23"/>
        <v>1900</v>
      </c>
      <c r="C734" s="4">
        <f t="shared" si="24"/>
        <v>1</v>
      </c>
      <c r="G734" s="4" t="s">
        <v>71</v>
      </c>
      <c r="K734" s="4" t="str">
        <f>IFERROR(VLOOKUP(J734,Config!$A:$B,2,0),"")</f>
        <v/>
      </c>
      <c r="M734" s="4" t="str">
        <f>IFERROR(VLOOKUP(J734,Config!$A:$G,7,0),"")</f>
        <v/>
      </c>
    </row>
    <row r="735" spans="1:13" x14ac:dyDescent="0.25">
      <c r="A735" s="1">
        <v>738</v>
      </c>
      <c r="B735" s="4">
        <f t="shared" si="23"/>
        <v>1900</v>
      </c>
      <c r="C735" s="4">
        <f t="shared" si="24"/>
        <v>1</v>
      </c>
      <c r="G735" s="4" t="s">
        <v>71</v>
      </c>
      <c r="K735" s="4" t="str">
        <f>IFERROR(VLOOKUP(J735,Config!$A:$B,2,0),"")</f>
        <v/>
      </c>
      <c r="M735" s="4" t="str">
        <f>IFERROR(VLOOKUP(J735,Config!$A:$G,7,0),"")</f>
        <v/>
      </c>
    </row>
    <row r="736" spans="1:13" x14ac:dyDescent="0.25">
      <c r="A736" s="1">
        <v>739</v>
      </c>
      <c r="B736" s="4">
        <f t="shared" si="23"/>
        <v>1900</v>
      </c>
      <c r="C736" s="4">
        <f t="shared" si="24"/>
        <v>1</v>
      </c>
      <c r="G736" s="4" t="s">
        <v>71</v>
      </c>
      <c r="K736" s="4" t="str">
        <f>IFERROR(VLOOKUP(J736,Config!$A:$B,2,0),"")</f>
        <v/>
      </c>
      <c r="M736" s="4" t="str">
        <f>IFERROR(VLOOKUP(J736,Config!$A:$G,7,0),"")</f>
        <v/>
      </c>
    </row>
    <row r="737" spans="1:13" x14ac:dyDescent="0.25">
      <c r="A737" s="1">
        <v>740</v>
      </c>
      <c r="B737" s="4">
        <f t="shared" si="23"/>
        <v>1900</v>
      </c>
      <c r="C737" s="4">
        <f t="shared" si="24"/>
        <v>1</v>
      </c>
      <c r="G737" s="4" t="s">
        <v>71</v>
      </c>
      <c r="K737" s="4" t="str">
        <f>IFERROR(VLOOKUP(J737,Config!$A:$B,2,0),"")</f>
        <v/>
      </c>
      <c r="M737" s="4" t="str">
        <f>IFERROR(VLOOKUP(J737,Config!$A:$G,7,0),"")</f>
        <v/>
      </c>
    </row>
    <row r="738" spans="1:13" x14ac:dyDescent="0.25">
      <c r="A738" s="1">
        <v>741</v>
      </c>
      <c r="B738" s="4">
        <f t="shared" si="23"/>
        <v>1900</v>
      </c>
      <c r="C738" s="4">
        <f t="shared" si="24"/>
        <v>1</v>
      </c>
      <c r="G738" s="4" t="s">
        <v>71</v>
      </c>
      <c r="K738" s="4" t="str">
        <f>IFERROR(VLOOKUP(J738,Config!$A:$B,2,0),"")</f>
        <v/>
      </c>
      <c r="M738" s="4" t="str">
        <f>IFERROR(VLOOKUP(J738,Config!$A:$G,7,0),"")</f>
        <v/>
      </c>
    </row>
    <row r="739" spans="1:13" x14ac:dyDescent="0.25">
      <c r="A739" s="1">
        <v>742</v>
      </c>
      <c r="B739" s="4">
        <f t="shared" si="23"/>
        <v>1900</v>
      </c>
      <c r="C739" s="4">
        <f t="shared" si="24"/>
        <v>1</v>
      </c>
      <c r="G739" s="4" t="s">
        <v>71</v>
      </c>
      <c r="K739" s="4" t="str">
        <f>IFERROR(VLOOKUP(J739,Config!$A:$B,2,0),"")</f>
        <v/>
      </c>
      <c r="M739" s="4" t="str">
        <f>IFERROR(VLOOKUP(J739,Config!$A:$G,7,0),"")</f>
        <v/>
      </c>
    </row>
    <row r="740" spans="1:13" x14ac:dyDescent="0.25">
      <c r="A740" s="1">
        <v>743</v>
      </c>
      <c r="B740" s="4">
        <f t="shared" si="23"/>
        <v>1900</v>
      </c>
      <c r="C740" s="4">
        <f t="shared" si="24"/>
        <v>1</v>
      </c>
      <c r="G740" s="4" t="s">
        <v>71</v>
      </c>
      <c r="K740" s="4" t="str">
        <f>IFERROR(VLOOKUP(J740,Config!$A:$B,2,0),"")</f>
        <v/>
      </c>
      <c r="M740" s="4" t="str">
        <f>IFERROR(VLOOKUP(J740,Config!$A:$G,7,0),"")</f>
        <v/>
      </c>
    </row>
    <row r="741" spans="1:13" x14ac:dyDescent="0.25">
      <c r="A741" s="1">
        <v>744</v>
      </c>
      <c r="B741" s="4">
        <f t="shared" si="23"/>
        <v>1900</v>
      </c>
      <c r="C741" s="4">
        <f t="shared" si="24"/>
        <v>1</v>
      </c>
      <c r="G741" s="4" t="s">
        <v>71</v>
      </c>
      <c r="K741" s="4" t="str">
        <f>IFERROR(VLOOKUP(J741,Config!$A:$B,2,0),"")</f>
        <v/>
      </c>
      <c r="M741" s="4" t="str">
        <f>IFERROR(VLOOKUP(J741,Config!$A:$G,7,0),"")</f>
        <v/>
      </c>
    </row>
    <row r="742" spans="1:13" x14ac:dyDescent="0.25">
      <c r="A742" s="1">
        <v>745</v>
      </c>
      <c r="B742" s="4">
        <f t="shared" si="23"/>
        <v>1900</v>
      </c>
      <c r="C742" s="4">
        <f t="shared" si="24"/>
        <v>1</v>
      </c>
      <c r="G742" s="4" t="s">
        <v>71</v>
      </c>
      <c r="K742" s="4" t="str">
        <f>IFERROR(VLOOKUP(J742,Config!$A:$B,2,0),"")</f>
        <v/>
      </c>
      <c r="M742" s="4" t="str">
        <f>IFERROR(VLOOKUP(J742,Config!$A:$G,7,0),"")</f>
        <v/>
      </c>
    </row>
    <row r="743" spans="1:13" x14ac:dyDescent="0.25">
      <c r="A743" s="1">
        <v>746</v>
      </c>
      <c r="B743" s="4">
        <f t="shared" si="23"/>
        <v>1900</v>
      </c>
      <c r="C743" s="4">
        <f t="shared" si="24"/>
        <v>1</v>
      </c>
      <c r="G743" s="4" t="s">
        <v>71</v>
      </c>
      <c r="K743" s="4" t="str">
        <f>IFERROR(VLOOKUP(J743,Config!$A:$B,2,0),"")</f>
        <v/>
      </c>
      <c r="M743" s="4" t="str">
        <f>IFERROR(VLOOKUP(J743,Config!$A:$G,7,0),"")</f>
        <v/>
      </c>
    </row>
    <row r="744" spans="1:13" x14ac:dyDescent="0.25">
      <c r="A744" s="1">
        <v>747</v>
      </c>
      <c r="B744" s="4">
        <f t="shared" si="23"/>
        <v>1900</v>
      </c>
      <c r="C744" s="4">
        <f t="shared" si="24"/>
        <v>1</v>
      </c>
      <c r="G744" s="4" t="s">
        <v>71</v>
      </c>
      <c r="K744" s="4" t="str">
        <f>IFERROR(VLOOKUP(J744,Config!$A:$B,2,0),"")</f>
        <v/>
      </c>
      <c r="M744" s="4" t="str">
        <f>IFERROR(VLOOKUP(J744,Config!$A:$G,7,0),"")</f>
        <v/>
      </c>
    </row>
    <row r="745" spans="1:13" x14ac:dyDescent="0.25">
      <c r="A745" s="1">
        <v>748</v>
      </c>
      <c r="B745" s="4">
        <f t="shared" si="23"/>
        <v>1900</v>
      </c>
      <c r="C745" s="4">
        <f t="shared" si="24"/>
        <v>1</v>
      </c>
      <c r="G745" s="4" t="s">
        <v>71</v>
      </c>
      <c r="K745" s="4" t="str">
        <f>IFERROR(VLOOKUP(J745,Config!$A:$B,2,0),"")</f>
        <v/>
      </c>
      <c r="M745" s="4" t="str">
        <f>IFERROR(VLOOKUP(J745,Config!$A:$G,7,0),"")</f>
        <v/>
      </c>
    </row>
    <row r="746" spans="1:13" x14ac:dyDescent="0.25">
      <c r="A746" s="1">
        <v>749</v>
      </c>
      <c r="B746" s="4">
        <f t="shared" si="23"/>
        <v>1900</v>
      </c>
      <c r="C746" s="4">
        <f t="shared" si="24"/>
        <v>1</v>
      </c>
      <c r="G746" s="4" t="s">
        <v>71</v>
      </c>
      <c r="K746" s="4" t="str">
        <f>IFERROR(VLOOKUP(J746,Config!$A:$B,2,0),"")</f>
        <v/>
      </c>
      <c r="M746" s="4" t="str">
        <f>IFERROR(VLOOKUP(J746,Config!$A:$G,7,0),"")</f>
        <v/>
      </c>
    </row>
    <row r="747" spans="1:13" x14ac:dyDescent="0.25">
      <c r="A747" s="1">
        <v>750</v>
      </c>
      <c r="B747" s="4">
        <f t="shared" si="23"/>
        <v>1900</v>
      </c>
      <c r="C747" s="4">
        <f t="shared" si="24"/>
        <v>1</v>
      </c>
      <c r="G747" s="4" t="s">
        <v>71</v>
      </c>
      <c r="K747" s="4" t="str">
        <f>IFERROR(VLOOKUP(J747,Config!$A:$B,2,0),"")</f>
        <v/>
      </c>
      <c r="M747" s="4" t="str">
        <f>IFERROR(VLOOKUP(J747,Config!$A:$G,7,0),"")</f>
        <v/>
      </c>
    </row>
    <row r="748" spans="1:13" x14ac:dyDescent="0.25">
      <c r="A748" s="1">
        <v>751</v>
      </c>
      <c r="B748" s="4">
        <f t="shared" si="23"/>
        <v>1900</v>
      </c>
      <c r="C748" s="4">
        <f t="shared" si="24"/>
        <v>1</v>
      </c>
      <c r="G748" s="4" t="s">
        <v>71</v>
      </c>
      <c r="K748" s="4" t="str">
        <f>IFERROR(VLOOKUP(J748,Config!$A:$B,2,0),"")</f>
        <v/>
      </c>
      <c r="M748" s="4" t="str">
        <f>IFERROR(VLOOKUP(J748,Config!$A:$G,7,0),"")</f>
        <v/>
      </c>
    </row>
    <row r="749" spans="1:13" x14ac:dyDescent="0.25">
      <c r="A749" s="1">
        <v>752</v>
      </c>
      <c r="B749" s="4">
        <f t="shared" si="23"/>
        <v>1900</v>
      </c>
      <c r="C749" s="4">
        <f t="shared" si="24"/>
        <v>1</v>
      </c>
      <c r="G749" s="4" t="s">
        <v>71</v>
      </c>
      <c r="K749" s="4" t="str">
        <f>IFERROR(VLOOKUP(J749,Config!$A:$B,2,0),"")</f>
        <v/>
      </c>
      <c r="M749" s="4" t="str">
        <f>IFERROR(VLOOKUP(J749,Config!$A:$G,7,0),"")</f>
        <v/>
      </c>
    </row>
    <row r="750" spans="1:13" x14ac:dyDescent="0.25">
      <c r="A750" s="1">
        <v>753</v>
      </c>
      <c r="B750" s="4">
        <f t="shared" si="23"/>
        <v>1900</v>
      </c>
      <c r="C750" s="4">
        <f t="shared" si="24"/>
        <v>1</v>
      </c>
      <c r="G750" s="4" t="s">
        <v>71</v>
      </c>
      <c r="K750" s="4" t="str">
        <f>IFERROR(VLOOKUP(J750,Config!$A:$B,2,0),"")</f>
        <v/>
      </c>
      <c r="M750" s="4" t="str">
        <f>IFERROR(VLOOKUP(J750,Config!$A:$G,7,0),"")</f>
        <v/>
      </c>
    </row>
    <row r="751" spans="1:13" x14ac:dyDescent="0.25">
      <c r="A751" s="1">
        <v>754</v>
      </c>
      <c r="B751" s="4">
        <f t="shared" si="23"/>
        <v>1900</v>
      </c>
      <c r="C751" s="4">
        <f t="shared" si="24"/>
        <v>1</v>
      </c>
      <c r="G751" s="4" t="s">
        <v>71</v>
      </c>
      <c r="K751" s="4" t="str">
        <f>IFERROR(VLOOKUP(J751,Config!$A:$B,2,0),"")</f>
        <v/>
      </c>
      <c r="M751" s="4" t="str">
        <f>IFERROR(VLOOKUP(J751,Config!$A:$G,7,0),"")</f>
        <v/>
      </c>
    </row>
    <row r="752" spans="1:13" x14ac:dyDescent="0.25">
      <c r="A752" s="1">
        <v>755</v>
      </c>
      <c r="B752" s="4">
        <f t="shared" si="23"/>
        <v>1900</v>
      </c>
      <c r="C752" s="4">
        <f t="shared" si="24"/>
        <v>1</v>
      </c>
      <c r="G752" s="4" t="s">
        <v>71</v>
      </c>
      <c r="K752" s="4" t="str">
        <f>IFERROR(VLOOKUP(J752,Config!$A:$B,2,0),"")</f>
        <v/>
      </c>
      <c r="M752" s="4" t="str">
        <f>IFERROR(VLOOKUP(J752,Config!$A:$G,7,0),"")</f>
        <v/>
      </c>
    </row>
    <row r="753" spans="1:13" x14ac:dyDescent="0.25">
      <c r="A753" s="1">
        <v>756</v>
      </c>
      <c r="B753" s="4">
        <f t="shared" si="23"/>
        <v>1900</v>
      </c>
      <c r="C753" s="4">
        <f t="shared" si="24"/>
        <v>1</v>
      </c>
      <c r="G753" s="4" t="s">
        <v>71</v>
      </c>
      <c r="K753" s="4" t="str">
        <f>IFERROR(VLOOKUP(J753,Config!$A:$B,2,0),"")</f>
        <v/>
      </c>
      <c r="M753" s="4" t="str">
        <f>IFERROR(VLOOKUP(J753,Config!$A:$G,7,0),"")</f>
        <v/>
      </c>
    </row>
    <row r="754" spans="1:13" x14ac:dyDescent="0.25">
      <c r="A754" s="1">
        <v>757</v>
      </c>
      <c r="B754" s="4">
        <f t="shared" si="23"/>
        <v>1900</v>
      </c>
      <c r="C754" s="4">
        <f t="shared" si="24"/>
        <v>1</v>
      </c>
      <c r="G754" s="4" t="s">
        <v>71</v>
      </c>
      <c r="K754" s="4" t="str">
        <f>IFERROR(VLOOKUP(J754,Config!$A:$B,2,0),"")</f>
        <v/>
      </c>
      <c r="M754" s="4" t="str">
        <f>IFERROR(VLOOKUP(J754,Config!$A:$G,7,0),"")</f>
        <v/>
      </c>
    </row>
    <row r="755" spans="1:13" x14ac:dyDescent="0.25">
      <c r="A755" s="1">
        <v>758</v>
      </c>
      <c r="B755" s="4">
        <f t="shared" si="23"/>
        <v>1900</v>
      </c>
      <c r="C755" s="4">
        <f t="shared" si="24"/>
        <v>1</v>
      </c>
      <c r="G755" s="4" t="s">
        <v>71</v>
      </c>
      <c r="K755" s="4" t="str">
        <f>IFERROR(VLOOKUP(J755,Config!$A:$B,2,0),"")</f>
        <v/>
      </c>
      <c r="M755" s="4" t="str">
        <f>IFERROR(VLOOKUP(J755,Config!$A:$G,7,0),"")</f>
        <v/>
      </c>
    </row>
    <row r="756" spans="1:13" x14ac:dyDescent="0.25">
      <c r="A756" s="1">
        <v>759</v>
      </c>
      <c r="B756" s="4">
        <f t="shared" si="23"/>
        <v>1900</v>
      </c>
      <c r="C756" s="4">
        <f t="shared" si="24"/>
        <v>1</v>
      </c>
      <c r="G756" s="4" t="s">
        <v>71</v>
      </c>
      <c r="K756" s="4" t="str">
        <f>IFERROR(VLOOKUP(J756,Config!$A:$B,2,0),"")</f>
        <v/>
      </c>
      <c r="M756" s="4" t="str">
        <f>IFERROR(VLOOKUP(J756,Config!$A:$G,7,0),"")</f>
        <v/>
      </c>
    </row>
    <row r="757" spans="1:13" x14ac:dyDescent="0.25">
      <c r="A757" s="1">
        <v>760</v>
      </c>
      <c r="B757" s="4">
        <f t="shared" si="23"/>
        <v>1900</v>
      </c>
      <c r="C757" s="4">
        <f t="shared" si="24"/>
        <v>1</v>
      </c>
      <c r="G757" s="4" t="s">
        <v>71</v>
      </c>
      <c r="K757" s="4" t="str">
        <f>IFERROR(VLOOKUP(J757,Config!$A:$B,2,0),"")</f>
        <v/>
      </c>
      <c r="M757" s="4" t="str">
        <f>IFERROR(VLOOKUP(J757,Config!$A:$G,7,0),"")</f>
        <v/>
      </c>
    </row>
    <row r="758" spans="1:13" x14ac:dyDescent="0.25">
      <c r="A758" s="1">
        <v>761</v>
      </c>
      <c r="B758" s="4">
        <f t="shared" si="23"/>
        <v>1900</v>
      </c>
      <c r="C758" s="4">
        <f t="shared" si="24"/>
        <v>1</v>
      </c>
      <c r="G758" s="4" t="s">
        <v>71</v>
      </c>
      <c r="K758" s="4" t="str">
        <f>IFERROR(VLOOKUP(J758,Config!$A:$B,2,0),"")</f>
        <v/>
      </c>
      <c r="M758" s="4" t="str">
        <f>IFERROR(VLOOKUP(J758,Config!$A:$G,7,0),"")</f>
        <v/>
      </c>
    </row>
    <row r="759" spans="1:13" x14ac:dyDescent="0.25">
      <c r="A759" s="1">
        <v>762</v>
      </c>
      <c r="B759" s="4">
        <f t="shared" si="23"/>
        <v>1900</v>
      </c>
      <c r="C759" s="4">
        <f t="shared" si="24"/>
        <v>1</v>
      </c>
      <c r="G759" s="4" t="s">
        <v>71</v>
      </c>
      <c r="K759" s="4" t="str">
        <f>IFERROR(VLOOKUP(J759,Config!$A:$B,2,0),"")</f>
        <v/>
      </c>
      <c r="M759" s="4" t="str">
        <f>IFERROR(VLOOKUP(J759,Config!$A:$G,7,0),"")</f>
        <v/>
      </c>
    </row>
    <row r="760" spans="1:13" x14ac:dyDescent="0.25">
      <c r="A760" s="1">
        <v>763</v>
      </c>
      <c r="B760" s="4">
        <f t="shared" si="23"/>
        <v>1900</v>
      </c>
      <c r="C760" s="4">
        <f t="shared" si="24"/>
        <v>1</v>
      </c>
      <c r="G760" s="4" t="s">
        <v>71</v>
      </c>
      <c r="K760" s="4" t="str">
        <f>IFERROR(VLOOKUP(J760,Config!$A:$B,2,0),"")</f>
        <v/>
      </c>
      <c r="M760" s="4" t="str">
        <f>IFERROR(VLOOKUP(J760,Config!$A:$G,7,0),"")</f>
        <v/>
      </c>
    </row>
    <row r="761" spans="1:13" x14ac:dyDescent="0.25">
      <c r="A761" s="1">
        <v>764</v>
      </c>
      <c r="B761" s="4">
        <f t="shared" si="23"/>
        <v>1900</v>
      </c>
      <c r="C761" s="4">
        <f t="shared" si="24"/>
        <v>1</v>
      </c>
      <c r="G761" s="4" t="s">
        <v>71</v>
      </c>
      <c r="K761" s="4" t="str">
        <f>IFERROR(VLOOKUP(J761,Config!$A:$B,2,0),"")</f>
        <v/>
      </c>
      <c r="M761" s="4" t="str">
        <f>IFERROR(VLOOKUP(J761,Config!$A:$G,7,0),"")</f>
        <v/>
      </c>
    </row>
    <row r="762" spans="1:13" x14ac:dyDescent="0.25">
      <c r="A762" s="1">
        <v>765</v>
      </c>
      <c r="B762" s="4">
        <f t="shared" si="23"/>
        <v>1900</v>
      </c>
      <c r="C762" s="4">
        <f t="shared" si="24"/>
        <v>1</v>
      </c>
      <c r="G762" s="4" t="s">
        <v>71</v>
      </c>
      <c r="K762" s="4" t="str">
        <f>IFERROR(VLOOKUP(J762,Config!$A:$B,2,0),"")</f>
        <v/>
      </c>
      <c r="M762" s="4" t="str">
        <f>IFERROR(VLOOKUP(J762,Config!$A:$G,7,0),"")</f>
        <v/>
      </c>
    </row>
    <row r="763" spans="1:13" x14ac:dyDescent="0.25">
      <c r="A763" s="1">
        <v>766</v>
      </c>
      <c r="B763" s="4">
        <f t="shared" si="23"/>
        <v>1900</v>
      </c>
      <c r="C763" s="4">
        <f t="shared" si="24"/>
        <v>1</v>
      </c>
      <c r="G763" s="4" t="s">
        <v>71</v>
      </c>
      <c r="K763" s="4" t="str">
        <f>IFERROR(VLOOKUP(J763,Config!$A:$B,2,0),"")</f>
        <v/>
      </c>
      <c r="M763" s="4" t="str">
        <f>IFERROR(VLOOKUP(J763,Config!$A:$G,7,0),"")</f>
        <v/>
      </c>
    </row>
    <row r="764" spans="1:13" x14ac:dyDescent="0.25">
      <c r="A764" s="1">
        <v>767</v>
      </c>
      <c r="B764" s="4">
        <f t="shared" ref="B764:B827" si="25">YEAR(D764)</f>
        <v>1900</v>
      </c>
      <c r="C764" s="4">
        <f t="shared" ref="C764:C827" si="26">MONTH(D764)</f>
        <v>1</v>
      </c>
      <c r="G764" s="4" t="s">
        <v>71</v>
      </c>
      <c r="K764" s="4" t="str">
        <f>IFERROR(VLOOKUP(J764,Config!$A:$B,2,0),"")</f>
        <v/>
      </c>
      <c r="M764" s="4" t="str">
        <f>IFERROR(VLOOKUP(J764,Config!$A:$G,7,0),"")</f>
        <v/>
      </c>
    </row>
    <row r="765" spans="1:13" x14ac:dyDescent="0.25">
      <c r="A765" s="1">
        <v>768</v>
      </c>
      <c r="B765" s="4">
        <f t="shared" si="25"/>
        <v>1900</v>
      </c>
      <c r="C765" s="4">
        <f t="shared" si="26"/>
        <v>1</v>
      </c>
      <c r="G765" s="4" t="s">
        <v>71</v>
      </c>
      <c r="K765" s="4" t="str">
        <f>IFERROR(VLOOKUP(J765,Config!$A:$B,2,0),"")</f>
        <v/>
      </c>
      <c r="M765" s="4" t="str">
        <f>IFERROR(VLOOKUP(J765,Config!$A:$G,7,0),"")</f>
        <v/>
      </c>
    </row>
    <row r="766" spans="1:13" x14ac:dyDescent="0.25">
      <c r="A766" s="1">
        <v>769</v>
      </c>
      <c r="B766" s="4">
        <f t="shared" si="25"/>
        <v>1900</v>
      </c>
      <c r="C766" s="4">
        <f t="shared" si="26"/>
        <v>1</v>
      </c>
      <c r="G766" s="4" t="s">
        <v>71</v>
      </c>
      <c r="K766" s="4" t="str">
        <f>IFERROR(VLOOKUP(J766,Config!$A:$B,2,0),"")</f>
        <v/>
      </c>
      <c r="M766" s="4" t="str">
        <f>IFERROR(VLOOKUP(J766,Config!$A:$G,7,0),"")</f>
        <v/>
      </c>
    </row>
    <row r="767" spans="1:13" x14ac:dyDescent="0.25">
      <c r="A767" s="1">
        <v>770</v>
      </c>
      <c r="B767" s="4">
        <f t="shared" si="25"/>
        <v>1900</v>
      </c>
      <c r="C767" s="4">
        <f t="shared" si="26"/>
        <v>1</v>
      </c>
      <c r="G767" s="4" t="s">
        <v>71</v>
      </c>
      <c r="K767" s="4" t="str">
        <f>IFERROR(VLOOKUP(J767,Config!$A:$B,2,0),"")</f>
        <v/>
      </c>
      <c r="M767" s="4" t="str">
        <f>IFERROR(VLOOKUP(J767,Config!$A:$G,7,0),"")</f>
        <v/>
      </c>
    </row>
    <row r="768" spans="1:13" x14ac:dyDescent="0.25">
      <c r="A768" s="1">
        <v>771</v>
      </c>
      <c r="B768" s="4">
        <f t="shared" si="25"/>
        <v>1900</v>
      </c>
      <c r="C768" s="4">
        <f t="shared" si="26"/>
        <v>1</v>
      </c>
      <c r="G768" s="4" t="s">
        <v>71</v>
      </c>
      <c r="K768" s="4" t="str">
        <f>IFERROR(VLOOKUP(J768,Config!$A:$B,2,0),"")</f>
        <v/>
      </c>
      <c r="M768" s="4" t="str">
        <f>IFERROR(VLOOKUP(J768,Config!$A:$G,7,0),"")</f>
        <v/>
      </c>
    </row>
    <row r="769" spans="1:13" x14ac:dyDescent="0.25">
      <c r="A769" s="1">
        <v>772</v>
      </c>
      <c r="B769" s="4">
        <f t="shared" si="25"/>
        <v>1900</v>
      </c>
      <c r="C769" s="4">
        <f t="shared" si="26"/>
        <v>1</v>
      </c>
      <c r="G769" s="4" t="s">
        <v>71</v>
      </c>
      <c r="K769" s="4" t="str">
        <f>IFERROR(VLOOKUP(J769,Config!$A:$B,2,0),"")</f>
        <v/>
      </c>
      <c r="M769" s="4" t="str">
        <f>IFERROR(VLOOKUP(J769,Config!$A:$G,7,0),"")</f>
        <v/>
      </c>
    </row>
    <row r="770" spans="1:13" x14ac:dyDescent="0.25">
      <c r="A770" s="1">
        <v>773</v>
      </c>
      <c r="B770" s="4">
        <f t="shared" si="25"/>
        <v>1900</v>
      </c>
      <c r="C770" s="4">
        <f t="shared" si="26"/>
        <v>1</v>
      </c>
      <c r="G770" s="4" t="s">
        <v>71</v>
      </c>
      <c r="K770" s="4" t="str">
        <f>IFERROR(VLOOKUP(J770,Config!$A:$B,2,0),"")</f>
        <v/>
      </c>
      <c r="M770" s="4" t="str">
        <f>IFERROR(VLOOKUP(J770,Config!$A:$G,7,0),"")</f>
        <v/>
      </c>
    </row>
    <row r="771" spans="1:13" x14ac:dyDescent="0.25">
      <c r="A771" s="1">
        <v>774</v>
      </c>
      <c r="B771" s="4">
        <f t="shared" si="25"/>
        <v>1900</v>
      </c>
      <c r="C771" s="4">
        <f t="shared" si="26"/>
        <v>1</v>
      </c>
      <c r="G771" s="4" t="s">
        <v>71</v>
      </c>
      <c r="K771" s="4" t="str">
        <f>IFERROR(VLOOKUP(J771,Config!$A:$B,2,0),"")</f>
        <v/>
      </c>
      <c r="M771" s="4" t="str">
        <f>IFERROR(VLOOKUP(J771,Config!$A:$G,7,0),"")</f>
        <v/>
      </c>
    </row>
    <row r="772" spans="1:13" x14ac:dyDescent="0.25">
      <c r="A772" s="1">
        <v>775</v>
      </c>
      <c r="B772" s="4">
        <f t="shared" si="25"/>
        <v>1900</v>
      </c>
      <c r="C772" s="4">
        <f t="shared" si="26"/>
        <v>1</v>
      </c>
      <c r="G772" s="4" t="s">
        <v>71</v>
      </c>
      <c r="K772" s="4" t="str">
        <f>IFERROR(VLOOKUP(J772,Config!$A:$B,2,0),"")</f>
        <v/>
      </c>
      <c r="M772" s="4" t="str">
        <f>IFERROR(VLOOKUP(J772,Config!$A:$G,7,0),"")</f>
        <v/>
      </c>
    </row>
    <row r="773" spans="1:13" x14ac:dyDescent="0.25">
      <c r="A773" s="1">
        <v>776</v>
      </c>
      <c r="B773" s="4">
        <f t="shared" si="25"/>
        <v>1900</v>
      </c>
      <c r="C773" s="4">
        <f t="shared" si="26"/>
        <v>1</v>
      </c>
      <c r="G773" s="4" t="s">
        <v>71</v>
      </c>
      <c r="K773" s="4" t="str">
        <f>IFERROR(VLOOKUP(J773,Config!$A:$B,2,0),"")</f>
        <v/>
      </c>
      <c r="M773" s="4" t="str">
        <f>IFERROR(VLOOKUP(J773,Config!$A:$G,7,0),"")</f>
        <v/>
      </c>
    </row>
    <row r="774" spans="1:13" x14ac:dyDescent="0.25">
      <c r="A774" s="1">
        <v>777</v>
      </c>
      <c r="B774" s="4">
        <f t="shared" si="25"/>
        <v>1900</v>
      </c>
      <c r="C774" s="4">
        <f t="shared" si="26"/>
        <v>1</v>
      </c>
      <c r="G774" s="4" t="s">
        <v>71</v>
      </c>
      <c r="K774" s="4" t="str">
        <f>IFERROR(VLOOKUP(J774,Config!$A:$B,2,0),"")</f>
        <v/>
      </c>
      <c r="M774" s="4" t="str">
        <f>IFERROR(VLOOKUP(J774,Config!$A:$G,7,0),"")</f>
        <v/>
      </c>
    </row>
    <row r="775" spans="1:13" x14ac:dyDescent="0.25">
      <c r="A775" s="1">
        <v>778</v>
      </c>
      <c r="B775" s="4">
        <f t="shared" si="25"/>
        <v>1900</v>
      </c>
      <c r="C775" s="4">
        <f t="shared" si="26"/>
        <v>1</v>
      </c>
      <c r="G775" s="4" t="s">
        <v>71</v>
      </c>
      <c r="K775" s="4" t="str">
        <f>IFERROR(VLOOKUP(J775,Config!$A:$B,2,0),"")</f>
        <v/>
      </c>
      <c r="M775" s="4" t="str">
        <f>IFERROR(VLOOKUP(J775,Config!$A:$G,7,0),"")</f>
        <v/>
      </c>
    </row>
    <row r="776" spans="1:13" x14ac:dyDescent="0.25">
      <c r="A776" s="1">
        <v>779</v>
      </c>
      <c r="B776" s="4">
        <f t="shared" si="25"/>
        <v>1900</v>
      </c>
      <c r="C776" s="4">
        <f t="shared" si="26"/>
        <v>1</v>
      </c>
      <c r="G776" s="4" t="s">
        <v>71</v>
      </c>
      <c r="K776" s="4" t="str">
        <f>IFERROR(VLOOKUP(J776,Config!$A:$B,2,0),"")</f>
        <v/>
      </c>
      <c r="M776" s="4" t="str">
        <f>IFERROR(VLOOKUP(J776,Config!$A:$G,7,0),"")</f>
        <v/>
      </c>
    </row>
    <row r="777" spans="1:13" x14ac:dyDescent="0.25">
      <c r="A777" s="1">
        <v>780</v>
      </c>
      <c r="B777" s="4">
        <f t="shared" si="25"/>
        <v>1900</v>
      </c>
      <c r="C777" s="4">
        <f t="shared" si="26"/>
        <v>1</v>
      </c>
      <c r="G777" s="4" t="s">
        <v>71</v>
      </c>
      <c r="K777" s="4" t="str">
        <f>IFERROR(VLOOKUP(J777,Config!$A:$B,2,0),"")</f>
        <v/>
      </c>
      <c r="M777" s="4" t="str">
        <f>IFERROR(VLOOKUP(J777,Config!$A:$G,7,0),"")</f>
        <v/>
      </c>
    </row>
    <row r="778" spans="1:13" x14ac:dyDescent="0.25">
      <c r="A778" s="1">
        <v>781</v>
      </c>
      <c r="B778" s="4">
        <f t="shared" si="25"/>
        <v>1900</v>
      </c>
      <c r="C778" s="4">
        <f t="shared" si="26"/>
        <v>1</v>
      </c>
      <c r="G778" s="4" t="s">
        <v>71</v>
      </c>
      <c r="K778" s="4" t="str">
        <f>IFERROR(VLOOKUP(J778,Config!$A:$B,2,0),"")</f>
        <v/>
      </c>
      <c r="M778" s="4" t="str">
        <f>IFERROR(VLOOKUP(J778,Config!$A:$G,7,0),"")</f>
        <v/>
      </c>
    </row>
    <row r="779" spans="1:13" x14ac:dyDescent="0.25">
      <c r="A779" s="1">
        <v>782</v>
      </c>
      <c r="B779" s="4">
        <f t="shared" si="25"/>
        <v>1900</v>
      </c>
      <c r="C779" s="4">
        <f t="shared" si="26"/>
        <v>1</v>
      </c>
      <c r="G779" s="4" t="s">
        <v>71</v>
      </c>
      <c r="K779" s="4" t="str">
        <f>IFERROR(VLOOKUP(J779,Config!$A:$B,2,0),"")</f>
        <v/>
      </c>
      <c r="M779" s="4" t="str">
        <f>IFERROR(VLOOKUP(J779,Config!$A:$G,7,0),"")</f>
        <v/>
      </c>
    </row>
    <row r="780" spans="1:13" x14ac:dyDescent="0.25">
      <c r="A780" s="1">
        <v>783</v>
      </c>
      <c r="B780" s="4">
        <f t="shared" si="25"/>
        <v>1900</v>
      </c>
      <c r="C780" s="4">
        <f t="shared" si="26"/>
        <v>1</v>
      </c>
      <c r="G780" s="4" t="s">
        <v>71</v>
      </c>
      <c r="K780" s="4" t="str">
        <f>IFERROR(VLOOKUP(J780,Config!$A:$B,2,0),"")</f>
        <v/>
      </c>
      <c r="M780" s="4" t="str">
        <f>IFERROR(VLOOKUP(J780,Config!$A:$G,7,0),"")</f>
        <v/>
      </c>
    </row>
    <row r="781" spans="1:13" x14ac:dyDescent="0.25">
      <c r="A781" s="1">
        <v>784</v>
      </c>
      <c r="B781" s="4">
        <f t="shared" si="25"/>
        <v>1900</v>
      </c>
      <c r="C781" s="4">
        <f t="shared" si="26"/>
        <v>1</v>
      </c>
      <c r="G781" s="4" t="s">
        <v>71</v>
      </c>
      <c r="K781" s="4" t="str">
        <f>IFERROR(VLOOKUP(J781,Config!$A:$B,2,0),"")</f>
        <v/>
      </c>
      <c r="M781" s="4" t="str">
        <f>IFERROR(VLOOKUP(J781,Config!$A:$G,7,0),"")</f>
        <v/>
      </c>
    </row>
    <row r="782" spans="1:13" x14ac:dyDescent="0.25">
      <c r="A782" s="1">
        <v>785</v>
      </c>
      <c r="B782" s="4">
        <f t="shared" si="25"/>
        <v>1900</v>
      </c>
      <c r="C782" s="4">
        <f t="shared" si="26"/>
        <v>1</v>
      </c>
      <c r="G782" s="4" t="s">
        <v>71</v>
      </c>
      <c r="K782" s="4" t="str">
        <f>IFERROR(VLOOKUP(J782,Config!$A:$B,2,0),"")</f>
        <v/>
      </c>
      <c r="M782" s="4" t="str">
        <f>IFERROR(VLOOKUP(J782,Config!$A:$G,7,0),"")</f>
        <v/>
      </c>
    </row>
    <row r="783" spans="1:13" x14ac:dyDescent="0.25">
      <c r="A783" s="1">
        <v>786</v>
      </c>
      <c r="B783" s="4">
        <f t="shared" si="25"/>
        <v>1900</v>
      </c>
      <c r="C783" s="4">
        <f t="shared" si="26"/>
        <v>1</v>
      </c>
      <c r="G783" s="4" t="s">
        <v>71</v>
      </c>
      <c r="K783" s="4" t="str">
        <f>IFERROR(VLOOKUP(J783,Config!$A:$B,2,0),"")</f>
        <v/>
      </c>
      <c r="M783" s="4" t="str">
        <f>IFERROR(VLOOKUP(J783,Config!$A:$G,7,0),"")</f>
        <v/>
      </c>
    </row>
    <row r="784" spans="1:13" x14ac:dyDescent="0.25">
      <c r="A784" s="1">
        <v>787</v>
      </c>
      <c r="B784" s="4">
        <f t="shared" si="25"/>
        <v>1900</v>
      </c>
      <c r="C784" s="4">
        <f t="shared" si="26"/>
        <v>1</v>
      </c>
      <c r="G784" s="4" t="s">
        <v>71</v>
      </c>
      <c r="K784" s="4" t="str">
        <f>IFERROR(VLOOKUP(J784,Config!$A:$B,2,0),"")</f>
        <v/>
      </c>
      <c r="M784" s="4" t="str">
        <f>IFERROR(VLOOKUP(J784,Config!$A:$G,7,0),"")</f>
        <v/>
      </c>
    </row>
    <row r="785" spans="1:13" x14ac:dyDescent="0.25">
      <c r="A785" s="1">
        <v>788</v>
      </c>
      <c r="B785" s="4">
        <f t="shared" si="25"/>
        <v>1900</v>
      </c>
      <c r="C785" s="4">
        <f t="shared" si="26"/>
        <v>1</v>
      </c>
      <c r="G785" s="4" t="s">
        <v>71</v>
      </c>
      <c r="K785" s="4" t="str">
        <f>IFERROR(VLOOKUP(J785,Config!$A:$B,2,0),"")</f>
        <v/>
      </c>
      <c r="M785" s="4" t="str">
        <f>IFERROR(VLOOKUP(J785,Config!$A:$G,7,0),"")</f>
        <v/>
      </c>
    </row>
    <row r="786" spans="1:13" x14ac:dyDescent="0.25">
      <c r="A786" s="1">
        <v>789</v>
      </c>
      <c r="B786" s="4">
        <f t="shared" si="25"/>
        <v>1900</v>
      </c>
      <c r="C786" s="4">
        <f t="shared" si="26"/>
        <v>1</v>
      </c>
      <c r="G786" s="4" t="s">
        <v>71</v>
      </c>
      <c r="K786" s="4" t="str">
        <f>IFERROR(VLOOKUP(J786,Config!$A:$B,2,0),"")</f>
        <v/>
      </c>
      <c r="M786" s="4" t="str">
        <f>IFERROR(VLOOKUP(J786,Config!$A:$G,7,0),"")</f>
        <v/>
      </c>
    </row>
    <row r="787" spans="1:13" x14ac:dyDescent="0.25">
      <c r="A787" s="1">
        <v>790</v>
      </c>
      <c r="B787" s="4">
        <f t="shared" si="25"/>
        <v>1900</v>
      </c>
      <c r="C787" s="4">
        <f t="shared" si="26"/>
        <v>1</v>
      </c>
      <c r="G787" s="4" t="s">
        <v>71</v>
      </c>
      <c r="K787" s="4" t="str">
        <f>IFERROR(VLOOKUP(J787,Config!$A:$B,2,0),"")</f>
        <v/>
      </c>
      <c r="M787" s="4" t="str">
        <f>IFERROR(VLOOKUP(J787,Config!$A:$G,7,0),"")</f>
        <v/>
      </c>
    </row>
    <row r="788" spans="1:13" x14ac:dyDescent="0.25">
      <c r="A788" s="1">
        <v>791</v>
      </c>
      <c r="B788" s="4">
        <f t="shared" si="25"/>
        <v>1900</v>
      </c>
      <c r="C788" s="4">
        <f t="shared" si="26"/>
        <v>1</v>
      </c>
      <c r="G788" s="4" t="s">
        <v>71</v>
      </c>
      <c r="K788" s="4" t="str">
        <f>IFERROR(VLOOKUP(J788,Config!$A:$B,2,0),"")</f>
        <v/>
      </c>
      <c r="M788" s="4" t="str">
        <f>IFERROR(VLOOKUP(J788,Config!$A:$G,7,0),"")</f>
        <v/>
      </c>
    </row>
    <row r="789" spans="1:13" x14ac:dyDescent="0.25">
      <c r="A789" s="1">
        <v>792</v>
      </c>
      <c r="B789" s="4">
        <f t="shared" si="25"/>
        <v>1900</v>
      </c>
      <c r="C789" s="4">
        <f t="shared" si="26"/>
        <v>1</v>
      </c>
      <c r="G789" s="4" t="s">
        <v>71</v>
      </c>
      <c r="K789" s="4" t="str">
        <f>IFERROR(VLOOKUP(J789,Config!$A:$B,2,0),"")</f>
        <v/>
      </c>
      <c r="M789" s="4" t="str">
        <f>IFERROR(VLOOKUP(J789,Config!$A:$G,7,0),"")</f>
        <v/>
      </c>
    </row>
    <row r="790" spans="1:13" x14ac:dyDescent="0.25">
      <c r="A790" s="1">
        <v>793</v>
      </c>
      <c r="B790" s="4">
        <f t="shared" si="25"/>
        <v>1900</v>
      </c>
      <c r="C790" s="4">
        <f t="shared" si="26"/>
        <v>1</v>
      </c>
      <c r="G790" s="4" t="s">
        <v>71</v>
      </c>
      <c r="K790" s="4" t="str">
        <f>IFERROR(VLOOKUP(J790,Config!$A:$B,2,0),"")</f>
        <v/>
      </c>
      <c r="M790" s="4" t="str">
        <f>IFERROR(VLOOKUP(J790,Config!$A:$G,7,0),"")</f>
        <v/>
      </c>
    </row>
    <row r="791" spans="1:13" x14ac:dyDescent="0.25">
      <c r="A791" s="1">
        <v>794</v>
      </c>
      <c r="B791" s="4">
        <f t="shared" si="25"/>
        <v>1900</v>
      </c>
      <c r="C791" s="4">
        <f t="shared" si="26"/>
        <v>1</v>
      </c>
      <c r="G791" s="4" t="s">
        <v>71</v>
      </c>
      <c r="K791" s="4" t="str">
        <f>IFERROR(VLOOKUP(J791,Config!$A:$B,2,0),"")</f>
        <v/>
      </c>
      <c r="M791" s="4" t="str">
        <f>IFERROR(VLOOKUP(J791,Config!$A:$G,7,0),"")</f>
        <v/>
      </c>
    </row>
    <row r="792" spans="1:13" x14ac:dyDescent="0.25">
      <c r="A792" s="1">
        <v>795</v>
      </c>
      <c r="B792" s="4">
        <f t="shared" si="25"/>
        <v>1900</v>
      </c>
      <c r="C792" s="4">
        <f t="shared" si="26"/>
        <v>1</v>
      </c>
      <c r="G792" s="4" t="s">
        <v>71</v>
      </c>
      <c r="K792" s="4" t="str">
        <f>IFERROR(VLOOKUP(J792,Config!$A:$B,2,0),"")</f>
        <v/>
      </c>
      <c r="M792" s="4" t="str">
        <f>IFERROR(VLOOKUP(J792,Config!$A:$G,7,0),"")</f>
        <v/>
      </c>
    </row>
    <row r="793" spans="1:13" x14ac:dyDescent="0.25">
      <c r="A793" s="1">
        <v>796</v>
      </c>
      <c r="B793" s="4">
        <f t="shared" si="25"/>
        <v>1900</v>
      </c>
      <c r="C793" s="4">
        <f t="shared" si="26"/>
        <v>1</v>
      </c>
      <c r="G793" s="4" t="s">
        <v>71</v>
      </c>
      <c r="K793" s="4" t="str">
        <f>IFERROR(VLOOKUP(J793,Config!$A:$B,2,0),"")</f>
        <v/>
      </c>
      <c r="M793" s="4" t="str">
        <f>IFERROR(VLOOKUP(J793,Config!$A:$G,7,0),"")</f>
        <v/>
      </c>
    </row>
    <row r="794" spans="1:13" x14ac:dyDescent="0.25">
      <c r="A794" s="1">
        <v>797</v>
      </c>
      <c r="B794" s="4">
        <f t="shared" si="25"/>
        <v>1900</v>
      </c>
      <c r="C794" s="4">
        <f t="shared" si="26"/>
        <v>1</v>
      </c>
      <c r="G794" s="4" t="s">
        <v>71</v>
      </c>
      <c r="K794" s="4" t="str">
        <f>IFERROR(VLOOKUP(J794,Config!$A:$B,2,0),"")</f>
        <v/>
      </c>
      <c r="M794" s="4" t="str">
        <f>IFERROR(VLOOKUP(J794,Config!$A:$G,7,0),"")</f>
        <v/>
      </c>
    </row>
    <row r="795" spans="1:13" x14ac:dyDescent="0.25">
      <c r="A795" s="1">
        <v>798</v>
      </c>
      <c r="B795" s="4">
        <f t="shared" si="25"/>
        <v>1900</v>
      </c>
      <c r="C795" s="4">
        <f t="shared" si="26"/>
        <v>1</v>
      </c>
      <c r="G795" s="4" t="s">
        <v>71</v>
      </c>
      <c r="K795" s="4" t="str">
        <f>IFERROR(VLOOKUP(J795,Config!$A:$B,2,0),"")</f>
        <v/>
      </c>
      <c r="M795" s="4" t="str">
        <f>IFERROR(VLOOKUP(J795,Config!$A:$G,7,0),"")</f>
        <v/>
      </c>
    </row>
    <row r="796" spans="1:13" x14ac:dyDescent="0.25">
      <c r="A796" s="1">
        <v>799</v>
      </c>
      <c r="B796" s="4">
        <f t="shared" si="25"/>
        <v>1900</v>
      </c>
      <c r="C796" s="4">
        <f t="shared" si="26"/>
        <v>1</v>
      </c>
      <c r="G796" s="4" t="s">
        <v>71</v>
      </c>
      <c r="K796" s="4" t="str">
        <f>IFERROR(VLOOKUP(J796,Config!$A:$B,2,0),"")</f>
        <v/>
      </c>
      <c r="M796" s="4" t="str">
        <f>IFERROR(VLOOKUP(J796,Config!$A:$G,7,0),"")</f>
        <v/>
      </c>
    </row>
    <row r="797" spans="1:13" x14ac:dyDescent="0.25">
      <c r="A797" s="1">
        <v>800</v>
      </c>
      <c r="B797" s="4">
        <f t="shared" si="25"/>
        <v>1900</v>
      </c>
      <c r="C797" s="4">
        <f t="shared" si="26"/>
        <v>1</v>
      </c>
      <c r="G797" s="4" t="s">
        <v>71</v>
      </c>
      <c r="K797" s="4" t="str">
        <f>IFERROR(VLOOKUP(J797,Config!$A:$B,2,0),"")</f>
        <v/>
      </c>
      <c r="M797" s="4" t="str">
        <f>IFERROR(VLOOKUP(J797,Config!$A:$G,7,0),"")</f>
        <v/>
      </c>
    </row>
    <row r="798" spans="1:13" x14ac:dyDescent="0.25">
      <c r="A798" s="1">
        <v>801</v>
      </c>
      <c r="B798" s="4">
        <f t="shared" si="25"/>
        <v>1900</v>
      </c>
      <c r="C798" s="4">
        <f t="shared" si="26"/>
        <v>1</v>
      </c>
      <c r="G798" s="4" t="s">
        <v>71</v>
      </c>
      <c r="K798" s="4" t="str">
        <f>IFERROR(VLOOKUP(J798,Config!$A:$B,2,0),"")</f>
        <v/>
      </c>
      <c r="M798" s="4" t="str">
        <f>IFERROR(VLOOKUP(J798,Config!$A:$G,7,0),"")</f>
        <v/>
      </c>
    </row>
    <row r="799" spans="1:13" x14ac:dyDescent="0.25">
      <c r="A799" s="1">
        <v>802</v>
      </c>
      <c r="B799" s="4">
        <f t="shared" si="25"/>
        <v>1900</v>
      </c>
      <c r="C799" s="4">
        <f t="shared" si="26"/>
        <v>1</v>
      </c>
      <c r="G799" s="4" t="s">
        <v>71</v>
      </c>
      <c r="K799" s="4" t="str">
        <f>IFERROR(VLOOKUP(J799,Config!$A:$B,2,0),"")</f>
        <v/>
      </c>
      <c r="M799" s="4" t="str">
        <f>IFERROR(VLOOKUP(J799,Config!$A:$G,7,0),"")</f>
        <v/>
      </c>
    </row>
    <row r="800" spans="1:13" x14ac:dyDescent="0.25">
      <c r="A800" s="1">
        <v>803</v>
      </c>
      <c r="B800" s="4">
        <f t="shared" si="25"/>
        <v>1900</v>
      </c>
      <c r="C800" s="4">
        <f t="shared" si="26"/>
        <v>1</v>
      </c>
      <c r="G800" s="4" t="s">
        <v>71</v>
      </c>
      <c r="K800" s="4" t="str">
        <f>IFERROR(VLOOKUP(J800,Config!$A:$B,2,0),"")</f>
        <v/>
      </c>
      <c r="M800" s="4" t="str">
        <f>IFERROR(VLOOKUP(J800,Config!$A:$G,7,0),"")</f>
        <v/>
      </c>
    </row>
    <row r="801" spans="1:13" x14ac:dyDescent="0.25">
      <c r="A801" s="1">
        <v>804</v>
      </c>
      <c r="B801" s="4">
        <f t="shared" si="25"/>
        <v>1900</v>
      </c>
      <c r="C801" s="4">
        <f t="shared" si="26"/>
        <v>1</v>
      </c>
      <c r="G801" s="4" t="s">
        <v>71</v>
      </c>
      <c r="K801" s="4" t="str">
        <f>IFERROR(VLOOKUP(J801,Config!$A:$B,2,0),"")</f>
        <v/>
      </c>
      <c r="M801" s="4" t="str">
        <f>IFERROR(VLOOKUP(J801,Config!$A:$G,7,0),"")</f>
        <v/>
      </c>
    </row>
    <row r="802" spans="1:13" x14ac:dyDescent="0.25">
      <c r="A802" s="1">
        <v>805</v>
      </c>
      <c r="B802" s="4">
        <f t="shared" si="25"/>
        <v>1900</v>
      </c>
      <c r="C802" s="4">
        <f t="shared" si="26"/>
        <v>1</v>
      </c>
      <c r="G802" s="4" t="s">
        <v>71</v>
      </c>
      <c r="K802" s="4" t="str">
        <f>IFERROR(VLOOKUP(J802,Config!$A:$B,2,0),"")</f>
        <v/>
      </c>
      <c r="M802" s="4" t="str">
        <f>IFERROR(VLOOKUP(J802,Config!$A:$G,7,0),"")</f>
        <v/>
      </c>
    </row>
    <row r="803" spans="1:13" x14ac:dyDescent="0.25">
      <c r="A803" s="1">
        <v>806</v>
      </c>
      <c r="B803" s="4">
        <f t="shared" si="25"/>
        <v>1900</v>
      </c>
      <c r="C803" s="4">
        <f t="shared" si="26"/>
        <v>1</v>
      </c>
      <c r="G803" s="4" t="s">
        <v>71</v>
      </c>
      <c r="K803" s="4" t="str">
        <f>IFERROR(VLOOKUP(J803,Config!$A:$B,2,0),"")</f>
        <v/>
      </c>
      <c r="M803" s="4" t="str">
        <f>IFERROR(VLOOKUP(J803,Config!$A:$G,7,0),"")</f>
        <v/>
      </c>
    </row>
    <row r="804" spans="1:13" x14ac:dyDescent="0.25">
      <c r="A804" s="1">
        <v>807</v>
      </c>
      <c r="B804" s="4">
        <f t="shared" si="25"/>
        <v>1900</v>
      </c>
      <c r="C804" s="4">
        <f t="shared" si="26"/>
        <v>1</v>
      </c>
      <c r="G804" s="4" t="s">
        <v>71</v>
      </c>
      <c r="K804" s="4" t="str">
        <f>IFERROR(VLOOKUP(J804,Config!$A:$B,2,0),"")</f>
        <v/>
      </c>
      <c r="M804" s="4" t="str">
        <f>IFERROR(VLOOKUP(J804,Config!$A:$G,7,0),"")</f>
        <v/>
      </c>
    </row>
    <row r="805" spans="1:13" x14ac:dyDescent="0.25">
      <c r="A805" s="1">
        <v>808</v>
      </c>
      <c r="B805" s="4">
        <f t="shared" si="25"/>
        <v>1900</v>
      </c>
      <c r="C805" s="4">
        <f t="shared" si="26"/>
        <v>1</v>
      </c>
      <c r="G805" s="4" t="s">
        <v>71</v>
      </c>
      <c r="K805" s="4" t="str">
        <f>IFERROR(VLOOKUP(J805,Config!$A:$B,2,0),"")</f>
        <v/>
      </c>
      <c r="M805" s="4" t="str">
        <f>IFERROR(VLOOKUP(J805,Config!$A:$G,7,0),"")</f>
        <v/>
      </c>
    </row>
    <row r="806" spans="1:13" x14ac:dyDescent="0.25">
      <c r="A806" s="1">
        <v>809</v>
      </c>
      <c r="B806" s="4">
        <f t="shared" si="25"/>
        <v>1900</v>
      </c>
      <c r="C806" s="4">
        <f t="shared" si="26"/>
        <v>1</v>
      </c>
      <c r="G806" s="4" t="s">
        <v>71</v>
      </c>
      <c r="K806" s="4" t="str">
        <f>IFERROR(VLOOKUP(J806,Config!$A:$B,2,0),"")</f>
        <v/>
      </c>
      <c r="M806" s="4" t="str">
        <f>IFERROR(VLOOKUP(J806,Config!$A:$G,7,0),"")</f>
        <v/>
      </c>
    </row>
    <row r="807" spans="1:13" x14ac:dyDescent="0.25">
      <c r="A807" s="1">
        <v>810</v>
      </c>
      <c r="B807" s="4">
        <f t="shared" si="25"/>
        <v>1900</v>
      </c>
      <c r="C807" s="4">
        <f t="shared" si="26"/>
        <v>1</v>
      </c>
      <c r="G807" s="4" t="s">
        <v>71</v>
      </c>
      <c r="K807" s="4" t="str">
        <f>IFERROR(VLOOKUP(J807,Config!$A:$B,2,0),"")</f>
        <v/>
      </c>
      <c r="M807" s="4" t="str">
        <f>IFERROR(VLOOKUP(J807,Config!$A:$G,7,0),"")</f>
        <v/>
      </c>
    </row>
    <row r="808" spans="1:13" x14ac:dyDescent="0.25">
      <c r="A808" s="1">
        <v>811</v>
      </c>
      <c r="B808" s="4">
        <f t="shared" si="25"/>
        <v>1900</v>
      </c>
      <c r="C808" s="4">
        <f t="shared" si="26"/>
        <v>1</v>
      </c>
      <c r="G808" s="4" t="s">
        <v>71</v>
      </c>
      <c r="K808" s="4" t="str">
        <f>IFERROR(VLOOKUP(J808,Config!$A:$B,2,0),"")</f>
        <v/>
      </c>
      <c r="M808" s="4" t="str">
        <f>IFERROR(VLOOKUP(J808,Config!$A:$G,7,0),"")</f>
        <v/>
      </c>
    </row>
    <row r="809" spans="1:13" x14ac:dyDescent="0.25">
      <c r="A809" s="1">
        <v>812</v>
      </c>
      <c r="B809" s="4">
        <f t="shared" si="25"/>
        <v>1900</v>
      </c>
      <c r="C809" s="4">
        <f t="shared" si="26"/>
        <v>1</v>
      </c>
      <c r="G809" s="4" t="s">
        <v>71</v>
      </c>
      <c r="K809" s="4" t="str">
        <f>IFERROR(VLOOKUP(J809,Config!$A:$B,2,0),"")</f>
        <v/>
      </c>
      <c r="M809" s="4" t="str">
        <f>IFERROR(VLOOKUP(J809,Config!$A:$G,7,0),"")</f>
        <v/>
      </c>
    </row>
    <row r="810" spans="1:13" x14ac:dyDescent="0.25">
      <c r="A810" s="1">
        <v>813</v>
      </c>
      <c r="B810" s="4">
        <f t="shared" si="25"/>
        <v>1900</v>
      </c>
      <c r="C810" s="4">
        <f t="shared" si="26"/>
        <v>1</v>
      </c>
      <c r="G810" s="4" t="s">
        <v>71</v>
      </c>
      <c r="K810" s="4" t="str">
        <f>IFERROR(VLOOKUP(J810,Config!$A:$B,2,0),"")</f>
        <v/>
      </c>
      <c r="M810" s="4" t="str">
        <f>IFERROR(VLOOKUP(J810,Config!$A:$G,7,0),"")</f>
        <v/>
      </c>
    </row>
    <row r="811" spans="1:13" x14ac:dyDescent="0.25">
      <c r="A811" s="1">
        <v>814</v>
      </c>
      <c r="B811" s="4">
        <f t="shared" si="25"/>
        <v>1900</v>
      </c>
      <c r="C811" s="4">
        <f t="shared" si="26"/>
        <v>1</v>
      </c>
      <c r="G811" s="4" t="s">
        <v>71</v>
      </c>
      <c r="K811" s="4" t="str">
        <f>IFERROR(VLOOKUP(J811,Config!$A:$B,2,0),"")</f>
        <v/>
      </c>
      <c r="M811" s="4" t="str">
        <f>IFERROR(VLOOKUP(J811,Config!$A:$G,7,0),"")</f>
        <v/>
      </c>
    </row>
    <row r="812" spans="1:13" x14ac:dyDescent="0.25">
      <c r="A812" s="1">
        <v>815</v>
      </c>
      <c r="B812" s="4">
        <f t="shared" si="25"/>
        <v>1900</v>
      </c>
      <c r="C812" s="4">
        <f t="shared" si="26"/>
        <v>1</v>
      </c>
      <c r="G812" s="4" t="s">
        <v>71</v>
      </c>
      <c r="K812" s="4" t="str">
        <f>IFERROR(VLOOKUP(J812,Config!$A:$B,2,0),"")</f>
        <v/>
      </c>
      <c r="M812" s="4" t="str">
        <f>IFERROR(VLOOKUP(J812,Config!$A:$G,7,0),"")</f>
        <v/>
      </c>
    </row>
    <row r="813" spans="1:13" x14ac:dyDescent="0.25">
      <c r="A813" s="1">
        <v>816</v>
      </c>
      <c r="B813" s="4">
        <f t="shared" si="25"/>
        <v>1900</v>
      </c>
      <c r="C813" s="4">
        <f t="shared" si="26"/>
        <v>1</v>
      </c>
      <c r="G813" s="4" t="s">
        <v>71</v>
      </c>
      <c r="K813" s="4" t="str">
        <f>IFERROR(VLOOKUP(J813,Config!$A:$B,2,0),"")</f>
        <v/>
      </c>
      <c r="M813" s="4" t="str">
        <f>IFERROR(VLOOKUP(J813,Config!$A:$G,7,0),"")</f>
        <v/>
      </c>
    </row>
    <row r="814" spans="1:13" x14ac:dyDescent="0.25">
      <c r="A814" s="1">
        <v>817</v>
      </c>
      <c r="B814" s="4">
        <f t="shared" si="25"/>
        <v>1900</v>
      </c>
      <c r="C814" s="4">
        <f t="shared" si="26"/>
        <v>1</v>
      </c>
      <c r="G814" s="4" t="s">
        <v>71</v>
      </c>
      <c r="K814" s="4" t="str">
        <f>IFERROR(VLOOKUP(J814,Config!$A:$B,2,0),"")</f>
        <v/>
      </c>
      <c r="M814" s="4" t="str">
        <f>IFERROR(VLOOKUP(J814,Config!$A:$G,7,0),"")</f>
        <v/>
      </c>
    </row>
    <row r="815" spans="1:13" x14ac:dyDescent="0.25">
      <c r="A815" s="1">
        <v>818</v>
      </c>
      <c r="B815" s="4">
        <f t="shared" si="25"/>
        <v>1900</v>
      </c>
      <c r="C815" s="4">
        <f t="shared" si="26"/>
        <v>1</v>
      </c>
      <c r="G815" s="4" t="s">
        <v>71</v>
      </c>
      <c r="K815" s="4" t="str">
        <f>IFERROR(VLOOKUP(J815,Config!$A:$B,2,0),"")</f>
        <v/>
      </c>
      <c r="M815" s="4" t="str">
        <f>IFERROR(VLOOKUP(J815,Config!$A:$G,7,0),"")</f>
        <v/>
      </c>
    </row>
    <row r="816" spans="1:13" x14ac:dyDescent="0.25">
      <c r="A816" s="1">
        <v>819</v>
      </c>
      <c r="B816" s="4">
        <f t="shared" si="25"/>
        <v>1900</v>
      </c>
      <c r="C816" s="4">
        <f t="shared" si="26"/>
        <v>1</v>
      </c>
      <c r="G816" s="4" t="s">
        <v>71</v>
      </c>
      <c r="K816" s="4" t="str">
        <f>IFERROR(VLOOKUP(J816,Config!$A:$B,2,0),"")</f>
        <v/>
      </c>
      <c r="M816" s="4" t="str">
        <f>IFERROR(VLOOKUP(J816,Config!$A:$G,7,0),"")</f>
        <v/>
      </c>
    </row>
    <row r="817" spans="1:13" x14ac:dyDescent="0.25">
      <c r="A817" s="1">
        <v>820</v>
      </c>
      <c r="B817" s="4">
        <f t="shared" si="25"/>
        <v>1900</v>
      </c>
      <c r="C817" s="4">
        <f t="shared" si="26"/>
        <v>1</v>
      </c>
      <c r="G817" s="4" t="s">
        <v>71</v>
      </c>
      <c r="K817" s="4" t="str">
        <f>IFERROR(VLOOKUP(J817,Config!$A:$B,2,0),"")</f>
        <v/>
      </c>
      <c r="M817" s="4" t="str">
        <f>IFERROR(VLOOKUP(J817,Config!$A:$G,7,0),"")</f>
        <v/>
      </c>
    </row>
    <row r="818" spans="1:13" x14ac:dyDescent="0.25">
      <c r="A818" s="1">
        <v>821</v>
      </c>
      <c r="B818" s="4">
        <f t="shared" si="25"/>
        <v>1900</v>
      </c>
      <c r="C818" s="4">
        <f t="shared" si="26"/>
        <v>1</v>
      </c>
      <c r="G818" s="4" t="s">
        <v>71</v>
      </c>
      <c r="K818" s="4" t="str">
        <f>IFERROR(VLOOKUP(J818,Config!$A:$B,2,0),"")</f>
        <v/>
      </c>
      <c r="M818" s="4" t="str">
        <f>IFERROR(VLOOKUP(J818,Config!$A:$G,7,0),"")</f>
        <v/>
      </c>
    </row>
    <row r="819" spans="1:13" x14ac:dyDescent="0.25">
      <c r="A819" s="1">
        <v>822</v>
      </c>
      <c r="B819" s="4">
        <f t="shared" si="25"/>
        <v>1900</v>
      </c>
      <c r="C819" s="4">
        <f t="shared" si="26"/>
        <v>1</v>
      </c>
      <c r="G819" s="4" t="s">
        <v>71</v>
      </c>
      <c r="K819" s="4" t="str">
        <f>IFERROR(VLOOKUP(J819,Config!$A:$B,2,0),"")</f>
        <v/>
      </c>
      <c r="M819" s="4" t="str">
        <f>IFERROR(VLOOKUP(J819,Config!$A:$G,7,0),"")</f>
        <v/>
      </c>
    </row>
    <row r="820" spans="1:13" x14ac:dyDescent="0.25">
      <c r="A820" s="1">
        <v>823</v>
      </c>
      <c r="B820" s="4">
        <f t="shared" si="25"/>
        <v>1900</v>
      </c>
      <c r="C820" s="4">
        <f t="shared" si="26"/>
        <v>1</v>
      </c>
      <c r="G820" s="4" t="s">
        <v>71</v>
      </c>
      <c r="K820" s="4" t="str">
        <f>IFERROR(VLOOKUP(J820,Config!$A:$B,2,0),"")</f>
        <v/>
      </c>
      <c r="M820" s="4" t="str">
        <f>IFERROR(VLOOKUP(J820,Config!$A:$G,7,0),"")</f>
        <v/>
      </c>
    </row>
    <row r="821" spans="1:13" x14ac:dyDescent="0.25">
      <c r="A821" s="1">
        <v>824</v>
      </c>
      <c r="B821" s="4">
        <f t="shared" si="25"/>
        <v>1900</v>
      </c>
      <c r="C821" s="4">
        <f t="shared" si="26"/>
        <v>1</v>
      </c>
      <c r="G821" s="4" t="s">
        <v>71</v>
      </c>
      <c r="K821" s="4" t="str">
        <f>IFERROR(VLOOKUP(J821,Config!$A:$B,2,0),"")</f>
        <v/>
      </c>
      <c r="M821" s="4" t="str">
        <f>IFERROR(VLOOKUP(J821,Config!$A:$G,7,0),"")</f>
        <v/>
      </c>
    </row>
    <row r="822" spans="1:13" x14ac:dyDescent="0.25">
      <c r="A822" s="1">
        <v>825</v>
      </c>
      <c r="B822" s="4">
        <f t="shared" si="25"/>
        <v>1900</v>
      </c>
      <c r="C822" s="4">
        <f t="shared" si="26"/>
        <v>1</v>
      </c>
      <c r="G822" s="4" t="s">
        <v>71</v>
      </c>
      <c r="K822" s="4" t="str">
        <f>IFERROR(VLOOKUP(J822,Config!$A:$B,2,0),"")</f>
        <v/>
      </c>
      <c r="M822" s="4" t="str">
        <f>IFERROR(VLOOKUP(J822,Config!$A:$G,7,0),"")</f>
        <v/>
      </c>
    </row>
    <row r="823" spans="1:13" x14ac:dyDescent="0.25">
      <c r="A823" s="1">
        <v>826</v>
      </c>
      <c r="B823" s="4">
        <f t="shared" si="25"/>
        <v>1900</v>
      </c>
      <c r="C823" s="4">
        <f t="shared" si="26"/>
        <v>1</v>
      </c>
      <c r="G823" s="4" t="s">
        <v>71</v>
      </c>
      <c r="K823" s="4" t="str">
        <f>IFERROR(VLOOKUP(J823,Config!$A:$B,2,0),"")</f>
        <v/>
      </c>
      <c r="M823" s="4" t="str">
        <f>IFERROR(VLOOKUP(J823,Config!$A:$G,7,0),"")</f>
        <v/>
      </c>
    </row>
    <row r="824" spans="1:13" x14ac:dyDescent="0.25">
      <c r="A824" s="1">
        <v>827</v>
      </c>
      <c r="B824" s="4">
        <f t="shared" si="25"/>
        <v>1900</v>
      </c>
      <c r="C824" s="4">
        <f t="shared" si="26"/>
        <v>1</v>
      </c>
      <c r="G824" s="4" t="s">
        <v>71</v>
      </c>
      <c r="K824" s="4" t="str">
        <f>IFERROR(VLOOKUP(J824,Config!$A:$B,2,0),"")</f>
        <v/>
      </c>
      <c r="M824" s="4" t="str">
        <f>IFERROR(VLOOKUP(J824,Config!$A:$G,7,0),"")</f>
        <v/>
      </c>
    </row>
    <row r="825" spans="1:13" x14ac:dyDescent="0.25">
      <c r="A825" s="1">
        <v>828</v>
      </c>
      <c r="B825" s="4">
        <f t="shared" si="25"/>
        <v>1900</v>
      </c>
      <c r="C825" s="4">
        <f t="shared" si="26"/>
        <v>1</v>
      </c>
      <c r="G825" s="4" t="s">
        <v>71</v>
      </c>
      <c r="K825" s="4" t="str">
        <f>IFERROR(VLOOKUP(J825,Config!$A:$B,2,0),"")</f>
        <v/>
      </c>
      <c r="M825" s="4" t="str">
        <f>IFERROR(VLOOKUP(J825,Config!$A:$G,7,0),"")</f>
        <v/>
      </c>
    </row>
    <row r="826" spans="1:13" x14ac:dyDescent="0.25">
      <c r="A826" s="1">
        <v>829</v>
      </c>
      <c r="B826" s="4">
        <f t="shared" si="25"/>
        <v>1900</v>
      </c>
      <c r="C826" s="4">
        <f t="shared" si="26"/>
        <v>1</v>
      </c>
      <c r="G826" s="4" t="s">
        <v>71</v>
      </c>
      <c r="K826" s="4" t="str">
        <f>IFERROR(VLOOKUP(J826,Config!$A:$B,2,0),"")</f>
        <v/>
      </c>
      <c r="M826" s="4" t="str">
        <f>IFERROR(VLOOKUP(J826,Config!$A:$G,7,0),"")</f>
        <v/>
      </c>
    </row>
    <row r="827" spans="1:13" x14ac:dyDescent="0.25">
      <c r="A827" s="1">
        <v>830</v>
      </c>
      <c r="B827" s="4">
        <f t="shared" si="25"/>
        <v>1900</v>
      </c>
      <c r="C827" s="4">
        <f t="shared" si="26"/>
        <v>1</v>
      </c>
      <c r="G827" s="4" t="s">
        <v>71</v>
      </c>
      <c r="K827" s="4" t="str">
        <f>IFERROR(VLOOKUP(J827,Config!$A:$B,2,0),"")</f>
        <v/>
      </c>
      <c r="M827" s="4" t="str">
        <f>IFERROR(VLOOKUP(J827,Config!$A:$G,7,0),"")</f>
        <v/>
      </c>
    </row>
    <row r="828" spans="1:13" x14ac:dyDescent="0.25">
      <c r="A828" s="1">
        <v>831</v>
      </c>
      <c r="B828" s="4">
        <f t="shared" ref="B828:B891" si="27">YEAR(D828)</f>
        <v>1900</v>
      </c>
      <c r="C828" s="4">
        <f t="shared" ref="C828:C891" si="28">MONTH(D828)</f>
        <v>1</v>
      </c>
      <c r="G828" s="4" t="s">
        <v>71</v>
      </c>
      <c r="K828" s="4" t="str">
        <f>IFERROR(VLOOKUP(J828,Config!$A:$B,2,0),"")</f>
        <v/>
      </c>
      <c r="M828" s="4" t="str">
        <f>IFERROR(VLOOKUP(J828,Config!$A:$G,7,0),"")</f>
        <v/>
      </c>
    </row>
    <row r="829" spans="1:13" x14ac:dyDescent="0.25">
      <c r="A829" s="1">
        <v>832</v>
      </c>
      <c r="B829" s="4">
        <f t="shared" si="27"/>
        <v>1900</v>
      </c>
      <c r="C829" s="4">
        <f t="shared" si="28"/>
        <v>1</v>
      </c>
      <c r="G829" s="4" t="s">
        <v>71</v>
      </c>
      <c r="K829" s="4" t="str">
        <f>IFERROR(VLOOKUP(J829,Config!$A:$B,2,0),"")</f>
        <v/>
      </c>
      <c r="M829" s="4" t="str">
        <f>IFERROR(VLOOKUP(J829,Config!$A:$G,7,0),"")</f>
        <v/>
      </c>
    </row>
    <row r="830" spans="1:13" x14ac:dyDescent="0.25">
      <c r="A830" s="1">
        <v>833</v>
      </c>
      <c r="B830" s="4">
        <f t="shared" si="27"/>
        <v>1900</v>
      </c>
      <c r="C830" s="4">
        <f t="shared" si="28"/>
        <v>1</v>
      </c>
      <c r="G830" s="4" t="s">
        <v>71</v>
      </c>
      <c r="K830" s="4" t="str">
        <f>IFERROR(VLOOKUP(J830,Config!$A:$B,2,0),"")</f>
        <v/>
      </c>
      <c r="M830" s="4" t="str">
        <f>IFERROR(VLOOKUP(J830,Config!$A:$G,7,0),"")</f>
        <v/>
      </c>
    </row>
    <row r="831" spans="1:13" x14ac:dyDescent="0.25">
      <c r="A831" s="1">
        <v>834</v>
      </c>
      <c r="B831" s="4">
        <f t="shared" si="27"/>
        <v>1900</v>
      </c>
      <c r="C831" s="4">
        <f t="shared" si="28"/>
        <v>1</v>
      </c>
      <c r="G831" s="4" t="s">
        <v>71</v>
      </c>
      <c r="K831" s="4" t="str">
        <f>IFERROR(VLOOKUP(J831,Config!$A:$B,2,0),"")</f>
        <v/>
      </c>
      <c r="M831" s="4" t="str">
        <f>IFERROR(VLOOKUP(J831,Config!$A:$G,7,0),"")</f>
        <v/>
      </c>
    </row>
    <row r="832" spans="1:13" x14ac:dyDescent="0.25">
      <c r="A832" s="1">
        <v>835</v>
      </c>
      <c r="B832" s="4">
        <f t="shared" si="27"/>
        <v>1900</v>
      </c>
      <c r="C832" s="4">
        <f t="shared" si="28"/>
        <v>1</v>
      </c>
      <c r="G832" s="4" t="s">
        <v>71</v>
      </c>
      <c r="K832" s="4" t="str">
        <f>IFERROR(VLOOKUP(J832,Config!$A:$B,2,0),"")</f>
        <v/>
      </c>
      <c r="M832" s="4" t="str">
        <f>IFERROR(VLOOKUP(J832,Config!$A:$G,7,0),"")</f>
        <v/>
      </c>
    </row>
    <row r="833" spans="1:13" x14ac:dyDescent="0.25">
      <c r="A833" s="1">
        <v>836</v>
      </c>
      <c r="B833" s="4">
        <f t="shared" si="27"/>
        <v>1900</v>
      </c>
      <c r="C833" s="4">
        <f t="shared" si="28"/>
        <v>1</v>
      </c>
      <c r="G833" s="4" t="s">
        <v>71</v>
      </c>
      <c r="K833" s="4" t="str">
        <f>IFERROR(VLOOKUP(J833,Config!$A:$B,2,0),"")</f>
        <v/>
      </c>
      <c r="M833" s="4" t="str">
        <f>IFERROR(VLOOKUP(J833,Config!$A:$G,7,0),"")</f>
        <v/>
      </c>
    </row>
    <row r="834" spans="1:13" x14ac:dyDescent="0.25">
      <c r="A834" s="1">
        <v>837</v>
      </c>
      <c r="B834" s="4">
        <f t="shared" si="27"/>
        <v>1900</v>
      </c>
      <c r="C834" s="4">
        <f t="shared" si="28"/>
        <v>1</v>
      </c>
      <c r="G834" s="4" t="s">
        <v>71</v>
      </c>
      <c r="K834" s="4" t="str">
        <f>IFERROR(VLOOKUP(J834,Config!$A:$B,2,0),"")</f>
        <v/>
      </c>
      <c r="M834" s="4" t="str">
        <f>IFERROR(VLOOKUP(J834,Config!$A:$G,7,0),"")</f>
        <v/>
      </c>
    </row>
    <row r="835" spans="1:13" x14ac:dyDescent="0.25">
      <c r="A835" s="1">
        <v>838</v>
      </c>
      <c r="B835" s="4">
        <f t="shared" si="27"/>
        <v>1900</v>
      </c>
      <c r="C835" s="4">
        <f t="shared" si="28"/>
        <v>1</v>
      </c>
      <c r="G835" s="4" t="s">
        <v>71</v>
      </c>
      <c r="K835" s="4" t="str">
        <f>IFERROR(VLOOKUP(J835,Config!$A:$B,2,0),"")</f>
        <v/>
      </c>
      <c r="M835" s="4" t="str">
        <f>IFERROR(VLOOKUP(J835,Config!$A:$G,7,0),"")</f>
        <v/>
      </c>
    </row>
    <row r="836" spans="1:13" x14ac:dyDescent="0.25">
      <c r="A836" s="1">
        <v>839</v>
      </c>
      <c r="B836" s="4">
        <f t="shared" si="27"/>
        <v>1900</v>
      </c>
      <c r="C836" s="4">
        <f t="shared" si="28"/>
        <v>1</v>
      </c>
      <c r="G836" s="4" t="s">
        <v>71</v>
      </c>
      <c r="K836" s="4" t="str">
        <f>IFERROR(VLOOKUP(J836,Config!$A:$B,2,0),"")</f>
        <v/>
      </c>
      <c r="M836" s="4" t="str">
        <f>IFERROR(VLOOKUP(J836,Config!$A:$G,7,0),"")</f>
        <v/>
      </c>
    </row>
    <row r="837" spans="1:13" x14ac:dyDescent="0.25">
      <c r="A837" s="1">
        <v>840</v>
      </c>
      <c r="B837" s="4">
        <f t="shared" si="27"/>
        <v>1900</v>
      </c>
      <c r="C837" s="4">
        <f t="shared" si="28"/>
        <v>1</v>
      </c>
      <c r="G837" s="4" t="s">
        <v>71</v>
      </c>
      <c r="K837" s="4" t="str">
        <f>IFERROR(VLOOKUP(J837,Config!$A:$B,2,0),"")</f>
        <v/>
      </c>
      <c r="M837" s="4" t="str">
        <f>IFERROR(VLOOKUP(J837,Config!$A:$G,7,0),"")</f>
        <v/>
      </c>
    </row>
    <row r="838" spans="1:13" x14ac:dyDescent="0.25">
      <c r="A838" s="1">
        <v>841</v>
      </c>
      <c r="B838" s="4">
        <f t="shared" si="27"/>
        <v>1900</v>
      </c>
      <c r="C838" s="4">
        <f t="shared" si="28"/>
        <v>1</v>
      </c>
      <c r="G838" s="4" t="s">
        <v>71</v>
      </c>
      <c r="K838" s="4" t="str">
        <f>IFERROR(VLOOKUP(J838,Config!$A:$B,2,0),"")</f>
        <v/>
      </c>
      <c r="M838" s="4" t="str">
        <f>IFERROR(VLOOKUP(J838,Config!$A:$G,7,0),"")</f>
        <v/>
      </c>
    </row>
    <row r="839" spans="1:13" x14ac:dyDescent="0.25">
      <c r="A839" s="1">
        <v>842</v>
      </c>
      <c r="B839" s="4">
        <f t="shared" si="27"/>
        <v>1900</v>
      </c>
      <c r="C839" s="4">
        <f t="shared" si="28"/>
        <v>1</v>
      </c>
      <c r="G839" s="4" t="s">
        <v>71</v>
      </c>
      <c r="K839" s="4" t="str">
        <f>IFERROR(VLOOKUP(J839,Config!$A:$B,2,0),"")</f>
        <v/>
      </c>
      <c r="M839" s="4" t="str">
        <f>IFERROR(VLOOKUP(J839,Config!$A:$G,7,0),"")</f>
        <v/>
      </c>
    </row>
    <row r="840" spans="1:13" x14ac:dyDescent="0.25">
      <c r="A840" s="1">
        <v>843</v>
      </c>
      <c r="B840" s="4">
        <f t="shared" si="27"/>
        <v>1900</v>
      </c>
      <c r="C840" s="4">
        <f t="shared" si="28"/>
        <v>1</v>
      </c>
      <c r="G840" s="4" t="s">
        <v>71</v>
      </c>
      <c r="K840" s="4" t="str">
        <f>IFERROR(VLOOKUP(J840,Config!$A:$B,2,0),"")</f>
        <v/>
      </c>
      <c r="M840" s="4" t="str">
        <f>IFERROR(VLOOKUP(J840,Config!$A:$G,7,0),"")</f>
        <v/>
      </c>
    </row>
    <row r="841" spans="1:13" x14ac:dyDescent="0.25">
      <c r="A841" s="1">
        <v>844</v>
      </c>
      <c r="B841" s="4">
        <f t="shared" si="27"/>
        <v>1900</v>
      </c>
      <c r="C841" s="4">
        <f t="shared" si="28"/>
        <v>1</v>
      </c>
      <c r="G841" s="4" t="s">
        <v>71</v>
      </c>
      <c r="K841" s="4" t="str">
        <f>IFERROR(VLOOKUP(J841,Config!$A:$B,2,0),"")</f>
        <v/>
      </c>
      <c r="M841" s="4" t="str">
        <f>IFERROR(VLOOKUP(J841,Config!$A:$G,7,0),"")</f>
        <v/>
      </c>
    </row>
    <row r="842" spans="1:13" x14ac:dyDescent="0.25">
      <c r="A842" s="1">
        <v>845</v>
      </c>
      <c r="B842" s="4">
        <f t="shared" si="27"/>
        <v>1900</v>
      </c>
      <c r="C842" s="4">
        <f t="shared" si="28"/>
        <v>1</v>
      </c>
      <c r="G842" s="4" t="s">
        <v>71</v>
      </c>
      <c r="K842" s="4" t="str">
        <f>IFERROR(VLOOKUP(J842,Config!$A:$B,2,0),"")</f>
        <v/>
      </c>
      <c r="M842" s="4" t="str">
        <f>IFERROR(VLOOKUP(J842,Config!$A:$G,7,0),"")</f>
        <v/>
      </c>
    </row>
    <row r="843" spans="1:13" x14ac:dyDescent="0.25">
      <c r="A843" s="1">
        <v>846</v>
      </c>
      <c r="B843" s="4">
        <f t="shared" si="27"/>
        <v>1900</v>
      </c>
      <c r="C843" s="4">
        <f t="shared" si="28"/>
        <v>1</v>
      </c>
      <c r="G843" s="4" t="s">
        <v>71</v>
      </c>
      <c r="K843" s="4" t="str">
        <f>IFERROR(VLOOKUP(J843,Config!$A:$B,2,0),"")</f>
        <v/>
      </c>
      <c r="M843" s="4" t="str">
        <f>IFERROR(VLOOKUP(J843,Config!$A:$G,7,0),"")</f>
        <v/>
      </c>
    </row>
    <row r="844" spans="1:13" x14ac:dyDescent="0.25">
      <c r="A844" s="1">
        <v>847</v>
      </c>
      <c r="B844" s="4">
        <f t="shared" si="27"/>
        <v>1900</v>
      </c>
      <c r="C844" s="4">
        <f t="shared" si="28"/>
        <v>1</v>
      </c>
      <c r="G844" s="4" t="s">
        <v>71</v>
      </c>
      <c r="K844" s="4" t="str">
        <f>IFERROR(VLOOKUP(J844,Config!$A:$B,2,0),"")</f>
        <v/>
      </c>
      <c r="M844" s="4" t="str">
        <f>IFERROR(VLOOKUP(J844,Config!$A:$G,7,0),"")</f>
        <v/>
      </c>
    </row>
    <row r="845" spans="1:13" x14ac:dyDescent="0.25">
      <c r="A845" s="1">
        <v>848</v>
      </c>
      <c r="B845" s="4">
        <f t="shared" si="27"/>
        <v>1900</v>
      </c>
      <c r="C845" s="4">
        <f t="shared" si="28"/>
        <v>1</v>
      </c>
      <c r="G845" s="4" t="s">
        <v>71</v>
      </c>
      <c r="K845" s="4" t="str">
        <f>IFERROR(VLOOKUP(J845,Config!$A:$B,2,0),"")</f>
        <v/>
      </c>
      <c r="M845" s="4" t="str">
        <f>IFERROR(VLOOKUP(J845,Config!$A:$G,7,0),"")</f>
        <v/>
      </c>
    </row>
    <row r="846" spans="1:13" x14ac:dyDescent="0.25">
      <c r="A846" s="1">
        <v>849</v>
      </c>
      <c r="B846" s="4">
        <f t="shared" si="27"/>
        <v>1900</v>
      </c>
      <c r="C846" s="4">
        <f t="shared" si="28"/>
        <v>1</v>
      </c>
      <c r="G846" s="4" t="s">
        <v>71</v>
      </c>
      <c r="K846" s="4" t="str">
        <f>IFERROR(VLOOKUP(J846,Config!$A:$B,2,0),"")</f>
        <v/>
      </c>
      <c r="M846" s="4" t="str">
        <f>IFERROR(VLOOKUP(J846,Config!$A:$G,7,0),"")</f>
        <v/>
      </c>
    </row>
    <row r="847" spans="1:13" x14ac:dyDescent="0.25">
      <c r="A847" s="1">
        <v>850</v>
      </c>
      <c r="B847" s="4">
        <f t="shared" si="27"/>
        <v>1900</v>
      </c>
      <c r="C847" s="4">
        <f t="shared" si="28"/>
        <v>1</v>
      </c>
      <c r="G847" s="4" t="s">
        <v>71</v>
      </c>
      <c r="K847" s="4" t="str">
        <f>IFERROR(VLOOKUP(J847,Config!$A:$B,2,0),"")</f>
        <v/>
      </c>
      <c r="M847" s="4" t="str">
        <f>IFERROR(VLOOKUP(J847,Config!$A:$G,7,0),"")</f>
        <v/>
      </c>
    </row>
    <row r="848" spans="1:13" x14ac:dyDescent="0.25">
      <c r="A848" s="1">
        <v>851</v>
      </c>
      <c r="B848" s="4">
        <f t="shared" si="27"/>
        <v>1900</v>
      </c>
      <c r="C848" s="4">
        <f t="shared" si="28"/>
        <v>1</v>
      </c>
      <c r="G848" s="4" t="s">
        <v>71</v>
      </c>
      <c r="K848" s="4" t="str">
        <f>IFERROR(VLOOKUP(J848,Config!$A:$B,2,0),"")</f>
        <v/>
      </c>
      <c r="M848" s="4" t="str">
        <f>IFERROR(VLOOKUP(J848,Config!$A:$G,7,0),"")</f>
        <v/>
      </c>
    </row>
    <row r="849" spans="1:13" x14ac:dyDescent="0.25">
      <c r="A849" s="1">
        <v>852</v>
      </c>
      <c r="B849" s="4">
        <f t="shared" si="27"/>
        <v>1900</v>
      </c>
      <c r="C849" s="4">
        <f t="shared" si="28"/>
        <v>1</v>
      </c>
      <c r="G849" s="4" t="s">
        <v>71</v>
      </c>
      <c r="K849" s="4" t="str">
        <f>IFERROR(VLOOKUP(J849,Config!$A:$B,2,0),"")</f>
        <v/>
      </c>
      <c r="M849" s="4" t="str">
        <f>IFERROR(VLOOKUP(J849,Config!$A:$G,7,0),"")</f>
        <v/>
      </c>
    </row>
    <row r="850" spans="1:13" x14ac:dyDescent="0.25">
      <c r="A850" s="1">
        <v>853</v>
      </c>
      <c r="B850" s="4">
        <f t="shared" si="27"/>
        <v>1900</v>
      </c>
      <c r="C850" s="4">
        <f t="shared" si="28"/>
        <v>1</v>
      </c>
      <c r="G850" s="4" t="s">
        <v>71</v>
      </c>
      <c r="K850" s="4" t="str">
        <f>IFERROR(VLOOKUP(J850,Config!$A:$B,2,0),"")</f>
        <v/>
      </c>
      <c r="M850" s="4" t="str">
        <f>IFERROR(VLOOKUP(J850,Config!$A:$G,7,0),"")</f>
        <v/>
      </c>
    </row>
    <row r="851" spans="1:13" x14ac:dyDescent="0.25">
      <c r="A851" s="1">
        <v>854</v>
      </c>
      <c r="B851" s="4">
        <f t="shared" si="27"/>
        <v>1900</v>
      </c>
      <c r="C851" s="4">
        <f t="shared" si="28"/>
        <v>1</v>
      </c>
      <c r="G851" s="4" t="s">
        <v>71</v>
      </c>
      <c r="K851" s="4" t="str">
        <f>IFERROR(VLOOKUP(J851,Config!$A:$B,2,0),"")</f>
        <v/>
      </c>
      <c r="M851" s="4" t="str">
        <f>IFERROR(VLOOKUP(J851,Config!$A:$G,7,0),"")</f>
        <v/>
      </c>
    </row>
    <row r="852" spans="1:13" x14ac:dyDescent="0.25">
      <c r="A852" s="1">
        <v>855</v>
      </c>
      <c r="B852" s="4">
        <f t="shared" si="27"/>
        <v>1900</v>
      </c>
      <c r="C852" s="4">
        <f t="shared" si="28"/>
        <v>1</v>
      </c>
      <c r="G852" s="4" t="s">
        <v>71</v>
      </c>
      <c r="K852" s="4" t="str">
        <f>IFERROR(VLOOKUP(J852,Config!$A:$B,2,0),"")</f>
        <v/>
      </c>
      <c r="M852" s="4" t="str">
        <f>IFERROR(VLOOKUP(J852,Config!$A:$G,7,0),"")</f>
        <v/>
      </c>
    </row>
    <row r="853" spans="1:13" x14ac:dyDescent="0.25">
      <c r="A853" s="1">
        <v>856</v>
      </c>
      <c r="B853" s="4">
        <f t="shared" si="27"/>
        <v>1900</v>
      </c>
      <c r="C853" s="4">
        <f t="shared" si="28"/>
        <v>1</v>
      </c>
      <c r="G853" s="4" t="s">
        <v>71</v>
      </c>
      <c r="K853" s="4" t="str">
        <f>IFERROR(VLOOKUP(J853,Config!$A:$B,2,0),"")</f>
        <v/>
      </c>
      <c r="M853" s="4" t="str">
        <f>IFERROR(VLOOKUP(J853,Config!$A:$G,7,0),"")</f>
        <v/>
      </c>
    </row>
    <row r="854" spans="1:13" x14ac:dyDescent="0.25">
      <c r="A854" s="1">
        <v>857</v>
      </c>
      <c r="B854" s="4">
        <f t="shared" si="27"/>
        <v>1900</v>
      </c>
      <c r="C854" s="4">
        <f t="shared" si="28"/>
        <v>1</v>
      </c>
      <c r="G854" s="4" t="s">
        <v>71</v>
      </c>
      <c r="K854" s="4" t="str">
        <f>IFERROR(VLOOKUP(J854,Config!$A:$B,2,0),"")</f>
        <v/>
      </c>
      <c r="M854" s="4" t="str">
        <f>IFERROR(VLOOKUP(J854,Config!$A:$G,7,0),"")</f>
        <v/>
      </c>
    </row>
    <row r="855" spans="1:13" x14ac:dyDescent="0.25">
      <c r="A855" s="1">
        <v>858</v>
      </c>
      <c r="B855" s="4">
        <f t="shared" si="27"/>
        <v>1900</v>
      </c>
      <c r="C855" s="4">
        <f t="shared" si="28"/>
        <v>1</v>
      </c>
      <c r="G855" s="4" t="s">
        <v>71</v>
      </c>
      <c r="K855" s="4" t="str">
        <f>IFERROR(VLOOKUP(J855,Config!$A:$B,2,0),"")</f>
        <v/>
      </c>
      <c r="M855" s="4" t="str">
        <f>IFERROR(VLOOKUP(J855,Config!$A:$G,7,0),"")</f>
        <v/>
      </c>
    </row>
    <row r="856" spans="1:13" x14ac:dyDescent="0.25">
      <c r="A856" s="1">
        <v>859</v>
      </c>
      <c r="B856" s="4">
        <f t="shared" si="27"/>
        <v>1900</v>
      </c>
      <c r="C856" s="4">
        <f t="shared" si="28"/>
        <v>1</v>
      </c>
      <c r="G856" s="4" t="s">
        <v>71</v>
      </c>
      <c r="K856" s="4" t="str">
        <f>IFERROR(VLOOKUP(J856,Config!$A:$B,2,0),"")</f>
        <v/>
      </c>
      <c r="M856" s="4" t="str">
        <f>IFERROR(VLOOKUP(J856,Config!$A:$G,7,0),"")</f>
        <v/>
      </c>
    </row>
    <row r="857" spans="1:13" x14ac:dyDescent="0.25">
      <c r="A857" s="1">
        <v>860</v>
      </c>
      <c r="B857" s="4">
        <f t="shared" si="27"/>
        <v>1900</v>
      </c>
      <c r="C857" s="4">
        <f t="shared" si="28"/>
        <v>1</v>
      </c>
      <c r="G857" s="4" t="s">
        <v>71</v>
      </c>
      <c r="K857" s="4" t="str">
        <f>IFERROR(VLOOKUP(J857,Config!$A:$B,2,0),"")</f>
        <v/>
      </c>
      <c r="M857" s="4" t="str">
        <f>IFERROR(VLOOKUP(J857,Config!$A:$G,7,0),"")</f>
        <v/>
      </c>
    </row>
    <row r="858" spans="1:13" x14ac:dyDescent="0.25">
      <c r="A858" s="1">
        <v>861</v>
      </c>
      <c r="B858" s="4">
        <f t="shared" si="27"/>
        <v>1900</v>
      </c>
      <c r="C858" s="4">
        <f t="shared" si="28"/>
        <v>1</v>
      </c>
      <c r="G858" s="4" t="s">
        <v>71</v>
      </c>
      <c r="K858" s="4" t="str">
        <f>IFERROR(VLOOKUP(J858,Config!$A:$B,2,0),"")</f>
        <v/>
      </c>
      <c r="M858" s="4" t="str">
        <f>IFERROR(VLOOKUP(J858,Config!$A:$G,7,0),"")</f>
        <v/>
      </c>
    </row>
    <row r="859" spans="1:13" x14ac:dyDescent="0.25">
      <c r="A859" s="1">
        <v>862</v>
      </c>
      <c r="B859" s="4">
        <f t="shared" si="27"/>
        <v>1900</v>
      </c>
      <c r="C859" s="4">
        <f t="shared" si="28"/>
        <v>1</v>
      </c>
      <c r="G859" s="4" t="s">
        <v>71</v>
      </c>
      <c r="K859" s="4" t="str">
        <f>IFERROR(VLOOKUP(J859,Config!$A:$B,2,0),"")</f>
        <v/>
      </c>
      <c r="M859" s="4" t="str">
        <f>IFERROR(VLOOKUP(J859,Config!$A:$G,7,0),"")</f>
        <v/>
      </c>
    </row>
    <row r="860" spans="1:13" x14ac:dyDescent="0.25">
      <c r="A860" s="1">
        <v>863</v>
      </c>
      <c r="B860" s="4">
        <f t="shared" si="27"/>
        <v>1900</v>
      </c>
      <c r="C860" s="4">
        <f t="shared" si="28"/>
        <v>1</v>
      </c>
      <c r="G860" s="4" t="s">
        <v>71</v>
      </c>
      <c r="K860" s="4" t="str">
        <f>IFERROR(VLOOKUP(J860,Config!$A:$B,2,0),"")</f>
        <v/>
      </c>
      <c r="M860" s="4" t="str">
        <f>IFERROR(VLOOKUP(J860,Config!$A:$G,7,0),"")</f>
        <v/>
      </c>
    </row>
    <row r="861" spans="1:13" x14ac:dyDescent="0.25">
      <c r="A861" s="1">
        <v>864</v>
      </c>
      <c r="B861" s="4">
        <f t="shared" si="27"/>
        <v>1900</v>
      </c>
      <c r="C861" s="4">
        <f t="shared" si="28"/>
        <v>1</v>
      </c>
      <c r="G861" s="4" t="s">
        <v>71</v>
      </c>
      <c r="K861" s="4" t="str">
        <f>IFERROR(VLOOKUP(J861,Config!$A:$B,2,0),"")</f>
        <v/>
      </c>
      <c r="M861" s="4" t="str">
        <f>IFERROR(VLOOKUP(J861,Config!$A:$G,7,0),"")</f>
        <v/>
      </c>
    </row>
    <row r="862" spans="1:13" x14ac:dyDescent="0.25">
      <c r="A862" s="1">
        <v>865</v>
      </c>
      <c r="B862" s="4">
        <f t="shared" si="27"/>
        <v>1900</v>
      </c>
      <c r="C862" s="4">
        <f t="shared" si="28"/>
        <v>1</v>
      </c>
      <c r="G862" s="4" t="s">
        <v>71</v>
      </c>
      <c r="K862" s="4" t="str">
        <f>IFERROR(VLOOKUP(J862,Config!$A:$B,2,0),"")</f>
        <v/>
      </c>
      <c r="M862" s="4" t="str">
        <f>IFERROR(VLOOKUP(J862,Config!$A:$G,7,0),"")</f>
        <v/>
      </c>
    </row>
    <row r="863" spans="1:13" x14ac:dyDescent="0.25">
      <c r="A863" s="1">
        <v>866</v>
      </c>
      <c r="B863" s="4">
        <f t="shared" si="27"/>
        <v>1900</v>
      </c>
      <c r="C863" s="4">
        <f t="shared" si="28"/>
        <v>1</v>
      </c>
      <c r="G863" s="4" t="s">
        <v>71</v>
      </c>
      <c r="K863" s="4" t="str">
        <f>IFERROR(VLOOKUP(J863,Config!$A:$B,2,0),"")</f>
        <v/>
      </c>
      <c r="M863" s="4" t="str">
        <f>IFERROR(VLOOKUP(J863,Config!$A:$G,7,0),"")</f>
        <v/>
      </c>
    </row>
    <row r="864" spans="1:13" x14ac:dyDescent="0.25">
      <c r="A864" s="1">
        <v>867</v>
      </c>
      <c r="B864" s="4">
        <f t="shared" si="27"/>
        <v>1900</v>
      </c>
      <c r="C864" s="4">
        <f t="shared" si="28"/>
        <v>1</v>
      </c>
      <c r="G864" s="4" t="s">
        <v>71</v>
      </c>
      <c r="K864" s="4" t="str">
        <f>IFERROR(VLOOKUP(J864,Config!$A:$B,2,0),"")</f>
        <v/>
      </c>
      <c r="M864" s="4" t="str">
        <f>IFERROR(VLOOKUP(J864,Config!$A:$G,7,0),"")</f>
        <v/>
      </c>
    </row>
    <row r="865" spans="1:13" x14ac:dyDescent="0.25">
      <c r="A865" s="1">
        <v>868</v>
      </c>
      <c r="B865" s="4">
        <f t="shared" si="27"/>
        <v>1900</v>
      </c>
      <c r="C865" s="4">
        <f t="shared" si="28"/>
        <v>1</v>
      </c>
      <c r="G865" s="4" t="s">
        <v>71</v>
      </c>
      <c r="K865" s="4" t="str">
        <f>IFERROR(VLOOKUP(J865,Config!$A:$B,2,0),"")</f>
        <v/>
      </c>
      <c r="M865" s="4" t="str">
        <f>IFERROR(VLOOKUP(J865,Config!$A:$G,7,0),"")</f>
        <v/>
      </c>
    </row>
    <row r="866" spans="1:13" x14ac:dyDescent="0.25">
      <c r="A866" s="1">
        <v>869</v>
      </c>
      <c r="B866" s="4">
        <f t="shared" si="27"/>
        <v>1900</v>
      </c>
      <c r="C866" s="4">
        <f t="shared" si="28"/>
        <v>1</v>
      </c>
      <c r="G866" s="4" t="s">
        <v>71</v>
      </c>
      <c r="K866" s="4" t="str">
        <f>IFERROR(VLOOKUP(J866,Config!$A:$B,2,0),"")</f>
        <v/>
      </c>
      <c r="M866" s="4" t="str">
        <f>IFERROR(VLOOKUP(J866,Config!$A:$G,7,0),"")</f>
        <v/>
      </c>
    </row>
    <row r="867" spans="1:13" x14ac:dyDescent="0.25">
      <c r="A867" s="1">
        <v>870</v>
      </c>
      <c r="B867" s="4">
        <f t="shared" si="27"/>
        <v>1900</v>
      </c>
      <c r="C867" s="4">
        <f t="shared" si="28"/>
        <v>1</v>
      </c>
      <c r="G867" s="4" t="s">
        <v>71</v>
      </c>
      <c r="K867" s="4" t="str">
        <f>IFERROR(VLOOKUP(J867,Config!$A:$B,2,0),"")</f>
        <v/>
      </c>
      <c r="M867" s="4" t="str">
        <f>IFERROR(VLOOKUP(J867,Config!$A:$G,7,0),"")</f>
        <v/>
      </c>
    </row>
    <row r="868" spans="1:13" x14ac:dyDescent="0.25">
      <c r="A868" s="1">
        <v>871</v>
      </c>
      <c r="B868" s="4">
        <f t="shared" si="27"/>
        <v>1900</v>
      </c>
      <c r="C868" s="4">
        <f t="shared" si="28"/>
        <v>1</v>
      </c>
      <c r="G868" s="4" t="s">
        <v>71</v>
      </c>
      <c r="K868" s="4" t="str">
        <f>IFERROR(VLOOKUP(J868,Config!$A:$B,2,0),"")</f>
        <v/>
      </c>
      <c r="M868" s="4" t="str">
        <f>IFERROR(VLOOKUP(J868,Config!$A:$G,7,0),"")</f>
        <v/>
      </c>
    </row>
    <row r="869" spans="1:13" x14ac:dyDescent="0.25">
      <c r="A869" s="1">
        <v>872</v>
      </c>
      <c r="B869" s="4">
        <f t="shared" si="27"/>
        <v>1900</v>
      </c>
      <c r="C869" s="4">
        <f t="shared" si="28"/>
        <v>1</v>
      </c>
      <c r="G869" s="4" t="s">
        <v>71</v>
      </c>
      <c r="K869" s="4" t="str">
        <f>IFERROR(VLOOKUP(J869,Config!$A:$B,2,0),"")</f>
        <v/>
      </c>
      <c r="M869" s="4" t="str">
        <f>IFERROR(VLOOKUP(J869,Config!$A:$G,7,0),"")</f>
        <v/>
      </c>
    </row>
    <row r="870" spans="1:13" x14ac:dyDescent="0.25">
      <c r="A870" s="1">
        <v>873</v>
      </c>
      <c r="B870" s="4">
        <f t="shared" si="27"/>
        <v>1900</v>
      </c>
      <c r="C870" s="4">
        <f t="shared" si="28"/>
        <v>1</v>
      </c>
      <c r="G870" s="4" t="s">
        <v>71</v>
      </c>
      <c r="K870" s="4" t="str">
        <f>IFERROR(VLOOKUP(J870,Config!$A:$B,2,0),"")</f>
        <v/>
      </c>
      <c r="M870" s="4" t="str">
        <f>IFERROR(VLOOKUP(J870,Config!$A:$G,7,0),"")</f>
        <v/>
      </c>
    </row>
    <row r="871" spans="1:13" x14ac:dyDescent="0.25">
      <c r="A871" s="1">
        <v>874</v>
      </c>
      <c r="B871" s="4">
        <f t="shared" si="27"/>
        <v>1900</v>
      </c>
      <c r="C871" s="4">
        <f t="shared" si="28"/>
        <v>1</v>
      </c>
      <c r="G871" s="4" t="s">
        <v>71</v>
      </c>
      <c r="K871" s="4" t="str">
        <f>IFERROR(VLOOKUP(J871,Config!$A:$B,2,0),"")</f>
        <v/>
      </c>
      <c r="M871" s="4" t="str">
        <f>IFERROR(VLOOKUP(J871,Config!$A:$G,7,0),"")</f>
        <v/>
      </c>
    </row>
    <row r="872" spans="1:13" x14ac:dyDescent="0.25">
      <c r="A872" s="1">
        <v>875</v>
      </c>
      <c r="B872" s="4">
        <f t="shared" si="27"/>
        <v>1900</v>
      </c>
      <c r="C872" s="4">
        <f t="shared" si="28"/>
        <v>1</v>
      </c>
      <c r="G872" s="4" t="s">
        <v>71</v>
      </c>
      <c r="K872" s="4" t="str">
        <f>IFERROR(VLOOKUP(J872,Config!$A:$B,2,0),"")</f>
        <v/>
      </c>
      <c r="M872" s="4" t="str">
        <f>IFERROR(VLOOKUP(J872,Config!$A:$G,7,0),"")</f>
        <v/>
      </c>
    </row>
    <row r="873" spans="1:13" x14ac:dyDescent="0.25">
      <c r="A873" s="1">
        <v>876</v>
      </c>
      <c r="B873" s="4">
        <f t="shared" si="27"/>
        <v>1900</v>
      </c>
      <c r="C873" s="4">
        <f t="shared" si="28"/>
        <v>1</v>
      </c>
      <c r="G873" s="4" t="s">
        <v>71</v>
      </c>
      <c r="K873" s="4" t="str">
        <f>IFERROR(VLOOKUP(J873,Config!$A:$B,2,0),"")</f>
        <v/>
      </c>
      <c r="M873" s="4" t="str">
        <f>IFERROR(VLOOKUP(J873,Config!$A:$G,7,0),"")</f>
        <v/>
      </c>
    </row>
    <row r="874" spans="1:13" x14ac:dyDescent="0.25">
      <c r="A874" s="1">
        <v>877</v>
      </c>
      <c r="B874" s="4">
        <f t="shared" si="27"/>
        <v>1900</v>
      </c>
      <c r="C874" s="4">
        <f t="shared" si="28"/>
        <v>1</v>
      </c>
      <c r="G874" s="4" t="s">
        <v>71</v>
      </c>
      <c r="K874" s="4" t="str">
        <f>IFERROR(VLOOKUP(J874,Config!$A:$B,2,0),"")</f>
        <v/>
      </c>
      <c r="M874" s="4" t="str">
        <f>IFERROR(VLOOKUP(J874,Config!$A:$G,7,0),"")</f>
        <v/>
      </c>
    </row>
    <row r="875" spans="1:13" x14ac:dyDescent="0.25">
      <c r="A875" s="1">
        <v>878</v>
      </c>
      <c r="B875" s="4">
        <f t="shared" si="27"/>
        <v>1900</v>
      </c>
      <c r="C875" s="4">
        <f t="shared" si="28"/>
        <v>1</v>
      </c>
      <c r="G875" s="4" t="s">
        <v>71</v>
      </c>
      <c r="K875" s="4" t="str">
        <f>IFERROR(VLOOKUP(J875,Config!$A:$B,2,0),"")</f>
        <v/>
      </c>
      <c r="M875" s="4" t="str">
        <f>IFERROR(VLOOKUP(J875,Config!$A:$G,7,0),"")</f>
        <v/>
      </c>
    </row>
    <row r="876" spans="1:13" x14ac:dyDescent="0.25">
      <c r="A876" s="1">
        <v>879</v>
      </c>
      <c r="B876" s="4">
        <f t="shared" si="27"/>
        <v>1900</v>
      </c>
      <c r="C876" s="4">
        <f t="shared" si="28"/>
        <v>1</v>
      </c>
      <c r="G876" s="4" t="s">
        <v>71</v>
      </c>
      <c r="K876" s="4" t="str">
        <f>IFERROR(VLOOKUP(J876,Config!$A:$B,2,0),"")</f>
        <v/>
      </c>
      <c r="M876" s="4" t="str">
        <f>IFERROR(VLOOKUP(J876,Config!$A:$G,7,0),"")</f>
        <v/>
      </c>
    </row>
    <row r="877" spans="1:13" x14ac:dyDescent="0.25">
      <c r="A877" s="1">
        <v>880</v>
      </c>
      <c r="B877" s="4">
        <f t="shared" si="27"/>
        <v>1900</v>
      </c>
      <c r="C877" s="4">
        <f t="shared" si="28"/>
        <v>1</v>
      </c>
      <c r="G877" s="4" t="s">
        <v>71</v>
      </c>
      <c r="K877" s="4" t="str">
        <f>IFERROR(VLOOKUP(J877,Config!$A:$B,2,0),"")</f>
        <v/>
      </c>
      <c r="M877" s="4" t="str">
        <f>IFERROR(VLOOKUP(J877,Config!$A:$G,7,0),"")</f>
        <v/>
      </c>
    </row>
    <row r="878" spans="1:13" x14ac:dyDescent="0.25">
      <c r="A878" s="1">
        <v>881</v>
      </c>
      <c r="B878" s="4">
        <f t="shared" si="27"/>
        <v>1900</v>
      </c>
      <c r="C878" s="4">
        <f t="shared" si="28"/>
        <v>1</v>
      </c>
      <c r="G878" s="4" t="s">
        <v>71</v>
      </c>
      <c r="K878" s="4" t="str">
        <f>IFERROR(VLOOKUP(J878,Config!$A:$B,2,0),"")</f>
        <v/>
      </c>
      <c r="M878" s="4" t="str">
        <f>IFERROR(VLOOKUP(J878,Config!$A:$G,7,0),"")</f>
        <v/>
      </c>
    </row>
    <row r="879" spans="1:13" x14ac:dyDescent="0.25">
      <c r="A879" s="1">
        <v>882</v>
      </c>
      <c r="B879" s="4">
        <f t="shared" si="27"/>
        <v>1900</v>
      </c>
      <c r="C879" s="4">
        <f t="shared" si="28"/>
        <v>1</v>
      </c>
      <c r="G879" s="4" t="s">
        <v>71</v>
      </c>
      <c r="K879" s="4" t="str">
        <f>IFERROR(VLOOKUP(J879,Config!$A:$B,2,0),"")</f>
        <v/>
      </c>
      <c r="M879" s="4" t="str">
        <f>IFERROR(VLOOKUP(J879,Config!$A:$G,7,0),"")</f>
        <v/>
      </c>
    </row>
    <row r="880" spans="1:13" x14ac:dyDescent="0.25">
      <c r="A880" s="1">
        <v>883</v>
      </c>
      <c r="B880" s="4">
        <f t="shared" si="27"/>
        <v>1900</v>
      </c>
      <c r="C880" s="4">
        <f t="shared" si="28"/>
        <v>1</v>
      </c>
      <c r="G880" s="4" t="s">
        <v>71</v>
      </c>
      <c r="K880" s="4" t="str">
        <f>IFERROR(VLOOKUP(J880,Config!$A:$B,2,0),"")</f>
        <v/>
      </c>
      <c r="M880" s="4" t="str">
        <f>IFERROR(VLOOKUP(J880,Config!$A:$G,7,0),"")</f>
        <v/>
      </c>
    </row>
    <row r="881" spans="1:13" x14ac:dyDescent="0.25">
      <c r="A881" s="1">
        <v>884</v>
      </c>
      <c r="B881" s="4">
        <f t="shared" si="27"/>
        <v>1900</v>
      </c>
      <c r="C881" s="4">
        <f t="shared" si="28"/>
        <v>1</v>
      </c>
      <c r="G881" s="4" t="s">
        <v>71</v>
      </c>
      <c r="K881" s="4" t="str">
        <f>IFERROR(VLOOKUP(J881,Config!$A:$B,2,0),"")</f>
        <v/>
      </c>
      <c r="M881" s="4" t="str">
        <f>IFERROR(VLOOKUP(J881,Config!$A:$G,7,0),"")</f>
        <v/>
      </c>
    </row>
    <row r="882" spans="1:13" x14ac:dyDescent="0.25">
      <c r="A882" s="1">
        <v>885</v>
      </c>
      <c r="B882" s="4">
        <f t="shared" si="27"/>
        <v>1900</v>
      </c>
      <c r="C882" s="4">
        <f t="shared" si="28"/>
        <v>1</v>
      </c>
      <c r="G882" s="4" t="s">
        <v>71</v>
      </c>
      <c r="K882" s="4" t="str">
        <f>IFERROR(VLOOKUP(J882,Config!$A:$B,2,0),"")</f>
        <v/>
      </c>
      <c r="M882" s="4" t="str">
        <f>IFERROR(VLOOKUP(J882,Config!$A:$G,7,0),"")</f>
        <v/>
      </c>
    </row>
    <row r="883" spans="1:13" x14ac:dyDescent="0.25">
      <c r="A883" s="1">
        <v>886</v>
      </c>
      <c r="B883" s="4">
        <f t="shared" si="27"/>
        <v>1900</v>
      </c>
      <c r="C883" s="4">
        <f t="shared" si="28"/>
        <v>1</v>
      </c>
      <c r="G883" s="4" t="s">
        <v>71</v>
      </c>
      <c r="K883" s="4" t="str">
        <f>IFERROR(VLOOKUP(J883,Config!$A:$B,2,0),"")</f>
        <v/>
      </c>
      <c r="M883" s="4" t="str">
        <f>IFERROR(VLOOKUP(J883,Config!$A:$G,7,0),"")</f>
        <v/>
      </c>
    </row>
    <row r="884" spans="1:13" x14ac:dyDescent="0.25">
      <c r="A884" s="1">
        <v>887</v>
      </c>
      <c r="B884" s="4">
        <f t="shared" si="27"/>
        <v>1900</v>
      </c>
      <c r="C884" s="4">
        <f t="shared" si="28"/>
        <v>1</v>
      </c>
      <c r="G884" s="4" t="s">
        <v>71</v>
      </c>
      <c r="K884" s="4" t="str">
        <f>IFERROR(VLOOKUP(J884,Config!$A:$B,2,0),"")</f>
        <v/>
      </c>
      <c r="M884" s="4" t="str">
        <f>IFERROR(VLOOKUP(J884,Config!$A:$G,7,0),"")</f>
        <v/>
      </c>
    </row>
    <row r="885" spans="1:13" x14ac:dyDescent="0.25">
      <c r="A885" s="1">
        <v>888</v>
      </c>
      <c r="B885" s="4">
        <f t="shared" si="27"/>
        <v>1900</v>
      </c>
      <c r="C885" s="4">
        <f t="shared" si="28"/>
        <v>1</v>
      </c>
      <c r="G885" s="4" t="s">
        <v>71</v>
      </c>
      <c r="K885" s="4" t="str">
        <f>IFERROR(VLOOKUP(J885,Config!$A:$B,2,0),"")</f>
        <v/>
      </c>
      <c r="M885" s="4" t="str">
        <f>IFERROR(VLOOKUP(J885,Config!$A:$G,7,0),"")</f>
        <v/>
      </c>
    </row>
    <row r="886" spans="1:13" x14ac:dyDescent="0.25">
      <c r="A886" s="1">
        <v>889</v>
      </c>
      <c r="B886" s="4">
        <f t="shared" si="27"/>
        <v>1900</v>
      </c>
      <c r="C886" s="4">
        <f t="shared" si="28"/>
        <v>1</v>
      </c>
      <c r="G886" s="4" t="s">
        <v>71</v>
      </c>
      <c r="K886" s="4" t="str">
        <f>IFERROR(VLOOKUP(J886,Config!$A:$B,2,0),"")</f>
        <v/>
      </c>
      <c r="M886" s="4" t="str">
        <f>IFERROR(VLOOKUP(J886,Config!$A:$G,7,0),"")</f>
        <v/>
      </c>
    </row>
    <row r="887" spans="1:13" x14ac:dyDescent="0.25">
      <c r="A887" s="1">
        <v>890</v>
      </c>
      <c r="B887" s="4">
        <f t="shared" si="27"/>
        <v>1900</v>
      </c>
      <c r="C887" s="4">
        <f t="shared" si="28"/>
        <v>1</v>
      </c>
      <c r="G887" s="4" t="s">
        <v>71</v>
      </c>
      <c r="K887" s="4" t="str">
        <f>IFERROR(VLOOKUP(J887,Config!$A:$B,2,0),"")</f>
        <v/>
      </c>
      <c r="M887" s="4" t="str">
        <f>IFERROR(VLOOKUP(J887,Config!$A:$G,7,0),"")</f>
        <v/>
      </c>
    </row>
    <row r="888" spans="1:13" x14ac:dyDescent="0.25">
      <c r="A888" s="1">
        <v>891</v>
      </c>
      <c r="B888" s="4">
        <f t="shared" si="27"/>
        <v>1900</v>
      </c>
      <c r="C888" s="4">
        <f t="shared" si="28"/>
        <v>1</v>
      </c>
      <c r="G888" s="4" t="s">
        <v>71</v>
      </c>
      <c r="K888" s="4" t="str">
        <f>IFERROR(VLOOKUP(J888,Config!$A:$B,2,0),"")</f>
        <v/>
      </c>
      <c r="M888" s="4" t="str">
        <f>IFERROR(VLOOKUP(J888,Config!$A:$G,7,0),"")</f>
        <v/>
      </c>
    </row>
    <row r="889" spans="1:13" x14ac:dyDescent="0.25">
      <c r="A889" s="1">
        <v>892</v>
      </c>
      <c r="B889" s="4">
        <f t="shared" si="27"/>
        <v>1900</v>
      </c>
      <c r="C889" s="4">
        <f t="shared" si="28"/>
        <v>1</v>
      </c>
      <c r="G889" s="4" t="s">
        <v>71</v>
      </c>
      <c r="K889" s="4" t="str">
        <f>IFERROR(VLOOKUP(J889,Config!$A:$B,2,0),"")</f>
        <v/>
      </c>
      <c r="M889" s="4" t="str">
        <f>IFERROR(VLOOKUP(J889,Config!$A:$G,7,0),"")</f>
        <v/>
      </c>
    </row>
    <row r="890" spans="1:13" x14ac:dyDescent="0.25">
      <c r="A890" s="1">
        <v>893</v>
      </c>
      <c r="B890" s="4">
        <f t="shared" si="27"/>
        <v>1900</v>
      </c>
      <c r="C890" s="4">
        <f t="shared" si="28"/>
        <v>1</v>
      </c>
      <c r="G890" s="4" t="s">
        <v>71</v>
      </c>
      <c r="K890" s="4" t="str">
        <f>IFERROR(VLOOKUP(J890,Config!$A:$B,2,0),"")</f>
        <v/>
      </c>
      <c r="M890" s="4" t="str">
        <f>IFERROR(VLOOKUP(J890,Config!$A:$G,7,0),"")</f>
        <v/>
      </c>
    </row>
    <row r="891" spans="1:13" x14ac:dyDescent="0.25">
      <c r="A891" s="1">
        <v>894</v>
      </c>
      <c r="B891" s="4">
        <f t="shared" si="27"/>
        <v>1900</v>
      </c>
      <c r="C891" s="4">
        <f t="shared" si="28"/>
        <v>1</v>
      </c>
      <c r="G891" s="4" t="s">
        <v>71</v>
      </c>
      <c r="K891" s="4" t="str">
        <f>IFERROR(VLOOKUP(J891,Config!$A:$B,2,0),"")</f>
        <v/>
      </c>
      <c r="M891" s="4" t="str">
        <f>IFERROR(VLOOKUP(J891,Config!$A:$G,7,0),"")</f>
        <v/>
      </c>
    </row>
    <row r="892" spans="1:13" x14ac:dyDescent="0.25">
      <c r="A892" s="1">
        <v>895</v>
      </c>
      <c r="B892" s="4">
        <f t="shared" ref="B892:B955" si="29">YEAR(D892)</f>
        <v>1900</v>
      </c>
      <c r="C892" s="4">
        <f t="shared" ref="C892:C955" si="30">MONTH(D892)</f>
        <v>1</v>
      </c>
      <c r="G892" s="4" t="s">
        <v>71</v>
      </c>
      <c r="K892" s="4" t="str">
        <f>IFERROR(VLOOKUP(J892,Config!$A:$B,2,0),"")</f>
        <v/>
      </c>
      <c r="M892" s="4" t="str">
        <f>IFERROR(VLOOKUP(J892,Config!$A:$G,7,0),"")</f>
        <v/>
      </c>
    </row>
    <row r="893" spans="1:13" x14ac:dyDescent="0.25">
      <c r="A893" s="1">
        <v>896</v>
      </c>
      <c r="B893" s="4">
        <f t="shared" si="29"/>
        <v>1900</v>
      </c>
      <c r="C893" s="4">
        <f t="shared" si="30"/>
        <v>1</v>
      </c>
      <c r="G893" s="4" t="s">
        <v>71</v>
      </c>
      <c r="K893" s="4" t="str">
        <f>IFERROR(VLOOKUP(J893,Config!$A:$B,2,0),"")</f>
        <v/>
      </c>
      <c r="M893" s="4" t="str">
        <f>IFERROR(VLOOKUP(J893,Config!$A:$G,7,0),"")</f>
        <v/>
      </c>
    </row>
    <row r="894" spans="1:13" x14ac:dyDescent="0.25">
      <c r="A894" s="1">
        <v>897</v>
      </c>
      <c r="B894" s="4">
        <f t="shared" si="29"/>
        <v>1900</v>
      </c>
      <c r="C894" s="4">
        <f t="shared" si="30"/>
        <v>1</v>
      </c>
      <c r="G894" s="4" t="s">
        <v>71</v>
      </c>
      <c r="K894" s="4" t="str">
        <f>IFERROR(VLOOKUP(J894,Config!$A:$B,2,0),"")</f>
        <v/>
      </c>
      <c r="M894" s="4" t="str">
        <f>IFERROR(VLOOKUP(J894,Config!$A:$G,7,0),"")</f>
        <v/>
      </c>
    </row>
    <row r="895" spans="1:13" x14ac:dyDescent="0.25">
      <c r="A895" s="1">
        <v>898</v>
      </c>
      <c r="B895" s="4">
        <f t="shared" si="29"/>
        <v>1900</v>
      </c>
      <c r="C895" s="4">
        <f t="shared" si="30"/>
        <v>1</v>
      </c>
      <c r="G895" s="4" t="s">
        <v>71</v>
      </c>
      <c r="K895" s="4" t="str">
        <f>IFERROR(VLOOKUP(J895,Config!$A:$B,2,0),"")</f>
        <v/>
      </c>
      <c r="M895" s="4" t="str">
        <f>IFERROR(VLOOKUP(J895,Config!$A:$G,7,0),"")</f>
        <v/>
      </c>
    </row>
    <row r="896" spans="1:13" x14ac:dyDescent="0.25">
      <c r="A896" s="1">
        <v>899</v>
      </c>
      <c r="B896" s="4">
        <f t="shared" si="29"/>
        <v>1900</v>
      </c>
      <c r="C896" s="4">
        <f t="shared" si="30"/>
        <v>1</v>
      </c>
      <c r="G896" s="4" t="s">
        <v>71</v>
      </c>
      <c r="K896" s="4" t="str">
        <f>IFERROR(VLOOKUP(J896,Config!$A:$B,2,0),"")</f>
        <v/>
      </c>
      <c r="M896" s="4" t="str">
        <f>IFERROR(VLOOKUP(J896,Config!$A:$G,7,0),"")</f>
        <v/>
      </c>
    </row>
    <row r="897" spans="1:13" x14ac:dyDescent="0.25">
      <c r="A897" s="1">
        <v>900</v>
      </c>
      <c r="B897" s="4">
        <f t="shared" si="29"/>
        <v>1900</v>
      </c>
      <c r="C897" s="4">
        <f t="shared" si="30"/>
        <v>1</v>
      </c>
      <c r="G897" s="4" t="s">
        <v>71</v>
      </c>
      <c r="K897" s="4" t="str">
        <f>IFERROR(VLOOKUP(J897,Config!$A:$B,2,0),"")</f>
        <v/>
      </c>
      <c r="M897" s="4" t="str">
        <f>IFERROR(VLOOKUP(J897,Config!$A:$G,7,0),"")</f>
        <v/>
      </c>
    </row>
    <row r="898" spans="1:13" x14ac:dyDescent="0.25">
      <c r="A898" s="1">
        <v>901</v>
      </c>
      <c r="B898" s="4">
        <f t="shared" si="29"/>
        <v>1900</v>
      </c>
      <c r="C898" s="4">
        <f t="shared" si="30"/>
        <v>1</v>
      </c>
      <c r="G898" s="4" t="s">
        <v>71</v>
      </c>
      <c r="K898" s="4" t="str">
        <f>IFERROR(VLOOKUP(J898,Config!$A:$B,2,0),"")</f>
        <v/>
      </c>
      <c r="M898" s="4" t="str">
        <f>IFERROR(VLOOKUP(J898,Config!$A:$G,7,0),"")</f>
        <v/>
      </c>
    </row>
    <row r="899" spans="1:13" x14ac:dyDescent="0.25">
      <c r="A899" s="1">
        <v>902</v>
      </c>
      <c r="B899" s="4">
        <f t="shared" si="29"/>
        <v>1900</v>
      </c>
      <c r="C899" s="4">
        <f t="shared" si="30"/>
        <v>1</v>
      </c>
      <c r="G899" s="4" t="s">
        <v>71</v>
      </c>
      <c r="K899" s="4" t="str">
        <f>IFERROR(VLOOKUP(J899,Config!$A:$B,2,0),"")</f>
        <v/>
      </c>
      <c r="M899" s="4" t="str">
        <f>IFERROR(VLOOKUP(J899,Config!$A:$G,7,0),"")</f>
        <v/>
      </c>
    </row>
    <row r="900" spans="1:13" x14ac:dyDescent="0.25">
      <c r="A900" s="1">
        <v>903</v>
      </c>
      <c r="B900" s="4">
        <f t="shared" si="29"/>
        <v>1900</v>
      </c>
      <c r="C900" s="4">
        <f t="shared" si="30"/>
        <v>1</v>
      </c>
      <c r="G900" s="4" t="s">
        <v>71</v>
      </c>
      <c r="K900" s="4" t="str">
        <f>IFERROR(VLOOKUP(J900,Config!$A:$B,2,0),"")</f>
        <v/>
      </c>
      <c r="M900" s="4" t="str">
        <f>IFERROR(VLOOKUP(J900,Config!$A:$G,7,0),"")</f>
        <v/>
      </c>
    </row>
    <row r="901" spans="1:13" x14ac:dyDescent="0.25">
      <c r="A901" s="1">
        <v>904</v>
      </c>
      <c r="B901" s="4">
        <f t="shared" si="29"/>
        <v>1900</v>
      </c>
      <c r="C901" s="4">
        <f t="shared" si="30"/>
        <v>1</v>
      </c>
      <c r="G901" s="4" t="s">
        <v>71</v>
      </c>
      <c r="K901" s="4" t="str">
        <f>IFERROR(VLOOKUP(J901,Config!$A:$B,2,0),"")</f>
        <v/>
      </c>
      <c r="M901" s="4" t="str">
        <f>IFERROR(VLOOKUP(J901,Config!$A:$G,7,0),"")</f>
        <v/>
      </c>
    </row>
    <row r="902" spans="1:13" x14ac:dyDescent="0.25">
      <c r="A902" s="1">
        <v>905</v>
      </c>
      <c r="B902" s="4">
        <f t="shared" si="29"/>
        <v>1900</v>
      </c>
      <c r="C902" s="4">
        <f t="shared" si="30"/>
        <v>1</v>
      </c>
      <c r="G902" s="4" t="s">
        <v>71</v>
      </c>
      <c r="K902" s="4" t="str">
        <f>IFERROR(VLOOKUP(J902,Config!$A:$B,2,0),"")</f>
        <v/>
      </c>
      <c r="M902" s="4" t="str">
        <f>IFERROR(VLOOKUP(J902,Config!$A:$G,7,0),"")</f>
        <v/>
      </c>
    </row>
    <row r="903" spans="1:13" x14ac:dyDescent="0.25">
      <c r="A903" s="1">
        <v>906</v>
      </c>
      <c r="B903" s="4">
        <f t="shared" si="29"/>
        <v>1900</v>
      </c>
      <c r="C903" s="4">
        <f t="shared" si="30"/>
        <v>1</v>
      </c>
      <c r="G903" s="4" t="s">
        <v>71</v>
      </c>
      <c r="K903" s="4" t="str">
        <f>IFERROR(VLOOKUP(J903,Config!$A:$B,2,0),"")</f>
        <v/>
      </c>
      <c r="M903" s="4" t="str">
        <f>IFERROR(VLOOKUP(J903,Config!$A:$G,7,0),"")</f>
        <v/>
      </c>
    </row>
    <row r="904" spans="1:13" x14ac:dyDescent="0.25">
      <c r="A904" s="1">
        <v>907</v>
      </c>
      <c r="B904" s="4">
        <f t="shared" si="29"/>
        <v>1900</v>
      </c>
      <c r="C904" s="4">
        <f t="shared" si="30"/>
        <v>1</v>
      </c>
      <c r="G904" s="4" t="s">
        <v>71</v>
      </c>
      <c r="K904" s="4" t="str">
        <f>IFERROR(VLOOKUP(J904,Config!$A:$B,2,0),"")</f>
        <v/>
      </c>
      <c r="M904" s="4" t="str">
        <f>IFERROR(VLOOKUP(J904,Config!$A:$G,7,0),"")</f>
        <v/>
      </c>
    </row>
    <row r="905" spans="1:13" x14ac:dyDescent="0.25">
      <c r="A905" s="1">
        <v>908</v>
      </c>
      <c r="B905" s="4">
        <f t="shared" si="29"/>
        <v>1900</v>
      </c>
      <c r="C905" s="4">
        <f t="shared" si="30"/>
        <v>1</v>
      </c>
      <c r="G905" s="4" t="s">
        <v>71</v>
      </c>
      <c r="K905" s="4" t="str">
        <f>IFERROR(VLOOKUP(J905,Config!$A:$B,2,0),"")</f>
        <v/>
      </c>
      <c r="M905" s="4" t="str">
        <f>IFERROR(VLOOKUP(J905,Config!$A:$G,7,0),"")</f>
        <v/>
      </c>
    </row>
    <row r="906" spans="1:13" x14ac:dyDescent="0.25">
      <c r="A906" s="1">
        <v>909</v>
      </c>
      <c r="B906" s="4">
        <f t="shared" si="29"/>
        <v>1900</v>
      </c>
      <c r="C906" s="4">
        <f t="shared" si="30"/>
        <v>1</v>
      </c>
      <c r="G906" s="4" t="s">
        <v>71</v>
      </c>
      <c r="K906" s="4" t="str">
        <f>IFERROR(VLOOKUP(J906,Config!$A:$B,2,0),"")</f>
        <v/>
      </c>
      <c r="M906" s="4" t="str">
        <f>IFERROR(VLOOKUP(J906,Config!$A:$G,7,0),"")</f>
        <v/>
      </c>
    </row>
    <row r="907" spans="1:13" x14ac:dyDescent="0.25">
      <c r="A907" s="1">
        <v>910</v>
      </c>
      <c r="B907" s="4">
        <f t="shared" si="29"/>
        <v>1900</v>
      </c>
      <c r="C907" s="4">
        <f t="shared" si="30"/>
        <v>1</v>
      </c>
      <c r="G907" s="4" t="s">
        <v>71</v>
      </c>
      <c r="K907" s="4" t="str">
        <f>IFERROR(VLOOKUP(J907,Config!$A:$B,2,0),"")</f>
        <v/>
      </c>
      <c r="M907" s="4" t="str">
        <f>IFERROR(VLOOKUP(J907,Config!$A:$G,7,0),"")</f>
        <v/>
      </c>
    </row>
    <row r="908" spans="1:13" x14ac:dyDescent="0.25">
      <c r="A908" s="1">
        <v>911</v>
      </c>
      <c r="B908" s="4">
        <f t="shared" si="29"/>
        <v>1900</v>
      </c>
      <c r="C908" s="4">
        <f t="shared" si="30"/>
        <v>1</v>
      </c>
      <c r="G908" s="4" t="s">
        <v>71</v>
      </c>
      <c r="K908" s="4" t="str">
        <f>IFERROR(VLOOKUP(J908,Config!$A:$B,2,0),"")</f>
        <v/>
      </c>
      <c r="M908" s="4" t="str">
        <f>IFERROR(VLOOKUP(J908,Config!$A:$G,7,0),"")</f>
        <v/>
      </c>
    </row>
    <row r="909" spans="1:13" x14ac:dyDescent="0.25">
      <c r="A909" s="1">
        <v>912</v>
      </c>
      <c r="B909" s="4">
        <f t="shared" si="29"/>
        <v>1900</v>
      </c>
      <c r="C909" s="4">
        <f t="shared" si="30"/>
        <v>1</v>
      </c>
      <c r="G909" s="4" t="s">
        <v>71</v>
      </c>
      <c r="K909" s="4" t="str">
        <f>IFERROR(VLOOKUP(J909,Config!$A:$B,2,0),"")</f>
        <v/>
      </c>
      <c r="M909" s="4" t="str">
        <f>IFERROR(VLOOKUP(J909,Config!$A:$G,7,0),"")</f>
        <v/>
      </c>
    </row>
    <row r="910" spans="1:13" x14ac:dyDescent="0.25">
      <c r="A910" s="1">
        <v>913</v>
      </c>
      <c r="B910" s="4">
        <f t="shared" si="29"/>
        <v>1900</v>
      </c>
      <c r="C910" s="4">
        <f t="shared" si="30"/>
        <v>1</v>
      </c>
      <c r="G910" s="4" t="s">
        <v>71</v>
      </c>
      <c r="K910" s="4" t="str">
        <f>IFERROR(VLOOKUP(J910,Config!$A:$B,2,0),"")</f>
        <v/>
      </c>
      <c r="M910" s="4" t="str">
        <f>IFERROR(VLOOKUP(J910,Config!$A:$G,7,0),"")</f>
        <v/>
      </c>
    </row>
    <row r="911" spans="1:13" x14ac:dyDescent="0.25">
      <c r="A911" s="1">
        <v>914</v>
      </c>
      <c r="B911" s="4">
        <f t="shared" si="29"/>
        <v>1900</v>
      </c>
      <c r="C911" s="4">
        <f t="shared" si="30"/>
        <v>1</v>
      </c>
      <c r="G911" s="4" t="s">
        <v>71</v>
      </c>
      <c r="K911" s="4" t="str">
        <f>IFERROR(VLOOKUP(J911,Config!$A:$B,2,0),"")</f>
        <v/>
      </c>
      <c r="M911" s="4" t="str">
        <f>IFERROR(VLOOKUP(J911,Config!$A:$G,7,0),"")</f>
        <v/>
      </c>
    </row>
    <row r="912" spans="1:13" x14ac:dyDescent="0.25">
      <c r="A912" s="1">
        <v>915</v>
      </c>
      <c r="B912" s="4">
        <f t="shared" si="29"/>
        <v>1900</v>
      </c>
      <c r="C912" s="4">
        <f t="shared" si="30"/>
        <v>1</v>
      </c>
      <c r="G912" s="4" t="s">
        <v>71</v>
      </c>
      <c r="K912" s="4" t="str">
        <f>IFERROR(VLOOKUP(J912,Config!$A:$B,2,0),"")</f>
        <v/>
      </c>
      <c r="M912" s="4" t="str">
        <f>IFERROR(VLOOKUP(J912,Config!$A:$G,7,0),"")</f>
        <v/>
      </c>
    </row>
    <row r="913" spans="1:13" x14ac:dyDescent="0.25">
      <c r="A913" s="1">
        <v>916</v>
      </c>
      <c r="B913" s="4">
        <f t="shared" si="29"/>
        <v>1900</v>
      </c>
      <c r="C913" s="4">
        <f t="shared" si="30"/>
        <v>1</v>
      </c>
      <c r="G913" s="4" t="s">
        <v>71</v>
      </c>
      <c r="K913" s="4" t="str">
        <f>IFERROR(VLOOKUP(J913,Config!$A:$B,2,0),"")</f>
        <v/>
      </c>
      <c r="M913" s="4" t="str">
        <f>IFERROR(VLOOKUP(J913,Config!$A:$G,7,0),"")</f>
        <v/>
      </c>
    </row>
    <row r="914" spans="1:13" x14ac:dyDescent="0.25">
      <c r="A914" s="1">
        <v>917</v>
      </c>
      <c r="B914" s="4">
        <f t="shared" si="29"/>
        <v>1900</v>
      </c>
      <c r="C914" s="4">
        <f t="shared" si="30"/>
        <v>1</v>
      </c>
      <c r="G914" s="4" t="s">
        <v>71</v>
      </c>
      <c r="K914" s="4" t="str">
        <f>IFERROR(VLOOKUP(J914,Config!$A:$B,2,0),"")</f>
        <v/>
      </c>
      <c r="M914" s="4" t="str">
        <f>IFERROR(VLOOKUP(J914,Config!$A:$G,7,0),"")</f>
        <v/>
      </c>
    </row>
    <row r="915" spans="1:13" x14ac:dyDescent="0.25">
      <c r="A915" s="1">
        <v>918</v>
      </c>
      <c r="B915" s="4">
        <f t="shared" si="29"/>
        <v>1900</v>
      </c>
      <c r="C915" s="4">
        <f t="shared" si="30"/>
        <v>1</v>
      </c>
      <c r="G915" s="4" t="s">
        <v>71</v>
      </c>
      <c r="K915" s="4" t="str">
        <f>IFERROR(VLOOKUP(J915,Config!$A:$B,2,0),"")</f>
        <v/>
      </c>
      <c r="M915" s="4" t="str">
        <f>IFERROR(VLOOKUP(J915,Config!$A:$G,7,0),"")</f>
        <v/>
      </c>
    </row>
    <row r="916" spans="1:13" x14ac:dyDescent="0.25">
      <c r="A916" s="1">
        <v>919</v>
      </c>
      <c r="B916" s="4">
        <f t="shared" si="29"/>
        <v>1900</v>
      </c>
      <c r="C916" s="4">
        <f t="shared" si="30"/>
        <v>1</v>
      </c>
      <c r="G916" s="4" t="s">
        <v>71</v>
      </c>
      <c r="K916" s="4" t="str">
        <f>IFERROR(VLOOKUP(J916,Config!$A:$B,2,0),"")</f>
        <v/>
      </c>
      <c r="M916" s="4" t="str">
        <f>IFERROR(VLOOKUP(J916,Config!$A:$G,7,0),"")</f>
        <v/>
      </c>
    </row>
    <row r="917" spans="1:13" x14ac:dyDescent="0.25">
      <c r="A917" s="1">
        <v>920</v>
      </c>
      <c r="B917" s="4">
        <f t="shared" si="29"/>
        <v>1900</v>
      </c>
      <c r="C917" s="4">
        <f t="shared" si="30"/>
        <v>1</v>
      </c>
      <c r="G917" s="4" t="s">
        <v>71</v>
      </c>
      <c r="K917" s="4" t="str">
        <f>IFERROR(VLOOKUP(J917,Config!$A:$B,2,0),"")</f>
        <v/>
      </c>
      <c r="M917" s="4" t="str">
        <f>IFERROR(VLOOKUP(J917,Config!$A:$G,7,0),"")</f>
        <v/>
      </c>
    </row>
    <row r="918" spans="1:13" x14ac:dyDescent="0.25">
      <c r="A918" s="1">
        <v>921</v>
      </c>
      <c r="B918" s="4">
        <f t="shared" si="29"/>
        <v>1900</v>
      </c>
      <c r="C918" s="4">
        <f t="shared" si="30"/>
        <v>1</v>
      </c>
      <c r="G918" s="4" t="s">
        <v>71</v>
      </c>
      <c r="K918" s="4" t="str">
        <f>IFERROR(VLOOKUP(J918,Config!$A:$B,2,0),"")</f>
        <v/>
      </c>
      <c r="M918" s="4" t="str">
        <f>IFERROR(VLOOKUP(J918,Config!$A:$G,7,0),"")</f>
        <v/>
      </c>
    </row>
    <row r="919" spans="1:13" x14ac:dyDescent="0.25">
      <c r="A919" s="1">
        <v>922</v>
      </c>
      <c r="B919" s="4">
        <f t="shared" si="29"/>
        <v>1900</v>
      </c>
      <c r="C919" s="4">
        <f t="shared" si="30"/>
        <v>1</v>
      </c>
      <c r="G919" s="4" t="s">
        <v>71</v>
      </c>
      <c r="K919" s="4" t="str">
        <f>IFERROR(VLOOKUP(J919,Config!$A:$B,2,0),"")</f>
        <v/>
      </c>
      <c r="M919" s="4" t="str">
        <f>IFERROR(VLOOKUP(J919,Config!$A:$G,7,0),"")</f>
        <v/>
      </c>
    </row>
    <row r="920" spans="1:13" x14ac:dyDescent="0.25">
      <c r="A920" s="1">
        <v>923</v>
      </c>
      <c r="B920" s="4">
        <f t="shared" si="29"/>
        <v>1900</v>
      </c>
      <c r="C920" s="4">
        <f t="shared" si="30"/>
        <v>1</v>
      </c>
      <c r="G920" s="4" t="s">
        <v>71</v>
      </c>
      <c r="K920" s="4" t="str">
        <f>IFERROR(VLOOKUP(J920,Config!$A:$B,2,0),"")</f>
        <v/>
      </c>
      <c r="M920" s="4" t="str">
        <f>IFERROR(VLOOKUP(J920,Config!$A:$G,7,0),"")</f>
        <v/>
      </c>
    </row>
    <row r="921" spans="1:13" x14ac:dyDescent="0.25">
      <c r="A921" s="1">
        <v>924</v>
      </c>
      <c r="B921" s="4">
        <f t="shared" si="29"/>
        <v>1900</v>
      </c>
      <c r="C921" s="4">
        <f t="shared" si="30"/>
        <v>1</v>
      </c>
      <c r="G921" s="4" t="s">
        <v>71</v>
      </c>
      <c r="K921" s="4" t="str">
        <f>IFERROR(VLOOKUP(J921,Config!$A:$B,2,0),"")</f>
        <v/>
      </c>
      <c r="M921" s="4" t="str">
        <f>IFERROR(VLOOKUP(J921,Config!$A:$G,7,0),"")</f>
        <v/>
      </c>
    </row>
    <row r="922" spans="1:13" x14ac:dyDescent="0.25">
      <c r="A922" s="1">
        <v>925</v>
      </c>
      <c r="B922" s="4">
        <f t="shared" si="29"/>
        <v>1900</v>
      </c>
      <c r="C922" s="4">
        <f t="shared" si="30"/>
        <v>1</v>
      </c>
      <c r="G922" s="4" t="s">
        <v>71</v>
      </c>
      <c r="K922" s="4" t="str">
        <f>IFERROR(VLOOKUP(J922,Config!$A:$B,2,0),"")</f>
        <v/>
      </c>
      <c r="M922" s="4" t="str">
        <f>IFERROR(VLOOKUP(J922,Config!$A:$G,7,0),"")</f>
        <v/>
      </c>
    </row>
    <row r="923" spans="1:13" x14ac:dyDescent="0.25">
      <c r="A923" s="1">
        <v>926</v>
      </c>
      <c r="B923" s="4">
        <f t="shared" si="29"/>
        <v>1900</v>
      </c>
      <c r="C923" s="4">
        <f t="shared" si="30"/>
        <v>1</v>
      </c>
      <c r="G923" s="4" t="s">
        <v>71</v>
      </c>
      <c r="K923" s="4" t="str">
        <f>IFERROR(VLOOKUP(J923,Config!$A:$B,2,0),"")</f>
        <v/>
      </c>
      <c r="M923" s="4" t="str">
        <f>IFERROR(VLOOKUP(J923,Config!$A:$G,7,0),"")</f>
        <v/>
      </c>
    </row>
    <row r="924" spans="1:13" x14ac:dyDescent="0.25">
      <c r="A924" s="1">
        <v>927</v>
      </c>
      <c r="B924" s="4">
        <f t="shared" si="29"/>
        <v>1900</v>
      </c>
      <c r="C924" s="4">
        <f t="shared" si="30"/>
        <v>1</v>
      </c>
      <c r="G924" s="4" t="s">
        <v>71</v>
      </c>
      <c r="K924" s="4" t="str">
        <f>IFERROR(VLOOKUP(J924,Config!$A:$B,2,0),"")</f>
        <v/>
      </c>
      <c r="M924" s="4" t="str">
        <f>IFERROR(VLOOKUP(J924,Config!$A:$G,7,0),"")</f>
        <v/>
      </c>
    </row>
    <row r="925" spans="1:13" x14ac:dyDescent="0.25">
      <c r="A925" s="1">
        <v>928</v>
      </c>
      <c r="B925" s="4">
        <f t="shared" si="29"/>
        <v>1900</v>
      </c>
      <c r="C925" s="4">
        <f t="shared" si="30"/>
        <v>1</v>
      </c>
      <c r="G925" s="4" t="s">
        <v>71</v>
      </c>
      <c r="K925" s="4" t="str">
        <f>IFERROR(VLOOKUP(J925,Config!$A:$B,2,0),"")</f>
        <v/>
      </c>
      <c r="M925" s="4" t="str">
        <f>IFERROR(VLOOKUP(J925,Config!$A:$G,7,0),"")</f>
        <v/>
      </c>
    </row>
    <row r="926" spans="1:13" x14ac:dyDescent="0.25">
      <c r="A926" s="1">
        <v>929</v>
      </c>
      <c r="B926" s="4">
        <f t="shared" si="29"/>
        <v>1900</v>
      </c>
      <c r="C926" s="4">
        <f t="shared" si="30"/>
        <v>1</v>
      </c>
      <c r="G926" s="4" t="s">
        <v>71</v>
      </c>
      <c r="K926" s="4" t="str">
        <f>IFERROR(VLOOKUP(J926,Config!$A:$B,2,0),"")</f>
        <v/>
      </c>
      <c r="M926" s="4" t="str">
        <f>IFERROR(VLOOKUP(J926,Config!$A:$G,7,0),"")</f>
        <v/>
      </c>
    </row>
    <row r="927" spans="1:13" x14ac:dyDescent="0.25">
      <c r="A927" s="1">
        <v>930</v>
      </c>
      <c r="B927" s="4">
        <f t="shared" si="29"/>
        <v>1900</v>
      </c>
      <c r="C927" s="4">
        <f t="shared" si="30"/>
        <v>1</v>
      </c>
      <c r="G927" s="4" t="s">
        <v>71</v>
      </c>
      <c r="K927" s="4" t="str">
        <f>IFERROR(VLOOKUP(J927,Config!$A:$B,2,0),"")</f>
        <v/>
      </c>
      <c r="M927" s="4" t="str">
        <f>IFERROR(VLOOKUP(J927,Config!$A:$G,7,0),"")</f>
        <v/>
      </c>
    </row>
    <row r="928" spans="1:13" x14ac:dyDescent="0.25">
      <c r="A928" s="1">
        <v>931</v>
      </c>
      <c r="B928" s="4">
        <f t="shared" si="29"/>
        <v>1900</v>
      </c>
      <c r="C928" s="4">
        <f t="shared" si="30"/>
        <v>1</v>
      </c>
      <c r="G928" s="4" t="s">
        <v>71</v>
      </c>
      <c r="K928" s="4" t="str">
        <f>IFERROR(VLOOKUP(J928,Config!$A:$B,2,0),"")</f>
        <v/>
      </c>
      <c r="M928" s="4" t="str">
        <f>IFERROR(VLOOKUP(J928,Config!$A:$G,7,0),"")</f>
        <v/>
      </c>
    </row>
    <row r="929" spans="1:13" x14ac:dyDescent="0.25">
      <c r="A929" s="1">
        <v>932</v>
      </c>
      <c r="B929" s="4">
        <f t="shared" si="29"/>
        <v>1900</v>
      </c>
      <c r="C929" s="4">
        <f t="shared" si="30"/>
        <v>1</v>
      </c>
      <c r="G929" s="4" t="s">
        <v>71</v>
      </c>
      <c r="K929" s="4" t="str">
        <f>IFERROR(VLOOKUP(J929,Config!$A:$B,2,0),"")</f>
        <v/>
      </c>
      <c r="M929" s="4" t="str">
        <f>IFERROR(VLOOKUP(J929,Config!$A:$G,7,0),"")</f>
        <v/>
      </c>
    </row>
    <row r="930" spans="1:13" x14ac:dyDescent="0.25">
      <c r="A930" s="1">
        <v>933</v>
      </c>
      <c r="B930" s="4">
        <f t="shared" si="29"/>
        <v>1900</v>
      </c>
      <c r="C930" s="4">
        <f t="shared" si="30"/>
        <v>1</v>
      </c>
      <c r="G930" s="4" t="s">
        <v>71</v>
      </c>
      <c r="K930" s="4" t="str">
        <f>IFERROR(VLOOKUP(J930,Config!$A:$B,2,0),"")</f>
        <v/>
      </c>
      <c r="M930" s="4" t="str">
        <f>IFERROR(VLOOKUP(J930,Config!$A:$G,7,0),"")</f>
        <v/>
      </c>
    </row>
    <row r="931" spans="1:13" x14ac:dyDescent="0.25">
      <c r="A931" s="1">
        <v>934</v>
      </c>
      <c r="B931" s="4">
        <f t="shared" si="29"/>
        <v>1900</v>
      </c>
      <c r="C931" s="4">
        <f t="shared" si="30"/>
        <v>1</v>
      </c>
      <c r="G931" s="4" t="s">
        <v>71</v>
      </c>
      <c r="K931" s="4" t="str">
        <f>IFERROR(VLOOKUP(J931,Config!$A:$B,2,0),"")</f>
        <v/>
      </c>
      <c r="M931" s="4" t="str">
        <f>IFERROR(VLOOKUP(J931,Config!$A:$G,7,0),"")</f>
        <v/>
      </c>
    </row>
    <row r="932" spans="1:13" x14ac:dyDescent="0.25">
      <c r="A932" s="1">
        <v>935</v>
      </c>
      <c r="B932" s="4">
        <f t="shared" si="29"/>
        <v>1900</v>
      </c>
      <c r="C932" s="4">
        <f t="shared" si="30"/>
        <v>1</v>
      </c>
      <c r="G932" s="4" t="s">
        <v>71</v>
      </c>
      <c r="K932" s="4" t="str">
        <f>IFERROR(VLOOKUP(J932,Config!$A:$B,2,0),"")</f>
        <v/>
      </c>
      <c r="M932" s="4" t="str">
        <f>IFERROR(VLOOKUP(J932,Config!$A:$G,7,0),"")</f>
        <v/>
      </c>
    </row>
    <row r="933" spans="1:13" x14ac:dyDescent="0.25">
      <c r="A933" s="1">
        <v>936</v>
      </c>
      <c r="B933" s="4">
        <f t="shared" si="29"/>
        <v>1900</v>
      </c>
      <c r="C933" s="4">
        <f t="shared" si="30"/>
        <v>1</v>
      </c>
      <c r="G933" s="4" t="s">
        <v>71</v>
      </c>
      <c r="K933" s="4" t="str">
        <f>IFERROR(VLOOKUP(J933,Config!$A:$B,2,0),"")</f>
        <v/>
      </c>
      <c r="M933" s="4" t="str">
        <f>IFERROR(VLOOKUP(J933,Config!$A:$G,7,0),"")</f>
        <v/>
      </c>
    </row>
    <row r="934" spans="1:13" x14ac:dyDescent="0.25">
      <c r="A934" s="1">
        <v>937</v>
      </c>
      <c r="B934" s="4">
        <f t="shared" si="29"/>
        <v>1900</v>
      </c>
      <c r="C934" s="4">
        <f t="shared" si="30"/>
        <v>1</v>
      </c>
      <c r="G934" s="4" t="s">
        <v>71</v>
      </c>
      <c r="K934" s="4" t="str">
        <f>IFERROR(VLOOKUP(J934,Config!$A:$B,2,0),"")</f>
        <v/>
      </c>
      <c r="M934" s="4" t="str">
        <f>IFERROR(VLOOKUP(J934,Config!$A:$G,7,0),"")</f>
        <v/>
      </c>
    </row>
    <row r="935" spans="1:13" x14ac:dyDescent="0.25">
      <c r="A935" s="1">
        <v>938</v>
      </c>
      <c r="B935" s="4">
        <f t="shared" si="29"/>
        <v>1900</v>
      </c>
      <c r="C935" s="4">
        <f t="shared" si="30"/>
        <v>1</v>
      </c>
      <c r="G935" s="4" t="s">
        <v>71</v>
      </c>
      <c r="K935" s="4" t="str">
        <f>IFERROR(VLOOKUP(J935,Config!$A:$B,2,0),"")</f>
        <v/>
      </c>
      <c r="M935" s="4" t="str">
        <f>IFERROR(VLOOKUP(J935,Config!$A:$G,7,0),"")</f>
        <v/>
      </c>
    </row>
    <row r="936" spans="1:13" x14ac:dyDescent="0.25">
      <c r="A936" s="1">
        <v>939</v>
      </c>
      <c r="B936" s="4">
        <f t="shared" si="29"/>
        <v>1900</v>
      </c>
      <c r="C936" s="4">
        <f t="shared" si="30"/>
        <v>1</v>
      </c>
      <c r="G936" s="4" t="s">
        <v>71</v>
      </c>
      <c r="K936" s="4" t="str">
        <f>IFERROR(VLOOKUP(J936,Config!$A:$B,2,0),"")</f>
        <v/>
      </c>
      <c r="M936" s="4" t="str">
        <f>IFERROR(VLOOKUP(J936,Config!$A:$G,7,0),"")</f>
        <v/>
      </c>
    </row>
    <row r="937" spans="1:13" x14ac:dyDescent="0.25">
      <c r="A937" s="1">
        <v>940</v>
      </c>
      <c r="B937" s="4">
        <f t="shared" si="29"/>
        <v>1900</v>
      </c>
      <c r="C937" s="4">
        <f t="shared" si="30"/>
        <v>1</v>
      </c>
      <c r="G937" s="4" t="s">
        <v>71</v>
      </c>
      <c r="K937" s="4" t="str">
        <f>IFERROR(VLOOKUP(J937,Config!$A:$B,2,0),"")</f>
        <v/>
      </c>
      <c r="M937" s="4" t="str">
        <f>IFERROR(VLOOKUP(J937,Config!$A:$G,7,0),"")</f>
        <v/>
      </c>
    </row>
    <row r="938" spans="1:13" x14ac:dyDescent="0.25">
      <c r="A938" s="1">
        <v>941</v>
      </c>
      <c r="B938" s="4">
        <f t="shared" si="29"/>
        <v>1900</v>
      </c>
      <c r="C938" s="4">
        <f t="shared" si="30"/>
        <v>1</v>
      </c>
      <c r="G938" s="4" t="s">
        <v>71</v>
      </c>
      <c r="K938" s="4" t="str">
        <f>IFERROR(VLOOKUP(J938,Config!$A:$B,2,0),"")</f>
        <v/>
      </c>
      <c r="M938" s="4" t="str">
        <f>IFERROR(VLOOKUP(J938,Config!$A:$G,7,0),"")</f>
        <v/>
      </c>
    </row>
    <row r="939" spans="1:13" x14ac:dyDescent="0.25">
      <c r="A939" s="1">
        <v>942</v>
      </c>
      <c r="B939" s="4">
        <f t="shared" si="29"/>
        <v>1900</v>
      </c>
      <c r="C939" s="4">
        <f t="shared" si="30"/>
        <v>1</v>
      </c>
      <c r="G939" s="4" t="s">
        <v>71</v>
      </c>
      <c r="K939" s="4" t="str">
        <f>IFERROR(VLOOKUP(J939,Config!$A:$B,2,0),"")</f>
        <v/>
      </c>
      <c r="M939" s="4" t="str">
        <f>IFERROR(VLOOKUP(J939,Config!$A:$G,7,0),"")</f>
        <v/>
      </c>
    </row>
    <row r="940" spans="1:13" x14ac:dyDescent="0.25">
      <c r="A940" s="1">
        <v>943</v>
      </c>
      <c r="B940" s="4">
        <f t="shared" si="29"/>
        <v>1900</v>
      </c>
      <c r="C940" s="4">
        <f t="shared" si="30"/>
        <v>1</v>
      </c>
      <c r="G940" s="4" t="s">
        <v>71</v>
      </c>
      <c r="K940" s="4" t="str">
        <f>IFERROR(VLOOKUP(J940,Config!$A:$B,2,0),"")</f>
        <v/>
      </c>
      <c r="M940" s="4" t="str">
        <f>IFERROR(VLOOKUP(J940,Config!$A:$G,7,0),"")</f>
        <v/>
      </c>
    </row>
    <row r="941" spans="1:13" x14ac:dyDescent="0.25">
      <c r="A941" s="1">
        <v>944</v>
      </c>
      <c r="B941" s="4">
        <f t="shared" si="29"/>
        <v>1900</v>
      </c>
      <c r="C941" s="4">
        <f t="shared" si="30"/>
        <v>1</v>
      </c>
      <c r="G941" s="4" t="s">
        <v>71</v>
      </c>
      <c r="K941" s="4" t="str">
        <f>IFERROR(VLOOKUP(J941,Config!$A:$B,2,0),"")</f>
        <v/>
      </c>
      <c r="M941" s="4" t="str">
        <f>IFERROR(VLOOKUP(J941,Config!$A:$G,7,0),"")</f>
        <v/>
      </c>
    </row>
    <row r="942" spans="1:13" x14ac:dyDescent="0.25">
      <c r="A942" s="1">
        <v>945</v>
      </c>
      <c r="B942" s="4">
        <f t="shared" si="29"/>
        <v>1900</v>
      </c>
      <c r="C942" s="4">
        <f t="shared" si="30"/>
        <v>1</v>
      </c>
      <c r="G942" s="4" t="s">
        <v>71</v>
      </c>
      <c r="K942" s="4" t="str">
        <f>IFERROR(VLOOKUP(J942,Config!$A:$B,2,0),"")</f>
        <v/>
      </c>
      <c r="M942" s="4" t="str">
        <f>IFERROR(VLOOKUP(J942,Config!$A:$G,7,0),"")</f>
        <v/>
      </c>
    </row>
    <row r="943" spans="1:13" x14ac:dyDescent="0.25">
      <c r="A943" s="1">
        <v>946</v>
      </c>
      <c r="B943" s="4">
        <f t="shared" si="29"/>
        <v>1900</v>
      </c>
      <c r="C943" s="4">
        <f t="shared" si="30"/>
        <v>1</v>
      </c>
      <c r="G943" s="4" t="s">
        <v>71</v>
      </c>
      <c r="K943" s="4" t="str">
        <f>IFERROR(VLOOKUP(J943,Config!$A:$B,2,0),"")</f>
        <v/>
      </c>
      <c r="M943" s="4" t="str">
        <f>IFERROR(VLOOKUP(J943,Config!$A:$G,7,0),"")</f>
        <v/>
      </c>
    </row>
    <row r="944" spans="1:13" x14ac:dyDescent="0.25">
      <c r="A944" s="1">
        <v>947</v>
      </c>
      <c r="B944" s="4">
        <f t="shared" si="29"/>
        <v>1900</v>
      </c>
      <c r="C944" s="4">
        <f t="shared" si="30"/>
        <v>1</v>
      </c>
      <c r="G944" s="4" t="s">
        <v>71</v>
      </c>
      <c r="K944" s="4" t="str">
        <f>IFERROR(VLOOKUP(J944,Config!$A:$B,2,0),"")</f>
        <v/>
      </c>
      <c r="M944" s="4" t="str">
        <f>IFERROR(VLOOKUP(J944,Config!$A:$G,7,0),"")</f>
        <v/>
      </c>
    </row>
    <row r="945" spans="1:13" x14ac:dyDescent="0.25">
      <c r="A945" s="1">
        <v>948</v>
      </c>
      <c r="B945" s="4">
        <f t="shared" si="29"/>
        <v>1900</v>
      </c>
      <c r="C945" s="4">
        <f t="shared" si="30"/>
        <v>1</v>
      </c>
      <c r="G945" s="4" t="s">
        <v>71</v>
      </c>
      <c r="K945" s="4" t="str">
        <f>IFERROR(VLOOKUP(J945,Config!$A:$B,2,0),"")</f>
        <v/>
      </c>
      <c r="M945" s="4" t="str">
        <f>IFERROR(VLOOKUP(J945,Config!$A:$G,7,0),"")</f>
        <v/>
      </c>
    </row>
    <row r="946" spans="1:13" x14ac:dyDescent="0.25">
      <c r="A946" s="1">
        <v>949</v>
      </c>
      <c r="B946" s="4">
        <f t="shared" si="29"/>
        <v>1900</v>
      </c>
      <c r="C946" s="4">
        <f t="shared" si="30"/>
        <v>1</v>
      </c>
      <c r="G946" s="4" t="s">
        <v>71</v>
      </c>
      <c r="K946" s="4" t="str">
        <f>IFERROR(VLOOKUP(J946,Config!$A:$B,2,0),"")</f>
        <v/>
      </c>
      <c r="M946" s="4" t="str">
        <f>IFERROR(VLOOKUP(J946,Config!$A:$G,7,0),"")</f>
        <v/>
      </c>
    </row>
    <row r="947" spans="1:13" x14ac:dyDescent="0.25">
      <c r="A947" s="1">
        <v>950</v>
      </c>
      <c r="B947" s="4">
        <f t="shared" si="29"/>
        <v>1900</v>
      </c>
      <c r="C947" s="4">
        <f t="shared" si="30"/>
        <v>1</v>
      </c>
      <c r="G947" s="4" t="s">
        <v>71</v>
      </c>
      <c r="K947" s="4" t="str">
        <f>IFERROR(VLOOKUP(J947,Config!$A:$B,2,0),"")</f>
        <v/>
      </c>
      <c r="M947" s="4" t="str">
        <f>IFERROR(VLOOKUP(J947,Config!$A:$G,7,0),"")</f>
        <v/>
      </c>
    </row>
    <row r="948" spans="1:13" x14ac:dyDescent="0.25">
      <c r="A948" s="1">
        <v>951</v>
      </c>
      <c r="B948" s="4">
        <f t="shared" si="29"/>
        <v>1900</v>
      </c>
      <c r="C948" s="4">
        <f t="shared" si="30"/>
        <v>1</v>
      </c>
      <c r="G948" s="4" t="s">
        <v>71</v>
      </c>
      <c r="K948" s="4" t="str">
        <f>IFERROR(VLOOKUP(J948,Config!$A:$B,2,0),"")</f>
        <v/>
      </c>
      <c r="M948" s="4" t="str">
        <f>IFERROR(VLOOKUP(J948,Config!$A:$G,7,0),"")</f>
        <v/>
      </c>
    </row>
    <row r="949" spans="1:13" x14ac:dyDescent="0.25">
      <c r="A949" s="1">
        <v>952</v>
      </c>
      <c r="B949" s="4">
        <f t="shared" si="29"/>
        <v>1900</v>
      </c>
      <c r="C949" s="4">
        <f t="shared" si="30"/>
        <v>1</v>
      </c>
      <c r="G949" s="4" t="s">
        <v>71</v>
      </c>
      <c r="K949" s="4" t="str">
        <f>IFERROR(VLOOKUP(J949,Config!$A:$B,2,0),"")</f>
        <v/>
      </c>
      <c r="M949" s="4" t="str">
        <f>IFERROR(VLOOKUP(J949,Config!$A:$G,7,0),"")</f>
        <v/>
      </c>
    </row>
    <row r="950" spans="1:13" x14ac:dyDescent="0.25">
      <c r="A950" s="1">
        <v>953</v>
      </c>
      <c r="B950" s="4">
        <f t="shared" si="29"/>
        <v>1900</v>
      </c>
      <c r="C950" s="4">
        <f t="shared" si="30"/>
        <v>1</v>
      </c>
      <c r="G950" s="4" t="s">
        <v>71</v>
      </c>
      <c r="K950" s="4" t="str">
        <f>IFERROR(VLOOKUP(J950,Config!$A:$B,2,0),"")</f>
        <v/>
      </c>
      <c r="M950" s="4" t="str">
        <f>IFERROR(VLOOKUP(J950,Config!$A:$G,7,0),"")</f>
        <v/>
      </c>
    </row>
    <row r="951" spans="1:13" x14ac:dyDescent="0.25">
      <c r="A951" s="1">
        <v>954</v>
      </c>
      <c r="B951" s="4">
        <f t="shared" si="29"/>
        <v>1900</v>
      </c>
      <c r="C951" s="4">
        <f t="shared" si="30"/>
        <v>1</v>
      </c>
      <c r="G951" s="4" t="s">
        <v>71</v>
      </c>
      <c r="K951" s="4" t="str">
        <f>IFERROR(VLOOKUP(J951,Config!$A:$B,2,0),"")</f>
        <v/>
      </c>
      <c r="M951" s="4" t="str">
        <f>IFERROR(VLOOKUP(J951,Config!$A:$G,7,0),"")</f>
        <v/>
      </c>
    </row>
    <row r="952" spans="1:13" x14ac:dyDescent="0.25">
      <c r="A952" s="1">
        <v>955</v>
      </c>
      <c r="B952" s="4">
        <f t="shared" si="29"/>
        <v>1900</v>
      </c>
      <c r="C952" s="4">
        <f t="shared" si="30"/>
        <v>1</v>
      </c>
      <c r="G952" s="4" t="s">
        <v>71</v>
      </c>
      <c r="K952" s="4" t="str">
        <f>IFERROR(VLOOKUP(J952,Config!$A:$B,2,0),"")</f>
        <v/>
      </c>
      <c r="M952" s="4" t="str">
        <f>IFERROR(VLOOKUP(J952,Config!$A:$G,7,0),"")</f>
        <v/>
      </c>
    </row>
    <row r="953" spans="1:13" x14ac:dyDescent="0.25">
      <c r="A953" s="1">
        <v>956</v>
      </c>
      <c r="B953" s="4">
        <f t="shared" si="29"/>
        <v>1900</v>
      </c>
      <c r="C953" s="4">
        <f t="shared" si="30"/>
        <v>1</v>
      </c>
      <c r="G953" s="4" t="s">
        <v>71</v>
      </c>
      <c r="K953" s="4" t="str">
        <f>IFERROR(VLOOKUP(J953,Config!$A:$B,2,0),"")</f>
        <v/>
      </c>
      <c r="M953" s="4" t="str">
        <f>IFERROR(VLOOKUP(J953,Config!$A:$G,7,0),"")</f>
        <v/>
      </c>
    </row>
    <row r="954" spans="1:13" x14ac:dyDescent="0.25">
      <c r="A954" s="1">
        <v>957</v>
      </c>
      <c r="B954" s="4">
        <f t="shared" si="29"/>
        <v>1900</v>
      </c>
      <c r="C954" s="4">
        <f t="shared" si="30"/>
        <v>1</v>
      </c>
      <c r="G954" s="4" t="s">
        <v>71</v>
      </c>
      <c r="K954" s="4" t="str">
        <f>IFERROR(VLOOKUP(J954,Config!$A:$B,2,0),"")</f>
        <v/>
      </c>
      <c r="M954" s="4" t="str">
        <f>IFERROR(VLOOKUP(J954,Config!$A:$G,7,0),"")</f>
        <v/>
      </c>
    </row>
    <row r="955" spans="1:13" x14ac:dyDescent="0.25">
      <c r="A955" s="1">
        <v>958</v>
      </c>
      <c r="B955" s="4">
        <f t="shared" si="29"/>
        <v>1900</v>
      </c>
      <c r="C955" s="4">
        <f t="shared" si="30"/>
        <v>1</v>
      </c>
      <c r="G955" s="4" t="s">
        <v>71</v>
      </c>
      <c r="K955" s="4" t="str">
        <f>IFERROR(VLOOKUP(J955,Config!$A:$B,2,0),"")</f>
        <v/>
      </c>
      <c r="M955" s="4" t="str">
        <f>IFERROR(VLOOKUP(J955,Config!$A:$G,7,0),"")</f>
        <v/>
      </c>
    </row>
    <row r="956" spans="1:13" x14ac:dyDescent="0.25">
      <c r="A956" s="1">
        <v>959</v>
      </c>
      <c r="B956" s="4">
        <f t="shared" ref="B956:B1019" si="31">YEAR(D956)</f>
        <v>1900</v>
      </c>
      <c r="C956" s="4">
        <f t="shared" ref="C956:C1019" si="32">MONTH(D956)</f>
        <v>1</v>
      </c>
      <c r="G956" s="4" t="s">
        <v>71</v>
      </c>
      <c r="K956" s="4" t="str">
        <f>IFERROR(VLOOKUP(J956,Config!$A:$B,2,0),"")</f>
        <v/>
      </c>
      <c r="M956" s="4" t="str">
        <f>IFERROR(VLOOKUP(J956,Config!$A:$G,7,0),"")</f>
        <v/>
      </c>
    </row>
    <row r="957" spans="1:13" x14ac:dyDescent="0.25">
      <c r="A957" s="1">
        <v>960</v>
      </c>
      <c r="B957" s="4">
        <f t="shared" si="31"/>
        <v>1900</v>
      </c>
      <c r="C957" s="4">
        <f t="shared" si="32"/>
        <v>1</v>
      </c>
      <c r="G957" s="4" t="s">
        <v>71</v>
      </c>
      <c r="K957" s="4" t="str">
        <f>IFERROR(VLOOKUP(J957,Config!$A:$B,2,0),"")</f>
        <v/>
      </c>
      <c r="M957" s="4" t="str">
        <f>IFERROR(VLOOKUP(J957,Config!$A:$G,7,0),"")</f>
        <v/>
      </c>
    </row>
    <row r="958" spans="1:13" x14ac:dyDescent="0.25">
      <c r="A958" s="1">
        <v>961</v>
      </c>
      <c r="B958" s="4">
        <f t="shared" si="31"/>
        <v>1900</v>
      </c>
      <c r="C958" s="4">
        <f t="shared" si="32"/>
        <v>1</v>
      </c>
      <c r="G958" s="4" t="s">
        <v>71</v>
      </c>
      <c r="K958" s="4" t="str">
        <f>IFERROR(VLOOKUP(J958,Config!$A:$B,2,0),"")</f>
        <v/>
      </c>
      <c r="M958" s="4" t="str">
        <f>IFERROR(VLOOKUP(J958,Config!$A:$G,7,0),"")</f>
        <v/>
      </c>
    </row>
    <row r="959" spans="1:13" x14ac:dyDescent="0.25">
      <c r="A959" s="1">
        <v>962</v>
      </c>
      <c r="B959" s="4">
        <f t="shared" si="31"/>
        <v>1900</v>
      </c>
      <c r="C959" s="4">
        <f t="shared" si="32"/>
        <v>1</v>
      </c>
      <c r="G959" s="4" t="s">
        <v>71</v>
      </c>
      <c r="K959" s="4" t="str">
        <f>IFERROR(VLOOKUP(J959,Config!$A:$B,2,0),"")</f>
        <v/>
      </c>
      <c r="M959" s="4" t="str">
        <f>IFERROR(VLOOKUP(J959,Config!$A:$G,7,0),"")</f>
        <v/>
      </c>
    </row>
    <row r="960" spans="1:13" x14ac:dyDescent="0.25">
      <c r="A960" s="1">
        <v>963</v>
      </c>
      <c r="B960" s="4">
        <f t="shared" si="31"/>
        <v>1900</v>
      </c>
      <c r="C960" s="4">
        <f t="shared" si="32"/>
        <v>1</v>
      </c>
      <c r="G960" s="4" t="s">
        <v>71</v>
      </c>
      <c r="K960" s="4" t="str">
        <f>IFERROR(VLOOKUP(J960,Config!$A:$B,2,0),"")</f>
        <v/>
      </c>
      <c r="M960" s="4" t="str">
        <f>IFERROR(VLOOKUP(J960,Config!$A:$G,7,0),"")</f>
        <v/>
      </c>
    </row>
    <row r="961" spans="1:13" x14ac:dyDescent="0.25">
      <c r="A961" s="1">
        <v>964</v>
      </c>
      <c r="B961" s="4">
        <f t="shared" si="31"/>
        <v>1900</v>
      </c>
      <c r="C961" s="4">
        <f t="shared" si="32"/>
        <v>1</v>
      </c>
      <c r="G961" s="4" t="s">
        <v>71</v>
      </c>
      <c r="K961" s="4" t="str">
        <f>IFERROR(VLOOKUP(J961,Config!$A:$B,2,0),"")</f>
        <v/>
      </c>
      <c r="M961" s="4" t="str">
        <f>IFERROR(VLOOKUP(J961,Config!$A:$G,7,0),"")</f>
        <v/>
      </c>
    </row>
    <row r="962" spans="1:13" x14ac:dyDescent="0.25">
      <c r="A962" s="1">
        <v>965</v>
      </c>
      <c r="B962" s="4">
        <f t="shared" si="31"/>
        <v>1900</v>
      </c>
      <c r="C962" s="4">
        <f t="shared" si="32"/>
        <v>1</v>
      </c>
      <c r="G962" s="4" t="s">
        <v>71</v>
      </c>
      <c r="K962" s="4" t="str">
        <f>IFERROR(VLOOKUP(J962,Config!$A:$B,2,0),"")</f>
        <v/>
      </c>
      <c r="M962" s="4" t="str">
        <f>IFERROR(VLOOKUP(J962,Config!$A:$G,7,0),"")</f>
        <v/>
      </c>
    </row>
    <row r="963" spans="1:13" x14ac:dyDescent="0.25">
      <c r="A963" s="1">
        <v>966</v>
      </c>
      <c r="B963" s="4">
        <f t="shared" si="31"/>
        <v>1900</v>
      </c>
      <c r="C963" s="4">
        <f t="shared" si="32"/>
        <v>1</v>
      </c>
      <c r="G963" s="4" t="s">
        <v>71</v>
      </c>
      <c r="K963" s="4" t="str">
        <f>IFERROR(VLOOKUP(J963,Config!$A:$B,2,0),"")</f>
        <v/>
      </c>
      <c r="M963" s="4" t="str">
        <f>IFERROR(VLOOKUP(J963,Config!$A:$G,7,0),"")</f>
        <v/>
      </c>
    </row>
    <row r="964" spans="1:13" x14ac:dyDescent="0.25">
      <c r="A964" s="1">
        <v>967</v>
      </c>
      <c r="B964" s="4">
        <f t="shared" si="31"/>
        <v>1900</v>
      </c>
      <c r="C964" s="4">
        <f t="shared" si="32"/>
        <v>1</v>
      </c>
      <c r="G964" s="4" t="s">
        <v>71</v>
      </c>
      <c r="K964" s="4" t="str">
        <f>IFERROR(VLOOKUP(J964,Config!$A:$B,2,0),"")</f>
        <v/>
      </c>
      <c r="M964" s="4" t="str">
        <f>IFERROR(VLOOKUP(J964,Config!$A:$G,7,0),"")</f>
        <v/>
      </c>
    </row>
    <row r="965" spans="1:13" x14ac:dyDescent="0.25">
      <c r="A965" s="1">
        <v>968</v>
      </c>
      <c r="B965" s="4">
        <f t="shared" si="31"/>
        <v>1900</v>
      </c>
      <c r="C965" s="4">
        <f t="shared" si="32"/>
        <v>1</v>
      </c>
      <c r="G965" s="4" t="s">
        <v>71</v>
      </c>
      <c r="K965" s="4" t="str">
        <f>IFERROR(VLOOKUP(J965,Config!$A:$B,2,0),"")</f>
        <v/>
      </c>
      <c r="M965" s="4" t="str">
        <f>IFERROR(VLOOKUP(J965,Config!$A:$G,7,0),"")</f>
        <v/>
      </c>
    </row>
    <row r="966" spans="1:13" x14ac:dyDescent="0.25">
      <c r="A966" s="1">
        <v>969</v>
      </c>
      <c r="B966" s="4">
        <f t="shared" si="31"/>
        <v>1900</v>
      </c>
      <c r="C966" s="4">
        <f t="shared" si="32"/>
        <v>1</v>
      </c>
      <c r="G966" s="4" t="s">
        <v>71</v>
      </c>
      <c r="K966" s="4" t="str">
        <f>IFERROR(VLOOKUP(J966,Config!$A:$B,2,0),"")</f>
        <v/>
      </c>
      <c r="M966" s="4" t="str">
        <f>IFERROR(VLOOKUP(J966,Config!$A:$G,7,0),"")</f>
        <v/>
      </c>
    </row>
    <row r="967" spans="1:13" x14ac:dyDescent="0.25">
      <c r="A967" s="1">
        <v>970</v>
      </c>
      <c r="B967" s="4">
        <f t="shared" si="31"/>
        <v>1900</v>
      </c>
      <c r="C967" s="4">
        <f t="shared" si="32"/>
        <v>1</v>
      </c>
      <c r="G967" s="4" t="s">
        <v>71</v>
      </c>
      <c r="K967" s="4" t="str">
        <f>IFERROR(VLOOKUP(J967,Config!$A:$B,2,0),"")</f>
        <v/>
      </c>
      <c r="M967" s="4" t="str">
        <f>IFERROR(VLOOKUP(J967,Config!$A:$G,7,0),"")</f>
        <v/>
      </c>
    </row>
    <row r="968" spans="1:13" x14ac:dyDescent="0.25">
      <c r="A968" s="1">
        <v>971</v>
      </c>
      <c r="B968" s="4">
        <f t="shared" si="31"/>
        <v>1900</v>
      </c>
      <c r="C968" s="4">
        <f t="shared" si="32"/>
        <v>1</v>
      </c>
      <c r="G968" s="4" t="s">
        <v>71</v>
      </c>
      <c r="K968" s="4" t="str">
        <f>IFERROR(VLOOKUP(J968,Config!$A:$B,2,0),"")</f>
        <v/>
      </c>
      <c r="M968" s="4" t="str">
        <f>IFERROR(VLOOKUP(J968,Config!$A:$G,7,0),"")</f>
        <v/>
      </c>
    </row>
    <row r="969" spans="1:13" x14ac:dyDescent="0.25">
      <c r="A969" s="1">
        <v>972</v>
      </c>
      <c r="B969" s="4">
        <f t="shared" si="31"/>
        <v>1900</v>
      </c>
      <c r="C969" s="4">
        <f t="shared" si="32"/>
        <v>1</v>
      </c>
      <c r="G969" s="4" t="s">
        <v>71</v>
      </c>
      <c r="K969" s="4" t="str">
        <f>IFERROR(VLOOKUP(J969,Config!$A:$B,2,0),"")</f>
        <v/>
      </c>
      <c r="M969" s="4" t="str">
        <f>IFERROR(VLOOKUP(J969,Config!$A:$G,7,0),"")</f>
        <v/>
      </c>
    </row>
    <row r="970" spans="1:13" x14ac:dyDescent="0.25">
      <c r="A970" s="1">
        <v>973</v>
      </c>
      <c r="B970" s="4">
        <f t="shared" si="31"/>
        <v>1900</v>
      </c>
      <c r="C970" s="4">
        <f t="shared" si="32"/>
        <v>1</v>
      </c>
      <c r="G970" s="4" t="s">
        <v>71</v>
      </c>
      <c r="K970" s="4" t="str">
        <f>IFERROR(VLOOKUP(J970,Config!$A:$B,2,0),"")</f>
        <v/>
      </c>
      <c r="M970" s="4" t="str">
        <f>IFERROR(VLOOKUP(J970,Config!$A:$G,7,0),"")</f>
        <v/>
      </c>
    </row>
    <row r="971" spans="1:13" x14ac:dyDescent="0.25">
      <c r="A971" s="1">
        <v>974</v>
      </c>
      <c r="B971" s="4">
        <f t="shared" si="31"/>
        <v>1900</v>
      </c>
      <c r="C971" s="4">
        <f t="shared" si="32"/>
        <v>1</v>
      </c>
      <c r="G971" s="4" t="s">
        <v>71</v>
      </c>
      <c r="K971" s="4" t="str">
        <f>IFERROR(VLOOKUP(J971,Config!$A:$B,2,0),"")</f>
        <v/>
      </c>
      <c r="M971" s="4" t="str">
        <f>IFERROR(VLOOKUP(J971,Config!$A:$G,7,0),"")</f>
        <v/>
      </c>
    </row>
    <row r="972" spans="1:13" x14ac:dyDescent="0.25">
      <c r="A972" s="1">
        <v>975</v>
      </c>
      <c r="B972" s="4">
        <f t="shared" si="31"/>
        <v>1900</v>
      </c>
      <c r="C972" s="4">
        <f t="shared" si="32"/>
        <v>1</v>
      </c>
      <c r="G972" s="4" t="s">
        <v>71</v>
      </c>
      <c r="K972" s="4" t="str">
        <f>IFERROR(VLOOKUP(J972,Config!$A:$B,2,0),"")</f>
        <v/>
      </c>
      <c r="M972" s="4" t="str">
        <f>IFERROR(VLOOKUP(J972,Config!$A:$G,7,0),"")</f>
        <v/>
      </c>
    </row>
    <row r="973" spans="1:13" x14ac:dyDescent="0.25">
      <c r="A973" s="1">
        <v>976</v>
      </c>
      <c r="B973" s="4">
        <f t="shared" si="31"/>
        <v>1900</v>
      </c>
      <c r="C973" s="4">
        <f t="shared" si="32"/>
        <v>1</v>
      </c>
      <c r="G973" s="4" t="s">
        <v>71</v>
      </c>
      <c r="K973" s="4" t="str">
        <f>IFERROR(VLOOKUP(J973,Config!$A:$B,2,0),"")</f>
        <v/>
      </c>
      <c r="M973" s="4" t="str">
        <f>IFERROR(VLOOKUP(J973,Config!$A:$G,7,0),"")</f>
        <v/>
      </c>
    </row>
    <row r="974" spans="1:13" x14ac:dyDescent="0.25">
      <c r="A974" s="1">
        <v>977</v>
      </c>
      <c r="B974" s="4">
        <f t="shared" si="31"/>
        <v>1900</v>
      </c>
      <c r="C974" s="4">
        <f t="shared" si="32"/>
        <v>1</v>
      </c>
      <c r="G974" s="4" t="s">
        <v>71</v>
      </c>
      <c r="K974" s="4" t="str">
        <f>IFERROR(VLOOKUP(J974,Config!$A:$B,2,0),"")</f>
        <v/>
      </c>
      <c r="M974" s="4" t="str">
        <f>IFERROR(VLOOKUP(J974,Config!$A:$G,7,0),"")</f>
        <v/>
      </c>
    </row>
    <row r="975" spans="1:13" x14ac:dyDescent="0.25">
      <c r="A975" s="1">
        <v>978</v>
      </c>
      <c r="B975" s="4">
        <f t="shared" si="31"/>
        <v>1900</v>
      </c>
      <c r="C975" s="4">
        <f t="shared" si="32"/>
        <v>1</v>
      </c>
      <c r="G975" s="4" t="s">
        <v>71</v>
      </c>
      <c r="K975" s="4" t="str">
        <f>IFERROR(VLOOKUP(J975,Config!$A:$B,2,0),"")</f>
        <v/>
      </c>
      <c r="M975" s="4" t="str">
        <f>IFERROR(VLOOKUP(J975,Config!$A:$G,7,0),"")</f>
        <v/>
      </c>
    </row>
    <row r="976" spans="1:13" x14ac:dyDescent="0.25">
      <c r="A976" s="1">
        <v>979</v>
      </c>
      <c r="B976" s="4">
        <f t="shared" si="31"/>
        <v>1900</v>
      </c>
      <c r="C976" s="4">
        <f t="shared" si="32"/>
        <v>1</v>
      </c>
      <c r="G976" s="4" t="s">
        <v>71</v>
      </c>
      <c r="K976" s="4" t="str">
        <f>IFERROR(VLOOKUP(J976,Config!$A:$B,2,0),"")</f>
        <v/>
      </c>
      <c r="M976" s="4" t="str">
        <f>IFERROR(VLOOKUP(J976,Config!$A:$G,7,0),"")</f>
        <v/>
      </c>
    </row>
    <row r="977" spans="1:13" x14ac:dyDescent="0.25">
      <c r="A977" s="1">
        <v>980</v>
      </c>
      <c r="B977" s="4">
        <f t="shared" si="31"/>
        <v>1900</v>
      </c>
      <c r="C977" s="4">
        <f t="shared" si="32"/>
        <v>1</v>
      </c>
      <c r="G977" s="4" t="s">
        <v>71</v>
      </c>
      <c r="K977" s="4" t="str">
        <f>IFERROR(VLOOKUP(J977,Config!$A:$B,2,0),"")</f>
        <v/>
      </c>
      <c r="M977" s="4" t="str">
        <f>IFERROR(VLOOKUP(J977,Config!$A:$G,7,0),"")</f>
        <v/>
      </c>
    </row>
    <row r="978" spans="1:13" x14ac:dyDescent="0.25">
      <c r="A978" s="1">
        <v>981</v>
      </c>
      <c r="B978" s="4">
        <f t="shared" si="31"/>
        <v>1900</v>
      </c>
      <c r="C978" s="4">
        <f t="shared" si="32"/>
        <v>1</v>
      </c>
      <c r="G978" s="4" t="s">
        <v>71</v>
      </c>
      <c r="K978" s="4" t="str">
        <f>IFERROR(VLOOKUP(J978,Config!$A:$B,2,0),"")</f>
        <v/>
      </c>
      <c r="M978" s="4" t="str">
        <f>IFERROR(VLOOKUP(J978,Config!$A:$G,7,0),"")</f>
        <v/>
      </c>
    </row>
    <row r="979" spans="1:13" x14ac:dyDescent="0.25">
      <c r="A979" s="1">
        <v>982</v>
      </c>
      <c r="B979" s="4">
        <f t="shared" si="31"/>
        <v>1900</v>
      </c>
      <c r="C979" s="4">
        <f t="shared" si="32"/>
        <v>1</v>
      </c>
      <c r="G979" s="4" t="s">
        <v>71</v>
      </c>
      <c r="K979" s="4" t="str">
        <f>IFERROR(VLOOKUP(J979,Config!$A:$B,2,0),"")</f>
        <v/>
      </c>
      <c r="M979" s="4" t="str">
        <f>IFERROR(VLOOKUP(J979,Config!$A:$G,7,0),"")</f>
        <v/>
      </c>
    </row>
    <row r="980" spans="1:13" x14ac:dyDescent="0.25">
      <c r="A980" s="1">
        <v>983</v>
      </c>
      <c r="B980" s="4">
        <f t="shared" si="31"/>
        <v>1900</v>
      </c>
      <c r="C980" s="4">
        <f t="shared" si="32"/>
        <v>1</v>
      </c>
      <c r="G980" s="4" t="s">
        <v>71</v>
      </c>
      <c r="K980" s="4" t="str">
        <f>IFERROR(VLOOKUP(J980,Config!$A:$B,2,0),"")</f>
        <v/>
      </c>
      <c r="M980" s="4" t="str">
        <f>IFERROR(VLOOKUP(J980,Config!$A:$G,7,0),"")</f>
        <v/>
      </c>
    </row>
    <row r="981" spans="1:13" x14ac:dyDescent="0.25">
      <c r="A981" s="1">
        <v>984</v>
      </c>
      <c r="B981" s="4">
        <f t="shared" si="31"/>
        <v>1900</v>
      </c>
      <c r="C981" s="4">
        <f t="shared" si="32"/>
        <v>1</v>
      </c>
      <c r="G981" s="4" t="s">
        <v>71</v>
      </c>
      <c r="K981" s="4" t="str">
        <f>IFERROR(VLOOKUP(J981,Config!$A:$B,2,0),"")</f>
        <v/>
      </c>
      <c r="M981" s="4" t="str">
        <f>IFERROR(VLOOKUP(J981,Config!$A:$G,7,0),"")</f>
        <v/>
      </c>
    </row>
    <row r="982" spans="1:13" x14ac:dyDescent="0.25">
      <c r="A982" s="1">
        <v>985</v>
      </c>
      <c r="B982" s="4">
        <f t="shared" si="31"/>
        <v>1900</v>
      </c>
      <c r="C982" s="4">
        <f t="shared" si="32"/>
        <v>1</v>
      </c>
      <c r="G982" s="4" t="s">
        <v>71</v>
      </c>
      <c r="K982" s="4" t="str">
        <f>IFERROR(VLOOKUP(J982,Config!$A:$B,2,0),"")</f>
        <v/>
      </c>
      <c r="M982" s="4" t="str">
        <f>IFERROR(VLOOKUP(J982,Config!$A:$G,7,0),"")</f>
        <v/>
      </c>
    </row>
    <row r="983" spans="1:13" x14ac:dyDescent="0.25">
      <c r="A983" s="1">
        <v>986</v>
      </c>
      <c r="B983" s="4">
        <f t="shared" si="31"/>
        <v>1900</v>
      </c>
      <c r="C983" s="4">
        <f t="shared" si="32"/>
        <v>1</v>
      </c>
      <c r="G983" s="4" t="s">
        <v>71</v>
      </c>
      <c r="K983" s="4" t="str">
        <f>IFERROR(VLOOKUP(J983,Config!$A:$B,2,0),"")</f>
        <v/>
      </c>
      <c r="M983" s="4" t="str">
        <f>IFERROR(VLOOKUP(J983,Config!$A:$G,7,0),"")</f>
        <v/>
      </c>
    </row>
    <row r="984" spans="1:13" x14ac:dyDescent="0.25">
      <c r="A984" s="1">
        <v>987</v>
      </c>
      <c r="B984" s="4">
        <f t="shared" si="31"/>
        <v>1900</v>
      </c>
      <c r="C984" s="4">
        <f t="shared" si="32"/>
        <v>1</v>
      </c>
      <c r="G984" s="4" t="s">
        <v>71</v>
      </c>
      <c r="K984" s="4" t="str">
        <f>IFERROR(VLOOKUP(J984,Config!$A:$B,2,0),"")</f>
        <v/>
      </c>
      <c r="M984" s="4" t="str">
        <f>IFERROR(VLOOKUP(J984,Config!$A:$G,7,0),"")</f>
        <v/>
      </c>
    </row>
    <row r="985" spans="1:13" x14ac:dyDescent="0.25">
      <c r="A985" s="1">
        <v>988</v>
      </c>
      <c r="B985" s="4">
        <f t="shared" si="31"/>
        <v>1900</v>
      </c>
      <c r="C985" s="4">
        <f t="shared" si="32"/>
        <v>1</v>
      </c>
      <c r="G985" s="4" t="s">
        <v>71</v>
      </c>
      <c r="K985" s="4" t="str">
        <f>IFERROR(VLOOKUP(J985,Config!$A:$B,2,0),"")</f>
        <v/>
      </c>
      <c r="M985" s="4" t="str">
        <f>IFERROR(VLOOKUP(J985,Config!$A:$G,7,0),"")</f>
        <v/>
      </c>
    </row>
    <row r="986" spans="1:13" x14ac:dyDescent="0.25">
      <c r="A986" s="1">
        <v>989</v>
      </c>
      <c r="B986" s="4">
        <f t="shared" si="31"/>
        <v>1900</v>
      </c>
      <c r="C986" s="4">
        <f t="shared" si="32"/>
        <v>1</v>
      </c>
      <c r="G986" s="4" t="s">
        <v>71</v>
      </c>
      <c r="K986" s="4" t="str">
        <f>IFERROR(VLOOKUP(J986,Config!$A:$B,2,0),"")</f>
        <v/>
      </c>
      <c r="M986" s="4" t="str">
        <f>IFERROR(VLOOKUP(J986,Config!$A:$G,7,0),"")</f>
        <v/>
      </c>
    </row>
    <row r="987" spans="1:13" x14ac:dyDescent="0.25">
      <c r="A987" s="1">
        <v>990</v>
      </c>
      <c r="B987" s="4">
        <f t="shared" si="31"/>
        <v>1900</v>
      </c>
      <c r="C987" s="4">
        <f t="shared" si="32"/>
        <v>1</v>
      </c>
      <c r="G987" s="4" t="s">
        <v>71</v>
      </c>
      <c r="K987" s="4" t="str">
        <f>IFERROR(VLOOKUP(J987,Config!$A:$B,2,0),"")</f>
        <v/>
      </c>
      <c r="M987" s="4" t="str">
        <f>IFERROR(VLOOKUP(J987,Config!$A:$G,7,0),"")</f>
        <v/>
      </c>
    </row>
    <row r="988" spans="1:13" x14ac:dyDescent="0.25">
      <c r="A988" s="1">
        <v>991</v>
      </c>
      <c r="B988" s="4">
        <f t="shared" si="31"/>
        <v>1900</v>
      </c>
      <c r="C988" s="4">
        <f t="shared" si="32"/>
        <v>1</v>
      </c>
      <c r="G988" s="4" t="s">
        <v>71</v>
      </c>
      <c r="K988" s="4" t="str">
        <f>IFERROR(VLOOKUP(J988,Config!$A:$B,2,0),"")</f>
        <v/>
      </c>
      <c r="M988" s="4" t="str">
        <f>IFERROR(VLOOKUP(J988,Config!$A:$G,7,0),"")</f>
        <v/>
      </c>
    </row>
    <row r="989" spans="1:13" x14ac:dyDescent="0.25">
      <c r="A989" s="1">
        <v>992</v>
      </c>
      <c r="B989" s="4">
        <f t="shared" si="31"/>
        <v>1900</v>
      </c>
      <c r="C989" s="4">
        <f t="shared" si="32"/>
        <v>1</v>
      </c>
      <c r="G989" s="4" t="s">
        <v>71</v>
      </c>
      <c r="K989" s="4" t="str">
        <f>IFERROR(VLOOKUP(J989,Config!$A:$B,2,0),"")</f>
        <v/>
      </c>
      <c r="M989" s="4" t="str">
        <f>IFERROR(VLOOKUP(J989,Config!$A:$G,7,0),"")</f>
        <v/>
      </c>
    </row>
    <row r="990" spans="1:13" x14ac:dyDescent="0.25">
      <c r="A990" s="1">
        <v>993</v>
      </c>
      <c r="B990" s="4">
        <f t="shared" si="31"/>
        <v>1900</v>
      </c>
      <c r="C990" s="4">
        <f t="shared" si="32"/>
        <v>1</v>
      </c>
      <c r="G990" s="4" t="s">
        <v>71</v>
      </c>
      <c r="K990" s="4" t="str">
        <f>IFERROR(VLOOKUP(J990,Config!$A:$B,2,0),"")</f>
        <v/>
      </c>
      <c r="M990" s="4" t="str">
        <f>IFERROR(VLOOKUP(J990,Config!$A:$G,7,0),"")</f>
        <v/>
      </c>
    </row>
    <row r="991" spans="1:13" x14ac:dyDescent="0.25">
      <c r="A991" s="1">
        <v>994</v>
      </c>
      <c r="B991" s="4">
        <f t="shared" si="31"/>
        <v>1900</v>
      </c>
      <c r="C991" s="4">
        <f t="shared" si="32"/>
        <v>1</v>
      </c>
      <c r="G991" s="4" t="s">
        <v>71</v>
      </c>
      <c r="K991" s="4" t="str">
        <f>IFERROR(VLOOKUP(J991,Config!$A:$B,2,0),"")</f>
        <v/>
      </c>
      <c r="M991" s="4" t="str">
        <f>IFERROR(VLOOKUP(J991,Config!$A:$G,7,0),"")</f>
        <v/>
      </c>
    </row>
    <row r="992" spans="1:13" x14ac:dyDescent="0.25">
      <c r="A992" s="1">
        <v>995</v>
      </c>
      <c r="B992" s="4">
        <f t="shared" si="31"/>
        <v>1900</v>
      </c>
      <c r="C992" s="4">
        <f t="shared" si="32"/>
        <v>1</v>
      </c>
      <c r="G992" s="4" t="s">
        <v>71</v>
      </c>
      <c r="K992" s="4" t="str">
        <f>IFERROR(VLOOKUP(J992,Config!$A:$B,2,0),"")</f>
        <v/>
      </c>
      <c r="M992" s="4" t="str">
        <f>IFERROR(VLOOKUP(J992,Config!$A:$G,7,0),"")</f>
        <v/>
      </c>
    </row>
    <row r="993" spans="1:13" x14ac:dyDescent="0.25">
      <c r="A993" s="1">
        <v>996</v>
      </c>
      <c r="B993" s="4">
        <f t="shared" si="31"/>
        <v>1900</v>
      </c>
      <c r="C993" s="4">
        <f t="shared" si="32"/>
        <v>1</v>
      </c>
      <c r="G993" s="4" t="s">
        <v>71</v>
      </c>
      <c r="K993" s="4" t="str">
        <f>IFERROR(VLOOKUP(J993,Config!$A:$B,2,0),"")</f>
        <v/>
      </c>
      <c r="M993" s="4" t="str">
        <f>IFERROR(VLOOKUP(J993,Config!$A:$G,7,0),"")</f>
        <v/>
      </c>
    </row>
    <row r="994" spans="1:13" x14ac:dyDescent="0.25">
      <c r="A994" s="1">
        <v>997</v>
      </c>
      <c r="B994" s="4">
        <f t="shared" si="31"/>
        <v>1900</v>
      </c>
      <c r="C994" s="4">
        <f t="shared" si="32"/>
        <v>1</v>
      </c>
      <c r="G994" s="4" t="s">
        <v>71</v>
      </c>
      <c r="K994" s="4" t="str">
        <f>IFERROR(VLOOKUP(J994,Config!$A:$B,2,0),"")</f>
        <v/>
      </c>
      <c r="M994" s="4" t="str">
        <f>IFERROR(VLOOKUP(J994,Config!$A:$G,7,0),"")</f>
        <v/>
      </c>
    </row>
    <row r="995" spans="1:13" x14ac:dyDescent="0.25">
      <c r="A995" s="1">
        <v>998</v>
      </c>
      <c r="B995" s="4">
        <f t="shared" si="31"/>
        <v>1900</v>
      </c>
      <c r="C995" s="4">
        <f t="shared" si="32"/>
        <v>1</v>
      </c>
      <c r="G995" s="4" t="s">
        <v>71</v>
      </c>
      <c r="K995" s="4" t="str">
        <f>IFERROR(VLOOKUP(J995,Config!$A:$B,2,0),"")</f>
        <v/>
      </c>
      <c r="M995" s="4" t="str">
        <f>IFERROR(VLOOKUP(J995,Config!$A:$G,7,0),"")</f>
        <v/>
      </c>
    </row>
    <row r="996" spans="1:13" x14ac:dyDescent="0.25">
      <c r="A996" s="1">
        <v>999</v>
      </c>
      <c r="B996" s="4">
        <f t="shared" si="31"/>
        <v>1900</v>
      </c>
      <c r="C996" s="4">
        <f t="shared" si="32"/>
        <v>1</v>
      </c>
      <c r="G996" s="4" t="s">
        <v>71</v>
      </c>
      <c r="K996" s="4" t="str">
        <f>IFERROR(VLOOKUP(J996,Config!$A:$B,2,0),"")</f>
        <v/>
      </c>
      <c r="M996" s="4" t="str">
        <f>IFERROR(VLOOKUP(J996,Config!$A:$G,7,0),"")</f>
        <v/>
      </c>
    </row>
    <row r="997" spans="1:13" x14ac:dyDescent="0.25">
      <c r="A997" s="1">
        <v>1000</v>
      </c>
      <c r="B997" s="4">
        <f t="shared" si="31"/>
        <v>1900</v>
      </c>
      <c r="C997" s="4">
        <f t="shared" si="32"/>
        <v>1</v>
      </c>
      <c r="G997" s="4" t="s">
        <v>71</v>
      </c>
      <c r="K997" s="4" t="str">
        <f>IFERROR(VLOOKUP(J997,Config!$A:$B,2,0),"")</f>
        <v/>
      </c>
      <c r="M997" s="4" t="str">
        <f>IFERROR(VLOOKUP(J997,Config!$A:$G,7,0),"")</f>
        <v/>
      </c>
    </row>
    <row r="998" spans="1:13" x14ac:dyDescent="0.25">
      <c r="A998" s="1">
        <v>1001</v>
      </c>
      <c r="B998" s="4">
        <f t="shared" si="31"/>
        <v>1900</v>
      </c>
      <c r="C998" s="4">
        <f t="shared" si="32"/>
        <v>1</v>
      </c>
      <c r="G998" s="4" t="s">
        <v>71</v>
      </c>
      <c r="K998" s="4" t="str">
        <f>IFERROR(VLOOKUP(J998,Config!$A:$B,2,0),"")</f>
        <v/>
      </c>
      <c r="M998" s="4" t="str">
        <f>IFERROR(VLOOKUP(J998,Config!$A:$G,7,0),"")</f>
        <v/>
      </c>
    </row>
    <row r="999" spans="1:13" x14ac:dyDescent="0.25">
      <c r="A999" s="1">
        <v>1002</v>
      </c>
      <c r="B999" s="4">
        <f t="shared" si="31"/>
        <v>1900</v>
      </c>
      <c r="C999" s="4">
        <f t="shared" si="32"/>
        <v>1</v>
      </c>
      <c r="G999" s="4" t="s">
        <v>71</v>
      </c>
      <c r="K999" s="4" t="str">
        <f>IFERROR(VLOOKUP(J999,Config!$A:$B,2,0),"")</f>
        <v/>
      </c>
      <c r="M999" s="4" t="str">
        <f>IFERROR(VLOOKUP(J999,Config!$A:$G,7,0),"")</f>
        <v/>
      </c>
    </row>
    <row r="1000" spans="1:13" x14ac:dyDescent="0.25">
      <c r="A1000" s="1">
        <v>1003</v>
      </c>
      <c r="B1000" s="4">
        <f t="shared" si="31"/>
        <v>1900</v>
      </c>
      <c r="C1000" s="4">
        <f t="shared" si="32"/>
        <v>1</v>
      </c>
      <c r="G1000" s="4" t="s">
        <v>71</v>
      </c>
      <c r="K1000" s="4" t="str">
        <f>IFERROR(VLOOKUP(J1000,Config!$A:$B,2,0),"")</f>
        <v/>
      </c>
      <c r="M1000" s="4" t="str">
        <f>IFERROR(VLOOKUP(J1000,Config!$A:$G,7,0),"")</f>
        <v/>
      </c>
    </row>
    <row r="1001" spans="1:13" x14ac:dyDescent="0.25">
      <c r="A1001" s="1">
        <v>1004</v>
      </c>
      <c r="B1001" s="4">
        <f t="shared" si="31"/>
        <v>1900</v>
      </c>
      <c r="C1001" s="4">
        <f t="shared" si="32"/>
        <v>1</v>
      </c>
      <c r="G1001" s="4" t="s">
        <v>71</v>
      </c>
      <c r="K1001" s="4" t="str">
        <f>IFERROR(VLOOKUP(J1001,Config!$A:$B,2,0),"")</f>
        <v/>
      </c>
      <c r="M1001" s="4" t="str">
        <f>IFERROR(VLOOKUP(J1001,Config!$A:$G,7,0),"")</f>
        <v/>
      </c>
    </row>
    <row r="1002" spans="1:13" x14ac:dyDescent="0.25">
      <c r="A1002" s="1">
        <v>1005</v>
      </c>
      <c r="B1002" s="4">
        <f t="shared" si="31"/>
        <v>1900</v>
      </c>
      <c r="C1002" s="4">
        <f t="shared" si="32"/>
        <v>1</v>
      </c>
      <c r="G1002" s="4" t="s">
        <v>71</v>
      </c>
      <c r="K1002" s="4" t="str">
        <f>IFERROR(VLOOKUP(J1002,Config!$A:$B,2,0),"")</f>
        <v/>
      </c>
      <c r="M1002" s="4" t="str">
        <f>IFERROR(VLOOKUP(J1002,Config!$A:$G,7,0),"")</f>
        <v/>
      </c>
    </row>
    <row r="1003" spans="1:13" x14ac:dyDescent="0.25">
      <c r="A1003" s="1">
        <v>1006</v>
      </c>
      <c r="B1003" s="4">
        <f t="shared" si="31"/>
        <v>1900</v>
      </c>
      <c r="C1003" s="4">
        <f t="shared" si="32"/>
        <v>1</v>
      </c>
      <c r="G1003" s="4" t="s">
        <v>71</v>
      </c>
      <c r="K1003" s="4" t="str">
        <f>IFERROR(VLOOKUP(J1003,Config!$A:$B,2,0),"")</f>
        <v/>
      </c>
      <c r="M1003" s="4" t="str">
        <f>IFERROR(VLOOKUP(J1003,Config!$A:$G,7,0),"")</f>
        <v/>
      </c>
    </row>
    <row r="1004" spans="1:13" x14ac:dyDescent="0.25">
      <c r="A1004" s="1">
        <v>1007</v>
      </c>
      <c r="B1004" s="4">
        <f t="shared" si="31"/>
        <v>1900</v>
      </c>
      <c r="C1004" s="4">
        <f t="shared" si="32"/>
        <v>1</v>
      </c>
      <c r="G1004" s="4" t="s">
        <v>71</v>
      </c>
      <c r="K1004" s="4" t="str">
        <f>IFERROR(VLOOKUP(J1004,Config!$A:$B,2,0),"")</f>
        <v/>
      </c>
      <c r="M1004" s="4" t="str">
        <f>IFERROR(VLOOKUP(J1004,Config!$A:$G,7,0),"")</f>
        <v/>
      </c>
    </row>
    <row r="1005" spans="1:13" x14ac:dyDescent="0.25">
      <c r="A1005" s="1">
        <v>1008</v>
      </c>
      <c r="B1005" s="4">
        <f t="shared" si="31"/>
        <v>1900</v>
      </c>
      <c r="C1005" s="4">
        <f t="shared" si="32"/>
        <v>1</v>
      </c>
      <c r="G1005" s="4" t="s">
        <v>71</v>
      </c>
      <c r="K1005" s="4" t="str">
        <f>IFERROR(VLOOKUP(J1005,Config!$A:$B,2,0),"")</f>
        <v/>
      </c>
      <c r="M1005" s="4" t="str">
        <f>IFERROR(VLOOKUP(J1005,Config!$A:$G,7,0),"")</f>
        <v/>
      </c>
    </row>
    <row r="1006" spans="1:13" x14ac:dyDescent="0.25">
      <c r="A1006" s="1">
        <v>1009</v>
      </c>
      <c r="B1006" s="4">
        <f t="shared" si="31"/>
        <v>1900</v>
      </c>
      <c r="C1006" s="4">
        <f t="shared" si="32"/>
        <v>1</v>
      </c>
      <c r="G1006" s="4" t="s">
        <v>71</v>
      </c>
      <c r="K1006" s="4" t="str">
        <f>IFERROR(VLOOKUP(J1006,Config!$A:$B,2,0),"")</f>
        <v/>
      </c>
      <c r="M1006" s="4" t="str">
        <f>IFERROR(VLOOKUP(J1006,Config!$A:$G,7,0),"")</f>
        <v/>
      </c>
    </row>
    <row r="1007" spans="1:13" x14ac:dyDescent="0.25">
      <c r="A1007" s="1">
        <v>1010</v>
      </c>
      <c r="B1007" s="4">
        <f t="shared" si="31"/>
        <v>1900</v>
      </c>
      <c r="C1007" s="4">
        <f t="shared" si="32"/>
        <v>1</v>
      </c>
      <c r="G1007" s="4" t="s">
        <v>71</v>
      </c>
      <c r="K1007" s="4" t="str">
        <f>IFERROR(VLOOKUP(J1007,Config!$A:$B,2,0),"")</f>
        <v/>
      </c>
      <c r="M1007" s="4" t="str">
        <f>IFERROR(VLOOKUP(J1007,Config!$A:$G,7,0),"")</f>
        <v/>
      </c>
    </row>
    <row r="1008" spans="1:13" x14ac:dyDescent="0.25">
      <c r="A1008" s="1">
        <v>1011</v>
      </c>
      <c r="B1008" s="4">
        <f t="shared" si="31"/>
        <v>1900</v>
      </c>
      <c r="C1008" s="4">
        <f t="shared" si="32"/>
        <v>1</v>
      </c>
      <c r="G1008" s="4" t="s">
        <v>71</v>
      </c>
      <c r="K1008" s="4" t="str">
        <f>IFERROR(VLOOKUP(J1008,Config!$A:$B,2,0),"")</f>
        <v/>
      </c>
      <c r="M1008" s="4" t="str">
        <f>IFERROR(VLOOKUP(J1008,Config!$A:$G,7,0),"")</f>
        <v/>
      </c>
    </row>
    <row r="1009" spans="1:13" x14ac:dyDescent="0.25">
      <c r="A1009" s="1">
        <v>1012</v>
      </c>
      <c r="B1009" s="4">
        <f t="shared" si="31"/>
        <v>1900</v>
      </c>
      <c r="C1009" s="4">
        <f t="shared" si="32"/>
        <v>1</v>
      </c>
      <c r="G1009" s="4" t="s">
        <v>71</v>
      </c>
      <c r="K1009" s="4" t="str">
        <f>IFERROR(VLOOKUP(J1009,Config!$A:$B,2,0),"")</f>
        <v/>
      </c>
      <c r="M1009" s="4" t="str">
        <f>IFERROR(VLOOKUP(J1009,Config!$A:$G,7,0),"")</f>
        <v/>
      </c>
    </row>
    <row r="1010" spans="1:13" x14ac:dyDescent="0.25">
      <c r="A1010" s="1">
        <v>1013</v>
      </c>
      <c r="B1010" s="4">
        <f t="shared" si="31"/>
        <v>1900</v>
      </c>
      <c r="C1010" s="4">
        <f t="shared" si="32"/>
        <v>1</v>
      </c>
      <c r="G1010" s="4" t="s">
        <v>71</v>
      </c>
      <c r="K1010" s="4" t="str">
        <f>IFERROR(VLOOKUP(J1010,Config!$A:$B,2,0),"")</f>
        <v/>
      </c>
      <c r="M1010" s="4" t="str">
        <f>IFERROR(VLOOKUP(J1010,Config!$A:$G,7,0),"")</f>
        <v/>
      </c>
    </row>
    <row r="1011" spans="1:13" x14ac:dyDescent="0.25">
      <c r="A1011" s="1">
        <v>1014</v>
      </c>
      <c r="B1011" s="4">
        <f t="shared" si="31"/>
        <v>1900</v>
      </c>
      <c r="C1011" s="4">
        <f t="shared" si="32"/>
        <v>1</v>
      </c>
      <c r="G1011" s="4" t="s">
        <v>71</v>
      </c>
      <c r="K1011" s="4" t="str">
        <f>IFERROR(VLOOKUP(J1011,Config!$A:$B,2,0),"")</f>
        <v/>
      </c>
      <c r="M1011" s="4" t="str">
        <f>IFERROR(VLOOKUP(J1011,Config!$A:$G,7,0),"")</f>
        <v/>
      </c>
    </row>
    <row r="1012" spans="1:13" x14ac:dyDescent="0.25">
      <c r="A1012" s="1">
        <v>1015</v>
      </c>
      <c r="B1012" s="4">
        <f t="shared" si="31"/>
        <v>1900</v>
      </c>
      <c r="C1012" s="4">
        <f t="shared" si="32"/>
        <v>1</v>
      </c>
      <c r="G1012" s="4" t="s">
        <v>71</v>
      </c>
      <c r="K1012" s="4" t="str">
        <f>IFERROR(VLOOKUP(J1012,Config!$A:$B,2,0),"")</f>
        <v/>
      </c>
      <c r="M1012" s="4" t="str">
        <f>IFERROR(VLOOKUP(J1012,Config!$A:$G,7,0),"")</f>
        <v/>
      </c>
    </row>
    <row r="1013" spans="1:13" x14ac:dyDescent="0.25">
      <c r="A1013" s="1">
        <v>1016</v>
      </c>
      <c r="B1013" s="4">
        <f t="shared" si="31"/>
        <v>1900</v>
      </c>
      <c r="C1013" s="4">
        <f t="shared" si="32"/>
        <v>1</v>
      </c>
      <c r="G1013" s="4" t="s">
        <v>71</v>
      </c>
      <c r="K1013" s="4" t="str">
        <f>IFERROR(VLOOKUP(J1013,Config!$A:$B,2,0),"")</f>
        <v/>
      </c>
      <c r="M1013" s="4" t="str">
        <f>IFERROR(VLOOKUP(J1013,Config!$A:$G,7,0),"")</f>
        <v/>
      </c>
    </row>
    <row r="1014" spans="1:13" x14ac:dyDescent="0.25">
      <c r="A1014" s="1">
        <v>1017</v>
      </c>
      <c r="B1014" s="4">
        <f t="shared" si="31"/>
        <v>1900</v>
      </c>
      <c r="C1014" s="4">
        <f t="shared" si="32"/>
        <v>1</v>
      </c>
      <c r="G1014" s="4" t="s">
        <v>71</v>
      </c>
      <c r="K1014" s="4" t="str">
        <f>IFERROR(VLOOKUP(J1014,Config!$A:$B,2,0),"")</f>
        <v/>
      </c>
      <c r="M1014" s="4" t="str">
        <f>IFERROR(VLOOKUP(J1014,Config!$A:$G,7,0),"")</f>
        <v/>
      </c>
    </row>
    <row r="1015" spans="1:13" x14ac:dyDescent="0.25">
      <c r="A1015" s="1">
        <v>1018</v>
      </c>
      <c r="B1015" s="4">
        <f t="shared" si="31"/>
        <v>1900</v>
      </c>
      <c r="C1015" s="4">
        <f t="shared" si="32"/>
        <v>1</v>
      </c>
      <c r="G1015" s="4" t="s">
        <v>71</v>
      </c>
      <c r="K1015" s="4" t="str">
        <f>IFERROR(VLOOKUP(J1015,Config!$A:$B,2,0),"")</f>
        <v/>
      </c>
      <c r="M1015" s="4" t="str">
        <f>IFERROR(VLOOKUP(J1015,Config!$A:$G,7,0),"")</f>
        <v/>
      </c>
    </row>
    <row r="1016" spans="1:13" x14ac:dyDescent="0.25">
      <c r="A1016" s="1">
        <v>1019</v>
      </c>
      <c r="B1016" s="4">
        <f t="shared" si="31"/>
        <v>1900</v>
      </c>
      <c r="C1016" s="4">
        <f t="shared" si="32"/>
        <v>1</v>
      </c>
      <c r="G1016" s="4" t="s">
        <v>71</v>
      </c>
      <c r="K1016" s="4" t="str">
        <f>IFERROR(VLOOKUP(J1016,Config!$A:$B,2,0),"")</f>
        <v/>
      </c>
      <c r="M1016" s="4" t="str">
        <f>IFERROR(VLOOKUP(J1016,Config!$A:$G,7,0),"")</f>
        <v/>
      </c>
    </row>
    <row r="1017" spans="1:13" x14ac:dyDescent="0.25">
      <c r="A1017" s="1">
        <v>1020</v>
      </c>
      <c r="B1017" s="4">
        <f t="shared" si="31"/>
        <v>1900</v>
      </c>
      <c r="C1017" s="4">
        <f t="shared" si="32"/>
        <v>1</v>
      </c>
      <c r="G1017" s="4" t="s">
        <v>71</v>
      </c>
      <c r="K1017" s="4" t="str">
        <f>IFERROR(VLOOKUP(J1017,Config!$A:$B,2,0),"")</f>
        <v/>
      </c>
      <c r="M1017" s="4" t="str">
        <f>IFERROR(VLOOKUP(J1017,Config!$A:$G,7,0),"")</f>
        <v/>
      </c>
    </row>
    <row r="1018" spans="1:13" x14ac:dyDescent="0.25">
      <c r="A1018" s="1">
        <v>1021</v>
      </c>
      <c r="B1018" s="4">
        <f t="shared" si="31"/>
        <v>1900</v>
      </c>
      <c r="C1018" s="4">
        <f t="shared" si="32"/>
        <v>1</v>
      </c>
      <c r="G1018" s="4" t="s">
        <v>71</v>
      </c>
      <c r="K1018" s="4" t="str">
        <f>IFERROR(VLOOKUP(J1018,Config!$A:$B,2,0),"")</f>
        <v/>
      </c>
      <c r="M1018" s="4" t="str">
        <f>IFERROR(VLOOKUP(J1018,Config!$A:$G,7,0),"")</f>
        <v/>
      </c>
    </row>
    <row r="1019" spans="1:13" x14ac:dyDescent="0.25">
      <c r="A1019" s="1">
        <v>1022</v>
      </c>
      <c r="B1019" s="4">
        <f t="shared" si="31"/>
        <v>1900</v>
      </c>
      <c r="C1019" s="4">
        <f t="shared" si="32"/>
        <v>1</v>
      </c>
      <c r="G1019" s="4" t="s">
        <v>71</v>
      </c>
      <c r="K1019" s="4" t="str">
        <f>IFERROR(VLOOKUP(J1019,Config!$A:$B,2,0),"")</f>
        <v/>
      </c>
      <c r="M1019" s="4" t="str">
        <f>IFERROR(VLOOKUP(J1019,Config!$A:$G,7,0),"")</f>
        <v/>
      </c>
    </row>
    <row r="1020" spans="1:13" x14ac:dyDescent="0.25">
      <c r="A1020" s="1">
        <v>1023</v>
      </c>
      <c r="B1020" s="4">
        <f t="shared" ref="B1020:B1083" si="33">YEAR(D1020)</f>
        <v>1900</v>
      </c>
      <c r="C1020" s="4">
        <f t="shared" ref="C1020:C1083" si="34">MONTH(D1020)</f>
        <v>1</v>
      </c>
      <c r="G1020" s="4" t="s">
        <v>71</v>
      </c>
      <c r="K1020" s="4" t="str">
        <f>IFERROR(VLOOKUP(J1020,Config!$A:$B,2,0),"")</f>
        <v/>
      </c>
      <c r="M1020" s="4" t="str">
        <f>IFERROR(VLOOKUP(J1020,Config!$A:$G,7,0),"")</f>
        <v/>
      </c>
    </row>
    <row r="1021" spans="1:13" x14ac:dyDescent="0.25">
      <c r="A1021" s="1">
        <v>1024</v>
      </c>
      <c r="B1021" s="4">
        <f t="shared" si="33"/>
        <v>1900</v>
      </c>
      <c r="C1021" s="4">
        <f t="shared" si="34"/>
        <v>1</v>
      </c>
      <c r="G1021" s="4" t="s">
        <v>71</v>
      </c>
      <c r="K1021" s="4" t="str">
        <f>IFERROR(VLOOKUP(J1021,Config!$A:$B,2,0),"")</f>
        <v/>
      </c>
      <c r="M1021" s="4" t="str">
        <f>IFERROR(VLOOKUP(J1021,Config!$A:$G,7,0),"")</f>
        <v/>
      </c>
    </row>
    <row r="1022" spans="1:13" x14ac:dyDescent="0.25">
      <c r="A1022" s="1">
        <v>1025</v>
      </c>
      <c r="B1022" s="4">
        <f t="shared" si="33"/>
        <v>1900</v>
      </c>
      <c r="C1022" s="4">
        <f t="shared" si="34"/>
        <v>1</v>
      </c>
      <c r="G1022" s="4" t="s">
        <v>71</v>
      </c>
      <c r="K1022" s="4" t="str">
        <f>IFERROR(VLOOKUP(J1022,Config!$A:$B,2,0),"")</f>
        <v/>
      </c>
      <c r="M1022" s="4" t="str">
        <f>IFERROR(VLOOKUP(J1022,Config!$A:$G,7,0),"")</f>
        <v/>
      </c>
    </row>
    <row r="1023" spans="1:13" x14ac:dyDescent="0.25">
      <c r="A1023" s="1">
        <v>1026</v>
      </c>
      <c r="B1023" s="4">
        <f t="shared" si="33"/>
        <v>1900</v>
      </c>
      <c r="C1023" s="4">
        <f t="shared" si="34"/>
        <v>1</v>
      </c>
      <c r="G1023" s="4" t="s">
        <v>71</v>
      </c>
      <c r="K1023" s="4" t="str">
        <f>IFERROR(VLOOKUP(J1023,Config!$A:$B,2,0),"")</f>
        <v/>
      </c>
      <c r="M1023" s="4" t="str">
        <f>IFERROR(VLOOKUP(J1023,Config!$A:$G,7,0),"")</f>
        <v/>
      </c>
    </row>
    <row r="1024" spans="1:13" x14ac:dyDescent="0.25">
      <c r="A1024" s="1">
        <v>1027</v>
      </c>
      <c r="B1024" s="4">
        <f t="shared" si="33"/>
        <v>1900</v>
      </c>
      <c r="C1024" s="4">
        <f t="shared" si="34"/>
        <v>1</v>
      </c>
      <c r="G1024" s="4" t="s">
        <v>71</v>
      </c>
      <c r="K1024" s="4" t="str">
        <f>IFERROR(VLOOKUP(J1024,Config!$A:$B,2,0),"")</f>
        <v/>
      </c>
      <c r="M1024" s="4" t="str">
        <f>IFERROR(VLOOKUP(J1024,Config!$A:$G,7,0),"")</f>
        <v/>
      </c>
    </row>
    <row r="1025" spans="1:13" x14ac:dyDescent="0.25">
      <c r="A1025" s="1">
        <v>1028</v>
      </c>
      <c r="B1025" s="4">
        <f t="shared" si="33"/>
        <v>1900</v>
      </c>
      <c r="C1025" s="4">
        <f t="shared" si="34"/>
        <v>1</v>
      </c>
      <c r="G1025" s="4" t="s">
        <v>71</v>
      </c>
      <c r="K1025" s="4" t="str">
        <f>IFERROR(VLOOKUP(J1025,Config!$A:$B,2,0),"")</f>
        <v/>
      </c>
      <c r="M1025" s="4" t="str">
        <f>IFERROR(VLOOKUP(J1025,Config!$A:$G,7,0),"")</f>
        <v/>
      </c>
    </row>
    <row r="1026" spans="1:13" x14ac:dyDescent="0.25">
      <c r="A1026" s="1">
        <v>1029</v>
      </c>
      <c r="B1026" s="4">
        <f t="shared" si="33"/>
        <v>1900</v>
      </c>
      <c r="C1026" s="4">
        <f t="shared" si="34"/>
        <v>1</v>
      </c>
      <c r="G1026" s="4" t="s">
        <v>71</v>
      </c>
      <c r="K1026" s="4" t="str">
        <f>IFERROR(VLOOKUP(J1026,Config!$A:$B,2,0),"")</f>
        <v/>
      </c>
      <c r="M1026" s="4" t="str">
        <f>IFERROR(VLOOKUP(J1026,Config!$A:$G,7,0),"")</f>
        <v/>
      </c>
    </row>
    <row r="1027" spans="1:13" x14ac:dyDescent="0.25">
      <c r="A1027" s="1">
        <v>1030</v>
      </c>
      <c r="B1027" s="4">
        <f t="shared" si="33"/>
        <v>1900</v>
      </c>
      <c r="C1027" s="4">
        <f t="shared" si="34"/>
        <v>1</v>
      </c>
      <c r="G1027" s="4" t="s">
        <v>71</v>
      </c>
      <c r="K1027" s="4" t="str">
        <f>IFERROR(VLOOKUP(J1027,Config!$A:$B,2,0),"")</f>
        <v/>
      </c>
      <c r="M1027" s="4" t="str">
        <f>IFERROR(VLOOKUP(J1027,Config!$A:$G,7,0),"")</f>
        <v/>
      </c>
    </row>
    <row r="1028" spans="1:13" x14ac:dyDescent="0.25">
      <c r="A1028" s="1">
        <v>1031</v>
      </c>
      <c r="B1028" s="4">
        <f t="shared" si="33"/>
        <v>1900</v>
      </c>
      <c r="C1028" s="4">
        <f t="shared" si="34"/>
        <v>1</v>
      </c>
      <c r="G1028" s="4" t="s">
        <v>71</v>
      </c>
      <c r="K1028" s="4" t="str">
        <f>IFERROR(VLOOKUP(J1028,Config!$A:$B,2,0),"")</f>
        <v/>
      </c>
      <c r="M1028" s="4" t="str">
        <f>IFERROR(VLOOKUP(J1028,Config!$A:$G,7,0),"")</f>
        <v/>
      </c>
    </row>
    <row r="1029" spans="1:13" x14ac:dyDescent="0.25">
      <c r="A1029" s="1">
        <v>1032</v>
      </c>
      <c r="B1029" s="4">
        <f t="shared" si="33"/>
        <v>1900</v>
      </c>
      <c r="C1029" s="4">
        <f t="shared" si="34"/>
        <v>1</v>
      </c>
      <c r="G1029" s="4" t="s">
        <v>71</v>
      </c>
      <c r="K1029" s="4" t="str">
        <f>IFERROR(VLOOKUP(J1029,Config!$A:$B,2,0),"")</f>
        <v/>
      </c>
      <c r="M1029" s="4" t="str">
        <f>IFERROR(VLOOKUP(J1029,Config!$A:$G,7,0),"")</f>
        <v/>
      </c>
    </row>
    <row r="1030" spans="1:13" x14ac:dyDescent="0.25">
      <c r="A1030" s="1">
        <v>1033</v>
      </c>
      <c r="B1030" s="4">
        <f t="shared" si="33"/>
        <v>1900</v>
      </c>
      <c r="C1030" s="4">
        <f t="shared" si="34"/>
        <v>1</v>
      </c>
      <c r="G1030" s="4" t="s">
        <v>71</v>
      </c>
      <c r="K1030" s="4" t="str">
        <f>IFERROR(VLOOKUP(J1030,Config!$A:$B,2,0),"")</f>
        <v/>
      </c>
      <c r="M1030" s="4" t="str">
        <f>IFERROR(VLOOKUP(J1030,Config!$A:$G,7,0),"")</f>
        <v/>
      </c>
    </row>
    <row r="1031" spans="1:13" x14ac:dyDescent="0.25">
      <c r="A1031" s="1">
        <v>1034</v>
      </c>
      <c r="B1031" s="4">
        <f t="shared" si="33"/>
        <v>1900</v>
      </c>
      <c r="C1031" s="4">
        <f t="shared" si="34"/>
        <v>1</v>
      </c>
      <c r="G1031" s="4" t="s">
        <v>71</v>
      </c>
      <c r="K1031" s="4" t="str">
        <f>IFERROR(VLOOKUP(J1031,Config!$A:$B,2,0),"")</f>
        <v/>
      </c>
      <c r="M1031" s="4" t="str">
        <f>IFERROR(VLOOKUP(J1031,Config!$A:$G,7,0),"")</f>
        <v/>
      </c>
    </row>
    <row r="1032" spans="1:13" x14ac:dyDescent="0.25">
      <c r="A1032" s="1">
        <v>1035</v>
      </c>
      <c r="B1032" s="4">
        <f t="shared" si="33"/>
        <v>1900</v>
      </c>
      <c r="C1032" s="4">
        <f t="shared" si="34"/>
        <v>1</v>
      </c>
      <c r="G1032" s="4" t="s">
        <v>71</v>
      </c>
      <c r="K1032" s="4" t="str">
        <f>IFERROR(VLOOKUP(J1032,Config!$A:$B,2,0),"")</f>
        <v/>
      </c>
      <c r="M1032" s="4" t="str">
        <f>IFERROR(VLOOKUP(J1032,Config!$A:$G,7,0),"")</f>
        <v/>
      </c>
    </row>
    <row r="1033" spans="1:13" x14ac:dyDescent="0.25">
      <c r="A1033" s="1">
        <v>1036</v>
      </c>
      <c r="B1033" s="4">
        <f t="shared" si="33"/>
        <v>1900</v>
      </c>
      <c r="C1033" s="4">
        <f t="shared" si="34"/>
        <v>1</v>
      </c>
      <c r="G1033" s="4" t="s">
        <v>71</v>
      </c>
      <c r="K1033" s="4" t="str">
        <f>IFERROR(VLOOKUP(J1033,Config!$A:$B,2,0),"")</f>
        <v/>
      </c>
      <c r="M1033" s="4" t="str">
        <f>IFERROR(VLOOKUP(J1033,Config!$A:$G,7,0),"")</f>
        <v/>
      </c>
    </row>
    <row r="1034" spans="1:13" x14ac:dyDescent="0.25">
      <c r="A1034" s="1">
        <v>1037</v>
      </c>
      <c r="B1034" s="4">
        <f t="shared" si="33"/>
        <v>1900</v>
      </c>
      <c r="C1034" s="4">
        <f t="shared" si="34"/>
        <v>1</v>
      </c>
      <c r="G1034" s="4" t="s">
        <v>71</v>
      </c>
      <c r="K1034" s="4" t="str">
        <f>IFERROR(VLOOKUP(J1034,Config!$A:$B,2,0),"")</f>
        <v/>
      </c>
      <c r="M1034" s="4" t="str">
        <f>IFERROR(VLOOKUP(J1034,Config!$A:$G,7,0),"")</f>
        <v/>
      </c>
    </row>
    <row r="1035" spans="1:13" x14ac:dyDescent="0.25">
      <c r="A1035" s="1">
        <v>1038</v>
      </c>
      <c r="B1035" s="4">
        <f t="shared" si="33"/>
        <v>1900</v>
      </c>
      <c r="C1035" s="4">
        <f t="shared" si="34"/>
        <v>1</v>
      </c>
      <c r="G1035" s="4" t="s">
        <v>71</v>
      </c>
      <c r="K1035" s="4" t="str">
        <f>IFERROR(VLOOKUP(J1035,Config!$A:$B,2,0),"")</f>
        <v/>
      </c>
      <c r="M1035" s="4" t="str">
        <f>IFERROR(VLOOKUP(J1035,Config!$A:$G,7,0),"")</f>
        <v/>
      </c>
    </row>
    <row r="1036" spans="1:13" x14ac:dyDescent="0.25">
      <c r="A1036" s="1">
        <v>1039</v>
      </c>
      <c r="B1036" s="4">
        <f t="shared" si="33"/>
        <v>1900</v>
      </c>
      <c r="C1036" s="4">
        <f t="shared" si="34"/>
        <v>1</v>
      </c>
      <c r="G1036" s="4" t="s">
        <v>71</v>
      </c>
      <c r="K1036" s="4" t="str">
        <f>IFERROR(VLOOKUP(J1036,Config!$A:$B,2,0),"")</f>
        <v/>
      </c>
      <c r="M1036" s="4" t="str">
        <f>IFERROR(VLOOKUP(J1036,Config!$A:$G,7,0),"")</f>
        <v/>
      </c>
    </row>
    <row r="1037" spans="1:13" x14ac:dyDescent="0.25">
      <c r="A1037" s="1">
        <v>1040</v>
      </c>
      <c r="B1037" s="4">
        <f t="shared" si="33"/>
        <v>1900</v>
      </c>
      <c r="C1037" s="4">
        <f t="shared" si="34"/>
        <v>1</v>
      </c>
      <c r="G1037" s="4" t="s">
        <v>71</v>
      </c>
      <c r="K1037" s="4" t="str">
        <f>IFERROR(VLOOKUP(J1037,Config!$A:$B,2,0),"")</f>
        <v/>
      </c>
      <c r="M1037" s="4" t="str">
        <f>IFERROR(VLOOKUP(J1037,Config!$A:$G,7,0),"")</f>
        <v/>
      </c>
    </row>
    <row r="1038" spans="1:13" x14ac:dyDescent="0.25">
      <c r="A1038" s="1">
        <v>1041</v>
      </c>
      <c r="B1038" s="4">
        <f t="shared" si="33"/>
        <v>1900</v>
      </c>
      <c r="C1038" s="4">
        <f t="shared" si="34"/>
        <v>1</v>
      </c>
      <c r="G1038" s="4" t="s">
        <v>71</v>
      </c>
      <c r="K1038" s="4" t="str">
        <f>IFERROR(VLOOKUP(J1038,Config!$A:$B,2,0),"")</f>
        <v/>
      </c>
      <c r="M1038" s="4" t="str">
        <f>IFERROR(VLOOKUP(J1038,Config!$A:$G,7,0),"")</f>
        <v/>
      </c>
    </row>
    <row r="1039" spans="1:13" x14ac:dyDescent="0.25">
      <c r="A1039" s="1">
        <v>1042</v>
      </c>
      <c r="B1039" s="4">
        <f t="shared" si="33"/>
        <v>1900</v>
      </c>
      <c r="C1039" s="4">
        <f t="shared" si="34"/>
        <v>1</v>
      </c>
      <c r="G1039" s="4" t="s">
        <v>71</v>
      </c>
      <c r="K1039" s="4" t="str">
        <f>IFERROR(VLOOKUP(J1039,Config!$A:$B,2,0),"")</f>
        <v/>
      </c>
      <c r="M1039" s="4" t="str">
        <f>IFERROR(VLOOKUP(J1039,Config!$A:$G,7,0),"")</f>
        <v/>
      </c>
    </row>
    <row r="1040" spans="1:13" x14ac:dyDescent="0.25">
      <c r="A1040" s="1">
        <v>1043</v>
      </c>
      <c r="B1040" s="4">
        <f t="shared" si="33"/>
        <v>1900</v>
      </c>
      <c r="C1040" s="4">
        <f t="shared" si="34"/>
        <v>1</v>
      </c>
      <c r="G1040" s="4" t="s">
        <v>71</v>
      </c>
      <c r="K1040" s="4" t="str">
        <f>IFERROR(VLOOKUP(J1040,Config!$A:$B,2,0),"")</f>
        <v/>
      </c>
      <c r="M1040" s="4" t="str">
        <f>IFERROR(VLOOKUP(J1040,Config!$A:$G,7,0),"")</f>
        <v/>
      </c>
    </row>
    <row r="1041" spans="1:13" x14ac:dyDescent="0.25">
      <c r="A1041" s="1">
        <v>1044</v>
      </c>
      <c r="B1041" s="4">
        <f t="shared" si="33"/>
        <v>1900</v>
      </c>
      <c r="C1041" s="4">
        <f t="shared" si="34"/>
        <v>1</v>
      </c>
      <c r="G1041" s="4" t="s">
        <v>71</v>
      </c>
      <c r="K1041" s="4">
        <v>1</v>
      </c>
      <c r="M1041" s="4" t="str">
        <f>IFERROR(VLOOKUP(J1041,Config!$A:$G,7,0),"")</f>
        <v/>
      </c>
    </row>
    <row r="1042" spans="1:13" x14ac:dyDescent="0.25">
      <c r="A1042" s="1">
        <v>1045</v>
      </c>
      <c r="B1042" s="4">
        <f t="shared" si="33"/>
        <v>1900</v>
      </c>
      <c r="C1042" s="4">
        <f t="shared" si="34"/>
        <v>1</v>
      </c>
      <c r="G1042" s="4" t="s">
        <v>71</v>
      </c>
      <c r="K1042" s="4">
        <v>2</v>
      </c>
      <c r="M1042" s="4" t="str">
        <f>IFERROR(VLOOKUP(J1042,Config!$A:$G,7,0),"")</f>
        <v/>
      </c>
    </row>
    <row r="1043" spans="1:13" x14ac:dyDescent="0.25">
      <c r="A1043" s="1">
        <v>1046</v>
      </c>
      <c r="B1043" s="4">
        <f t="shared" si="33"/>
        <v>1900</v>
      </c>
      <c r="C1043" s="4">
        <f t="shared" si="34"/>
        <v>1</v>
      </c>
      <c r="G1043" s="4" t="s">
        <v>71</v>
      </c>
      <c r="K1043" s="4">
        <v>1.5</v>
      </c>
      <c r="M1043" s="4" t="str">
        <f>IFERROR(VLOOKUP(J1043,Config!$A:$G,7,0),"")</f>
        <v/>
      </c>
    </row>
    <row r="1044" spans="1:13" x14ac:dyDescent="0.25">
      <c r="A1044" s="1">
        <v>1047</v>
      </c>
      <c r="B1044" s="4">
        <f t="shared" si="33"/>
        <v>1900</v>
      </c>
      <c r="C1044" s="4">
        <f t="shared" si="34"/>
        <v>1</v>
      </c>
      <c r="G1044" s="4" t="s">
        <v>71</v>
      </c>
      <c r="K1044" s="4">
        <v>3</v>
      </c>
      <c r="M1044" s="4" t="str">
        <f>IFERROR(VLOOKUP(J1044,Config!$A:$G,7,0),"")</f>
        <v/>
      </c>
    </row>
    <row r="1045" spans="1:13" x14ac:dyDescent="0.25">
      <c r="A1045" s="1">
        <v>1048</v>
      </c>
      <c r="B1045" s="4">
        <f t="shared" si="33"/>
        <v>1900</v>
      </c>
      <c r="C1045" s="4">
        <f t="shared" si="34"/>
        <v>1</v>
      </c>
      <c r="G1045" s="4" t="s">
        <v>71</v>
      </c>
      <c r="K1045" s="4">
        <v>10</v>
      </c>
      <c r="M1045" s="4" t="str">
        <f>IFERROR(VLOOKUP(J1045,Config!$A:$G,7,0),"")</f>
        <v/>
      </c>
    </row>
    <row r="1046" spans="1:13" x14ac:dyDescent="0.25">
      <c r="A1046" s="1">
        <v>1049</v>
      </c>
      <c r="B1046" s="4">
        <f t="shared" si="33"/>
        <v>2020</v>
      </c>
      <c r="C1046" s="4">
        <f t="shared" si="34"/>
        <v>8</v>
      </c>
      <c r="D1046" s="9">
        <v>44058</v>
      </c>
      <c r="G1046" s="4" t="s">
        <v>71</v>
      </c>
      <c r="K1046" s="4">
        <v>3</v>
      </c>
      <c r="M1046" s="4" t="str">
        <f>IFERROR(VLOOKUP(J1046,Config!$A:$G,7,0),"")</f>
        <v/>
      </c>
    </row>
    <row r="1047" spans="1:13" x14ac:dyDescent="0.25">
      <c r="A1047" s="1">
        <v>1050</v>
      </c>
      <c r="B1047" s="4">
        <f t="shared" si="33"/>
        <v>2020</v>
      </c>
      <c r="C1047" s="4">
        <f t="shared" si="34"/>
        <v>8</v>
      </c>
      <c r="D1047" s="9">
        <v>44058</v>
      </c>
      <c r="G1047" s="4" t="s">
        <v>71</v>
      </c>
      <c r="K1047" s="4">
        <v>10</v>
      </c>
      <c r="M1047" s="4" t="str">
        <f>IFERROR(VLOOKUP(J1047,Config!$A:$G,7,0),"")</f>
        <v/>
      </c>
    </row>
    <row r="1048" spans="1:13" x14ac:dyDescent="0.25">
      <c r="A1048" s="1">
        <v>1051</v>
      </c>
      <c r="B1048" s="4">
        <f t="shared" si="33"/>
        <v>2020</v>
      </c>
      <c r="C1048" s="4">
        <f t="shared" si="34"/>
        <v>8</v>
      </c>
      <c r="D1048" s="9">
        <v>44058</v>
      </c>
      <c r="G1048" s="4" t="s">
        <v>71</v>
      </c>
      <c r="K1048" s="4">
        <v>2</v>
      </c>
      <c r="M1048" s="4" t="str">
        <f>IFERROR(VLOOKUP(J1048,Config!$A:$G,7,0),"")</f>
        <v/>
      </c>
    </row>
    <row r="1049" spans="1:13" x14ac:dyDescent="0.25">
      <c r="A1049" s="1">
        <v>1052</v>
      </c>
      <c r="B1049" s="4">
        <f t="shared" si="33"/>
        <v>2020</v>
      </c>
      <c r="C1049" s="4">
        <f t="shared" si="34"/>
        <v>8</v>
      </c>
      <c r="D1049" s="9">
        <v>44058</v>
      </c>
      <c r="G1049" s="4" t="s">
        <v>71</v>
      </c>
      <c r="K1049" s="4">
        <v>43</v>
      </c>
    </row>
    <row r="1050" spans="1:13" x14ac:dyDescent="0.25">
      <c r="A1050" s="1">
        <v>1053</v>
      </c>
      <c r="B1050" s="4">
        <f t="shared" si="33"/>
        <v>2020</v>
      </c>
      <c r="C1050" s="4">
        <f t="shared" si="34"/>
        <v>8</v>
      </c>
      <c r="D1050" s="9">
        <v>44058</v>
      </c>
      <c r="G1050" s="4" t="s">
        <v>71</v>
      </c>
      <c r="K1050" s="4">
        <v>20</v>
      </c>
    </row>
    <row r="1051" spans="1:13" x14ac:dyDescent="0.25">
      <c r="A1051" s="1">
        <v>1054</v>
      </c>
      <c r="B1051" s="4">
        <f t="shared" si="33"/>
        <v>2020</v>
      </c>
      <c r="C1051" s="4">
        <f t="shared" si="34"/>
        <v>8</v>
      </c>
      <c r="D1051" s="9">
        <v>44058</v>
      </c>
      <c r="G1051" s="4" t="s">
        <v>71</v>
      </c>
      <c r="K1051" s="4">
        <v>4</v>
      </c>
    </row>
    <row r="1052" spans="1:13" x14ac:dyDescent="0.25">
      <c r="A1052" s="1">
        <v>1055</v>
      </c>
      <c r="B1052" s="4">
        <f t="shared" si="33"/>
        <v>2020</v>
      </c>
      <c r="C1052" s="4">
        <f t="shared" si="34"/>
        <v>8</v>
      </c>
      <c r="D1052" s="9">
        <v>44058</v>
      </c>
      <c r="G1052" s="4" t="s">
        <v>71</v>
      </c>
      <c r="K1052" s="4">
        <v>1</v>
      </c>
    </row>
    <row r="1053" spans="1:13" x14ac:dyDescent="0.25">
      <c r="A1053" s="1">
        <v>1056</v>
      </c>
      <c r="B1053" s="4">
        <f t="shared" si="33"/>
        <v>2020</v>
      </c>
      <c r="C1053" s="4">
        <f t="shared" si="34"/>
        <v>8</v>
      </c>
      <c r="D1053" s="9">
        <v>44058</v>
      </c>
      <c r="G1053" s="4" t="s">
        <v>71</v>
      </c>
      <c r="K1053" s="4" t="str">
        <f>IFERROR(VLOOKUP(J1053,Config!$A:$B,2,0),"")</f>
        <v/>
      </c>
    </row>
    <row r="1054" spans="1:13" x14ac:dyDescent="0.25">
      <c r="A1054" s="1">
        <v>1057</v>
      </c>
      <c r="B1054" s="4">
        <f t="shared" si="33"/>
        <v>2020</v>
      </c>
      <c r="C1054" s="4">
        <f t="shared" si="34"/>
        <v>8</v>
      </c>
      <c r="D1054" s="9">
        <v>44060</v>
      </c>
      <c r="G1054" s="4" t="s">
        <v>71</v>
      </c>
      <c r="K1054" s="4">
        <v>2</v>
      </c>
    </row>
    <row r="1055" spans="1:13" x14ac:dyDescent="0.25">
      <c r="A1055" s="1">
        <v>1058</v>
      </c>
      <c r="B1055" s="4">
        <f t="shared" si="33"/>
        <v>2020</v>
      </c>
      <c r="C1055" s="4">
        <f t="shared" si="34"/>
        <v>8</v>
      </c>
      <c r="D1055" s="9">
        <v>44060</v>
      </c>
      <c r="G1055" s="4" t="s">
        <v>71</v>
      </c>
      <c r="K1055" s="4">
        <v>6</v>
      </c>
    </row>
    <row r="1056" spans="1:13" x14ac:dyDescent="0.25">
      <c r="A1056" s="1">
        <v>1059</v>
      </c>
      <c r="B1056" s="4">
        <f t="shared" si="33"/>
        <v>2020</v>
      </c>
      <c r="C1056" s="4">
        <f t="shared" si="34"/>
        <v>8</v>
      </c>
      <c r="D1056" s="9">
        <v>44060</v>
      </c>
      <c r="G1056" s="4" t="s">
        <v>71</v>
      </c>
      <c r="K1056" s="4">
        <v>4.5</v>
      </c>
    </row>
    <row r="1057" spans="1:11" x14ac:dyDescent="0.25">
      <c r="A1057" s="1">
        <v>1060</v>
      </c>
      <c r="B1057" s="4">
        <f t="shared" si="33"/>
        <v>2020</v>
      </c>
      <c r="C1057" s="4">
        <f t="shared" si="34"/>
        <v>8</v>
      </c>
      <c r="D1057" s="9">
        <v>44060</v>
      </c>
      <c r="G1057" s="4" t="s">
        <v>71</v>
      </c>
      <c r="K1057" s="4">
        <v>30</v>
      </c>
    </row>
    <row r="1058" spans="1:11" x14ac:dyDescent="0.25">
      <c r="A1058" s="1">
        <v>1061</v>
      </c>
      <c r="B1058" s="4">
        <f t="shared" si="33"/>
        <v>2020</v>
      </c>
      <c r="C1058" s="4">
        <f t="shared" si="34"/>
        <v>8</v>
      </c>
      <c r="D1058" s="9">
        <v>44060</v>
      </c>
      <c r="G1058" s="4" t="s">
        <v>71</v>
      </c>
      <c r="K1058" s="4">
        <v>30</v>
      </c>
    </row>
    <row r="1059" spans="1:11" x14ac:dyDescent="0.25">
      <c r="A1059" s="1">
        <v>1062</v>
      </c>
      <c r="B1059" s="4">
        <f t="shared" si="33"/>
        <v>2020</v>
      </c>
      <c r="C1059" s="4">
        <f t="shared" si="34"/>
        <v>8</v>
      </c>
      <c r="D1059" s="9">
        <v>44060</v>
      </c>
      <c r="G1059" s="4" t="s">
        <v>71</v>
      </c>
      <c r="K1059" s="4">
        <v>1.5</v>
      </c>
    </row>
    <row r="1060" spans="1:11" x14ac:dyDescent="0.25">
      <c r="A1060" s="1">
        <v>1063</v>
      </c>
      <c r="B1060" s="4">
        <f t="shared" si="33"/>
        <v>2020</v>
      </c>
      <c r="C1060" s="4">
        <f t="shared" si="34"/>
        <v>8</v>
      </c>
      <c r="D1060" s="9">
        <v>44060</v>
      </c>
      <c r="G1060" s="4" t="s">
        <v>71</v>
      </c>
      <c r="K1060" s="4">
        <v>10</v>
      </c>
    </row>
    <row r="1061" spans="1:11" x14ac:dyDescent="0.25">
      <c r="A1061" s="1">
        <v>1064</v>
      </c>
      <c r="B1061" s="4">
        <f t="shared" si="33"/>
        <v>2020</v>
      </c>
      <c r="C1061" s="4">
        <f t="shared" si="34"/>
        <v>8</v>
      </c>
      <c r="D1061" s="9">
        <v>44060</v>
      </c>
      <c r="G1061" s="4" t="s">
        <v>71</v>
      </c>
      <c r="K1061" s="4">
        <v>4</v>
      </c>
    </row>
    <row r="1062" spans="1:11" x14ac:dyDescent="0.25">
      <c r="A1062" s="1">
        <v>1065</v>
      </c>
      <c r="B1062" s="4">
        <f t="shared" si="33"/>
        <v>2020</v>
      </c>
      <c r="C1062" s="4">
        <f t="shared" si="34"/>
        <v>8</v>
      </c>
      <c r="D1062" s="9">
        <v>44060</v>
      </c>
      <c r="G1062" s="4" t="s">
        <v>71</v>
      </c>
      <c r="K1062" s="4">
        <v>3</v>
      </c>
    </row>
    <row r="1063" spans="1:11" x14ac:dyDescent="0.25">
      <c r="A1063" s="1">
        <v>1066</v>
      </c>
      <c r="B1063" s="4">
        <f t="shared" si="33"/>
        <v>2020</v>
      </c>
      <c r="C1063" s="4">
        <f t="shared" si="34"/>
        <v>8</v>
      </c>
      <c r="D1063" s="9">
        <v>44061</v>
      </c>
      <c r="G1063" s="4" t="s">
        <v>71</v>
      </c>
      <c r="K1063" s="4">
        <v>2.5</v>
      </c>
    </row>
    <row r="1064" spans="1:11" x14ac:dyDescent="0.25">
      <c r="A1064" s="1">
        <v>1067</v>
      </c>
      <c r="B1064" s="4">
        <f t="shared" si="33"/>
        <v>2020</v>
      </c>
      <c r="C1064" s="4">
        <f t="shared" si="34"/>
        <v>8</v>
      </c>
      <c r="D1064" s="9">
        <v>44061</v>
      </c>
      <c r="G1064" s="4" t="s">
        <v>71</v>
      </c>
      <c r="K1064" s="4">
        <v>5</v>
      </c>
    </row>
    <row r="1065" spans="1:11" x14ac:dyDescent="0.25">
      <c r="A1065" s="1">
        <v>1068</v>
      </c>
      <c r="B1065" s="4">
        <f t="shared" si="33"/>
        <v>2020</v>
      </c>
      <c r="C1065" s="4">
        <f t="shared" si="34"/>
        <v>8</v>
      </c>
      <c r="D1065" s="9">
        <v>44061</v>
      </c>
      <c r="G1065" s="4" t="s">
        <v>71</v>
      </c>
      <c r="K1065" s="4">
        <v>5</v>
      </c>
    </row>
    <row r="1066" spans="1:11" x14ac:dyDescent="0.25">
      <c r="A1066" s="1">
        <v>1069</v>
      </c>
      <c r="B1066" s="4">
        <f t="shared" si="33"/>
        <v>2020</v>
      </c>
      <c r="C1066" s="4">
        <f t="shared" si="34"/>
        <v>8</v>
      </c>
      <c r="D1066" s="9">
        <v>44061</v>
      </c>
      <c r="G1066" s="4" t="s">
        <v>71</v>
      </c>
      <c r="K1066" s="4">
        <v>1</v>
      </c>
    </row>
    <row r="1067" spans="1:11" x14ac:dyDescent="0.25">
      <c r="A1067" s="1">
        <v>1070</v>
      </c>
      <c r="B1067" s="4">
        <f t="shared" si="33"/>
        <v>1900</v>
      </c>
      <c r="C1067" s="4">
        <f t="shared" si="34"/>
        <v>1</v>
      </c>
      <c r="G1067" s="4" t="s">
        <v>71</v>
      </c>
      <c r="K1067" s="4" t="str">
        <f>IFERROR(VLOOKUP(J1067,Config!$A:$B,2,0),"")</f>
        <v/>
      </c>
    </row>
    <row r="1068" spans="1:11" x14ac:dyDescent="0.25">
      <c r="A1068" s="1">
        <v>1071</v>
      </c>
      <c r="B1068" s="4">
        <f t="shared" si="33"/>
        <v>1900</v>
      </c>
      <c r="C1068" s="4">
        <f t="shared" si="34"/>
        <v>1</v>
      </c>
      <c r="G1068" s="4" t="s">
        <v>71</v>
      </c>
      <c r="K1068" s="4" t="str">
        <f>IFERROR(VLOOKUP(J1068,Config!$A:$B,2,0),"")</f>
        <v/>
      </c>
    </row>
    <row r="1069" spans="1:11" x14ac:dyDescent="0.25">
      <c r="A1069" s="1">
        <v>1072</v>
      </c>
      <c r="B1069" s="4">
        <f t="shared" si="33"/>
        <v>1900</v>
      </c>
      <c r="C1069" s="4">
        <f t="shared" si="34"/>
        <v>1</v>
      </c>
      <c r="G1069" s="4" t="s">
        <v>71</v>
      </c>
      <c r="K1069" s="4" t="str">
        <f>IFERROR(VLOOKUP(J1069,Config!$A:$B,2,0),"")</f>
        <v/>
      </c>
    </row>
    <row r="1070" spans="1:11" x14ac:dyDescent="0.25">
      <c r="A1070" s="1">
        <v>1073</v>
      </c>
      <c r="B1070" s="4">
        <f t="shared" si="33"/>
        <v>1900</v>
      </c>
      <c r="C1070" s="4">
        <f t="shared" si="34"/>
        <v>1</v>
      </c>
      <c r="G1070" s="4" t="s">
        <v>71</v>
      </c>
      <c r="K1070" s="4" t="str">
        <f>IFERROR(VLOOKUP(J1070,Config!$A:$B,2,0),"")</f>
        <v/>
      </c>
    </row>
    <row r="1071" spans="1:11" x14ac:dyDescent="0.25">
      <c r="A1071" s="1">
        <v>1074</v>
      </c>
      <c r="B1071" s="4">
        <f t="shared" si="33"/>
        <v>1900</v>
      </c>
      <c r="C1071" s="4">
        <f t="shared" si="34"/>
        <v>1</v>
      </c>
      <c r="G1071" s="4" t="s">
        <v>71</v>
      </c>
      <c r="K1071" s="4" t="str">
        <f>IFERROR(VLOOKUP(J1071,Config!$A:$B,2,0),"")</f>
        <v/>
      </c>
    </row>
    <row r="1072" spans="1:11" x14ac:dyDescent="0.25">
      <c r="A1072" s="1">
        <v>1075</v>
      </c>
      <c r="B1072" s="4">
        <f t="shared" si="33"/>
        <v>1900</v>
      </c>
      <c r="C1072" s="4">
        <f t="shared" si="34"/>
        <v>1</v>
      </c>
      <c r="G1072" s="4" t="s">
        <v>71</v>
      </c>
      <c r="K1072" s="4" t="str">
        <f>IFERROR(VLOOKUP(J1072,Config!$A:$B,2,0),"")</f>
        <v/>
      </c>
    </row>
    <row r="1073" spans="1:11" x14ac:dyDescent="0.25">
      <c r="A1073" s="1">
        <v>1076</v>
      </c>
      <c r="B1073" s="4">
        <f t="shared" si="33"/>
        <v>1900</v>
      </c>
      <c r="C1073" s="4">
        <f t="shared" si="34"/>
        <v>1</v>
      </c>
      <c r="G1073" s="4" t="s">
        <v>71</v>
      </c>
      <c r="K1073" s="4" t="str">
        <f>IFERROR(VLOOKUP(J1073,Config!$A:$B,2,0),"")</f>
        <v/>
      </c>
    </row>
    <row r="1074" spans="1:11" x14ac:dyDescent="0.25">
      <c r="A1074" s="1">
        <v>1077</v>
      </c>
      <c r="B1074" s="4">
        <f t="shared" si="33"/>
        <v>1900</v>
      </c>
      <c r="C1074" s="4">
        <f t="shared" si="34"/>
        <v>1</v>
      </c>
      <c r="G1074" s="4" t="s">
        <v>71</v>
      </c>
      <c r="K1074" s="4" t="str">
        <f>IFERROR(VLOOKUP(J1074,Config!$A:$B,2,0),"")</f>
        <v/>
      </c>
    </row>
    <row r="1075" spans="1:11" x14ac:dyDescent="0.25">
      <c r="A1075" s="1">
        <v>1078</v>
      </c>
      <c r="B1075" s="4">
        <f t="shared" si="33"/>
        <v>1900</v>
      </c>
      <c r="C1075" s="4">
        <f t="shared" si="34"/>
        <v>1</v>
      </c>
      <c r="G1075" s="4" t="s">
        <v>71</v>
      </c>
      <c r="K1075" s="4" t="str">
        <f>IFERROR(VLOOKUP(J1075,Config!$A:$B,2,0),"")</f>
        <v/>
      </c>
    </row>
    <row r="1076" spans="1:11" x14ac:dyDescent="0.25">
      <c r="A1076" s="1">
        <v>1079</v>
      </c>
      <c r="B1076" s="4">
        <f t="shared" si="33"/>
        <v>1900</v>
      </c>
      <c r="C1076" s="4">
        <f t="shared" si="34"/>
        <v>1</v>
      </c>
      <c r="G1076" s="4" t="s">
        <v>71</v>
      </c>
      <c r="K1076" s="4" t="str">
        <f>IFERROR(VLOOKUP(J1076,Config!$A:$B,2,0),"")</f>
        <v/>
      </c>
    </row>
    <row r="1077" spans="1:11" x14ac:dyDescent="0.25">
      <c r="A1077" s="1">
        <v>1080</v>
      </c>
      <c r="B1077" s="4">
        <f t="shared" si="33"/>
        <v>1900</v>
      </c>
      <c r="C1077" s="4">
        <f t="shared" si="34"/>
        <v>1</v>
      </c>
      <c r="G1077" s="4" t="s">
        <v>71</v>
      </c>
      <c r="K1077" s="4" t="str">
        <f>IFERROR(VLOOKUP(J1077,Config!$A:$B,2,0),"")</f>
        <v/>
      </c>
    </row>
    <row r="1078" spans="1:11" x14ac:dyDescent="0.25">
      <c r="A1078" s="1">
        <v>1081</v>
      </c>
      <c r="B1078" s="4">
        <f t="shared" si="33"/>
        <v>1900</v>
      </c>
      <c r="C1078" s="4">
        <f t="shared" si="34"/>
        <v>1</v>
      </c>
      <c r="G1078" s="4" t="s">
        <v>71</v>
      </c>
      <c r="K1078" s="4" t="str">
        <f>IFERROR(VLOOKUP(J1078,Config!$A:$B,2,0),"")</f>
        <v/>
      </c>
    </row>
    <row r="1079" spans="1:11" x14ac:dyDescent="0.25">
      <c r="A1079" s="1">
        <v>1082</v>
      </c>
      <c r="B1079" s="4">
        <f t="shared" si="33"/>
        <v>1900</v>
      </c>
      <c r="C1079" s="4">
        <f t="shared" si="34"/>
        <v>1</v>
      </c>
      <c r="G1079" s="4" t="s">
        <v>71</v>
      </c>
      <c r="K1079" s="4" t="str">
        <f>IFERROR(VLOOKUP(J1079,Config!$A:$B,2,0),"")</f>
        <v/>
      </c>
    </row>
    <row r="1080" spans="1:11" x14ac:dyDescent="0.25">
      <c r="A1080" s="1">
        <v>1083</v>
      </c>
      <c r="B1080" s="4">
        <f t="shared" si="33"/>
        <v>1900</v>
      </c>
      <c r="C1080" s="4">
        <f t="shared" si="34"/>
        <v>1</v>
      </c>
      <c r="G1080" s="4" t="s">
        <v>71</v>
      </c>
      <c r="K1080" s="4" t="str">
        <f>IFERROR(VLOOKUP(J1080,Config!$A:$B,2,0),"")</f>
        <v/>
      </c>
    </row>
    <row r="1081" spans="1:11" x14ac:dyDescent="0.25">
      <c r="A1081" s="1">
        <v>1084</v>
      </c>
      <c r="B1081" s="4">
        <f t="shared" si="33"/>
        <v>1900</v>
      </c>
      <c r="C1081" s="4">
        <f t="shared" si="34"/>
        <v>1</v>
      </c>
      <c r="G1081" s="4" t="s">
        <v>71</v>
      </c>
      <c r="K1081" s="4" t="str">
        <f>IFERROR(VLOOKUP(J1081,Config!$A:$B,2,0),"")</f>
        <v/>
      </c>
    </row>
    <row r="1082" spans="1:11" x14ac:dyDescent="0.25">
      <c r="A1082" s="1">
        <v>1085</v>
      </c>
      <c r="B1082" s="4">
        <f t="shared" si="33"/>
        <v>1900</v>
      </c>
      <c r="C1082" s="4">
        <f t="shared" si="34"/>
        <v>1</v>
      </c>
      <c r="G1082" s="4" t="s">
        <v>71</v>
      </c>
      <c r="K1082" s="4" t="str">
        <f>IFERROR(VLOOKUP(J1082,Config!$A:$B,2,0),"")</f>
        <v/>
      </c>
    </row>
    <row r="1083" spans="1:11" x14ac:dyDescent="0.25">
      <c r="A1083" s="1">
        <v>1086</v>
      </c>
      <c r="B1083" s="4">
        <f t="shared" si="33"/>
        <v>1900</v>
      </c>
      <c r="C1083" s="4">
        <f t="shared" si="34"/>
        <v>1</v>
      </c>
      <c r="G1083" s="4" t="s">
        <v>71</v>
      </c>
      <c r="K1083" s="4" t="str">
        <f>IFERROR(VLOOKUP(J1083,Config!$A:$B,2,0),"")</f>
        <v/>
      </c>
    </row>
    <row r="1084" spans="1:11" x14ac:dyDescent="0.25">
      <c r="A1084" s="1">
        <v>1087</v>
      </c>
      <c r="B1084" s="4">
        <f t="shared" ref="B1084:B1106" si="35">YEAR(D1084)</f>
        <v>1900</v>
      </c>
      <c r="C1084" s="4">
        <f t="shared" ref="C1084:C1106" si="36">MONTH(D1084)</f>
        <v>1</v>
      </c>
      <c r="G1084" s="4" t="s">
        <v>71</v>
      </c>
      <c r="K1084" s="4" t="str">
        <f>IFERROR(VLOOKUP(J1084,Config!$A:$B,2,0),"")</f>
        <v/>
      </c>
    </row>
    <row r="1085" spans="1:11" x14ac:dyDescent="0.25">
      <c r="A1085" s="1">
        <v>1088</v>
      </c>
      <c r="B1085" s="4">
        <f t="shared" si="35"/>
        <v>1900</v>
      </c>
      <c r="C1085" s="4">
        <f t="shared" si="36"/>
        <v>1</v>
      </c>
      <c r="G1085" s="4" t="s">
        <v>71</v>
      </c>
      <c r="K1085" s="4" t="str">
        <f>IFERROR(VLOOKUP(J1085,Config!$A:$B,2,0),"")</f>
        <v/>
      </c>
    </row>
    <row r="1086" spans="1:11" x14ac:dyDescent="0.25">
      <c r="A1086" s="1">
        <v>1089</v>
      </c>
      <c r="B1086" s="4">
        <f t="shared" si="35"/>
        <v>1900</v>
      </c>
      <c r="C1086" s="4">
        <f t="shared" si="36"/>
        <v>1</v>
      </c>
      <c r="G1086" s="4" t="s">
        <v>71</v>
      </c>
      <c r="K1086" s="4" t="str">
        <f>IFERROR(VLOOKUP(J1086,Config!$A:$B,2,0),"")</f>
        <v/>
      </c>
    </row>
    <row r="1087" spans="1:11" x14ac:dyDescent="0.25">
      <c r="A1087" s="1">
        <v>1090</v>
      </c>
      <c r="B1087" s="4">
        <f t="shared" si="35"/>
        <v>1900</v>
      </c>
      <c r="C1087" s="4">
        <f t="shared" si="36"/>
        <v>1</v>
      </c>
      <c r="G1087" s="4" t="s">
        <v>71</v>
      </c>
      <c r="K1087" s="4" t="str">
        <f>IFERROR(VLOOKUP(J1087,Config!$A:$B,2,0),"")</f>
        <v/>
      </c>
    </row>
    <row r="1088" spans="1:11" x14ac:dyDescent="0.25">
      <c r="A1088" s="1">
        <v>1091</v>
      </c>
      <c r="B1088" s="4">
        <f t="shared" si="35"/>
        <v>1900</v>
      </c>
      <c r="C1088" s="4">
        <f t="shared" si="36"/>
        <v>1</v>
      </c>
      <c r="G1088" s="4" t="s">
        <v>71</v>
      </c>
      <c r="K1088" s="4" t="str">
        <f>IFERROR(VLOOKUP(J1088,Config!$A:$B,2,0),"")</f>
        <v/>
      </c>
    </row>
    <row r="1089" spans="1:11" x14ac:dyDescent="0.25">
      <c r="A1089" s="1">
        <v>1092</v>
      </c>
      <c r="B1089" s="4">
        <f t="shared" si="35"/>
        <v>1900</v>
      </c>
      <c r="C1089" s="4">
        <f t="shared" si="36"/>
        <v>1</v>
      </c>
      <c r="G1089" s="4" t="s">
        <v>71</v>
      </c>
      <c r="K1089" s="4" t="str">
        <f>IFERROR(VLOOKUP(J1089,Config!$A:$B,2,0),"")</f>
        <v/>
      </c>
    </row>
    <row r="1090" spans="1:11" x14ac:dyDescent="0.25">
      <c r="A1090" s="1">
        <v>1093</v>
      </c>
      <c r="B1090" s="4">
        <f t="shared" si="35"/>
        <v>1900</v>
      </c>
      <c r="C1090" s="4">
        <f t="shared" si="36"/>
        <v>1</v>
      </c>
      <c r="G1090" s="4" t="s">
        <v>71</v>
      </c>
      <c r="K1090" s="4" t="str">
        <f>IFERROR(VLOOKUP(J1090,Config!$A:$B,2,0),"")</f>
        <v/>
      </c>
    </row>
    <row r="1091" spans="1:11" x14ac:dyDescent="0.25">
      <c r="A1091" s="1">
        <v>1094</v>
      </c>
      <c r="B1091" s="4">
        <f t="shared" si="35"/>
        <v>1900</v>
      </c>
      <c r="C1091" s="4">
        <f t="shared" si="36"/>
        <v>1</v>
      </c>
      <c r="G1091" s="4" t="s">
        <v>71</v>
      </c>
      <c r="K1091" s="4" t="str">
        <f>IFERROR(VLOOKUP(J1091,Config!$A:$B,2,0),"")</f>
        <v/>
      </c>
    </row>
    <row r="1092" spans="1:11" x14ac:dyDescent="0.25">
      <c r="A1092" s="1">
        <v>1095</v>
      </c>
      <c r="B1092" s="4">
        <f t="shared" si="35"/>
        <v>1900</v>
      </c>
      <c r="C1092" s="4">
        <f t="shared" si="36"/>
        <v>1</v>
      </c>
      <c r="G1092" s="4" t="s">
        <v>71</v>
      </c>
      <c r="K1092" s="4" t="str">
        <f>IFERROR(VLOOKUP(J1092,Config!$A:$B,2,0),"")</f>
        <v/>
      </c>
    </row>
    <row r="1093" spans="1:11" x14ac:dyDescent="0.25">
      <c r="A1093" s="1">
        <v>1096</v>
      </c>
      <c r="B1093" s="4">
        <f t="shared" si="35"/>
        <v>1900</v>
      </c>
      <c r="C1093" s="4">
        <f t="shared" si="36"/>
        <v>1</v>
      </c>
      <c r="G1093" s="4" t="s">
        <v>71</v>
      </c>
      <c r="K1093" s="4" t="str">
        <f>IFERROR(VLOOKUP(J1093,Config!$A:$B,2,0),"")</f>
        <v/>
      </c>
    </row>
    <row r="1094" spans="1:11" x14ac:dyDescent="0.25">
      <c r="A1094" s="1">
        <v>1097</v>
      </c>
      <c r="B1094" s="4">
        <f t="shared" si="35"/>
        <v>1900</v>
      </c>
      <c r="C1094" s="4">
        <f t="shared" si="36"/>
        <v>1</v>
      </c>
      <c r="G1094" s="4" t="s">
        <v>71</v>
      </c>
      <c r="K1094" s="4" t="str">
        <f>IFERROR(VLOOKUP(J1094,Config!$A:$B,2,0),"")</f>
        <v/>
      </c>
    </row>
    <row r="1095" spans="1:11" x14ac:dyDescent="0.25">
      <c r="A1095" s="1">
        <v>1098</v>
      </c>
      <c r="B1095" s="4">
        <f t="shared" si="35"/>
        <v>1900</v>
      </c>
      <c r="C1095" s="4">
        <f t="shared" si="36"/>
        <v>1</v>
      </c>
      <c r="G1095" s="4" t="s">
        <v>71</v>
      </c>
      <c r="K1095" s="4" t="str">
        <f>IFERROR(VLOOKUP(J1095,Config!$A:$B,2,0),"")</f>
        <v/>
      </c>
    </row>
    <row r="1096" spans="1:11" x14ac:dyDescent="0.25">
      <c r="A1096" s="1">
        <v>1099</v>
      </c>
      <c r="B1096" s="4">
        <f t="shared" si="35"/>
        <v>1900</v>
      </c>
      <c r="C1096" s="4">
        <f t="shared" si="36"/>
        <v>1</v>
      </c>
      <c r="G1096" s="4" t="s">
        <v>71</v>
      </c>
      <c r="K1096" s="4" t="str">
        <f>IFERROR(VLOOKUP(J1096,Config!$A:$B,2,0),"")</f>
        <v/>
      </c>
    </row>
    <row r="1097" spans="1:11" x14ac:dyDescent="0.25">
      <c r="A1097" s="1">
        <v>1100</v>
      </c>
      <c r="B1097" s="4">
        <f t="shared" si="35"/>
        <v>1900</v>
      </c>
      <c r="C1097" s="4">
        <f t="shared" si="36"/>
        <v>1</v>
      </c>
      <c r="G1097" s="4" t="s">
        <v>71</v>
      </c>
      <c r="K1097" s="4" t="str">
        <f>IFERROR(VLOOKUP(J1097,Config!$A:$B,2,0),"")</f>
        <v/>
      </c>
    </row>
    <row r="1098" spans="1:11" x14ac:dyDescent="0.25">
      <c r="A1098" s="1">
        <v>1101</v>
      </c>
      <c r="B1098" s="4">
        <f t="shared" si="35"/>
        <v>1900</v>
      </c>
      <c r="C1098" s="4">
        <f t="shared" si="36"/>
        <v>1</v>
      </c>
      <c r="G1098" s="4" t="s">
        <v>71</v>
      </c>
      <c r="K1098" s="4" t="str">
        <f>IFERROR(VLOOKUP(J1098,Config!$A:$B,2,0),"")</f>
        <v/>
      </c>
    </row>
    <row r="1099" spans="1:11" x14ac:dyDescent="0.25">
      <c r="A1099" s="1">
        <v>1102</v>
      </c>
      <c r="B1099" s="4">
        <f t="shared" si="35"/>
        <v>1900</v>
      </c>
      <c r="C1099" s="4">
        <f t="shared" si="36"/>
        <v>1</v>
      </c>
      <c r="G1099" s="4" t="s">
        <v>71</v>
      </c>
      <c r="K1099" s="4" t="str">
        <f>IFERROR(VLOOKUP(J1099,Config!$A:$B,2,0),"")</f>
        <v/>
      </c>
    </row>
    <row r="1100" spans="1:11" x14ac:dyDescent="0.25">
      <c r="A1100" s="1">
        <v>1103</v>
      </c>
      <c r="B1100" s="4">
        <f t="shared" si="35"/>
        <v>1900</v>
      </c>
      <c r="C1100" s="4">
        <f t="shared" si="36"/>
        <v>1</v>
      </c>
      <c r="G1100" s="4" t="s">
        <v>71</v>
      </c>
      <c r="K1100" s="4" t="str">
        <f>IFERROR(VLOOKUP(J1100,Config!$A:$B,2,0),"")</f>
        <v/>
      </c>
    </row>
    <row r="1101" spans="1:11" x14ac:dyDescent="0.25">
      <c r="A1101" s="1">
        <v>1104</v>
      </c>
      <c r="B1101" s="4">
        <f t="shared" si="35"/>
        <v>1900</v>
      </c>
      <c r="C1101" s="4">
        <f t="shared" si="36"/>
        <v>1</v>
      </c>
      <c r="G1101" s="4" t="s">
        <v>71</v>
      </c>
      <c r="K1101" s="4" t="str">
        <f>IFERROR(VLOOKUP(J1101,Config!$A:$B,2,0),"")</f>
        <v/>
      </c>
    </row>
    <row r="1102" spans="1:11" x14ac:dyDescent="0.25">
      <c r="A1102" s="1">
        <v>1105</v>
      </c>
      <c r="B1102" s="4">
        <f t="shared" si="35"/>
        <v>1900</v>
      </c>
      <c r="C1102" s="4">
        <f t="shared" si="36"/>
        <v>1</v>
      </c>
      <c r="G1102" s="4" t="s">
        <v>71</v>
      </c>
      <c r="K1102" s="4" t="str">
        <f>IFERROR(VLOOKUP(J1102,Config!$A:$B,2,0),"")</f>
        <v/>
      </c>
    </row>
    <row r="1103" spans="1:11" x14ac:dyDescent="0.25">
      <c r="A1103" s="1">
        <v>1106</v>
      </c>
      <c r="B1103" s="4">
        <f t="shared" si="35"/>
        <v>1900</v>
      </c>
      <c r="C1103" s="4">
        <f t="shared" si="36"/>
        <v>1</v>
      </c>
      <c r="G1103" s="4" t="s">
        <v>71</v>
      </c>
      <c r="K1103" s="4" t="str">
        <f>IFERROR(VLOOKUP(J1103,Config!$A:$B,2,0),"")</f>
        <v/>
      </c>
    </row>
    <row r="1104" spans="1:11" x14ac:dyDescent="0.25">
      <c r="A1104" s="1">
        <v>1107</v>
      </c>
      <c r="B1104" s="4">
        <f t="shared" si="35"/>
        <v>1900</v>
      </c>
      <c r="C1104" s="4">
        <f t="shared" si="36"/>
        <v>1</v>
      </c>
      <c r="G1104" s="4" t="s">
        <v>71</v>
      </c>
      <c r="K1104" s="4" t="str">
        <f>IFERROR(VLOOKUP(J1104,Config!$A:$B,2,0),"")</f>
        <v/>
      </c>
    </row>
    <row r="1105" spans="1:11" x14ac:dyDescent="0.25">
      <c r="A1105" s="1">
        <v>1108</v>
      </c>
      <c r="B1105" s="4">
        <f t="shared" si="35"/>
        <v>1900</v>
      </c>
      <c r="C1105" s="4">
        <f t="shared" si="36"/>
        <v>1</v>
      </c>
      <c r="G1105" s="4" t="s">
        <v>71</v>
      </c>
      <c r="K1105" s="4" t="str">
        <f>IFERROR(VLOOKUP(J1105,Config!$A:$B,2,0),"")</f>
        <v/>
      </c>
    </row>
    <row r="1106" spans="1:11" x14ac:dyDescent="0.25">
      <c r="A1106" s="1">
        <v>1109</v>
      </c>
      <c r="B1106" s="4">
        <f t="shared" si="35"/>
        <v>1900</v>
      </c>
      <c r="C1106" s="4">
        <f t="shared" si="36"/>
        <v>1</v>
      </c>
      <c r="G1106" s="4" t="s">
        <v>71</v>
      </c>
      <c r="K1106" s="4" t="str">
        <f>IFERROR(VLOOKUP(J1106,Config!$A:$B,2,0),"")</f>
        <v/>
      </c>
    </row>
    <row r="1107" spans="1:11" x14ac:dyDescent="0.25">
      <c r="A1107" s="1">
        <v>1110</v>
      </c>
      <c r="K1107" s="4" t="str">
        <f>IFERROR(VLOOKUP(J1107,Config!$A:$B,2,0),"")</f>
        <v/>
      </c>
    </row>
    <row r="1108" spans="1:11" x14ac:dyDescent="0.25">
      <c r="A1108" s="1">
        <v>1111</v>
      </c>
      <c r="K1108" s="4" t="str">
        <f>IFERROR(VLOOKUP(J1108,Config!$A:$B,2,0),"")</f>
        <v/>
      </c>
    </row>
    <row r="1109" spans="1:11" x14ac:dyDescent="0.25">
      <c r="A1109" s="1">
        <v>1112</v>
      </c>
      <c r="K1109" s="4" t="str">
        <f>IFERROR(VLOOKUP(J1109,Config!$A:$B,2,0),"")</f>
        <v/>
      </c>
    </row>
    <row r="1110" spans="1:11" x14ac:dyDescent="0.25">
      <c r="A1110" s="1">
        <v>1113</v>
      </c>
      <c r="K1110" s="4" t="str">
        <f>IFERROR(VLOOKUP(J1110,Config!$A:$B,2,0),"")</f>
        <v/>
      </c>
    </row>
    <row r="1111" spans="1:11" x14ac:dyDescent="0.25">
      <c r="A1111" s="1">
        <v>1114</v>
      </c>
      <c r="K1111" s="4" t="str">
        <f>IFERROR(VLOOKUP(J1111,Config!$A:$B,2,0),"")</f>
        <v/>
      </c>
    </row>
    <row r="1112" spans="1:11" x14ac:dyDescent="0.25">
      <c r="A1112" s="1">
        <v>1115</v>
      </c>
      <c r="K1112" s="4" t="str">
        <f>IFERROR(VLOOKUP(J1112,Config!$A:$B,2,0),"")</f>
        <v/>
      </c>
    </row>
    <row r="1113" spans="1:11" x14ac:dyDescent="0.25">
      <c r="A1113" s="1">
        <v>1116</v>
      </c>
      <c r="K1113" s="4" t="str">
        <f>IFERROR(VLOOKUP(J1113,Config!$A:$B,2,0),"")</f>
        <v/>
      </c>
    </row>
    <row r="1114" spans="1:11" x14ac:dyDescent="0.25">
      <c r="A1114" s="1">
        <v>1117</v>
      </c>
      <c r="K1114" s="4" t="str">
        <f>IFERROR(VLOOKUP(J1114,Config!$A:$B,2,0),"")</f>
        <v/>
      </c>
    </row>
    <row r="1115" spans="1:11" x14ac:dyDescent="0.25">
      <c r="A1115" s="1">
        <v>1118</v>
      </c>
      <c r="K1115" s="4" t="str">
        <f>IFERROR(VLOOKUP(J1115,Config!$A:$B,2,0),"")</f>
        <v/>
      </c>
    </row>
    <row r="1116" spans="1:11" x14ac:dyDescent="0.25">
      <c r="A1116" s="1">
        <v>1119</v>
      </c>
      <c r="K1116" s="4" t="str">
        <f>IFERROR(VLOOKUP(J1116,Config!$A:$B,2,0),"")</f>
        <v/>
      </c>
    </row>
    <row r="1117" spans="1:11" x14ac:dyDescent="0.25">
      <c r="A1117" s="1">
        <v>1120</v>
      </c>
      <c r="K1117" s="4" t="str">
        <f>IFERROR(VLOOKUP(J1117,Config!$A:$B,2,0),"")</f>
        <v/>
      </c>
    </row>
    <row r="1118" spans="1:11" x14ac:dyDescent="0.25">
      <c r="A1118" s="1">
        <v>1121</v>
      </c>
      <c r="K1118" s="4" t="str">
        <f>IFERROR(VLOOKUP(J1118,Config!$A:$B,2,0),"")</f>
        <v/>
      </c>
    </row>
    <row r="1119" spans="1:11" x14ac:dyDescent="0.25">
      <c r="A1119" s="1">
        <v>1122</v>
      </c>
      <c r="K1119" s="4" t="str">
        <f>IFERROR(VLOOKUP(J1119,Config!$A:$B,2,0),"")</f>
        <v/>
      </c>
    </row>
    <row r="1120" spans="1:11" x14ac:dyDescent="0.25">
      <c r="A1120" s="1">
        <v>1123</v>
      </c>
      <c r="K1120" s="4" t="str">
        <f>IFERROR(VLOOKUP(J1120,Config!$A:$B,2,0),"")</f>
        <v/>
      </c>
    </row>
    <row r="1121" spans="1:11" x14ac:dyDescent="0.25">
      <c r="A1121" s="1">
        <v>1124</v>
      </c>
      <c r="K1121" s="4" t="str">
        <f>IFERROR(VLOOKUP(J1121,Config!$A:$B,2,0),"")</f>
        <v/>
      </c>
    </row>
    <row r="1122" spans="1:11" x14ac:dyDescent="0.25">
      <c r="A1122" s="1">
        <v>1125</v>
      </c>
      <c r="K1122" s="4" t="str">
        <f>IFERROR(VLOOKUP(J1122,Config!$A:$B,2,0),"")</f>
        <v/>
      </c>
    </row>
    <row r="1123" spans="1:11" x14ac:dyDescent="0.25">
      <c r="A1123" s="1">
        <v>1126</v>
      </c>
      <c r="K1123" s="4" t="str">
        <f>IFERROR(VLOOKUP(J1123,Config!$A:$B,2,0),"")</f>
        <v/>
      </c>
    </row>
    <row r="1124" spans="1:11" x14ac:dyDescent="0.25">
      <c r="A1124" s="1">
        <v>1127</v>
      </c>
      <c r="K1124" s="4" t="str">
        <f>IFERROR(VLOOKUP(J1124,Config!$A:$B,2,0),"")</f>
        <v/>
      </c>
    </row>
    <row r="1125" spans="1:11" x14ac:dyDescent="0.25">
      <c r="A1125" s="1">
        <v>1128</v>
      </c>
      <c r="K1125" s="4" t="str">
        <f>IFERROR(VLOOKUP(J1125,Config!$A:$B,2,0),"")</f>
        <v/>
      </c>
    </row>
    <row r="1126" spans="1:11" x14ac:dyDescent="0.25">
      <c r="A1126" s="1">
        <v>1129</v>
      </c>
      <c r="K1126" s="4" t="str">
        <f>IFERROR(VLOOKUP(J1126,Config!$A:$B,2,0),"")</f>
        <v/>
      </c>
    </row>
    <row r="1127" spans="1:11" x14ac:dyDescent="0.25">
      <c r="A1127" s="1">
        <v>1130</v>
      </c>
      <c r="K1127" s="4" t="str">
        <f>IFERROR(VLOOKUP(J1127,Config!$A:$B,2,0),"")</f>
        <v/>
      </c>
    </row>
    <row r="1128" spans="1:11" x14ac:dyDescent="0.25">
      <c r="A1128" s="1">
        <v>1131</v>
      </c>
      <c r="K1128" s="4" t="str">
        <f>IFERROR(VLOOKUP(J1128,Config!$A:$B,2,0),"")</f>
        <v/>
      </c>
    </row>
    <row r="1129" spans="1:11" x14ac:dyDescent="0.25">
      <c r="A1129" s="1">
        <v>1132</v>
      </c>
      <c r="K1129" s="4" t="str">
        <f>IFERROR(VLOOKUP(J1129,Config!$A:$B,2,0),"")</f>
        <v/>
      </c>
    </row>
    <row r="1130" spans="1:11" x14ac:dyDescent="0.25">
      <c r="A1130" s="1">
        <v>1133</v>
      </c>
      <c r="K1130" s="4" t="str">
        <f>IFERROR(VLOOKUP(J1130,Config!$A:$B,2,0),"")</f>
        <v/>
      </c>
    </row>
    <row r="1131" spans="1:11" x14ac:dyDescent="0.25">
      <c r="A1131" s="1">
        <v>1134</v>
      </c>
      <c r="K1131" s="4" t="str">
        <f>IFERROR(VLOOKUP(J1131,Config!$A:$B,2,0),"")</f>
        <v/>
      </c>
    </row>
    <row r="1132" spans="1:11" x14ac:dyDescent="0.25">
      <c r="A1132" s="1">
        <v>1135</v>
      </c>
      <c r="K1132" s="4" t="str">
        <f>IFERROR(VLOOKUP(J1132,Config!$A:$B,2,0),"")</f>
        <v/>
      </c>
    </row>
    <row r="1133" spans="1:11" x14ac:dyDescent="0.25">
      <c r="A1133" s="1">
        <v>1136</v>
      </c>
      <c r="K1133" s="4" t="str">
        <f>IFERROR(VLOOKUP(J1133,Config!$A:$B,2,0),"")</f>
        <v/>
      </c>
    </row>
    <row r="1134" spans="1:11" x14ac:dyDescent="0.25">
      <c r="A1134" s="1">
        <v>1137</v>
      </c>
      <c r="K1134" s="4" t="str">
        <f>IFERROR(VLOOKUP(J1134,Config!$A:$B,2,0),"")</f>
        <v/>
      </c>
    </row>
    <row r="1135" spans="1:11" x14ac:dyDescent="0.25">
      <c r="A1135" s="1">
        <v>1138</v>
      </c>
      <c r="K1135" s="4" t="str">
        <f>IFERROR(VLOOKUP(J1135,Config!$A:$B,2,0),"")</f>
        <v/>
      </c>
    </row>
    <row r="1136" spans="1:11" x14ac:dyDescent="0.25">
      <c r="A1136" s="1">
        <v>1139</v>
      </c>
      <c r="K1136" s="4" t="str">
        <f>IFERROR(VLOOKUP(J1136,Config!$A:$B,2,0),"")</f>
        <v/>
      </c>
    </row>
    <row r="1137" spans="1:11" x14ac:dyDescent="0.25">
      <c r="A1137" s="1">
        <v>1140</v>
      </c>
      <c r="K1137" s="4" t="str">
        <f>IFERROR(VLOOKUP(J1137,Config!$A:$B,2,0),"")</f>
        <v/>
      </c>
    </row>
    <row r="1138" spans="1:11" x14ac:dyDescent="0.25">
      <c r="A1138" s="1">
        <v>1141</v>
      </c>
      <c r="K1138" s="4" t="str">
        <f>IFERROR(VLOOKUP(J1138,Config!$A:$B,2,0),"")</f>
        <v/>
      </c>
    </row>
    <row r="1139" spans="1:11" x14ac:dyDescent="0.25">
      <c r="A1139" s="1">
        <v>1142</v>
      </c>
      <c r="K1139" s="4" t="str">
        <f>IFERROR(VLOOKUP(J1139,Config!$A:$B,2,0),"")</f>
        <v/>
      </c>
    </row>
    <row r="1140" spans="1:11" x14ac:dyDescent="0.25">
      <c r="A1140" s="1">
        <v>1143</v>
      </c>
      <c r="K1140" s="4" t="str">
        <f>IFERROR(VLOOKUP(J1140,Config!$A:$B,2,0),"")</f>
        <v/>
      </c>
    </row>
    <row r="1141" spans="1:11" x14ac:dyDescent="0.25">
      <c r="A1141" s="1">
        <v>1144</v>
      </c>
      <c r="K1141" s="4" t="str">
        <f>IFERROR(VLOOKUP(J1141,Config!$A:$B,2,0),"")</f>
        <v/>
      </c>
    </row>
    <row r="1142" spans="1:11" x14ac:dyDescent="0.25">
      <c r="A1142" s="1">
        <v>1145</v>
      </c>
      <c r="K1142" s="4" t="str">
        <f>IFERROR(VLOOKUP(J1142,Config!$A:$B,2,0),"")</f>
        <v/>
      </c>
    </row>
    <row r="1143" spans="1:11" x14ac:dyDescent="0.25">
      <c r="A1143" s="1">
        <v>1146</v>
      </c>
      <c r="K1143" s="4" t="str">
        <f>IFERROR(VLOOKUP(J1143,Config!$A:$B,2,0),"")</f>
        <v/>
      </c>
    </row>
    <row r="1144" spans="1:11" x14ac:dyDescent="0.25">
      <c r="A1144" s="1">
        <v>1147</v>
      </c>
      <c r="K1144" s="4" t="str">
        <f>IFERROR(VLOOKUP(J1144,Config!$A:$B,2,0),"")</f>
        <v/>
      </c>
    </row>
    <row r="1145" spans="1:11" x14ac:dyDescent="0.25">
      <c r="A1145" s="1">
        <v>1148</v>
      </c>
      <c r="K1145" s="4" t="str">
        <f>IFERROR(VLOOKUP(J1145,Config!$A:$B,2,0),"")</f>
        <v/>
      </c>
    </row>
    <row r="1146" spans="1:11" x14ac:dyDescent="0.25">
      <c r="A1146" s="1">
        <v>1149</v>
      </c>
      <c r="K1146" s="4" t="str">
        <f>IFERROR(VLOOKUP(J1146,Config!$A:$B,2,0),"")</f>
        <v/>
      </c>
    </row>
    <row r="1147" spans="1:11" x14ac:dyDescent="0.25">
      <c r="A1147" s="1">
        <v>1150</v>
      </c>
      <c r="K1147" s="4" t="str">
        <f>IFERROR(VLOOKUP(J1147,Config!$A:$B,2,0),"")</f>
        <v/>
      </c>
    </row>
    <row r="1148" spans="1:11" x14ac:dyDescent="0.25">
      <c r="A1148" s="1">
        <v>1151</v>
      </c>
      <c r="K1148" s="4" t="str">
        <f>IFERROR(VLOOKUP(J1148,Config!$A:$B,2,0),"")</f>
        <v/>
      </c>
    </row>
    <row r="1149" spans="1:11" x14ac:dyDescent="0.25">
      <c r="A1149" s="1">
        <v>1152</v>
      </c>
      <c r="K1149" s="4" t="str">
        <f>IFERROR(VLOOKUP(J1149,Config!$A:$B,2,0),"")</f>
        <v/>
      </c>
    </row>
    <row r="1150" spans="1:11" x14ac:dyDescent="0.25">
      <c r="A1150" s="1">
        <v>1153</v>
      </c>
      <c r="K1150" s="4" t="str">
        <f>IFERROR(VLOOKUP(J1150,Config!$A:$B,2,0),"")</f>
        <v/>
      </c>
    </row>
    <row r="1151" spans="1:11" x14ac:dyDescent="0.25">
      <c r="A1151" s="1">
        <v>1154</v>
      </c>
      <c r="K1151" s="4" t="str">
        <f>IFERROR(VLOOKUP(J1151,Config!$A:$B,2,0),"")</f>
        <v/>
      </c>
    </row>
    <row r="1152" spans="1:11" x14ac:dyDescent="0.25">
      <c r="A1152" s="1">
        <v>1155</v>
      </c>
      <c r="K1152" s="4" t="str">
        <f>IFERROR(VLOOKUP(J1152,Config!$A:$B,2,0),"")</f>
        <v/>
      </c>
    </row>
    <row r="1153" spans="1:11" x14ac:dyDescent="0.25">
      <c r="A1153" s="1">
        <v>1156</v>
      </c>
      <c r="K1153" s="4" t="str">
        <f>IFERROR(VLOOKUP(J1153,Config!$A:$B,2,0),"")</f>
        <v/>
      </c>
    </row>
    <row r="1154" spans="1:11" x14ac:dyDescent="0.25">
      <c r="A1154" s="1">
        <v>1157</v>
      </c>
      <c r="K1154" s="4" t="str">
        <f>IFERROR(VLOOKUP(J1154,Config!$A:$B,2,0),"")</f>
        <v/>
      </c>
    </row>
    <row r="1155" spans="1:11" x14ac:dyDescent="0.25">
      <c r="A1155" s="1">
        <v>1158</v>
      </c>
      <c r="K1155" s="4" t="str">
        <f>IFERROR(VLOOKUP(J1155,Config!$A:$B,2,0),"")</f>
        <v/>
      </c>
    </row>
    <row r="1156" spans="1:11" x14ac:dyDescent="0.25">
      <c r="A1156" s="1">
        <v>1159</v>
      </c>
      <c r="K1156" s="4" t="str">
        <f>IFERROR(VLOOKUP(J1156,Config!$A:$B,2,0),"")</f>
        <v/>
      </c>
    </row>
    <row r="1157" spans="1:11" x14ac:dyDescent="0.25">
      <c r="A1157" s="1">
        <v>1160</v>
      </c>
      <c r="K1157" s="4" t="str">
        <f>IFERROR(VLOOKUP(J1157,Config!$A:$B,2,0),"")</f>
        <v/>
      </c>
    </row>
    <row r="1158" spans="1:11" x14ac:dyDescent="0.25">
      <c r="A1158" s="1">
        <v>1161</v>
      </c>
      <c r="K1158" s="4" t="str">
        <f>IFERROR(VLOOKUP(J1158,Config!$A:$B,2,0),"")</f>
        <v/>
      </c>
    </row>
    <row r="1159" spans="1:11" x14ac:dyDescent="0.25">
      <c r="A1159" s="1">
        <v>1162</v>
      </c>
      <c r="K1159" s="4" t="str">
        <f>IFERROR(VLOOKUP(J1159,Config!$A:$B,2,0),"")</f>
        <v/>
      </c>
    </row>
    <row r="1160" spans="1:11" x14ac:dyDescent="0.25">
      <c r="A1160" s="1">
        <v>1163</v>
      </c>
      <c r="K1160" s="4" t="str">
        <f>IFERROR(VLOOKUP(J1160,Config!$A:$B,2,0),"")</f>
        <v/>
      </c>
    </row>
    <row r="1161" spans="1:11" x14ac:dyDescent="0.25">
      <c r="A1161" s="1">
        <v>1164</v>
      </c>
      <c r="K1161" s="4" t="str">
        <f>IFERROR(VLOOKUP(J1161,Config!$A:$B,2,0),"")</f>
        <v/>
      </c>
    </row>
    <row r="1162" spans="1:11" x14ac:dyDescent="0.25">
      <c r="A1162" s="1">
        <v>1165</v>
      </c>
      <c r="K1162" s="4" t="str">
        <f>IFERROR(VLOOKUP(J1162,Config!$A:$B,2,0),"")</f>
        <v/>
      </c>
    </row>
    <row r="1163" spans="1:11" x14ac:dyDescent="0.25">
      <c r="A1163" s="1">
        <v>1166</v>
      </c>
      <c r="K1163" s="4" t="str">
        <f>IFERROR(VLOOKUP(J1163,Config!$A:$B,2,0),"")</f>
        <v/>
      </c>
    </row>
    <row r="1164" spans="1:11" x14ac:dyDescent="0.25">
      <c r="A1164" s="1">
        <v>1167</v>
      </c>
      <c r="K1164" s="4" t="str">
        <f>IFERROR(VLOOKUP(J1164,Config!$A:$B,2,0),"")</f>
        <v/>
      </c>
    </row>
    <row r="1165" spans="1:11" x14ac:dyDescent="0.25">
      <c r="A1165" s="1">
        <v>1168</v>
      </c>
      <c r="K1165" s="4" t="str">
        <f>IFERROR(VLOOKUP(J1165,Config!$A:$B,2,0),"")</f>
        <v/>
      </c>
    </row>
    <row r="1166" spans="1:11" x14ac:dyDescent="0.25">
      <c r="A1166" s="1">
        <v>1169</v>
      </c>
      <c r="K1166" s="4" t="str">
        <f>IFERROR(VLOOKUP(J1166,Config!$A:$B,2,0),"")</f>
        <v/>
      </c>
    </row>
    <row r="1167" spans="1:11" x14ac:dyDescent="0.25">
      <c r="A1167" s="1">
        <v>1170</v>
      </c>
      <c r="K1167" s="4" t="str">
        <f>IFERROR(VLOOKUP(J1167,Config!$A:$B,2,0),"")</f>
        <v/>
      </c>
    </row>
    <row r="1168" spans="1:11" x14ac:dyDescent="0.25">
      <c r="A1168" s="1">
        <v>1171</v>
      </c>
      <c r="K1168" s="4" t="str">
        <f>IFERROR(VLOOKUP(J1168,Config!$A:$B,2,0),"")</f>
        <v/>
      </c>
    </row>
    <row r="1169" spans="1:11" x14ac:dyDescent="0.25">
      <c r="A1169" s="1">
        <v>1172</v>
      </c>
      <c r="K1169" s="4" t="str">
        <f>IFERROR(VLOOKUP(J1169,Config!$A:$B,2,0),"")</f>
        <v/>
      </c>
    </row>
    <row r="1170" spans="1:11" x14ac:dyDescent="0.25">
      <c r="A1170" s="1">
        <v>1173</v>
      </c>
      <c r="K1170" s="4" t="str">
        <f>IFERROR(VLOOKUP(J1170,Config!$A:$B,2,0),"")</f>
        <v/>
      </c>
    </row>
    <row r="1171" spans="1:11" x14ac:dyDescent="0.25">
      <c r="A1171" s="1">
        <v>1174</v>
      </c>
      <c r="K1171" s="4" t="str">
        <f>IFERROR(VLOOKUP(J1171,Config!$A:$B,2,0),"")</f>
        <v/>
      </c>
    </row>
    <row r="1172" spans="1:11" x14ac:dyDescent="0.25">
      <c r="A1172" s="1">
        <v>1175</v>
      </c>
      <c r="K1172" s="4" t="str">
        <f>IFERROR(VLOOKUP(J1172,Config!$A:$B,2,0),"")</f>
        <v/>
      </c>
    </row>
    <row r="1173" spans="1:11" x14ac:dyDescent="0.25">
      <c r="A1173" s="1">
        <v>1176</v>
      </c>
      <c r="K1173" s="4" t="str">
        <f>IFERROR(VLOOKUP(J1173,Config!$A:$B,2,0),"")</f>
        <v/>
      </c>
    </row>
    <row r="1174" spans="1:11" x14ac:dyDescent="0.25">
      <c r="A1174" s="1">
        <v>1177</v>
      </c>
      <c r="K1174" s="4" t="str">
        <f>IFERROR(VLOOKUP(J1174,Config!$A:$B,2,0),"")</f>
        <v/>
      </c>
    </row>
    <row r="1175" spans="1:11" x14ac:dyDescent="0.25">
      <c r="A1175" s="1">
        <v>1178</v>
      </c>
      <c r="K1175" s="4" t="str">
        <f>IFERROR(VLOOKUP(J1175,Config!$A:$B,2,0),"")</f>
        <v/>
      </c>
    </row>
    <row r="1176" spans="1:11" x14ac:dyDescent="0.25">
      <c r="A1176" s="1">
        <v>1179</v>
      </c>
      <c r="K1176" s="4" t="str">
        <f>IFERROR(VLOOKUP(J1176,Config!$A:$B,2,0),"")</f>
        <v/>
      </c>
    </row>
    <row r="1177" spans="1:11" x14ac:dyDescent="0.25">
      <c r="A1177" s="1">
        <v>1180</v>
      </c>
      <c r="K1177" s="4" t="str">
        <f>IFERROR(VLOOKUP(J1177,Config!$A:$B,2,0),"")</f>
        <v/>
      </c>
    </row>
    <row r="1178" spans="1:11" x14ac:dyDescent="0.25">
      <c r="A1178" s="1">
        <v>1181</v>
      </c>
      <c r="K1178" s="4" t="str">
        <f>IFERROR(VLOOKUP(J1178,Config!$A:$B,2,0),"")</f>
        <v/>
      </c>
    </row>
    <row r="1179" spans="1:11" x14ac:dyDescent="0.25">
      <c r="A1179" s="1">
        <v>1182</v>
      </c>
      <c r="K1179" s="4" t="str">
        <f>IFERROR(VLOOKUP(J1179,Config!$A:$B,2,0),"")</f>
        <v/>
      </c>
    </row>
    <row r="1180" spans="1:11" x14ac:dyDescent="0.25">
      <c r="A1180" s="1">
        <v>1183</v>
      </c>
      <c r="K1180" s="4" t="str">
        <f>IFERROR(VLOOKUP(J1180,Config!$A:$B,2,0),"")</f>
        <v/>
      </c>
    </row>
    <row r="1181" spans="1:11" x14ac:dyDescent="0.25">
      <c r="A1181" s="1">
        <v>1184</v>
      </c>
      <c r="K1181" s="4" t="str">
        <f>IFERROR(VLOOKUP(J1181,Config!$A:$B,2,0),"")</f>
        <v/>
      </c>
    </row>
    <row r="1182" spans="1:11" x14ac:dyDescent="0.25">
      <c r="A1182" s="1">
        <v>1185</v>
      </c>
      <c r="K1182" s="4" t="str">
        <f>IFERROR(VLOOKUP(J1182,Config!$A:$B,2,0),"")</f>
        <v/>
      </c>
    </row>
    <row r="1183" spans="1:11" x14ac:dyDescent="0.25">
      <c r="A1183" s="1">
        <v>1186</v>
      </c>
      <c r="K1183" s="4" t="str">
        <f>IFERROR(VLOOKUP(J1183,Config!$A:$B,2,0),"")</f>
        <v/>
      </c>
    </row>
    <row r="1184" spans="1:11" x14ac:dyDescent="0.25">
      <c r="A1184" s="1">
        <v>1187</v>
      </c>
      <c r="K1184" s="4" t="str">
        <f>IFERROR(VLOOKUP(J1184,Config!$A:$B,2,0),"")</f>
        <v/>
      </c>
    </row>
    <row r="1185" spans="1:11" x14ac:dyDescent="0.25">
      <c r="A1185" s="1">
        <v>1188</v>
      </c>
      <c r="K1185" s="4" t="str">
        <f>IFERROR(VLOOKUP(J1185,Config!$A:$B,2,0),"")</f>
        <v/>
      </c>
    </row>
    <row r="1186" spans="1:11" x14ac:dyDescent="0.25">
      <c r="A1186" s="1">
        <v>1189</v>
      </c>
      <c r="K1186" s="4" t="str">
        <f>IFERROR(VLOOKUP(J1186,Config!$A:$B,2,0),"")</f>
        <v/>
      </c>
    </row>
    <row r="1187" spans="1:11" x14ac:dyDescent="0.25">
      <c r="A1187" s="1">
        <v>1190</v>
      </c>
      <c r="K1187" s="4" t="str">
        <f>IFERROR(VLOOKUP(J1187,Config!$A:$B,2,0),"")</f>
        <v/>
      </c>
    </row>
    <row r="1188" spans="1:11" x14ac:dyDescent="0.25">
      <c r="A1188" s="1">
        <v>1191</v>
      </c>
      <c r="K1188" s="4" t="str">
        <f>IFERROR(VLOOKUP(J1188,Config!$A:$B,2,0),"")</f>
        <v/>
      </c>
    </row>
    <row r="1189" spans="1:11" x14ac:dyDescent="0.25">
      <c r="A1189" s="1">
        <v>1192</v>
      </c>
      <c r="K1189" s="4" t="str">
        <f>IFERROR(VLOOKUP(J1189,Config!$A:$B,2,0),"")</f>
        <v/>
      </c>
    </row>
    <row r="1190" spans="1:11" x14ac:dyDescent="0.25">
      <c r="A1190" s="1">
        <v>1193</v>
      </c>
      <c r="K1190" s="4" t="str">
        <f>IFERROR(VLOOKUP(J1190,Config!$A:$B,2,0),"")</f>
        <v/>
      </c>
    </row>
    <row r="1191" spans="1:11" x14ac:dyDescent="0.25">
      <c r="A1191" s="1">
        <v>1194</v>
      </c>
      <c r="K1191" s="4" t="str">
        <f>IFERROR(VLOOKUP(J1191,Config!$A:$B,2,0),"")</f>
        <v/>
      </c>
    </row>
    <row r="1192" spans="1:11" x14ac:dyDescent="0.25">
      <c r="A1192" s="1">
        <v>1195</v>
      </c>
      <c r="K1192" s="4" t="str">
        <f>IFERROR(VLOOKUP(J1192,Config!$A:$B,2,0),"")</f>
        <v/>
      </c>
    </row>
    <row r="1193" spans="1:11" x14ac:dyDescent="0.25">
      <c r="A1193" s="1">
        <v>1196</v>
      </c>
      <c r="K1193" s="4" t="str">
        <f>IFERROR(VLOOKUP(J1193,Config!$A:$B,2,0),"")</f>
        <v/>
      </c>
    </row>
    <row r="1194" spans="1:11" x14ac:dyDescent="0.25">
      <c r="A1194" s="1">
        <v>1197</v>
      </c>
      <c r="K1194" s="4" t="str">
        <f>IFERROR(VLOOKUP(J1194,Config!$A:$B,2,0),"")</f>
        <v/>
      </c>
    </row>
    <row r="1195" spans="1:11" x14ac:dyDescent="0.25">
      <c r="A1195" s="1">
        <v>1198</v>
      </c>
      <c r="K1195" s="4" t="str">
        <f>IFERROR(VLOOKUP(J1195,Config!$A:$B,2,0),"")</f>
        <v/>
      </c>
    </row>
    <row r="1196" spans="1:11" x14ac:dyDescent="0.25">
      <c r="A1196" s="1">
        <v>1199</v>
      </c>
      <c r="K1196" s="4" t="str">
        <f>IFERROR(VLOOKUP(J1196,Config!$A:$B,2,0),"")</f>
        <v/>
      </c>
    </row>
    <row r="1197" spans="1:11" x14ac:dyDescent="0.25">
      <c r="A1197" s="1">
        <v>1200</v>
      </c>
      <c r="K1197" s="4" t="str">
        <f>IFERROR(VLOOKUP(J1197,Config!$A:$B,2,0),"")</f>
        <v/>
      </c>
    </row>
    <row r="1198" spans="1:11" x14ac:dyDescent="0.25">
      <c r="A1198" s="1">
        <v>1201</v>
      </c>
      <c r="K1198" s="4" t="str">
        <f>IFERROR(VLOOKUP(J1198,Config!$A:$B,2,0),"")</f>
        <v/>
      </c>
    </row>
    <row r="1199" spans="1:11" x14ac:dyDescent="0.25">
      <c r="A1199" s="1">
        <v>1202</v>
      </c>
      <c r="K1199" s="4" t="str">
        <f>IFERROR(VLOOKUP(J1199,Config!$A:$B,2,0),"")</f>
        <v/>
      </c>
    </row>
    <row r="1200" spans="1:11" x14ac:dyDescent="0.25">
      <c r="A1200" s="1">
        <v>1203</v>
      </c>
      <c r="K1200" s="4" t="str">
        <f>IFERROR(VLOOKUP(J1200,Config!$A:$B,2,0),"")</f>
        <v/>
      </c>
    </row>
    <row r="1201" spans="1:11" x14ac:dyDescent="0.25">
      <c r="A1201" s="1">
        <v>1204</v>
      </c>
      <c r="K1201" s="4" t="str">
        <f>IFERROR(VLOOKUP(J1201,Config!$A:$B,2,0),"")</f>
        <v/>
      </c>
    </row>
    <row r="1202" spans="1:11" x14ac:dyDescent="0.25">
      <c r="A1202" s="1">
        <v>1205</v>
      </c>
      <c r="K1202" s="4" t="str">
        <f>IFERROR(VLOOKUP(J1202,Config!$A:$B,2,0),"")</f>
        <v/>
      </c>
    </row>
    <row r="1203" spans="1:11" x14ac:dyDescent="0.25">
      <c r="A1203" s="1">
        <v>1206</v>
      </c>
      <c r="K1203" s="4" t="str">
        <f>IFERROR(VLOOKUP(J1203,Config!$A:$B,2,0),"")</f>
        <v/>
      </c>
    </row>
    <row r="1204" spans="1:11" x14ac:dyDescent="0.25">
      <c r="A1204" s="1">
        <v>1207</v>
      </c>
      <c r="K1204" s="4" t="str">
        <f>IFERROR(VLOOKUP(J1204,Config!$A:$B,2,0),"")</f>
        <v/>
      </c>
    </row>
    <row r="1205" spans="1:11" x14ac:dyDescent="0.25">
      <c r="A1205" s="1">
        <v>1208</v>
      </c>
      <c r="K1205" s="4" t="str">
        <f>IFERROR(VLOOKUP(J1205,Config!$A:$B,2,0),"")</f>
        <v/>
      </c>
    </row>
    <row r="1206" spans="1:11" x14ac:dyDescent="0.25">
      <c r="A1206" s="1">
        <v>1209</v>
      </c>
      <c r="K1206" s="4" t="str">
        <f>IFERROR(VLOOKUP(J1206,Config!$A:$B,2,0),"")</f>
        <v/>
      </c>
    </row>
    <row r="1207" spans="1:11" x14ac:dyDescent="0.25">
      <c r="A1207" s="1">
        <v>1210</v>
      </c>
      <c r="K1207" s="4" t="str">
        <f>IFERROR(VLOOKUP(J1207,Config!$A:$B,2,0),"")</f>
        <v/>
      </c>
    </row>
    <row r="1208" spans="1:11" x14ac:dyDescent="0.25">
      <c r="A1208" s="1">
        <v>1211</v>
      </c>
      <c r="K1208" s="4" t="str">
        <f>IFERROR(VLOOKUP(J1208,Config!$A:$B,2,0),"")</f>
        <v/>
      </c>
    </row>
    <row r="1209" spans="1:11" x14ac:dyDescent="0.25">
      <c r="A1209" s="1">
        <v>1212</v>
      </c>
      <c r="K1209" s="4" t="str">
        <f>IFERROR(VLOOKUP(J1209,Config!$A:$B,2,0),"")</f>
        <v/>
      </c>
    </row>
    <row r="1210" spans="1:11" x14ac:dyDescent="0.25">
      <c r="A1210" s="1">
        <v>1213</v>
      </c>
      <c r="K1210" s="4" t="str">
        <f>IFERROR(VLOOKUP(J1210,Config!$A:$B,2,0),"")</f>
        <v/>
      </c>
    </row>
    <row r="1211" spans="1:11" x14ac:dyDescent="0.25">
      <c r="A1211" s="1">
        <v>1214</v>
      </c>
      <c r="K1211" s="4" t="str">
        <f>IFERROR(VLOOKUP(J1211,Config!$A:$B,2,0),"")</f>
        <v/>
      </c>
    </row>
    <row r="1212" spans="1:11" x14ac:dyDescent="0.25">
      <c r="A1212" s="1">
        <v>1215</v>
      </c>
      <c r="K1212" s="4" t="str">
        <f>IFERROR(VLOOKUP(J1212,Config!$A:$B,2,0),"")</f>
        <v/>
      </c>
    </row>
    <row r="1213" spans="1:11" x14ac:dyDescent="0.25">
      <c r="A1213" s="1">
        <v>1216</v>
      </c>
      <c r="K1213" s="4" t="str">
        <f>IFERROR(VLOOKUP(J1213,Config!$A:$B,2,0),"")</f>
        <v/>
      </c>
    </row>
    <row r="1214" spans="1:11" x14ac:dyDescent="0.25">
      <c r="A1214" s="1">
        <v>1217</v>
      </c>
      <c r="K1214" s="4" t="str">
        <f>IFERROR(VLOOKUP(J1214,Config!$A:$B,2,0),"")</f>
        <v/>
      </c>
    </row>
    <row r="1215" spans="1:11" x14ac:dyDescent="0.25">
      <c r="A1215" s="1">
        <v>1218</v>
      </c>
      <c r="K1215" s="4" t="str">
        <f>IFERROR(VLOOKUP(J1215,Config!$A:$B,2,0),"")</f>
        <v/>
      </c>
    </row>
    <row r="1216" spans="1:11" x14ac:dyDescent="0.25">
      <c r="A1216" s="1">
        <v>1219</v>
      </c>
      <c r="K1216" s="4" t="str">
        <f>IFERROR(VLOOKUP(J1216,Config!$A:$B,2,0),"")</f>
        <v/>
      </c>
    </row>
    <row r="1217" spans="1:11" x14ac:dyDescent="0.25">
      <c r="A1217" s="1">
        <v>1220</v>
      </c>
      <c r="K1217" s="4" t="str">
        <f>IFERROR(VLOOKUP(J1217,Config!$A:$B,2,0),"")</f>
        <v/>
      </c>
    </row>
    <row r="1218" spans="1:11" x14ac:dyDescent="0.25">
      <c r="A1218" s="1">
        <v>1221</v>
      </c>
      <c r="K1218" s="4" t="str">
        <f>IFERROR(VLOOKUP(J1218,Config!$A:$B,2,0),"")</f>
        <v/>
      </c>
    </row>
    <row r="1219" spans="1:11" x14ac:dyDescent="0.25">
      <c r="A1219" s="1">
        <v>1222</v>
      </c>
      <c r="K1219" s="4" t="str">
        <f>IFERROR(VLOOKUP(J1219,Config!$A:$B,2,0),"")</f>
        <v/>
      </c>
    </row>
    <row r="1220" spans="1:11" x14ac:dyDescent="0.25">
      <c r="A1220" s="1">
        <v>1223</v>
      </c>
      <c r="K1220" s="4" t="str">
        <f>IFERROR(VLOOKUP(J1220,Config!$A:$B,2,0),"")</f>
        <v/>
      </c>
    </row>
    <row r="1221" spans="1:11" x14ac:dyDescent="0.25">
      <c r="A1221" s="1">
        <v>1224</v>
      </c>
      <c r="K1221" s="4" t="str">
        <f>IFERROR(VLOOKUP(J1221,Config!$A:$B,2,0),"")</f>
        <v/>
      </c>
    </row>
    <row r="1222" spans="1:11" x14ac:dyDescent="0.25">
      <c r="A1222" s="1">
        <v>1225</v>
      </c>
      <c r="K1222" s="4" t="str">
        <f>IFERROR(VLOOKUP(J1222,Config!$A:$B,2,0),"")</f>
        <v/>
      </c>
    </row>
    <row r="1223" spans="1:11" x14ac:dyDescent="0.25">
      <c r="A1223" s="1">
        <v>1226</v>
      </c>
      <c r="K1223" s="4" t="str">
        <f>IFERROR(VLOOKUP(J1223,Config!$A:$B,2,0),"")</f>
        <v/>
      </c>
    </row>
    <row r="1224" spans="1:11" x14ac:dyDescent="0.25">
      <c r="A1224" s="1">
        <v>1227</v>
      </c>
      <c r="K1224" s="4" t="str">
        <f>IFERROR(VLOOKUP(J1224,Config!$A:$B,2,0),"")</f>
        <v/>
      </c>
    </row>
    <row r="1225" spans="1:11" x14ac:dyDescent="0.25">
      <c r="A1225" s="1">
        <v>1228</v>
      </c>
      <c r="K1225" s="4" t="str">
        <f>IFERROR(VLOOKUP(J1225,Config!$A:$B,2,0),"")</f>
        <v/>
      </c>
    </row>
    <row r="1226" spans="1:11" x14ac:dyDescent="0.25">
      <c r="A1226" s="1">
        <v>1229</v>
      </c>
      <c r="K1226" s="4" t="str">
        <f>IFERROR(VLOOKUP(J1226,Config!$A:$B,2,0),"")</f>
        <v/>
      </c>
    </row>
    <row r="1227" spans="1:11" x14ac:dyDescent="0.25">
      <c r="A1227" s="1">
        <v>1230</v>
      </c>
      <c r="K1227" s="4" t="str">
        <f>IFERROR(VLOOKUP(J1227,Config!$A:$B,2,0),"")</f>
        <v/>
      </c>
    </row>
    <row r="1228" spans="1:11" x14ac:dyDescent="0.25">
      <c r="A1228" s="1">
        <v>1231</v>
      </c>
      <c r="K1228" s="4" t="str">
        <f>IFERROR(VLOOKUP(J1228,Config!$A:$B,2,0),"")</f>
        <v/>
      </c>
    </row>
    <row r="1229" spans="1:11" x14ac:dyDescent="0.25">
      <c r="A1229" s="1">
        <v>1232</v>
      </c>
      <c r="K1229" s="4" t="str">
        <f>IFERROR(VLOOKUP(J1229,Config!$A:$B,2,0),"")</f>
        <v/>
      </c>
    </row>
    <row r="1230" spans="1:11" x14ac:dyDescent="0.25">
      <c r="A1230" s="1">
        <v>1233</v>
      </c>
      <c r="K1230" s="4" t="str">
        <f>IFERROR(VLOOKUP(J1230,Config!$A:$B,2,0),"")</f>
        <v/>
      </c>
    </row>
    <row r="1231" spans="1:11" x14ac:dyDescent="0.25">
      <c r="A1231" s="1">
        <v>1234</v>
      </c>
      <c r="K1231" s="4" t="str">
        <f>IFERROR(VLOOKUP(J1231,Config!$A:$B,2,0),"")</f>
        <v/>
      </c>
    </row>
    <row r="1232" spans="1:11" x14ac:dyDescent="0.25">
      <c r="A1232" s="1">
        <v>1235</v>
      </c>
      <c r="K1232" s="4" t="str">
        <f>IFERROR(VLOOKUP(J1232,Config!$A:$B,2,0),"")</f>
        <v/>
      </c>
    </row>
    <row r="1233" spans="1:11" x14ac:dyDescent="0.25">
      <c r="A1233" s="1">
        <v>1236</v>
      </c>
      <c r="K1233" s="4" t="str">
        <f>IFERROR(VLOOKUP(J1233,Config!$A:$B,2,0),"")</f>
        <v/>
      </c>
    </row>
    <row r="1234" spans="1:11" x14ac:dyDescent="0.25">
      <c r="A1234" s="1">
        <v>1237</v>
      </c>
      <c r="K1234" s="4" t="str">
        <f>IFERROR(VLOOKUP(J1234,Config!$A:$B,2,0),"")</f>
        <v/>
      </c>
    </row>
    <row r="1235" spans="1:11" x14ac:dyDescent="0.25">
      <c r="A1235" s="1">
        <v>1238</v>
      </c>
      <c r="K1235" s="4" t="str">
        <f>IFERROR(VLOOKUP(J1235,Config!$A:$B,2,0),"")</f>
        <v/>
      </c>
    </row>
    <row r="1236" spans="1:11" x14ac:dyDescent="0.25">
      <c r="A1236" s="1">
        <v>1239</v>
      </c>
      <c r="K1236" s="4" t="str">
        <f>IFERROR(VLOOKUP(J1236,Config!$A:$B,2,0),"")</f>
        <v/>
      </c>
    </row>
    <row r="1237" spans="1:11" x14ac:dyDescent="0.25">
      <c r="A1237" s="1">
        <v>1240</v>
      </c>
      <c r="K1237" s="4" t="str">
        <f>IFERROR(VLOOKUP(J1237,Config!$A:$B,2,0),"")</f>
        <v/>
      </c>
    </row>
    <row r="1238" spans="1:11" x14ac:dyDescent="0.25">
      <c r="A1238" s="1">
        <v>1241</v>
      </c>
      <c r="K1238" s="4" t="str">
        <f>IFERROR(VLOOKUP(J1238,Config!$A:$B,2,0),"")</f>
        <v/>
      </c>
    </row>
    <row r="1239" spans="1:11" x14ac:dyDescent="0.25">
      <c r="A1239" s="1">
        <v>1242</v>
      </c>
      <c r="K1239" s="4" t="str">
        <f>IFERROR(VLOOKUP(J1239,Config!$A:$B,2,0),"")</f>
        <v/>
      </c>
    </row>
    <row r="1240" spans="1:11" x14ac:dyDescent="0.25">
      <c r="A1240" s="1">
        <v>1243</v>
      </c>
      <c r="K1240" s="4" t="str">
        <f>IFERROR(VLOOKUP(J1240,Config!$A:$B,2,0),"")</f>
        <v/>
      </c>
    </row>
    <row r="1241" spans="1:11" x14ac:dyDescent="0.25">
      <c r="K1241" s="4" t="str">
        <f>IFERROR(VLOOKUP(J1241,Config!$A:$B,2,0),"")</f>
        <v/>
      </c>
    </row>
    <row r="1242" spans="1:11" x14ac:dyDescent="0.25">
      <c r="K1242" s="4" t="str">
        <f>IFERROR(VLOOKUP(J1242,Config!$A:$B,2,0),"")</f>
        <v/>
      </c>
    </row>
    <row r="1243" spans="1:11" x14ac:dyDescent="0.25">
      <c r="K1243" s="4" t="str">
        <f>IFERROR(VLOOKUP(J1243,Config!$A:$B,2,0),"")</f>
        <v/>
      </c>
    </row>
    <row r="1244" spans="1:11" x14ac:dyDescent="0.25">
      <c r="K1244" s="4" t="str">
        <f>IFERROR(VLOOKUP(J1244,Config!$A:$B,2,0),"")</f>
        <v/>
      </c>
    </row>
    <row r="1245" spans="1:11" x14ac:dyDescent="0.25">
      <c r="K1245" s="4" t="str">
        <f>IFERROR(VLOOKUP(J1245,Config!$A:$B,2,0),"")</f>
        <v/>
      </c>
    </row>
    <row r="1246" spans="1:11" x14ac:dyDescent="0.25">
      <c r="K1246" s="4" t="str">
        <f>IFERROR(VLOOKUP(J1246,Config!$A:$B,2,0),"")</f>
        <v/>
      </c>
    </row>
    <row r="1247" spans="1:11" x14ac:dyDescent="0.25">
      <c r="K1247" s="4" t="str">
        <f>IFERROR(VLOOKUP(J1247,Config!$A:$B,2,0),"")</f>
        <v/>
      </c>
    </row>
    <row r="1248" spans="1:11" x14ac:dyDescent="0.25">
      <c r="K1248" s="4" t="str">
        <f>IFERROR(VLOOKUP(J1248,Config!$A:$B,2,0),"")</f>
        <v/>
      </c>
    </row>
    <row r="1249" spans="11:11" x14ac:dyDescent="0.25">
      <c r="K1249" s="4" t="str">
        <f>IFERROR(VLOOKUP(J1249,Config!$A:$B,2,0),"")</f>
        <v/>
      </c>
    </row>
    <row r="1250" spans="11:11" x14ac:dyDescent="0.25">
      <c r="K1250" s="4" t="str">
        <f>IFERROR(VLOOKUP(J1250,Config!$A:$B,2,0),"")</f>
        <v/>
      </c>
    </row>
    <row r="1251" spans="11:11" x14ac:dyDescent="0.25">
      <c r="K1251" s="4" t="str">
        <f>IFERROR(VLOOKUP(J1251,Config!$A:$B,2,0),"")</f>
        <v/>
      </c>
    </row>
    <row r="1252" spans="11:11" x14ac:dyDescent="0.25">
      <c r="K1252" s="4" t="str">
        <f>IFERROR(VLOOKUP(J1252,Config!$A:$B,2,0),"")</f>
        <v/>
      </c>
    </row>
    <row r="1253" spans="11:11" x14ac:dyDescent="0.25">
      <c r="K1253" s="4" t="str">
        <f>IFERROR(VLOOKUP(J1253,Config!$A:$B,2,0),"")</f>
        <v/>
      </c>
    </row>
    <row r="1254" spans="11:11" x14ac:dyDescent="0.25">
      <c r="K1254" s="4" t="str">
        <f>IFERROR(VLOOKUP(J1254,Config!$A:$B,2,0),"")</f>
        <v/>
      </c>
    </row>
    <row r="1255" spans="11:11" x14ac:dyDescent="0.25">
      <c r="K1255" s="4" t="str">
        <f>IFERROR(VLOOKUP(J1255,Config!$A:$B,2,0),"")</f>
        <v/>
      </c>
    </row>
    <row r="1256" spans="11:11" x14ac:dyDescent="0.25">
      <c r="K1256" s="4" t="str">
        <f>IFERROR(VLOOKUP(J1256,Config!$A:$B,2,0),"")</f>
        <v/>
      </c>
    </row>
    <row r="1257" spans="11:11" x14ac:dyDescent="0.25">
      <c r="K1257" s="4" t="str">
        <f>IFERROR(VLOOKUP(J1257,Config!$A:$B,2,0),"")</f>
        <v/>
      </c>
    </row>
    <row r="1258" spans="11:11" x14ac:dyDescent="0.25">
      <c r="K1258" s="4" t="str">
        <f>IFERROR(VLOOKUP(J1258,Config!$A:$B,2,0),"")</f>
        <v/>
      </c>
    </row>
    <row r="1259" spans="11:11" x14ac:dyDescent="0.25">
      <c r="K1259" s="4" t="str">
        <f>IFERROR(VLOOKUP(J1259,Config!$A:$B,2,0),"")</f>
        <v/>
      </c>
    </row>
    <row r="1260" spans="11:11" x14ac:dyDescent="0.25">
      <c r="K1260" s="4" t="str">
        <f>IFERROR(VLOOKUP(J1260,Config!$A:$B,2,0),"")</f>
        <v/>
      </c>
    </row>
    <row r="1261" spans="11:11" x14ac:dyDescent="0.25">
      <c r="K1261" s="4" t="str">
        <f>IFERROR(VLOOKUP(J1261,Config!$A:$B,2,0),"")</f>
        <v/>
      </c>
    </row>
    <row r="1262" spans="11:11" x14ac:dyDescent="0.25">
      <c r="K1262" s="4" t="str">
        <f>IFERROR(VLOOKUP(J1262,Config!$A:$B,2,0),"")</f>
        <v/>
      </c>
    </row>
    <row r="1263" spans="11:11" x14ac:dyDescent="0.25">
      <c r="K1263" s="4" t="str">
        <f>IFERROR(VLOOKUP(J1263,Config!$A:$B,2,0),"")</f>
        <v/>
      </c>
    </row>
    <row r="1264" spans="11:11" x14ac:dyDescent="0.25">
      <c r="K1264" s="4" t="str">
        <f>IFERROR(VLOOKUP(J1264,Config!$A:$B,2,0),"")</f>
        <v/>
      </c>
    </row>
    <row r="1265" spans="11:11" x14ac:dyDescent="0.25">
      <c r="K1265" s="4" t="str">
        <f>IFERROR(VLOOKUP(J1265,Config!$A:$B,2,0),"")</f>
        <v/>
      </c>
    </row>
    <row r="1266" spans="11:11" x14ac:dyDescent="0.25">
      <c r="K1266" s="4" t="str">
        <f>IFERROR(VLOOKUP(J1266,Config!$A:$B,2,0),"")</f>
        <v/>
      </c>
    </row>
    <row r="1267" spans="11:11" x14ac:dyDescent="0.25">
      <c r="K1267" s="4" t="str">
        <f>IFERROR(VLOOKUP(J1267,Config!$A:$B,2,0),"")</f>
        <v/>
      </c>
    </row>
    <row r="1268" spans="11:11" x14ac:dyDescent="0.25">
      <c r="K1268" s="4" t="str">
        <f>IFERROR(VLOOKUP(J1268,Config!$A:$B,2,0),"")</f>
        <v/>
      </c>
    </row>
    <row r="1269" spans="11:11" x14ac:dyDescent="0.25">
      <c r="K1269" s="4" t="str">
        <f>IFERROR(VLOOKUP(J1269,Config!$A:$B,2,0),"")</f>
        <v/>
      </c>
    </row>
    <row r="1270" spans="11:11" x14ac:dyDescent="0.25">
      <c r="K1270" s="4" t="str">
        <f>IFERROR(VLOOKUP(J1270,Config!$A:$B,2,0),"")</f>
        <v/>
      </c>
    </row>
    <row r="1271" spans="11:11" x14ac:dyDescent="0.25">
      <c r="K1271" s="4" t="str">
        <f>IFERROR(VLOOKUP(J1271,Config!$A:$B,2,0),"")</f>
        <v/>
      </c>
    </row>
    <row r="1272" spans="11:11" x14ac:dyDescent="0.25">
      <c r="K1272" s="4" t="str">
        <f>IFERROR(VLOOKUP(J1272,Config!$A:$B,2,0),"")</f>
        <v/>
      </c>
    </row>
    <row r="1273" spans="11:11" x14ac:dyDescent="0.25">
      <c r="K1273" s="4" t="str">
        <f>IFERROR(VLOOKUP(J1273,Config!$A:$B,2,0),"")</f>
        <v/>
      </c>
    </row>
    <row r="1274" spans="11:11" x14ac:dyDescent="0.25">
      <c r="K1274" s="4" t="str">
        <f>IFERROR(VLOOKUP(J1274,Config!$A:$B,2,0),"")</f>
        <v/>
      </c>
    </row>
    <row r="1275" spans="11:11" x14ac:dyDescent="0.25">
      <c r="K1275" s="4" t="str">
        <f>IFERROR(VLOOKUP(J1275,Config!$A:$B,2,0),"")</f>
        <v/>
      </c>
    </row>
    <row r="1276" spans="11:11" x14ac:dyDescent="0.25">
      <c r="K1276" s="4" t="str">
        <f>IFERROR(VLOOKUP(J1276,Config!$A:$B,2,0),"")</f>
        <v/>
      </c>
    </row>
    <row r="1277" spans="11:11" x14ac:dyDescent="0.25">
      <c r="K1277" s="4" t="str">
        <f>IFERROR(VLOOKUP(J1277,Config!$A:$B,2,0),"")</f>
        <v/>
      </c>
    </row>
    <row r="1278" spans="11:11" x14ac:dyDescent="0.25">
      <c r="K1278" s="4" t="str">
        <f>IFERROR(VLOOKUP(J1278,Config!$A:$B,2,0),"")</f>
        <v/>
      </c>
    </row>
    <row r="1279" spans="11:11" x14ac:dyDescent="0.25">
      <c r="K1279" s="4" t="str">
        <f>IFERROR(VLOOKUP(J1279,Config!$A:$B,2,0),"")</f>
        <v/>
      </c>
    </row>
    <row r="1280" spans="11:11" x14ac:dyDescent="0.25">
      <c r="K1280" s="4" t="str">
        <f>IFERROR(VLOOKUP(J1280,Config!$A:$B,2,0),"")</f>
        <v/>
      </c>
    </row>
    <row r="1281" spans="11:11" x14ac:dyDescent="0.25">
      <c r="K1281" s="4" t="str">
        <f>IFERROR(VLOOKUP(J1281,Config!$A:$B,2,0),"")</f>
        <v/>
      </c>
    </row>
    <row r="1282" spans="11:11" x14ac:dyDescent="0.25">
      <c r="K1282" s="4" t="str">
        <f>IFERROR(VLOOKUP(J1282,Config!$A:$B,2,0),"")</f>
        <v/>
      </c>
    </row>
    <row r="1283" spans="11:11" x14ac:dyDescent="0.25">
      <c r="K1283" s="4" t="str">
        <f>IFERROR(VLOOKUP(J1283,Config!$A:$B,2,0),"")</f>
        <v/>
      </c>
    </row>
    <row r="1284" spans="11:11" x14ac:dyDescent="0.25">
      <c r="K1284" s="4" t="str">
        <f>IFERROR(VLOOKUP(J1284,Config!$A:$B,2,0),"")</f>
        <v/>
      </c>
    </row>
    <row r="1285" spans="11:11" x14ac:dyDescent="0.25">
      <c r="K1285" s="4" t="str">
        <f>IFERROR(VLOOKUP(J1285,Config!$A:$B,2,0),"")</f>
        <v/>
      </c>
    </row>
    <row r="1286" spans="11:11" x14ac:dyDescent="0.25">
      <c r="K1286" s="4" t="str">
        <f>IFERROR(VLOOKUP(J1286,Config!$A:$B,2,0),"")</f>
        <v/>
      </c>
    </row>
    <row r="1287" spans="11:11" x14ac:dyDescent="0.25">
      <c r="K1287" s="4" t="str">
        <f>IFERROR(VLOOKUP(J1287,Config!$A:$B,2,0),"")</f>
        <v/>
      </c>
    </row>
    <row r="1288" spans="11:11" x14ac:dyDescent="0.25">
      <c r="K1288" s="4" t="str">
        <f>IFERROR(VLOOKUP(J1288,Config!$A:$B,2,0),"")</f>
        <v/>
      </c>
    </row>
    <row r="1289" spans="11:11" x14ac:dyDescent="0.25">
      <c r="K1289" s="4" t="str">
        <f>IFERROR(VLOOKUP(J1289,Config!$A:$B,2,0),"")</f>
        <v/>
      </c>
    </row>
    <row r="1290" spans="11:11" x14ac:dyDescent="0.25">
      <c r="K1290" s="4" t="str">
        <f>IFERROR(VLOOKUP(J1290,Config!$A:$B,2,0),"")</f>
        <v/>
      </c>
    </row>
    <row r="1291" spans="11:11" x14ac:dyDescent="0.25">
      <c r="K1291" s="4" t="str">
        <f>IFERROR(VLOOKUP(J1291,Config!$A:$B,2,0),"")</f>
        <v/>
      </c>
    </row>
    <row r="1292" spans="11:11" x14ac:dyDescent="0.25">
      <c r="K1292" s="4" t="str">
        <f>IFERROR(VLOOKUP(J1292,Config!$A:$B,2,0),"")</f>
        <v/>
      </c>
    </row>
    <row r="1293" spans="11:11" x14ac:dyDescent="0.25">
      <c r="K1293" s="4" t="str">
        <f>IFERROR(VLOOKUP(J1293,Config!$A:$B,2,0),"")</f>
        <v/>
      </c>
    </row>
    <row r="1294" spans="11:11" x14ac:dyDescent="0.25">
      <c r="K1294" s="4" t="str">
        <f>IFERROR(VLOOKUP(J1294,Config!$A:$B,2,0),"")</f>
        <v/>
      </c>
    </row>
    <row r="1295" spans="11:11" x14ac:dyDescent="0.25">
      <c r="K1295" s="4" t="str">
        <f>IFERROR(VLOOKUP(J1295,Config!$A:$B,2,0),"")</f>
        <v/>
      </c>
    </row>
    <row r="1296" spans="11:11" x14ac:dyDescent="0.25">
      <c r="K1296" s="4" t="str">
        <f>IFERROR(VLOOKUP(J1296,Config!$A:$B,2,0),"")</f>
        <v/>
      </c>
    </row>
    <row r="1297" spans="11:11" x14ac:dyDescent="0.25">
      <c r="K1297" s="4" t="str">
        <f>IFERROR(VLOOKUP(J1297,Config!$A:$B,2,0),"")</f>
        <v/>
      </c>
    </row>
    <row r="1298" spans="11:11" x14ac:dyDescent="0.25">
      <c r="K1298" s="4" t="str">
        <f>IFERROR(VLOOKUP(J1298,Config!$A:$B,2,0),"")</f>
        <v/>
      </c>
    </row>
    <row r="1299" spans="11:11" x14ac:dyDescent="0.25">
      <c r="K1299" s="4" t="str">
        <f>IFERROR(VLOOKUP(J1299,Config!$A:$B,2,0),"")</f>
        <v/>
      </c>
    </row>
    <row r="1300" spans="11:11" x14ac:dyDescent="0.25">
      <c r="K1300" s="4" t="str">
        <f>IFERROR(VLOOKUP(J1300,Config!$A:$B,2,0),"")</f>
        <v/>
      </c>
    </row>
    <row r="1301" spans="11:11" x14ac:dyDescent="0.25">
      <c r="K1301" s="4" t="str">
        <f>IFERROR(VLOOKUP(J1301,Config!$A:$B,2,0),"")</f>
        <v/>
      </c>
    </row>
    <row r="1302" spans="11:11" x14ac:dyDescent="0.25">
      <c r="K1302" s="4" t="str">
        <f>IFERROR(VLOOKUP(J1302,Config!$A:$B,2,0),"")</f>
        <v/>
      </c>
    </row>
    <row r="1303" spans="11:11" x14ac:dyDescent="0.25">
      <c r="K1303" s="4" t="str">
        <f>IFERROR(VLOOKUP(J1303,Config!$A:$B,2,0),"")</f>
        <v/>
      </c>
    </row>
    <row r="1304" spans="11:11" x14ac:dyDescent="0.25">
      <c r="K1304" s="4" t="str">
        <f>IFERROR(VLOOKUP(J1304,Config!$A:$B,2,0),"")</f>
        <v/>
      </c>
    </row>
    <row r="1305" spans="11:11" x14ac:dyDescent="0.25">
      <c r="K1305" s="4" t="str">
        <f>IFERROR(VLOOKUP(J1305,Config!$A:$B,2,0),"")</f>
        <v/>
      </c>
    </row>
    <row r="1306" spans="11:11" x14ac:dyDescent="0.25">
      <c r="K1306" s="4" t="str">
        <f>IFERROR(VLOOKUP(J1306,Config!$A:$B,2,0),"")</f>
        <v/>
      </c>
    </row>
    <row r="1307" spans="11:11" x14ac:dyDescent="0.25">
      <c r="K1307" s="4" t="str">
        <f>IFERROR(VLOOKUP(J1307,Config!$A:$B,2,0),"")</f>
        <v/>
      </c>
    </row>
    <row r="1308" spans="11:11" x14ac:dyDescent="0.25">
      <c r="K1308" s="4" t="str">
        <f>IFERROR(VLOOKUP(J1308,Config!$A:$B,2,0),"")</f>
        <v/>
      </c>
    </row>
    <row r="1309" spans="11:11" x14ac:dyDescent="0.25">
      <c r="K1309" s="4" t="str">
        <f>IFERROR(VLOOKUP(J1309,Config!$A:$B,2,0),"")</f>
        <v/>
      </c>
    </row>
    <row r="1310" spans="11:11" x14ac:dyDescent="0.25">
      <c r="K1310" s="4" t="str">
        <f>IFERROR(VLOOKUP(J1310,Config!$A:$B,2,0),"")</f>
        <v/>
      </c>
    </row>
    <row r="1311" spans="11:11" x14ac:dyDescent="0.25">
      <c r="K1311" s="4" t="str">
        <f>IFERROR(VLOOKUP(J1311,Config!$A:$B,2,0),"")</f>
        <v/>
      </c>
    </row>
    <row r="1312" spans="11:11" x14ac:dyDescent="0.25">
      <c r="K1312" s="4" t="str">
        <f>IFERROR(VLOOKUP(J1312,Config!$A:$B,2,0),"")</f>
        <v/>
      </c>
    </row>
    <row r="1313" spans="11:11" x14ac:dyDescent="0.25">
      <c r="K1313" s="4" t="str">
        <f>IFERROR(VLOOKUP(J1313,Config!$A:$B,2,0),"")</f>
        <v/>
      </c>
    </row>
    <row r="1314" spans="11:11" x14ac:dyDescent="0.25">
      <c r="K1314" s="4" t="str">
        <f>IFERROR(VLOOKUP(J1314,Config!$A:$B,2,0),"")</f>
        <v/>
      </c>
    </row>
    <row r="1315" spans="11:11" x14ac:dyDescent="0.25">
      <c r="K1315" s="4" t="str">
        <f>IFERROR(VLOOKUP(J1315,Config!$A:$B,2,0),"")</f>
        <v/>
      </c>
    </row>
    <row r="1316" spans="11:11" x14ac:dyDescent="0.25">
      <c r="K1316" s="4" t="str">
        <f>IFERROR(VLOOKUP(J1316,Config!$A:$B,2,0),"")</f>
        <v/>
      </c>
    </row>
    <row r="1317" spans="11:11" x14ac:dyDescent="0.25">
      <c r="K1317" s="4" t="str">
        <f>IFERROR(VLOOKUP(J1317,Config!$A:$B,2,0),"")</f>
        <v/>
      </c>
    </row>
    <row r="1318" spans="11:11" x14ac:dyDescent="0.25">
      <c r="K1318" s="4" t="str">
        <f>IFERROR(VLOOKUP(J1318,Config!$A:$B,2,0),"")</f>
        <v/>
      </c>
    </row>
    <row r="1319" spans="11:11" x14ac:dyDescent="0.25">
      <c r="K1319" s="4" t="str">
        <f>IFERROR(VLOOKUP(J1319,Config!$A:$B,2,0),"")</f>
        <v/>
      </c>
    </row>
    <row r="1320" spans="11:11" x14ac:dyDescent="0.25">
      <c r="K1320" s="4" t="str">
        <f>IFERROR(VLOOKUP(J1320,Config!$A:$B,2,0),"")</f>
        <v/>
      </c>
    </row>
    <row r="1321" spans="11:11" x14ac:dyDescent="0.25">
      <c r="K1321" s="4" t="str">
        <f>IFERROR(VLOOKUP(J1321,Config!$A:$B,2,0),"")</f>
        <v/>
      </c>
    </row>
    <row r="1322" spans="11:11" x14ac:dyDescent="0.25">
      <c r="K1322" s="4" t="str">
        <f>IFERROR(VLOOKUP(J1322,Config!$A:$B,2,0),"")</f>
        <v/>
      </c>
    </row>
    <row r="1323" spans="11:11" x14ac:dyDescent="0.25">
      <c r="K1323" s="4" t="str">
        <f>IFERROR(VLOOKUP(J1323,Config!$A:$B,2,0),"")</f>
        <v/>
      </c>
    </row>
    <row r="1324" spans="11:11" x14ac:dyDescent="0.25">
      <c r="K1324" s="4" t="str">
        <f>IFERROR(VLOOKUP(J1324,Config!$A:$B,2,0),"")</f>
        <v/>
      </c>
    </row>
    <row r="1325" spans="11:11" x14ac:dyDescent="0.25">
      <c r="K1325" s="4" t="str">
        <f>IFERROR(VLOOKUP(J1325,Config!$A:$B,2,0),"")</f>
        <v/>
      </c>
    </row>
    <row r="1326" spans="11:11" x14ac:dyDescent="0.25">
      <c r="K1326" s="4" t="str">
        <f>IFERROR(VLOOKUP(J1326,Config!$A:$B,2,0),"")</f>
        <v/>
      </c>
    </row>
    <row r="1327" spans="11:11" x14ac:dyDescent="0.25">
      <c r="K1327" s="4" t="str">
        <f>IFERROR(VLOOKUP(J1327,Config!$A:$B,2,0),"")</f>
        <v/>
      </c>
    </row>
    <row r="1328" spans="11:11" x14ac:dyDescent="0.25">
      <c r="K1328" s="4" t="str">
        <f>IFERROR(VLOOKUP(J1328,Config!$A:$B,2,0),"")</f>
        <v/>
      </c>
    </row>
    <row r="1329" spans="11:11" x14ac:dyDescent="0.25">
      <c r="K1329" s="4" t="str">
        <f>IFERROR(VLOOKUP(J1329,Config!$A:$B,2,0),"")</f>
        <v/>
      </c>
    </row>
    <row r="1330" spans="11:11" x14ac:dyDescent="0.25">
      <c r="K1330" s="4" t="str">
        <f>IFERROR(VLOOKUP(J1330,Config!$A:$B,2,0),"")</f>
        <v/>
      </c>
    </row>
    <row r="1331" spans="11:11" x14ac:dyDescent="0.25">
      <c r="K1331" s="4" t="str">
        <f>IFERROR(VLOOKUP(J1331,Config!$A:$B,2,0),"")</f>
        <v/>
      </c>
    </row>
    <row r="1332" spans="11:11" x14ac:dyDescent="0.25">
      <c r="K1332" s="4" t="str">
        <f>IFERROR(VLOOKUP(J1332,Config!$A:$B,2,0),"")</f>
        <v/>
      </c>
    </row>
    <row r="1333" spans="11:11" x14ac:dyDescent="0.25">
      <c r="K1333" s="4" t="str">
        <f>IFERROR(VLOOKUP(J1333,Config!$A:$B,2,0),"")</f>
        <v/>
      </c>
    </row>
    <row r="1334" spans="11:11" x14ac:dyDescent="0.25">
      <c r="K1334" s="4" t="str">
        <f>IFERROR(VLOOKUP(J1334,Config!$A:$B,2,0),"")</f>
        <v/>
      </c>
    </row>
    <row r="1335" spans="11:11" x14ac:dyDescent="0.25">
      <c r="K1335" s="4" t="str">
        <f>IFERROR(VLOOKUP(J1335,Config!$A:$B,2,0),"")</f>
        <v/>
      </c>
    </row>
    <row r="1336" spans="11:11" x14ac:dyDescent="0.25">
      <c r="K1336" s="4" t="str">
        <f>IFERROR(VLOOKUP(J1336,Config!$A:$B,2,0),"")</f>
        <v/>
      </c>
    </row>
    <row r="1337" spans="11:11" x14ac:dyDescent="0.25">
      <c r="K1337" s="4" t="str">
        <f>IFERROR(VLOOKUP(J1337,Config!$A:$B,2,0),"")</f>
        <v/>
      </c>
    </row>
    <row r="1338" spans="11:11" x14ac:dyDescent="0.25">
      <c r="K1338" s="4" t="str">
        <f>IFERROR(VLOOKUP(J1338,Config!$A:$B,2,0),"")</f>
        <v/>
      </c>
    </row>
    <row r="1339" spans="11:11" x14ac:dyDescent="0.25">
      <c r="K1339" s="4" t="str">
        <f>IFERROR(VLOOKUP(J1339,Config!$A:$B,2,0),"")</f>
        <v/>
      </c>
    </row>
    <row r="1340" spans="11:11" x14ac:dyDescent="0.25">
      <c r="K1340" s="4" t="str">
        <f>IFERROR(VLOOKUP(J1340,Config!$A:$B,2,0),"")</f>
        <v/>
      </c>
    </row>
    <row r="1341" spans="11:11" x14ac:dyDescent="0.25">
      <c r="K1341" s="4" t="str">
        <f>IFERROR(VLOOKUP(J1341,Config!$A:$B,2,0),"")</f>
        <v/>
      </c>
    </row>
    <row r="1342" spans="11:11" x14ac:dyDescent="0.25">
      <c r="K1342" s="4" t="str">
        <f>IFERROR(VLOOKUP(J1342,Config!$A:$B,2,0),"")</f>
        <v/>
      </c>
    </row>
    <row r="1343" spans="11:11" x14ac:dyDescent="0.25">
      <c r="K1343" s="4" t="str">
        <f>IFERROR(VLOOKUP(J1343,Config!$A:$B,2,0),"")</f>
        <v/>
      </c>
    </row>
    <row r="1344" spans="11:11" x14ac:dyDescent="0.25">
      <c r="K1344" s="4" t="str">
        <f>IFERROR(VLOOKUP(J1344,Config!$A:$B,2,0),"")</f>
        <v/>
      </c>
    </row>
    <row r="1345" spans="11:11" x14ac:dyDescent="0.25">
      <c r="K1345" s="4" t="str">
        <f>IFERROR(VLOOKUP(J1345,Config!$A:$B,2,0),"")</f>
        <v/>
      </c>
    </row>
    <row r="1346" spans="11:11" x14ac:dyDescent="0.25">
      <c r="K1346" s="4" t="str">
        <f>IFERROR(VLOOKUP(J1346,Config!$A:$B,2,0),"")</f>
        <v/>
      </c>
    </row>
    <row r="1347" spans="11:11" x14ac:dyDescent="0.25">
      <c r="K1347" s="4" t="str">
        <f>IFERROR(VLOOKUP(J1347,Config!$A:$B,2,0),"")</f>
        <v/>
      </c>
    </row>
    <row r="1348" spans="11:11" x14ac:dyDescent="0.25">
      <c r="K1348" s="4" t="str">
        <f>IFERROR(VLOOKUP(J1348,Config!$A:$B,2,0),"")</f>
        <v/>
      </c>
    </row>
    <row r="1349" spans="11:11" x14ac:dyDescent="0.25">
      <c r="K1349" s="4" t="str">
        <f>IFERROR(VLOOKUP(J1349,Config!$A:$B,2,0),"")</f>
        <v/>
      </c>
    </row>
    <row r="1350" spans="11:11" x14ac:dyDescent="0.25">
      <c r="K1350" s="4" t="str">
        <f>IFERROR(VLOOKUP(J1350,Config!$A:$B,2,0),"")</f>
        <v/>
      </c>
    </row>
    <row r="1351" spans="11:11" x14ac:dyDescent="0.25">
      <c r="K1351" s="4" t="str">
        <f>IFERROR(VLOOKUP(J1351,Config!$A:$B,2,0),"")</f>
        <v/>
      </c>
    </row>
    <row r="1352" spans="11:11" x14ac:dyDescent="0.25">
      <c r="K1352" s="4" t="str">
        <f>IFERROR(VLOOKUP(J1352,Config!$A:$B,2,0),"")</f>
        <v/>
      </c>
    </row>
    <row r="1353" spans="11:11" x14ac:dyDescent="0.25">
      <c r="K1353" s="4" t="str">
        <f>IFERROR(VLOOKUP(J1353,Config!$A:$B,2,0),"")</f>
        <v/>
      </c>
    </row>
    <row r="1354" spans="11:11" x14ac:dyDescent="0.25">
      <c r="K1354" s="4" t="str">
        <f>IFERROR(VLOOKUP(J1354,Config!$A:$B,2,0),"")</f>
        <v/>
      </c>
    </row>
    <row r="1355" spans="11:11" x14ac:dyDescent="0.25">
      <c r="K1355" s="4" t="str">
        <f>IFERROR(VLOOKUP(J1355,Config!$A:$B,2,0),"")</f>
        <v/>
      </c>
    </row>
    <row r="1356" spans="11:11" x14ac:dyDescent="0.25">
      <c r="K1356" s="4" t="str">
        <f>IFERROR(VLOOKUP(J1356,Config!$A:$B,2,0),"")</f>
        <v/>
      </c>
    </row>
    <row r="1357" spans="11:11" x14ac:dyDescent="0.25">
      <c r="K1357" s="4" t="str">
        <f>IFERROR(VLOOKUP(J1357,Config!$A:$B,2,0),"")</f>
        <v/>
      </c>
    </row>
    <row r="1358" spans="11:11" x14ac:dyDescent="0.25">
      <c r="K1358" s="4" t="str">
        <f>IFERROR(VLOOKUP(J1358,Config!$A:$B,2,0),"")</f>
        <v/>
      </c>
    </row>
    <row r="1359" spans="11:11" x14ac:dyDescent="0.25">
      <c r="K1359" s="4" t="str">
        <f>IFERROR(VLOOKUP(J1359,Config!$A:$B,2,0),"")</f>
        <v/>
      </c>
    </row>
    <row r="1360" spans="11:11" x14ac:dyDescent="0.25">
      <c r="K1360" s="4" t="str">
        <f>IFERROR(VLOOKUP(J1360,Config!$A:$B,2,0),"")</f>
        <v/>
      </c>
    </row>
    <row r="1361" spans="11:11" x14ac:dyDescent="0.25">
      <c r="K1361" s="4" t="str">
        <f>IFERROR(VLOOKUP(J1361,Config!$A:$B,2,0),"")</f>
        <v/>
      </c>
    </row>
    <row r="1362" spans="11:11" x14ac:dyDescent="0.25">
      <c r="K1362" s="4" t="str">
        <f>IFERROR(VLOOKUP(J1362,Config!$A:$B,2,0),"")</f>
        <v/>
      </c>
    </row>
    <row r="1363" spans="11:11" x14ac:dyDescent="0.25">
      <c r="K1363" s="4" t="str">
        <f>IFERROR(VLOOKUP(J1363,Config!$A:$B,2,0),"")</f>
        <v/>
      </c>
    </row>
    <row r="1364" spans="11:11" x14ac:dyDescent="0.25">
      <c r="K1364" s="4" t="str">
        <f>IFERROR(VLOOKUP(J1364,Config!$A:$B,2,0),"")</f>
        <v/>
      </c>
    </row>
    <row r="1365" spans="11:11" x14ac:dyDescent="0.25">
      <c r="K1365" s="4" t="str">
        <f>IFERROR(VLOOKUP(J1365,Config!$A:$B,2,0),"")</f>
        <v/>
      </c>
    </row>
    <row r="1366" spans="11:11" x14ac:dyDescent="0.25">
      <c r="K1366" s="4" t="str">
        <f>IFERROR(VLOOKUP(J1366,Config!$A:$B,2,0),"")</f>
        <v/>
      </c>
    </row>
    <row r="1367" spans="11:11" x14ac:dyDescent="0.25">
      <c r="K1367" s="4" t="str">
        <f>IFERROR(VLOOKUP(J1367,Config!$A:$B,2,0),"")</f>
        <v/>
      </c>
    </row>
    <row r="1368" spans="11:11" x14ac:dyDescent="0.25">
      <c r="K1368" s="4" t="str">
        <f>IFERROR(VLOOKUP(J1368,Config!$A:$B,2,0),"")</f>
        <v/>
      </c>
    </row>
    <row r="1369" spans="11:11" x14ac:dyDescent="0.25">
      <c r="K1369" s="4" t="str">
        <f>IFERROR(VLOOKUP(J1369,Config!$A:$B,2,0),"")</f>
        <v/>
      </c>
    </row>
    <row r="1370" spans="11:11" x14ac:dyDescent="0.25">
      <c r="K1370" s="4" t="str">
        <f>IFERROR(VLOOKUP(J1370,Config!$A:$B,2,0),"")</f>
        <v/>
      </c>
    </row>
    <row r="1371" spans="11:11" x14ac:dyDescent="0.25">
      <c r="K1371" s="4" t="str">
        <f>IFERROR(VLOOKUP(J1371,Config!$A:$B,2,0),"")</f>
        <v/>
      </c>
    </row>
    <row r="1372" spans="11:11" x14ac:dyDescent="0.25">
      <c r="K1372" s="4" t="str">
        <f>IFERROR(VLOOKUP(J1372,Config!$A:$B,2,0),"")</f>
        <v/>
      </c>
    </row>
    <row r="1373" spans="11:11" x14ac:dyDescent="0.25">
      <c r="K1373" s="4" t="str">
        <f>IFERROR(VLOOKUP(J1373,Config!$A:$B,2,0),"")</f>
        <v/>
      </c>
    </row>
    <row r="1374" spans="11:11" x14ac:dyDescent="0.25">
      <c r="K1374" s="4" t="str">
        <f>IFERROR(VLOOKUP(J1374,Config!$A:$B,2,0),"")</f>
        <v/>
      </c>
    </row>
    <row r="1375" spans="11:11" x14ac:dyDescent="0.25">
      <c r="K1375" s="4" t="str">
        <f>IFERROR(VLOOKUP(J1375,Config!$A:$B,2,0),"")</f>
        <v/>
      </c>
    </row>
    <row r="1376" spans="11:11" x14ac:dyDescent="0.25">
      <c r="K1376" s="4" t="str">
        <f>IFERROR(VLOOKUP(J1376,Config!$A:$B,2,0),"")</f>
        <v/>
      </c>
    </row>
    <row r="1377" spans="11:11" x14ac:dyDescent="0.25">
      <c r="K1377" s="4" t="str">
        <f>IFERROR(VLOOKUP(J1377,Config!$A:$B,2,0),"")</f>
        <v/>
      </c>
    </row>
    <row r="1378" spans="11:11" x14ac:dyDescent="0.25">
      <c r="K1378" s="4" t="str">
        <f>IFERROR(VLOOKUP(J1378,Config!$A:$B,2,0),"")</f>
        <v/>
      </c>
    </row>
    <row r="1379" spans="11:11" x14ac:dyDescent="0.25">
      <c r="K1379" s="4" t="str">
        <f>IFERROR(VLOOKUP(J1379,Config!$A:$B,2,0),"")</f>
        <v/>
      </c>
    </row>
    <row r="1380" spans="11:11" x14ac:dyDescent="0.25">
      <c r="K1380" s="4" t="str">
        <f>IFERROR(VLOOKUP(J1380,Config!$A:$B,2,0),"")</f>
        <v/>
      </c>
    </row>
    <row r="1381" spans="11:11" x14ac:dyDescent="0.25">
      <c r="K1381" s="4" t="str">
        <f>IFERROR(VLOOKUP(J1381,Config!$A:$B,2,0),"")</f>
        <v/>
      </c>
    </row>
    <row r="1382" spans="11:11" x14ac:dyDescent="0.25">
      <c r="K1382" s="4" t="str">
        <f>IFERROR(VLOOKUP(J1382,Config!$A:$B,2,0),"")</f>
        <v/>
      </c>
    </row>
    <row r="1383" spans="11:11" x14ac:dyDescent="0.25">
      <c r="K1383" s="4" t="str">
        <f>IFERROR(VLOOKUP(J1383,Config!$A:$B,2,0),"")</f>
        <v/>
      </c>
    </row>
    <row r="1384" spans="11:11" x14ac:dyDescent="0.25">
      <c r="K1384" s="4" t="str">
        <f>IFERROR(VLOOKUP(J1384,Config!$A:$B,2,0),"")</f>
        <v/>
      </c>
    </row>
    <row r="1385" spans="11:11" x14ac:dyDescent="0.25">
      <c r="K1385" s="4" t="str">
        <f>IFERROR(VLOOKUP(J1385,Config!$A:$B,2,0),"")</f>
        <v/>
      </c>
    </row>
    <row r="1386" spans="11:11" x14ac:dyDescent="0.25">
      <c r="K1386" s="4" t="str">
        <f>IFERROR(VLOOKUP(J1386,Config!$A:$B,2,0),"")</f>
        <v/>
      </c>
    </row>
    <row r="1387" spans="11:11" x14ac:dyDescent="0.25">
      <c r="K1387" s="4" t="str">
        <f>IFERROR(VLOOKUP(J1387,Config!$A:$B,2,0),"")</f>
        <v/>
      </c>
    </row>
    <row r="1388" spans="11:11" x14ac:dyDescent="0.25">
      <c r="K1388" s="4" t="str">
        <f>IFERROR(VLOOKUP(J1388,Config!$A:$B,2,0),"")</f>
        <v/>
      </c>
    </row>
    <row r="1389" spans="11:11" x14ac:dyDescent="0.25">
      <c r="K1389" s="4" t="str">
        <f>IFERROR(VLOOKUP(J1389,Config!$A:$B,2,0),"")</f>
        <v/>
      </c>
    </row>
    <row r="1390" spans="11:11" x14ac:dyDescent="0.25">
      <c r="K1390" s="4" t="str">
        <f>IFERROR(VLOOKUP(J1390,Config!$A:$B,2,0),"")</f>
        <v/>
      </c>
    </row>
    <row r="1391" spans="11:11" x14ac:dyDescent="0.25">
      <c r="K1391" s="4" t="str">
        <f>IFERROR(VLOOKUP(J1391,Config!$A:$B,2,0),"")</f>
        <v/>
      </c>
    </row>
    <row r="1392" spans="11:11" x14ac:dyDescent="0.25">
      <c r="K1392" s="4" t="str">
        <f>IFERROR(VLOOKUP(J1392,Config!$A:$B,2,0),"")</f>
        <v/>
      </c>
    </row>
    <row r="1393" spans="11:11" x14ac:dyDescent="0.25">
      <c r="K1393" s="4" t="str">
        <f>IFERROR(VLOOKUP(J1393,Config!$A:$B,2,0),"")</f>
        <v/>
      </c>
    </row>
    <row r="1394" spans="11:11" x14ac:dyDescent="0.25">
      <c r="K1394" s="4" t="str">
        <f>IFERROR(VLOOKUP(J1394,Config!$A:$B,2,0),"")</f>
        <v/>
      </c>
    </row>
    <row r="1395" spans="11:11" x14ac:dyDescent="0.25">
      <c r="K1395" s="4" t="str">
        <f>IFERROR(VLOOKUP(J1395,Config!$A:$B,2,0),"")</f>
        <v/>
      </c>
    </row>
    <row r="1396" spans="11:11" x14ac:dyDescent="0.25">
      <c r="K1396" s="4" t="str">
        <f>IFERROR(VLOOKUP(J1396,Config!$A:$B,2,0),"")</f>
        <v/>
      </c>
    </row>
    <row r="1397" spans="11:11" x14ac:dyDescent="0.25">
      <c r="K1397" s="4" t="str">
        <f>IFERROR(VLOOKUP(J1397,Config!$A:$B,2,0),"")</f>
        <v/>
      </c>
    </row>
    <row r="1398" spans="11:11" x14ac:dyDescent="0.25">
      <c r="K1398" s="4" t="str">
        <f>IFERROR(VLOOKUP(J1398,Config!$A:$B,2,0),"")</f>
        <v/>
      </c>
    </row>
    <row r="1399" spans="11:11" x14ac:dyDescent="0.25">
      <c r="K1399" s="4" t="str">
        <f>IFERROR(VLOOKUP(J1399,Config!$A:$B,2,0),"")</f>
        <v/>
      </c>
    </row>
    <row r="1400" spans="11:11" x14ac:dyDescent="0.25">
      <c r="K1400" s="4" t="str">
        <f>IFERROR(VLOOKUP(J1400,Config!$A:$B,2,0),"")</f>
        <v/>
      </c>
    </row>
    <row r="1401" spans="11:11" x14ac:dyDescent="0.25">
      <c r="K1401" s="4" t="str">
        <f>IFERROR(VLOOKUP(J1401,Config!$A:$B,2,0),"")</f>
        <v/>
      </c>
    </row>
    <row r="1402" spans="11:11" x14ac:dyDescent="0.25">
      <c r="K1402" s="4" t="str">
        <f>IFERROR(VLOOKUP(J1402,Config!$A:$B,2,0),"")</f>
        <v/>
      </c>
    </row>
    <row r="1403" spans="11:11" x14ac:dyDescent="0.25">
      <c r="K1403" s="4" t="str">
        <f>IFERROR(VLOOKUP(J1403,Config!$A:$B,2,0),"")</f>
        <v/>
      </c>
    </row>
    <row r="1404" spans="11:11" x14ac:dyDescent="0.25">
      <c r="K1404" s="4" t="str">
        <f>IFERROR(VLOOKUP(J1404,Config!$A:$B,2,0),"")</f>
        <v/>
      </c>
    </row>
    <row r="1405" spans="11:11" x14ac:dyDescent="0.25">
      <c r="K1405" s="4" t="str">
        <f>IFERROR(VLOOKUP(J1405,Config!$A:$B,2,0),"")</f>
        <v/>
      </c>
    </row>
    <row r="1406" spans="11:11" x14ac:dyDescent="0.25">
      <c r="K1406" s="4" t="str">
        <f>IFERROR(VLOOKUP(J1406,Config!$A:$B,2,0),"")</f>
        <v/>
      </c>
    </row>
    <row r="1407" spans="11:11" x14ac:dyDescent="0.25">
      <c r="K1407" s="4" t="str">
        <f>IFERROR(VLOOKUP(J1407,Config!$A:$B,2,0),"")</f>
        <v/>
      </c>
    </row>
    <row r="1408" spans="11:11" x14ac:dyDescent="0.25">
      <c r="K1408" s="4" t="str">
        <f>IFERROR(VLOOKUP(J1408,Config!$A:$B,2,0),"")</f>
        <v/>
      </c>
    </row>
    <row r="1409" spans="11:11" x14ac:dyDescent="0.25">
      <c r="K1409" s="4" t="str">
        <f>IFERROR(VLOOKUP(J1409,Config!$A:$B,2,0),"")</f>
        <v/>
      </c>
    </row>
    <row r="1410" spans="11:11" x14ac:dyDescent="0.25">
      <c r="K1410" s="4" t="str">
        <f>IFERROR(VLOOKUP(J1410,Config!$A:$B,2,0),"")</f>
        <v/>
      </c>
    </row>
    <row r="1411" spans="11:11" x14ac:dyDescent="0.25">
      <c r="K1411" s="4" t="str">
        <f>IFERROR(VLOOKUP(J1411,Config!$A:$B,2,0),"")</f>
        <v/>
      </c>
    </row>
    <row r="1412" spans="11:11" x14ac:dyDescent="0.25">
      <c r="K1412" s="4" t="str">
        <f>IFERROR(VLOOKUP(J1412,Config!$A:$B,2,0),"")</f>
        <v/>
      </c>
    </row>
    <row r="1413" spans="11:11" x14ac:dyDescent="0.25">
      <c r="K1413" s="4" t="str">
        <f>IFERROR(VLOOKUP(J1413,Config!$A:$B,2,0),"")</f>
        <v/>
      </c>
    </row>
    <row r="1414" spans="11:11" x14ac:dyDescent="0.25">
      <c r="K1414" s="4" t="str">
        <f>IFERROR(VLOOKUP(J1414,Config!$A:$B,2,0),"")</f>
        <v/>
      </c>
    </row>
    <row r="1415" spans="11:11" x14ac:dyDescent="0.25">
      <c r="K1415" s="4" t="str">
        <f>IFERROR(VLOOKUP(J1415,Config!$A:$B,2,0),"")</f>
        <v/>
      </c>
    </row>
    <row r="1416" spans="11:11" x14ac:dyDescent="0.25">
      <c r="K1416" s="4" t="str">
        <f>IFERROR(VLOOKUP(J1416,Config!$A:$B,2,0),"")</f>
        <v/>
      </c>
    </row>
    <row r="1417" spans="11:11" x14ac:dyDescent="0.25">
      <c r="K1417" s="4" t="str">
        <f>IFERROR(VLOOKUP(J1417,Config!$A:$B,2,0),"")</f>
        <v/>
      </c>
    </row>
    <row r="1418" spans="11:11" x14ac:dyDescent="0.25">
      <c r="K1418" s="4" t="str">
        <f>IFERROR(VLOOKUP(J1418,Config!$A:$B,2,0),"")</f>
        <v/>
      </c>
    </row>
    <row r="1419" spans="11:11" x14ac:dyDescent="0.25">
      <c r="K1419" s="4" t="str">
        <f>IFERROR(VLOOKUP(J1419,Config!$A:$B,2,0),"")</f>
        <v/>
      </c>
    </row>
    <row r="1420" spans="11:11" x14ac:dyDescent="0.25">
      <c r="K1420" s="4" t="str">
        <f>IFERROR(VLOOKUP(J1420,Config!$A:$B,2,0),"")</f>
        <v/>
      </c>
    </row>
    <row r="1421" spans="11:11" x14ac:dyDescent="0.25">
      <c r="K1421" s="4" t="str">
        <f>IFERROR(VLOOKUP(J1421,Config!$A:$B,2,0),"")</f>
        <v/>
      </c>
    </row>
    <row r="1422" spans="11:11" x14ac:dyDescent="0.25">
      <c r="K1422" s="4" t="str">
        <f>IFERROR(VLOOKUP(J1422,Config!$A:$B,2,0),"")</f>
        <v/>
      </c>
    </row>
    <row r="1423" spans="11:11" x14ac:dyDescent="0.25">
      <c r="K1423" s="4" t="str">
        <f>IFERROR(VLOOKUP(J1423,Config!$A:$B,2,0),"")</f>
        <v/>
      </c>
    </row>
    <row r="1424" spans="11:11" x14ac:dyDescent="0.25">
      <c r="K1424" s="4" t="str">
        <f>IFERROR(VLOOKUP(J1424,Config!$A:$B,2,0),"")</f>
        <v/>
      </c>
    </row>
    <row r="1425" spans="11:11" x14ac:dyDescent="0.25">
      <c r="K1425" s="4" t="str">
        <f>IFERROR(VLOOKUP(J1425,Config!$A:$B,2,0),"")</f>
        <v/>
      </c>
    </row>
    <row r="1426" spans="11:11" x14ac:dyDescent="0.25">
      <c r="K1426" s="4" t="str">
        <f>IFERROR(VLOOKUP(J1426,Config!$A:$B,2,0),"")</f>
        <v/>
      </c>
    </row>
    <row r="1427" spans="11:11" x14ac:dyDescent="0.25">
      <c r="K1427" s="4" t="str">
        <f>IFERROR(VLOOKUP(J1427,Config!$A:$B,2,0),"")</f>
        <v/>
      </c>
    </row>
    <row r="1428" spans="11:11" x14ac:dyDescent="0.25">
      <c r="K1428" s="4" t="str">
        <f>IFERROR(VLOOKUP(J1428,Config!$A:$B,2,0),"")</f>
        <v/>
      </c>
    </row>
    <row r="1429" spans="11:11" x14ac:dyDescent="0.25">
      <c r="K1429" s="4" t="str">
        <f>IFERROR(VLOOKUP(J1429,Config!$A:$B,2,0),"")</f>
        <v/>
      </c>
    </row>
    <row r="1430" spans="11:11" x14ac:dyDescent="0.25">
      <c r="K1430" s="4" t="str">
        <f>IFERROR(VLOOKUP(J1430,Config!$A:$B,2,0),"")</f>
        <v/>
      </c>
    </row>
    <row r="1431" spans="11:11" x14ac:dyDescent="0.25">
      <c r="K1431" s="4" t="str">
        <f>IFERROR(VLOOKUP(J1431,Config!$A:$B,2,0),"")</f>
        <v/>
      </c>
    </row>
    <row r="1432" spans="11:11" x14ac:dyDescent="0.25">
      <c r="K1432" s="4" t="str">
        <f>IFERROR(VLOOKUP(J1432,Config!$A:$B,2,0),"")</f>
        <v/>
      </c>
    </row>
    <row r="1433" spans="11:11" x14ac:dyDescent="0.25">
      <c r="K1433" s="4" t="str">
        <f>IFERROR(VLOOKUP(J1433,Config!$A:$B,2,0),"")</f>
        <v/>
      </c>
    </row>
    <row r="1434" spans="11:11" x14ac:dyDescent="0.25">
      <c r="K1434" s="4" t="str">
        <f>IFERROR(VLOOKUP(J1434,Config!$A:$B,2,0),"")</f>
        <v/>
      </c>
    </row>
    <row r="1435" spans="11:11" x14ac:dyDescent="0.25">
      <c r="K1435" s="4" t="str">
        <f>IFERROR(VLOOKUP(J1435,Config!$A:$B,2,0),"")</f>
        <v/>
      </c>
    </row>
    <row r="1436" spans="11:11" x14ac:dyDescent="0.25">
      <c r="K1436" s="4" t="str">
        <f>IFERROR(VLOOKUP(J1436,Config!$A:$B,2,0),"")</f>
        <v/>
      </c>
    </row>
    <row r="1437" spans="11:11" x14ac:dyDescent="0.25">
      <c r="K1437" s="4" t="str">
        <f>IFERROR(VLOOKUP(J1437,Config!$A:$B,2,0),"")</f>
        <v/>
      </c>
    </row>
    <row r="1438" spans="11:11" x14ac:dyDescent="0.25">
      <c r="K1438" s="4" t="str">
        <f>IFERROR(VLOOKUP(J1438,Config!$A:$B,2,0),"")</f>
        <v/>
      </c>
    </row>
    <row r="1439" spans="11:11" x14ac:dyDescent="0.25">
      <c r="K1439" s="4" t="str">
        <f>IFERROR(VLOOKUP(J1439,Config!$A:$B,2,0),"")</f>
        <v/>
      </c>
    </row>
    <row r="1440" spans="11:11" x14ac:dyDescent="0.25">
      <c r="K1440" s="4" t="str">
        <f>IFERROR(VLOOKUP(J1440,Config!$A:$B,2,0),"")</f>
        <v/>
      </c>
    </row>
    <row r="1441" spans="11:11" x14ac:dyDescent="0.25">
      <c r="K1441" s="4" t="str">
        <f>IFERROR(VLOOKUP(J1441,Config!$A:$B,2,0),"")</f>
        <v/>
      </c>
    </row>
    <row r="1442" spans="11:11" x14ac:dyDescent="0.25">
      <c r="K1442" s="4" t="str">
        <f>IFERROR(VLOOKUP(J1442,Config!$A:$B,2,0),"")</f>
        <v/>
      </c>
    </row>
    <row r="1443" spans="11:11" x14ac:dyDescent="0.25">
      <c r="K1443" s="4" t="str">
        <f>IFERROR(VLOOKUP(J1443,Config!$A:$B,2,0),"")</f>
        <v/>
      </c>
    </row>
    <row r="1444" spans="11:11" x14ac:dyDescent="0.25">
      <c r="K1444" s="4" t="str">
        <f>IFERROR(VLOOKUP(J1444,Config!$A:$B,2,0),"")</f>
        <v/>
      </c>
    </row>
    <row r="1445" spans="11:11" x14ac:dyDescent="0.25">
      <c r="K1445" s="4" t="str">
        <f>IFERROR(VLOOKUP(J1445,Config!$A:$B,2,0),"")</f>
        <v/>
      </c>
    </row>
    <row r="1446" spans="11:11" x14ac:dyDescent="0.25">
      <c r="K1446" s="4" t="str">
        <f>IFERROR(VLOOKUP(J1446,Config!$A:$B,2,0),"")</f>
        <v/>
      </c>
    </row>
    <row r="1447" spans="11:11" x14ac:dyDescent="0.25">
      <c r="K1447" s="4" t="str">
        <f>IFERROR(VLOOKUP(J1447,Config!$A:$B,2,0),"")</f>
        <v/>
      </c>
    </row>
    <row r="1448" spans="11:11" x14ac:dyDescent="0.25">
      <c r="K1448" s="4" t="str">
        <f>IFERROR(VLOOKUP(J1448,Config!$A:$B,2,0),"")</f>
        <v/>
      </c>
    </row>
    <row r="1449" spans="11:11" x14ac:dyDescent="0.25">
      <c r="K1449" s="4" t="str">
        <f>IFERROR(VLOOKUP(J1449,Config!$A:$B,2,0),"")</f>
        <v/>
      </c>
    </row>
    <row r="1450" spans="11:11" x14ac:dyDescent="0.25">
      <c r="K1450" s="4" t="str">
        <f>IFERROR(VLOOKUP(J1450,Config!$A:$B,2,0),"")</f>
        <v/>
      </c>
    </row>
    <row r="1451" spans="11:11" x14ac:dyDescent="0.25">
      <c r="K1451" s="4" t="str">
        <f>IFERROR(VLOOKUP(J1451,Config!$A:$B,2,0),"")</f>
        <v/>
      </c>
    </row>
    <row r="1452" spans="11:11" x14ac:dyDescent="0.25">
      <c r="K1452" s="4" t="str">
        <f>IFERROR(VLOOKUP(J1452,Config!$A:$B,2,0),"")</f>
        <v/>
      </c>
    </row>
    <row r="1453" spans="11:11" x14ac:dyDescent="0.25">
      <c r="K1453" s="4" t="str">
        <f>IFERROR(VLOOKUP(J1453,Config!$A:$B,2,0),"")</f>
        <v/>
      </c>
    </row>
    <row r="1454" spans="11:11" x14ac:dyDescent="0.25">
      <c r="K1454" s="4" t="str">
        <f>IFERROR(VLOOKUP(J1454,Config!$A:$B,2,0),"")</f>
        <v/>
      </c>
    </row>
    <row r="1455" spans="11:11" x14ac:dyDescent="0.25">
      <c r="K1455" s="4" t="str">
        <f>IFERROR(VLOOKUP(J1455,Config!$A:$B,2,0),"")</f>
        <v/>
      </c>
    </row>
    <row r="1456" spans="11:11" x14ac:dyDescent="0.25">
      <c r="K1456" s="4" t="str">
        <f>IFERROR(VLOOKUP(J1456,Config!$A:$B,2,0),"")</f>
        <v/>
      </c>
    </row>
    <row r="1457" spans="11:11" x14ac:dyDescent="0.25">
      <c r="K1457" s="4" t="str">
        <f>IFERROR(VLOOKUP(J1457,Config!$A:$B,2,0),"")</f>
        <v/>
      </c>
    </row>
    <row r="1458" spans="11:11" x14ac:dyDescent="0.25">
      <c r="K1458" s="4" t="str">
        <f>IFERROR(VLOOKUP(J1458,Config!$A:$B,2,0),"")</f>
        <v/>
      </c>
    </row>
    <row r="1459" spans="11:11" x14ac:dyDescent="0.25">
      <c r="K1459" s="4" t="str">
        <f>IFERROR(VLOOKUP(J1459,Config!$A:$B,2,0),"")</f>
        <v/>
      </c>
    </row>
    <row r="1460" spans="11:11" x14ac:dyDescent="0.25">
      <c r="K1460" s="4" t="str">
        <f>IFERROR(VLOOKUP(J1460,Config!$A:$B,2,0),"")</f>
        <v/>
      </c>
    </row>
    <row r="1461" spans="11:11" x14ac:dyDescent="0.25">
      <c r="K1461" s="4" t="str">
        <f>IFERROR(VLOOKUP(J1461,Config!$A:$B,2,0),"")</f>
        <v/>
      </c>
    </row>
    <row r="1462" spans="11:11" x14ac:dyDescent="0.25">
      <c r="K1462" s="4" t="str">
        <f>IFERROR(VLOOKUP(J1462,Config!$A:$B,2,0),"")</f>
        <v/>
      </c>
    </row>
    <row r="1463" spans="11:11" x14ac:dyDescent="0.25">
      <c r="K1463" s="4" t="str">
        <f>IFERROR(VLOOKUP(J1463,Config!$A:$B,2,0),"")</f>
        <v/>
      </c>
    </row>
    <row r="1464" spans="11:11" x14ac:dyDescent="0.25">
      <c r="K1464" s="4" t="str">
        <f>IFERROR(VLOOKUP(J1464,Config!$A:$B,2,0),"")</f>
        <v/>
      </c>
    </row>
    <row r="1465" spans="11:11" x14ac:dyDescent="0.25">
      <c r="K1465" s="4" t="str">
        <f>IFERROR(VLOOKUP(J1465,Config!$A:$B,2,0),"")</f>
        <v/>
      </c>
    </row>
    <row r="1466" spans="11:11" x14ac:dyDescent="0.25">
      <c r="K1466" s="4" t="str">
        <f>IFERROR(VLOOKUP(J1466,Config!$A:$B,2,0),"")</f>
        <v/>
      </c>
    </row>
    <row r="1467" spans="11:11" x14ac:dyDescent="0.25">
      <c r="K1467" s="4" t="str">
        <f>IFERROR(VLOOKUP(J1467,Config!$A:$B,2,0),"")</f>
        <v/>
      </c>
    </row>
    <row r="1468" spans="11:11" x14ac:dyDescent="0.25">
      <c r="K1468" s="4" t="str">
        <f>IFERROR(VLOOKUP(J1468,Config!$A:$B,2,0),"")</f>
        <v/>
      </c>
    </row>
    <row r="1469" spans="11:11" x14ac:dyDescent="0.25">
      <c r="K1469" s="4" t="str">
        <f>IFERROR(VLOOKUP(J1469,Config!$A:$B,2,0),"")</f>
        <v/>
      </c>
    </row>
    <row r="1470" spans="11:11" x14ac:dyDescent="0.25">
      <c r="K1470" s="4" t="str">
        <f>IFERROR(VLOOKUP(J1470,Config!$A:$B,2,0),"")</f>
        <v/>
      </c>
    </row>
    <row r="1471" spans="11:11" x14ac:dyDescent="0.25">
      <c r="K1471" s="4" t="str">
        <f>IFERROR(VLOOKUP(J1471,Config!$A:$B,2,0),"")</f>
        <v/>
      </c>
    </row>
    <row r="1472" spans="11:11" x14ac:dyDescent="0.25">
      <c r="K1472" s="4" t="str">
        <f>IFERROR(VLOOKUP(J1472,Config!$A:$B,2,0),"")</f>
        <v/>
      </c>
    </row>
    <row r="1473" spans="11:11" x14ac:dyDescent="0.25">
      <c r="K1473" s="4" t="str">
        <f>IFERROR(VLOOKUP(J1473,Config!$A:$B,2,0),"")</f>
        <v/>
      </c>
    </row>
    <row r="1474" spans="11:11" x14ac:dyDescent="0.25">
      <c r="K1474" s="4" t="str">
        <f>IFERROR(VLOOKUP(J1474,Config!$A:$B,2,0),"")</f>
        <v/>
      </c>
    </row>
    <row r="1475" spans="11:11" x14ac:dyDescent="0.25">
      <c r="K1475" s="4" t="str">
        <f>IFERROR(VLOOKUP(J1475,Config!$A:$B,2,0),"")</f>
        <v/>
      </c>
    </row>
    <row r="1476" spans="11:11" x14ac:dyDescent="0.25">
      <c r="K1476" s="4" t="str">
        <f>IFERROR(VLOOKUP(J1476,Config!$A:$B,2,0),"")</f>
        <v/>
      </c>
    </row>
    <row r="1477" spans="11:11" x14ac:dyDescent="0.25">
      <c r="K1477" s="4" t="str">
        <f>IFERROR(VLOOKUP(J1477,Config!$A:$B,2,0),"")</f>
        <v/>
      </c>
    </row>
    <row r="1478" spans="11:11" x14ac:dyDescent="0.25">
      <c r="K1478" s="4" t="str">
        <f>IFERROR(VLOOKUP(J1478,Config!$A:$B,2,0),"")</f>
        <v/>
      </c>
    </row>
    <row r="1479" spans="11:11" x14ac:dyDescent="0.25">
      <c r="K1479" s="4" t="str">
        <f>IFERROR(VLOOKUP(J1479,Config!$A:$B,2,0),"")</f>
        <v/>
      </c>
    </row>
    <row r="1480" spans="11:11" x14ac:dyDescent="0.25">
      <c r="K1480" s="4" t="str">
        <f>IFERROR(VLOOKUP(J1480,Config!$A:$B,2,0),"")</f>
        <v/>
      </c>
    </row>
    <row r="1481" spans="11:11" x14ac:dyDescent="0.25">
      <c r="K1481" s="4" t="str">
        <f>IFERROR(VLOOKUP(J1481,Config!$A:$B,2,0),"")</f>
        <v/>
      </c>
    </row>
    <row r="1482" spans="11:11" x14ac:dyDescent="0.25">
      <c r="K1482" s="4" t="str">
        <f>IFERROR(VLOOKUP(J1482,Config!$A:$B,2,0),"")</f>
        <v/>
      </c>
    </row>
    <row r="1483" spans="11:11" x14ac:dyDescent="0.25">
      <c r="K1483" s="4" t="str">
        <f>IFERROR(VLOOKUP(J1483,Config!$A:$B,2,0),"")</f>
        <v/>
      </c>
    </row>
    <row r="1484" spans="11:11" x14ac:dyDescent="0.25">
      <c r="K1484" s="4" t="str">
        <f>IFERROR(VLOOKUP(J1484,Config!$A:$B,2,0),"")</f>
        <v/>
      </c>
    </row>
    <row r="1485" spans="11:11" x14ac:dyDescent="0.25">
      <c r="K1485" s="4" t="str">
        <f>IFERROR(VLOOKUP(J1485,Config!$A:$B,2,0),"")</f>
        <v/>
      </c>
    </row>
    <row r="1486" spans="11:11" x14ac:dyDescent="0.25">
      <c r="K1486" s="4" t="str">
        <f>IFERROR(VLOOKUP(J1486,Config!$A:$B,2,0),"")</f>
        <v/>
      </c>
    </row>
    <row r="1487" spans="11:11" x14ac:dyDescent="0.25">
      <c r="K1487" s="4" t="str">
        <f>IFERROR(VLOOKUP(J1487,Config!$A:$B,2,0),"")</f>
        <v/>
      </c>
    </row>
    <row r="1488" spans="11:11" x14ac:dyDescent="0.25">
      <c r="K1488" s="4" t="str">
        <f>IFERROR(VLOOKUP(J1488,Config!$A:$B,2,0),"")</f>
        <v/>
      </c>
    </row>
    <row r="1489" spans="11:11" x14ac:dyDescent="0.25">
      <c r="K1489" s="4" t="str">
        <f>IFERROR(VLOOKUP(J1489,Config!$A:$B,2,0),"")</f>
        <v/>
      </c>
    </row>
    <row r="1490" spans="11:11" x14ac:dyDescent="0.25">
      <c r="K1490" s="4" t="str">
        <f>IFERROR(VLOOKUP(J1490,Config!$A:$B,2,0),"")</f>
        <v/>
      </c>
    </row>
    <row r="1491" spans="11:11" x14ac:dyDescent="0.25">
      <c r="K1491" s="4" t="str">
        <f>IFERROR(VLOOKUP(J1491,Config!$A:$B,2,0),"")</f>
        <v/>
      </c>
    </row>
    <row r="1492" spans="11:11" x14ac:dyDescent="0.25">
      <c r="K1492" s="4" t="str">
        <f>IFERROR(VLOOKUP(J1492,Config!$A:$B,2,0),"")</f>
        <v/>
      </c>
    </row>
    <row r="1493" spans="11:11" x14ac:dyDescent="0.25">
      <c r="K1493" s="4" t="str">
        <f>IFERROR(VLOOKUP(J1493,Config!$A:$B,2,0),"")</f>
        <v/>
      </c>
    </row>
    <row r="1494" spans="11:11" x14ac:dyDescent="0.25">
      <c r="K1494" s="4" t="str">
        <f>IFERROR(VLOOKUP(J1494,Config!$A:$B,2,0),"")</f>
        <v/>
      </c>
    </row>
    <row r="1495" spans="11:11" x14ac:dyDescent="0.25">
      <c r="K1495" s="4" t="str">
        <f>IFERROR(VLOOKUP(J1495,Config!$A:$B,2,0),"")</f>
        <v/>
      </c>
    </row>
    <row r="1496" spans="11:11" x14ac:dyDescent="0.25">
      <c r="K1496" s="4" t="str">
        <f>IFERROR(VLOOKUP(J1496,Config!$A:$B,2,0),"")</f>
        <v/>
      </c>
    </row>
    <row r="1497" spans="11:11" x14ac:dyDescent="0.25">
      <c r="K1497" s="4" t="str">
        <f>IFERROR(VLOOKUP(J1497,Config!$A:$B,2,0),"")</f>
        <v/>
      </c>
    </row>
    <row r="1498" spans="11:11" x14ac:dyDescent="0.25">
      <c r="K1498" s="4" t="str">
        <f>IFERROR(VLOOKUP(J1498,Config!$A:$B,2,0),"")</f>
        <v/>
      </c>
    </row>
    <row r="1499" spans="11:11" x14ac:dyDescent="0.25">
      <c r="K1499" s="4" t="str">
        <f>IFERROR(VLOOKUP(J1499,Config!$A:$B,2,0),"")</f>
        <v/>
      </c>
    </row>
    <row r="1500" spans="11:11" x14ac:dyDescent="0.25">
      <c r="K1500" s="4" t="str">
        <f>IFERROR(VLOOKUP(J1500,Config!$A:$B,2,0),"")</f>
        <v/>
      </c>
    </row>
    <row r="1501" spans="11:11" x14ac:dyDescent="0.25">
      <c r="K1501" s="4" t="str">
        <f>IFERROR(VLOOKUP(J1501,Config!$A:$B,2,0),"")</f>
        <v/>
      </c>
    </row>
    <row r="1502" spans="11:11" x14ac:dyDescent="0.25">
      <c r="K1502" s="4" t="str">
        <f>IFERROR(VLOOKUP(J1502,Config!$A:$B,2,0),"")</f>
        <v/>
      </c>
    </row>
    <row r="1503" spans="11:11" x14ac:dyDescent="0.25">
      <c r="K1503" s="4" t="str">
        <f>IFERROR(VLOOKUP(J1503,Config!$A:$B,2,0),"")</f>
        <v/>
      </c>
    </row>
    <row r="1504" spans="11:11" x14ac:dyDescent="0.25">
      <c r="K1504" s="4" t="str">
        <f>IFERROR(VLOOKUP(J1504,Config!$A:$B,2,0),"")</f>
        <v/>
      </c>
    </row>
    <row r="1505" spans="11:11" x14ac:dyDescent="0.25">
      <c r="K1505" s="4" t="str">
        <f>IFERROR(VLOOKUP(J1505,Config!$A:$B,2,0),"")</f>
        <v/>
      </c>
    </row>
    <row r="1506" spans="11:11" x14ac:dyDescent="0.25">
      <c r="K1506" s="4" t="str">
        <f>IFERROR(VLOOKUP(J1506,Config!$A:$B,2,0),"")</f>
        <v/>
      </c>
    </row>
    <row r="1507" spans="11:11" x14ac:dyDescent="0.25">
      <c r="K1507" s="4" t="str">
        <f>IFERROR(VLOOKUP(J1507,Config!$A:$B,2,0),"")</f>
        <v/>
      </c>
    </row>
    <row r="1508" spans="11:11" x14ac:dyDescent="0.25">
      <c r="K1508" s="4" t="str">
        <f>IFERROR(VLOOKUP(J1508,Config!$A:$B,2,0),"")</f>
        <v/>
      </c>
    </row>
    <row r="1509" spans="11:11" x14ac:dyDescent="0.25">
      <c r="K1509" s="4" t="str">
        <f>IFERROR(VLOOKUP(J1509,Config!$A:$B,2,0),"")</f>
        <v/>
      </c>
    </row>
    <row r="1510" spans="11:11" x14ac:dyDescent="0.25">
      <c r="K1510" s="4" t="str">
        <f>IFERROR(VLOOKUP(J1510,Config!$A:$B,2,0),"")</f>
        <v/>
      </c>
    </row>
    <row r="1511" spans="11:11" x14ac:dyDescent="0.25">
      <c r="K1511" s="4" t="str">
        <f>IFERROR(VLOOKUP(J1511,Config!$A:$B,2,0),"")</f>
        <v/>
      </c>
    </row>
    <row r="1512" spans="11:11" x14ac:dyDescent="0.25">
      <c r="K1512" s="4" t="str">
        <f>IFERROR(VLOOKUP(J1512,Config!$A:$B,2,0),"")</f>
        <v/>
      </c>
    </row>
    <row r="1513" spans="11:11" x14ac:dyDescent="0.25">
      <c r="K1513" s="4" t="str">
        <f>IFERROR(VLOOKUP(J1513,Config!$A:$B,2,0),"")</f>
        <v/>
      </c>
    </row>
    <row r="1514" spans="11:11" x14ac:dyDescent="0.25">
      <c r="K1514" s="4" t="str">
        <f>IFERROR(VLOOKUP(J1514,Config!$A:$B,2,0),"")</f>
        <v/>
      </c>
    </row>
    <row r="1515" spans="11:11" x14ac:dyDescent="0.25">
      <c r="K1515" s="4" t="str">
        <f>IFERROR(VLOOKUP(J1515,Config!$A:$B,2,0),"")</f>
        <v/>
      </c>
    </row>
    <row r="1516" spans="11:11" x14ac:dyDescent="0.25">
      <c r="K1516" s="4" t="str">
        <f>IFERROR(VLOOKUP(J1516,Config!$A:$B,2,0),"")</f>
        <v/>
      </c>
    </row>
    <row r="1517" spans="11:11" x14ac:dyDescent="0.25">
      <c r="K1517" s="4" t="str">
        <f>IFERROR(VLOOKUP(J1517,Config!$A:$B,2,0),"")</f>
        <v/>
      </c>
    </row>
    <row r="1518" spans="11:11" x14ac:dyDescent="0.25">
      <c r="K1518" s="4" t="str">
        <f>IFERROR(VLOOKUP(J1518,Config!$A:$B,2,0),"")</f>
        <v/>
      </c>
    </row>
    <row r="1519" spans="11:11" x14ac:dyDescent="0.25">
      <c r="K1519" s="4" t="str">
        <f>IFERROR(VLOOKUP(J1519,Config!$A:$B,2,0),"")</f>
        <v/>
      </c>
    </row>
    <row r="1520" spans="11:11" x14ac:dyDescent="0.25">
      <c r="K1520" s="4" t="str">
        <f>IFERROR(VLOOKUP(J1520,Config!$A:$B,2,0),"")</f>
        <v/>
      </c>
    </row>
    <row r="1521" spans="11:11" x14ac:dyDescent="0.25">
      <c r="K1521" s="4" t="str">
        <f>IFERROR(VLOOKUP(J1521,Config!$A:$B,2,0),"")</f>
        <v/>
      </c>
    </row>
    <row r="1522" spans="11:11" x14ac:dyDescent="0.25">
      <c r="K1522" s="4" t="str">
        <f>IFERROR(VLOOKUP(J1522,Config!$A:$B,2,0),"")</f>
        <v/>
      </c>
    </row>
    <row r="1523" spans="11:11" x14ac:dyDescent="0.25">
      <c r="K1523" s="4" t="str">
        <f>IFERROR(VLOOKUP(J1523,Config!$A:$B,2,0),"")</f>
        <v/>
      </c>
    </row>
    <row r="1524" spans="11:11" x14ac:dyDescent="0.25">
      <c r="K1524" s="4" t="str">
        <f>IFERROR(VLOOKUP(J1524,Config!$A:$B,2,0),"")</f>
        <v/>
      </c>
    </row>
    <row r="1525" spans="11:11" x14ac:dyDescent="0.25">
      <c r="K1525" s="4" t="str">
        <f>IFERROR(VLOOKUP(J1525,Config!$A:$B,2,0),"")</f>
        <v/>
      </c>
    </row>
    <row r="1526" spans="11:11" x14ac:dyDescent="0.25">
      <c r="K1526" s="4" t="str">
        <f>IFERROR(VLOOKUP(J1526,Config!$A:$B,2,0),"")</f>
        <v/>
      </c>
    </row>
    <row r="1527" spans="11:11" x14ac:dyDescent="0.25">
      <c r="K1527" s="4" t="str">
        <f>IFERROR(VLOOKUP(J1527,Config!$A:$B,2,0),"")</f>
        <v/>
      </c>
    </row>
    <row r="1528" spans="11:11" x14ac:dyDescent="0.25">
      <c r="K1528" s="4" t="str">
        <f>IFERROR(VLOOKUP(J1528,Config!$A:$B,2,0),"")</f>
        <v/>
      </c>
    </row>
    <row r="1529" spans="11:11" x14ac:dyDescent="0.25">
      <c r="K1529" s="4" t="str">
        <f>IFERROR(VLOOKUP(J1529,Config!$A:$B,2,0),"")</f>
        <v/>
      </c>
    </row>
    <row r="1530" spans="11:11" x14ac:dyDescent="0.25">
      <c r="K1530" s="4" t="str">
        <f>IFERROR(VLOOKUP(J1530,Config!$A:$B,2,0),"")</f>
        <v/>
      </c>
    </row>
    <row r="1531" spans="11:11" x14ac:dyDescent="0.25">
      <c r="K1531" s="4" t="str">
        <f>IFERROR(VLOOKUP(J1531,Config!$A:$B,2,0),"")</f>
        <v/>
      </c>
    </row>
    <row r="1532" spans="11:11" x14ac:dyDescent="0.25">
      <c r="K1532" s="4" t="str">
        <f>IFERROR(VLOOKUP(J1532,Config!$A:$B,2,0),"")</f>
        <v/>
      </c>
    </row>
    <row r="1533" spans="11:11" x14ac:dyDescent="0.25">
      <c r="K1533" s="4" t="str">
        <f>IFERROR(VLOOKUP(J1533,Config!$A:$B,2,0),"")</f>
        <v/>
      </c>
    </row>
    <row r="1534" spans="11:11" x14ac:dyDescent="0.25">
      <c r="K1534" s="4" t="str">
        <f>IFERROR(VLOOKUP(J1534,Config!$A:$B,2,0),"")</f>
        <v/>
      </c>
    </row>
    <row r="1535" spans="11:11" x14ac:dyDescent="0.25">
      <c r="K1535" s="4" t="str">
        <f>IFERROR(VLOOKUP(J1535,Config!$A:$B,2,0),"")</f>
        <v/>
      </c>
    </row>
    <row r="1536" spans="11:11" x14ac:dyDescent="0.25">
      <c r="K1536" s="4" t="str">
        <f>IFERROR(VLOOKUP(J1536,Config!$A:$B,2,0),"")</f>
        <v/>
      </c>
    </row>
    <row r="1537" spans="11:11" x14ac:dyDescent="0.25">
      <c r="K1537" s="4" t="str">
        <f>IFERROR(VLOOKUP(J1537,Config!$A:$B,2,0),"")</f>
        <v/>
      </c>
    </row>
    <row r="1538" spans="11:11" x14ac:dyDescent="0.25">
      <c r="K1538" s="4" t="str">
        <f>IFERROR(VLOOKUP(J1538,Config!$A:$B,2,0),"")</f>
        <v/>
      </c>
    </row>
    <row r="1539" spans="11:11" x14ac:dyDescent="0.25">
      <c r="K1539" s="4" t="str">
        <f>IFERROR(VLOOKUP(J1539,Config!$A:$B,2,0),"")</f>
        <v/>
      </c>
    </row>
    <row r="1540" spans="11:11" x14ac:dyDescent="0.25">
      <c r="K1540" s="4" t="str">
        <f>IFERROR(VLOOKUP(J1540,Config!$A:$B,2,0),"")</f>
        <v/>
      </c>
    </row>
    <row r="1541" spans="11:11" x14ac:dyDescent="0.25">
      <c r="K1541" s="4" t="str">
        <f>IFERROR(VLOOKUP(J1541,Config!$A:$B,2,0),"")</f>
        <v/>
      </c>
    </row>
    <row r="1542" spans="11:11" x14ac:dyDescent="0.25">
      <c r="K1542" s="4" t="str">
        <f>IFERROR(VLOOKUP(J1542,Config!$A:$B,2,0),"")</f>
        <v/>
      </c>
    </row>
    <row r="1543" spans="11:11" x14ac:dyDescent="0.25">
      <c r="K1543" s="4" t="str">
        <f>IFERROR(VLOOKUP(J1543,Config!$A:$B,2,0),"")</f>
        <v/>
      </c>
    </row>
    <row r="1544" spans="11:11" x14ac:dyDescent="0.25">
      <c r="K1544" s="4" t="str">
        <f>IFERROR(VLOOKUP(J1544,Config!$A:$B,2,0),"")</f>
        <v/>
      </c>
    </row>
    <row r="1545" spans="11:11" x14ac:dyDescent="0.25">
      <c r="K1545" s="4" t="str">
        <f>IFERROR(VLOOKUP(J1545,Config!$A:$B,2,0),"")</f>
        <v/>
      </c>
    </row>
    <row r="1546" spans="11:11" x14ac:dyDescent="0.25">
      <c r="K1546" s="4" t="str">
        <f>IFERROR(VLOOKUP(J1546,Config!$A:$B,2,0),"")</f>
        <v/>
      </c>
    </row>
    <row r="1547" spans="11:11" x14ac:dyDescent="0.25">
      <c r="K1547" s="4" t="str">
        <f>IFERROR(VLOOKUP(J1547,Config!$A:$B,2,0),"")</f>
        <v/>
      </c>
    </row>
    <row r="1548" spans="11:11" x14ac:dyDescent="0.25">
      <c r="K1548" s="4" t="str">
        <f>IFERROR(VLOOKUP(J1548,Config!$A:$B,2,0),"")</f>
        <v/>
      </c>
    </row>
    <row r="1549" spans="11:11" x14ac:dyDescent="0.25">
      <c r="K1549" s="4" t="str">
        <f>IFERROR(VLOOKUP(J1549,Config!$A:$B,2,0),"")</f>
        <v/>
      </c>
    </row>
    <row r="1550" spans="11:11" x14ac:dyDescent="0.25">
      <c r="K1550" s="4" t="str">
        <f>IFERROR(VLOOKUP(J1550,Config!$A:$B,2,0),"")</f>
        <v/>
      </c>
    </row>
    <row r="1551" spans="11:11" x14ac:dyDescent="0.25">
      <c r="K1551" s="4" t="str">
        <f>IFERROR(VLOOKUP(J1551,Config!$A:$B,2,0),"")</f>
        <v/>
      </c>
    </row>
    <row r="1552" spans="11:11" x14ac:dyDescent="0.25">
      <c r="K1552" s="4" t="str">
        <f>IFERROR(VLOOKUP(J1552,Config!$A:$B,2,0),"")</f>
        <v/>
      </c>
    </row>
    <row r="1553" spans="11:11" x14ac:dyDescent="0.25">
      <c r="K1553" s="4" t="str">
        <f>IFERROR(VLOOKUP(J1553,Config!$A:$B,2,0),"")</f>
        <v/>
      </c>
    </row>
    <row r="1554" spans="11:11" x14ac:dyDescent="0.25">
      <c r="K1554" s="4" t="str">
        <f>IFERROR(VLOOKUP(J1554,Config!$A:$B,2,0),"")</f>
        <v/>
      </c>
    </row>
    <row r="1555" spans="11:11" x14ac:dyDescent="0.25">
      <c r="K1555" s="4" t="str">
        <f>IFERROR(VLOOKUP(J1555,Config!$A:$B,2,0),"")</f>
        <v/>
      </c>
    </row>
    <row r="1556" spans="11:11" x14ac:dyDescent="0.25">
      <c r="K1556" s="4" t="str">
        <f>IFERROR(VLOOKUP(J1556,Config!$A:$B,2,0),"")</f>
        <v/>
      </c>
    </row>
    <row r="1557" spans="11:11" x14ac:dyDescent="0.25">
      <c r="K1557" s="4" t="str">
        <f>IFERROR(VLOOKUP(J1557,Config!$A:$B,2,0),"")</f>
        <v/>
      </c>
    </row>
    <row r="1558" spans="11:11" x14ac:dyDescent="0.25">
      <c r="K1558" s="4" t="str">
        <f>IFERROR(VLOOKUP(J1558,Config!$A:$B,2,0),"")</f>
        <v/>
      </c>
    </row>
    <row r="1559" spans="11:11" x14ac:dyDescent="0.25">
      <c r="K1559" s="4" t="str">
        <f>IFERROR(VLOOKUP(J1559,Config!$A:$B,2,0),"")</f>
        <v/>
      </c>
    </row>
    <row r="1560" spans="11:11" x14ac:dyDescent="0.25">
      <c r="K1560" s="4" t="str">
        <f>IFERROR(VLOOKUP(J1560,Config!$A:$B,2,0),"")</f>
        <v/>
      </c>
    </row>
    <row r="1561" spans="11:11" x14ac:dyDescent="0.25">
      <c r="K1561" s="4" t="str">
        <f>IFERROR(VLOOKUP(J1561,Config!$A:$B,2,0),"")</f>
        <v/>
      </c>
    </row>
    <row r="1562" spans="11:11" x14ac:dyDescent="0.25">
      <c r="K1562" s="4" t="str">
        <f>IFERROR(VLOOKUP(J1562,Config!$A:$B,2,0),"")</f>
        <v/>
      </c>
    </row>
    <row r="1563" spans="11:11" x14ac:dyDescent="0.25">
      <c r="K1563" s="4" t="str">
        <f>IFERROR(VLOOKUP(J1563,Config!$A:$B,2,0),"")</f>
        <v/>
      </c>
    </row>
    <row r="1564" spans="11:11" x14ac:dyDescent="0.25">
      <c r="K1564" s="4" t="str">
        <f>IFERROR(VLOOKUP(J1564,Config!$A:$B,2,0),"")</f>
        <v/>
      </c>
    </row>
    <row r="1565" spans="11:11" x14ac:dyDescent="0.25">
      <c r="K1565" s="4" t="str">
        <f>IFERROR(VLOOKUP(J1565,Config!$A:$B,2,0),"")</f>
        <v/>
      </c>
    </row>
    <row r="1566" spans="11:11" x14ac:dyDescent="0.25">
      <c r="K1566" s="4" t="str">
        <f>IFERROR(VLOOKUP(J1566,Config!$A:$B,2,0),"")</f>
        <v/>
      </c>
    </row>
    <row r="1567" spans="11:11" x14ac:dyDescent="0.25">
      <c r="K1567" s="4" t="str">
        <f>IFERROR(VLOOKUP(J1567,Config!$A:$B,2,0),"")</f>
        <v/>
      </c>
    </row>
    <row r="1568" spans="11:11" x14ac:dyDescent="0.25">
      <c r="K1568" s="4" t="str">
        <f>IFERROR(VLOOKUP(J1568,Config!$A:$B,2,0),"")</f>
        <v/>
      </c>
    </row>
    <row r="1569" spans="11:11" x14ac:dyDescent="0.25">
      <c r="K1569" s="4" t="str">
        <f>IFERROR(VLOOKUP(J1569,Config!$A:$B,2,0),"")</f>
        <v/>
      </c>
    </row>
    <row r="1570" spans="11:11" x14ac:dyDescent="0.25">
      <c r="K1570" s="4" t="str">
        <f>IFERROR(VLOOKUP(J1570,Config!$A:$B,2,0),"")</f>
        <v/>
      </c>
    </row>
    <row r="1571" spans="11:11" x14ac:dyDescent="0.25">
      <c r="K1571" s="4" t="str">
        <f>IFERROR(VLOOKUP(J1571,Config!$A:$B,2,0),"")</f>
        <v/>
      </c>
    </row>
    <row r="1572" spans="11:11" x14ac:dyDescent="0.25">
      <c r="K1572" s="4" t="str">
        <f>IFERROR(VLOOKUP(J1572,Config!$A:$B,2,0),"")</f>
        <v/>
      </c>
    </row>
    <row r="1573" spans="11:11" x14ac:dyDescent="0.25">
      <c r="K1573" s="4" t="str">
        <f>IFERROR(VLOOKUP(J1573,Config!$A:$B,2,0),"")</f>
        <v/>
      </c>
    </row>
    <row r="1574" spans="11:11" x14ac:dyDescent="0.25">
      <c r="K1574" s="4" t="str">
        <f>IFERROR(VLOOKUP(J1574,Config!$A:$B,2,0),"")</f>
        <v/>
      </c>
    </row>
    <row r="1575" spans="11:11" x14ac:dyDescent="0.25">
      <c r="K1575" s="4" t="str">
        <f>IFERROR(VLOOKUP(J1575,Config!$A:$B,2,0),"")</f>
        <v/>
      </c>
    </row>
    <row r="1576" spans="11:11" x14ac:dyDescent="0.25">
      <c r="K1576" s="4" t="str">
        <f>IFERROR(VLOOKUP(J1576,Config!$A:$B,2,0),"")</f>
        <v/>
      </c>
    </row>
    <row r="1577" spans="11:11" x14ac:dyDescent="0.25">
      <c r="K1577" s="4" t="str">
        <f>IFERROR(VLOOKUP(J1577,Config!$A:$B,2,0),"")</f>
        <v/>
      </c>
    </row>
    <row r="1578" spans="11:11" x14ac:dyDescent="0.25">
      <c r="K1578" s="4" t="str">
        <f>IFERROR(VLOOKUP(J1578,Config!$A:$B,2,0),"")</f>
        <v/>
      </c>
    </row>
    <row r="1579" spans="11:11" x14ac:dyDescent="0.25">
      <c r="K1579" s="4" t="str">
        <f>IFERROR(VLOOKUP(J1579,Config!$A:$B,2,0),"")</f>
        <v/>
      </c>
    </row>
    <row r="1580" spans="11:11" x14ac:dyDescent="0.25">
      <c r="K1580" s="4" t="str">
        <f>IFERROR(VLOOKUP(J1580,Config!$A:$B,2,0),"")</f>
        <v/>
      </c>
    </row>
    <row r="1581" spans="11:11" x14ac:dyDescent="0.25">
      <c r="K1581" s="4" t="str">
        <f>IFERROR(VLOOKUP(J1581,Config!$A:$B,2,0),"")</f>
        <v/>
      </c>
    </row>
    <row r="1582" spans="11:11" x14ac:dyDescent="0.25">
      <c r="K1582" s="4" t="str">
        <f>IFERROR(VLOOKUP(J1582,Config!$A:$B,2,0),"")</f>
        <v/>
      </c>
    </row>
    <row r="1583" spans="11:11" x14ac:dyDescent="0.25">
      <c r="K1583" s="4" t="str">
        <f>IFERROR(VLOOKUP(J1583,Config!$A:$B,2,0),"")</f>
        <v/>
      </c>
    </row>
    <row r="1584" spans="11:11" x14ac:dyDescent="0.25">
      <c r="K1584" s="4" t="str">
        <f>IFERROR(VLOOKUP(J1584,Config!$A:$B,2,0),"")</f>
        <v/>
      </c>
    </row>
    <row r="1585" spans="11:11" x14ac:dyDescent="0.25">
      <c r="K1585" s="4" t="str">
        <f>IFERROR(VLOOKUP(J1585,Config!$A:$B,2,0),"")</f>
        <v/>
      </c>
    </row>
    <row r="1586" spans="11:11" x14ac:dyDescent="0.25">
      <c r="K1586" s="4" t="str">
        <f>IFERROR(VLOOKUP(J1586,Config!$A:$B,2,0),"")</f>
        <v/>
      </c>
    </row>
    <row r="1587" spans="11:11" x14ac:dyDescent="0.25">
      <c r="K1587" s="4" t="str">
        <f>IFERROR(VLOOKUP(J1587,Config!$A:$B,2,0),"")</f>
        <v/>
      </c>
    </row>
    <row r="1588" spans="11:11" x14ac:dyDescent="0.25">
      <c r="K1588" s="4" t="str">
        <f>IFERROR(VLOOKUP(J1588,Config!$A:$B,2,0),"")</f>
        <v/>
      </c>
    </row>
    <row r="1589" spans="11:11" x14ac:dyDescent="0.25">
      <c r="K1589" s="4" t="str">
        <f>IFERROR(VLOOKUP(J1589,Config!$A:$B,2,0),"")</f>
        <v/>
      </c>
    </row>
    <row r="1590" spans="11:11" x14ac:dyDescent="0.25">
      <c r="K1590" s="4" t="str">
        <f>IFERROR(VLOOKUP(J1590,Config!$A:$B,2,0),"")</f>
        <v/>
      </c>
    </row>
    <row r="1591" spans="11:11" x14ac:dyDescent="0.25">
      <c r="K1591" s="4" t="str">
        <f>IFERROR(VLOOKUP(J1591,Config!$A:$B,2,0),"")</f>
        <v/>
      </c>
    </row>
    <row r="1592" spans="11:11" x14ac:dyDescent="0.25">
      <c r="K1592" s="4" t="str">
        <f>IFERROR(VLOOKUP(J1592,Config!$A:$B,2,0),"")</f>
        <v/>
      </c>
    </row>
    <row r="1593" spans="11:11" x14ac:dyDescent="0.25">
      <c r="K1593" s="4" t="str">
        <f>IFERROR(VLOOKUP(J1593,Config!$A:$B,2,0),"")</f>
        <v/>
      </c>
    </row>
    <row r="1594" spans="11:11" x14ac:dyDescent="0.25">
      <c r="K1594" s="4" t="str">
        <f>IFERROR(VLOOKUP(J1594,Config!$A:$B,2,0),"")</f>
        <v/>
      </c>
    </row>
    <row r="1595" spans="11:11" x14ac:dyDescent="0.25">
      <c r="K1595" s="4" t="str">
        <f>IFERROR(VLOOKUP(J1595,Config!$A:$B,2,0),"")</f>
        <v/>
      </c>
    </row>
    <row r="1596" spans="11:11" x14ac:dyDescent="0.25">
      <c r="K1596" s="4" t="str">
        <f>IFERROR(VLOOKUP(J1596,Config!$A:$B,2,0),"")</f>
        <v/>
      </c>
    </row>
    <row r="1597" spans="11:11" x14ac:dyDescent="0.25">
      <c r="K1597" s="4" t="str">
        <f>IFERROR(VLOOKUP(J1597,Config!$A:$B,2,0),"")</f>
        <v/>
      </c>
    </row>
    <row r="1598" spans="11:11" x14ac:dyDescent="0.25">
      <c r="K1598" s="4" t="str">
        <f>IFERROR(VLOOKUP(J1598,Config!$A:$B,2,0),"")</f>
        <v/>
      </c>
    </row>
    <row r="1599" spans="11:11" x14ac:dyDescent="0.25">
      <c r="K1599" s="4" t="str">
        <f>IFERROR(VLOOKUP(J1599,Config!$A:$B,2,0),"")</f>
        <v/>
      </c>
    </row>
    <row r="1600" spans="11:11" x14ac:dyDescent="0.25">
      <c r="K1600" s="4" t="str">
        <f>IFERROR(VLOOKUP(J1600,Config!$A:$B,2,0),"")</f>
        <v/>
      </c>
    </row>
    <row r="1601" spans="11:11" x14ac:dyDescent="0.25">
      <c r="K1601" s="4" t="str">
        <f>IFERROR(VLOOKUP(J1601,Config!$A:$B,2,0),"")</f>
        <v/>
      </c>
    </row>
    <row r="1602" spans="11:11" x14ac:dyDescent="0.25">
      <c r="K1602" s="4" t="str">
        <f>IFERROR(VLOOKUP(J1602,Config!$A:$B,2,0),"")</f>
        <v/>
      </c>
    </row>
    <row r="1603" spans="11:11" x14ac:dyDescent="0.25">
      <c r="K1603" s="4" t="str">
        <f>IFERROR(VLOOKUP(J1603,Config!$A:$B,2,0),"")</f>
        <v/>
      </c>
    </row>
    <row r="1604" spans="11:11" x14ac:dyDescent="0.25">
      <c r="K1604" s="4" t="str">
        <f>IFERROR(VLOOKUP(J1604,Config!$A:$B,2,0),"")</f>
        <v/>
      </c>
    </row>
    <row r="1605" spans="11:11" x14ac:dyDescent="0.25">
      <c r="K1605" s="4" t="str">
        <f>IFERROR(VLOOKUP(J1605,Config!$A:$B,2,0),"")</f>
        <v/>
      </c>
    </row>
    <row r="1606" spans="11:11" x14ac:dyDescent="0.25">
      <c r="K1606" s="4" t="str">
        <f>IFERROR(VLOOKUP(J1606,Config!$A:$B,2,0),"")</f>
        <v/>
      </c>
    </row>
    <row r="1607" spans="11:11" x14ac:dyDescent="0.25">
      <c r="K1607" s="4" t="str">
        <f>IFERROR(VLOOKUP(J1607,Config!$A:$B,2,0),"")</f>
        <v/>
      </c>
    </row>
    <row r="1608" spans="11:11" x14ac:dyDescent="0.25">
      <c r="K1608" s="4" t="str">
        <f>IFERROR(VLOOKUP(J1608,Config!$A:$B,2,0),"")</f>
        <v/>
      </c>
    </row>
    <row r="1609" spans="11:11" x14ac:dyDescent="0.25">
      <c r="K1609" s="4" t="str">
        <f>IFERROR(VLOOKUP(J1609,Config!$A:$B,2,0),"")</f>
        <v/>
      </c>
    </row>
    <row r="1610" spans="11:11" x14ac:dyDescent="0.25">
      <c r="K1610" s="4" t="str">
        <f>IFERROR(VLOOKUP(J1610,Config!$A:$B,2,0),"")</f>
        <v/>
      </c>
    </row>
    <row r="1611" spans="11:11" x14ac:dyDescent="0.25">
      <c r="K1611" s="4" t="str">
        <f>IFERROR(VLOOKUP(J1611,Config!$A:$B,2,0),"")</f>
        <v/>
      </c>
    </row>
    <row r="1612" spans="11:11" x14ac:dyDescent="0.25">
      <c r="K1612" s="4" t="str">
        <f>IFERROR(VLOOKUP(J1612,Config!$A:$B,2,0),"")</f>
        <v/>
      </c>
    </row>
    <row r="1613" spans="11:11" x14ac:dyDescent="0.25">
      <c r="K1613" s="4" t="str">
        <f>IFERROR(VLOOKUP(J1613,Config!$A:$B,2,0),"")</f>
        <v/>
      </c>
    </row>
    <row r="1614" spans="11:11" x14ac:dyDescent="0.25">
      <c r="K1614" s="4" t="str">
        <f>IFERROR(VLOOKUP(J1614,Config!$A:$B,2,0),"")</f>
        <v/>
      </c>
    </row>
    <row r="1615" spans="11:11" x14ac:dyDescent="0.25">
      <c r="K1615" s="4" t="str">
        <f>IFERROR(VLOOKUP(J1615,Config!$A:$B,2,0),"")</f>
        <v/>
      </c>
    </row>
    <row r="1616" spans="11:11" x14ac:dyDescent="0.25">
      <c r="K1616" s="4" t="str">
        <f>IFERROR(VLOOKUP(J1616,Config!$A:$B,2,0),"")</f>
        <v/>
      </c>
    </row>
    <row r="1617" spans="11:11" x14ac:dyDescent="0.25">
      <c r="K1617" s="4" t="str">
        <f>IFERROR(VLOOKUP(J1617,Config!$A:$B,2,0),"")</f>
        <v/>
      </c>
    </row>
    <row r="1618" spans="11:11" x14ac:dyDescent="0.25">
      <c r="K1618" s="4" t="str">
        <f>IFERROR(VLOOKUP(J1618,Config!$A:$B,2,0),"")</f>
        <v/>
      </c>
    </row>
    <row r="1619" spans="11:11" x14ac:dyDescent="0.25">
      <c r="K1619" s="4" t="str">
        <f>IFERROR(VLOOKUP(J1619,Config!$A:$B,2,0),"")</f>
        <v/>
      </c>
    </row>
    <row r="1620" spans="11:11" x14ac:dyDescent="0.25">
      <c r="K1620" s="4" t="str">
        <f>IFERROR(VLOOKUP(J1620,Config!$A:$B,2,0),"")</f>
        <v/>
      </c>
    </row>
    <row r="1621" spans="11:11" x14ac:dyDescent="0.25">
      <c r="K1621" s="4" t="str">
        <f>IFERROR(VLOOKUP(J1621,Config!$A:$B,2,0),"")</f>
        <v/>
      </c>
    </row>
    <row r="1622" spans="11:11" x14ac:dyDescent="0.25">
      <c r="K1622" s="4" t="str">
        <f>IFERROR(VLOOKUP(J1622,Config!$A:$B,2,0),"")</f>
        <v/>
      </c>
    </row>
    <row r="1623" spans="11:11" x14ac:dyDescent="0.25">
      <c r="K1623" s="4" t="str">
        <f>IFERROR(VLOOKUP(J1623,Config!$A:$B,2,0),"")</f>
        <v/>
      </c>
    </row>
    <row r="1624" spans="11:11" x14ac:dyDescent="0.25">
      <c r="K1624" s="4" t="str">
        <f>IFERROR(VLOOKUP(J1624,Config!$A:$B,2,0),"")</f>
        <v/>
      </c>
    </row>
    <row r="1625" spans="11:11" x14ac:dyDescent="0.25">
      <c r="K1625" s="4" t="str">
        <f>IFERROR(VLOOKUP(J1625,Config!$A:$B,2,0),"")</f>
        <v/>
      </c>
    </row>
    <row r="1626" spans="11:11" x14ac:dyDescent="0.25">
      <c r="K1626" s="4" t="str">
        <f>IFERROR(VLOOKUP(J1626,Config!$A:$B,2,0),"")</f>
        <v/>
      </c>
    </row>
    <row r="1627" spans="11:11" x14ac:dyDescent="0.25">
      <c r="K1627" s="4" t="str">
        <f>IFERROR(VLOOKUP(J1627,Config!$A:$B,2,0),"")</f>
        <v/>
      </c>
    </row>
    <row r="1628" spans="11:11" x14ac:dyDescent="0.25">
      <c r="K1628" s="4" t="str">
        <f>IFERROR(VLOOKUP(J1628,Config!$A:$B,2,0),"")</f>
        <v/>
      </c>
    </row>
    <row r="1629" spans="11:11" x14ac:dyDescent="0.25">
      <c r="K1629" s="4" t="str">
        <f>IFERROR(VLOOKUP(J1629,Config!$A:$B,2,0),"")</f>
        <v/>
      </c>
    </row>
    <row r="1630" spans="11:11" x14ac:dyDescent="0.25">
      <c r="K1630" s="4" t="str">
        <f>IFERROR(VLOOKUP(J1630,Config!$A:$B,2,0),"")</f>
        <v/>
      </c>
    </row>
    <row r="1631" spans="11:11" x14ac:dyDescent="0.25">
      <c r="K1631" s="4" t="str">
        <f>IFERROR(VLOOKUP(J1631,Config!$A:$B,2,0),"")</f>
        <v/>
      </c>
    </row>
    <row r="1632" spans="11:11" x14ac:dyDescent="0.25">
      <c r="K1632" s="4" t="str">
        <f>IFERROR(VLOOKUP(J1632,Config!$A:$B,2,0),"")</f>
        <v/>
      </c>
    </row>
    <row r="1633" spans="11:11" x14ac:dyDescent="0.25">
      <c r="K1633" s="4" t="str">
        <f>IFERROR(VLOOKUP(J1633,Config!$A:$B,2,0),"")</f>
        <v/>
      </c>
    </row>
    <row r="1634" spans="11:11" x14ac:dyDescent="0.25">
      <c r="K1634" s="4" t="str">
        <f>IFERROR(VLOOKUP(J1634,Config!$A:$B,2,0),"")</f>
        <v/>
      </c>
    </row>
    <row r="1635" spans="11:11" x14ac:dyDescent="0.25">
      <c r="K1635" s="4" t="str">
        <f>IFERROR(VLOOKUP(J1635,Config!$A:$B,2,0),"")</f>
        <v/>
      </c>
    </row>
    <row r="1636" spans="11:11" x14ac:dyDescent="0.25">
      <c r="K1636" s="4" t="str">
        <f>IFERROR(VLOOKUP(J1636,Config!$A:$B,2,0),"")</f>
        <v/>
      </c>
    </row>
    <row r="1637" spans="11:11" x14ac:dyDescent="0.25">
      <c r="K1637" s="4" t="str">
        <f>IFERROR(VLOOKUP(J1637,Config!$A:$B,2,0),"")</f>
        <v/>
      </c>
    </row>
    <row r="1638" spans="11:11" x14ac:dyDescent="0.25">
      <c r="K1638" s="4" t="str">
        <f>IFERROR(VLOOKUP(J1638,Config!$A:$B,2,0),"")</f>
        <v/>
      </c>
    </row>
    <row r="1639" spans="11:11" x14ac:dyDescent="0.25">
      <c r="K1639" s="4" t="str">
        <f>IFERROR(VLOOKUP(J1639,Config!$A:$B,2,0),"")</f>
        <v/>
      </c>
    </row>
    <row r="1640" spans="11:11" x14ac:dyDescent="0.25">
      <c r="K1640" s="4" t="str">
        <f>IFERROR(VLOOKUP(J1640,Config!$A:$B,2,0),"")</f>
        <v/>
      </c>
    </row>
    <row r="1641" spans="11:11" x14ac:dyDescent="0.25">
      <c r="K1641" s="4" t="str">
        <f>IFERROR(VLOOKUP(J1641,Config!$A:$B,2,0),"")</f>
        <v/>
      </c>
    </row>
    <row r="1642" spans="11:11" x14ac:dyDescent="0.25">
      <c r="K1642" s="4" t="str">
        <f>IFERROR(VLOOKUP(J1642,Config!$A:$B,2,0),"")</f>
        <v/>
      </c>
    </row>
    <row r="1643" spans="11:11" x14ac:dyDescent="0.25">
      <c r="K1643" s="4" t="str">
        <f>IFERROR(VLOOKUP(J1643,Config!$A:$B,2,0),"")</f>
        <v/>
      </c>
    </row>
    <row r="1644" spans="11:11" x14ac:dyDescent="0.25">
      <c r="K1644" s="4" t="str">
        <f>IFERROR(VLOOKUP(J1644,Config!$A:$B,2,0),"")</f>
        <v/>
      </c>
    </row>
    <row r="1645" spans="11:11" x14ac:dyDescent="0.25">
      <c r="K1645" s="4" t="str">
        <f>IFERROR(VLOOKUP(J1645,Config!$A:$B,2,0),"")</f>
        <v/>
      </c>
    </row>
    <row r="1646" spans="11:11" x14ac:dyDescent="0.25">
      <c r="K1646" s="4" t="str">
        <f>IFERROR(VLOOKUP(J1646,Config!$A:$B,2,0),"")</f>
        <v/>
      </c>
    </row>
    <row r="1647" spans="11:11" x14ac:dyDescent="0.25">
      <c r="K1647" s="4" t="str">
        <f>IFERROR(VLOOKUP(J1647,Config!$A:$B,2,0),"")</f>
        <v/>
      </c>
    </row>
    <row r="1648" spans="11:11" x14ac:dyDescent="0.25">
      <c r="K1648" s="4" t="str">
        <f>IFERROR(VLOOKUP(J1648,Config!$A:$B,2,0),"")</f>
        <v/>
      </c>
    </row>
    <row r="1649" spans="11:11" x14ac:dyDescent="0.25">
      <c r="K1649" s="4" t="str">
        <f>IFERROR(VLOOKUP(J1649,Config!$A:$B,2,0),"")</f>
        <v/>
      </c>
    </row>
    <row r="1650" spans="11:11" x14ac:dyDescent="0.25">
      <c r="K1650" s="4" t="str">
        <f>IFERROR(VLOOKUP(J1650,Config!$A:$B,2,0),"")</f>
        <v/>
      </c>
    </row>
    <row r="1651" spans="11:11" x14ac:dyDescent="0.25">
      <c r="K1651" s="4" t="str">
        <f>IFERROR(VLOOKUP(J1651,Config!$A:$B,2,0),"")</f>
        <v/>
      </c>
    </row>
    <row r="1652" spans="11:11" x14ac:dyDescent="0.25">
      <c r="K1652" s="4" t="str">
        <f>IFERROR(VLOOKUP(J1652,Config!$A:$B,2,0),"")</f>
        <v/>
      </c>
    </row>
    <row r="1653" spans="11:11" x14ac:dyDescent="0.25">
      <c r="K1653" s="4" t="str">
        <f>IFERROR(VLOOKUP(J1653,Config!$A:$B,2,0),"")</f>
        <v/>
      </c>
    </row>
    <row r="1654" spans="11:11" x14ac:dyDescent="0.25">
      <c r="K1654" s="4" t="str">
        <f>IFERROR(VLOOKUP(J1654,Config!$A:$B,2,0),"")</f>
        <v/>
      </c>
    </row>
    <row r="1655" spans="11:11" x14ac:dyDescent="0.25">
      <c r="K1655" s="4" t="str">
        <f>IFERROR(VLOOKUP(J1655,Config!$A:$B,2,0),"")</f>
        <v/>
      </c>
    </row>
    <row r="1656" spans="11:11" x14ac:dyDescent="0.25">
      <c r="K1656" s="4" t="str">
        <f>IFERROR(VLOOKUP(J1656,Config!$A:$B,2,0),"")</f>
        <v/>
      </c>
    </row>
    <row r="1657" spans="11:11" x14ac:dyDescent="0.25">
      <c r="K1657" s="4" t="str">
        <f>IFERROR(VLOOKUP(J1657,Config!$A:$B,2,0),"")</f>
        <v/>
      </c>
    </row>
    <row r="1658" spans="11:11" x14ac:dyDescent="0.25">
      <c r="K1658" s="4" t="str">
        <f>IFERROR(VLOOKUP(J1658,Config!$A:$B,2,0),"")</f>
        <v/>
      </c>
    </row>
    <row r="1659" spans="11:11" x14ac:dyDescent="0.25">
      <c r="K1659" s="4" t="str">
        <f>IFERROR(VLOOKUP(J1659,Config!$A:$B,2,0),"")</f>
        <v/>
      </c>
    </row>
    <row r="1660" spans="11:11" x14ac:dyDescent="0.25">
      <c r="K1660" s="4" t="str">
        <f>IFERROR(VLOOKUP(J1660,Config!$A:$B,2,0),"")</f>
        <v/>
      </c>
    </row>
    <row r="1661" spans="11:11" x14ac:dyDescent="0.25">
      <c r="K1661" s="4" t="str">
        <f>IFERROR(VLOOKUP(J1661,Config!$A:$B,2,0),"")</f>
        <v/>
      </c>
    </row>
    <row r="1662" spans="11:11" x14ac:dyDescent="0.25">
      <c r="K1662" s="4" t="str">
        <f>IFERROR(VLOOKUP(J1662,Config!$A:$B,2,0),"")</f>
        <v/>
      </c>
    </row>
    <row r="1663" spans="11:11" x14ac:dyDescent="0.25">
      <c r="K1663" s="4" t="str">
        <f>IFERROR(VLOOKUP(J1663,Config!$A:$B,2,0),"")</f>
        <v/>
      </c>
    </row>
    <row r="1664" spans="11:11" x14ac:dyDescent="0.25">
      <c r="K1664" s="4" t="str">
        <f>IFERROR(VLOOKUP(J1664,Config!$A:$B,2,0),"")</f>
        <v/>
      </c>
    </row>
    <row r="1665" spans="11:11" x14ac:dyDescent="0.25">
      <c r="K1665" s="4" t="str">
        <f>IFERROR(VLOOKUP(J1665,Config!$A:$B,2,0),"")</f>
        <v/>
      </c>
    </row>
    <row r="1666" spans="11:11" x14ac:dyDescent="0.25">
      <c r="K1666" s="4" t="str">
        <f>IFERROR(VLOOKUP(J1666,Config!$A:$B,2,0),"")</f>
        <v/>
      </c>
    </row>
    <row r="1667" spans="11:11" x14ac:dyDescent="0.25">
      <c r="K1667" s="4" t="str">
        <f>IFERROR(VLOOKUP(J1667,Config!$A:$B,2,0),"")</f>
        <v/>
      </c>
    </row>
    <row r="1668" spans="11:11" x14ac:dyDescent="0.25">
      <c r="K1668" s="4" t="str">
        <f>IFERROR(VLOOKUP(J1668,Config!$A:$B,2,0),"")</f>
        <v/>
      </c>
    </row>
    <row r="1669" spans="11:11" x14ac:dyDescent="0.25">
      <c r="K1669" s="4" t="str">
        <f>IFERROR(VLOOKUP(J1669,Config!$A:$B,2,0),"")</f>
        <v/>
      </c>
    </row>
    <row r="1670" spans="11:11" x14ac:dyDescent="0.25">
      <c r="K1670" s="4" t="str">
        <f>IFERROR(VLOOKUP(J1670,Config!$A:$B,2,0),"")</f>
        <v/>
      </c>
    </row>
    <row r="1671" spans="11:11" x14ac:dyDescent="0.25">
      <c r="K1671" s="4" t="str">
        <f>IFERROR(VLOOKUP(J1671,Config!$A:$B,2,0),"")</f>
        <v/>
      </c>
    </row>
    <row r="1672" spans="11:11" x14ac:dyDescent="0.25">
      <c r="K1672" s="4" t="str">
        <f>IFERROR(VLOOKUP(J1672,Config!$A:$B,2,0),"")</f>
        <v/>
      </c>
    </row>
    <row r="1673" spans="11:11" x14ac:dyDescent="0.25">
      <c r="K1673" s="4" t="str">
        <f>IFERROR(VLOOKUP(J1673,Config!$A:$B,2,0),"")</f>
        <v/>
      </c>
    </row>
    <row r="1674" spans="11:11" x14ac:dyDescent="0.25">
      <c r="K1674" s="4" t="str">
        <f>IFERROR(VLOOKUP(J1674,Config!$A:$B,2,0),"")</f>
        <v/>
      </c>
    </row>
    <row r="1675" spans="11:11" x14ac:dyDescent="0.25">
      <c r="K1675" s="4" t="str">
        <f>IFERROR(VLOOKUP(J1675,Config!$A:$B,2,0),"")</f>
        <v/>
      </c>
    </row>
    <row r="1676" spans="11:11" x14ac:dyDescent="0.25">
      <c r="K1676" s="4" t="str">
        <f>IFERROR(VLOOKUP(J1676,Config!$A:$B,2,0),"")</f>
        <v/>
      </c>
    </row>
    <row r="1677" spans="11:11" x14ac:dyDescent="0.25">
      <c r="K1677" s="4" t="str">
        <f>IFERROR(VLOOKUP(J1677,Config!$A:$B,2,0),"")</f>
        <v/>
      </c>
    </row>
    <row r="1678" spans="11:11" x14ac:dyDescent="0.25">
      <c r="K1678" s="4" t="str">
        <f>IFERROR(VLOOKUP(J1678,Config!$A:$B,2,0),"")</f>
        <v/>
      </c>
    </row>
    <row r="1679" spans="11:11" x14ac:dyDescent="0.25">
      <c r="K1679" s="4" t="str">
        <f>IFERROR(VLOOKUP(J1679,Config!$A:$B,2,0),"")</f>
        <v/>
      </c>
    </row>
    <row r="1680" spans="11:11" x14ac:dyDescent="0.25">
      <c r="K1680" s="4" t="str">
        <f>IFERROR(VLOOKUP(J1680,Config!$A:$B,2,0),"")</f>
        <v/>
      </c>
    </row>
    <row r="1681" spans="11:11" x14ac:dyDescent="0.25">
      <c r="K1681" s="4" t="str">
        <f>IFERROR(VLOOKUP(J1681,Config!$A:$B,2,0),"")</f>
        <v/>
      </c>
    </row>
    <row r="1682" spans="11:11" x14ac:dyDescent="0.25">
      <c r="K1682" s="4" t="str">
        <f>IFERROR(VLOOKUP(J1682,Config!$A:$B,2,0),"")</f>
        <v/>
      </c>
    </row>
    <row r="1683" spans="11:11" x14ac:dyDescent="0.25">
      <c r="K1683" s="4" t="str">
        <f>IFERROR(VLOOKUP(J1683,Config!$A:$B,2,0),"")</f>
        <v/>
      </c>
    </row>
    <row r="1684" spans="11:11" x14ac:dyDescent="0.25">
      <c r="K1684" s="4" t="str">
        <f>IFERROR(VLOOKUP(J1684,Config!$A:$B,2,0),"")</f>
        <v/>
      </c>
    </row>
    <row r="1685" spans="11:11" x14ac:dyDescent="0.25">
      <c r="K1685" s="4" t="str">
        <f>IFERROR(VLOOKUP(J1685,Config!$A:$B,2,0),"")</f>
        <v/>
      </c>
    </row>
    <row r="1686" spans="11:11" x14ac:dyDescent="0.25">
      <c r="K1686" s="4" t="str">
        <f>IFERROR(VLOOKUP(J1686,Config!$A:$B,2,0),"")</f>
        <v/>
      </c>
    </row>
    <row r="1687" spans="11:11" x14ac:dyDescent="0.25">
      <c r="K1687" s="4" t="str">
        <f>IFERROR(VLOOKUP(J1687,Config!$A:$B,2,0),"")</f>
        <v/>
      </c>
    </row>
    <row r="1688" spans="11:11" x14ac:dyDescent="0.25">
      <c r="K1688" s="4" t="str">
        <f>IFERROR(VLOOKUP(J1688,Config!$A:$B,2,0),"")</f>
        <v/>
      </c>
    </row>
    <row r="1689" spans="11:11" x14ac:dyDescent="0.25">
      <c r="K1689" s="4" t="str">
        <f>IFERROR(VLOOKUP(J1689,Config!$A:$B,2,0),"")</f>
        <v/>
      </c>
    </row>
    <row r="1690" spans="11:11" x14ac:dyDescent="0.25">
      <c r="K1690" s="4" t="str">
        <f>IFERROR(VLOOKUP(J1690,Config!$A:$B,2,0),"")</f>
        <v/>
      </c>
    </row>
    <row r="1691" spans="11:11" x14ac:dyDescent="0.25">
      <c r="K1691" s="4" t="str">
        <f>IFERROR(VLOOKUP(J1691,Config!$A:$B,2,0),"")</f>
        <v/>
      </c>
    </row>
    <row r="1692" spans="11:11" x14ac:dyDescent="0.25">
      <c r="K1692" s="4" t="str">
        <f>IFERROR(VLOOKUP(J1692,Config!$A:$B,2,0),"")</f>
        <v/>
      </c>
    </row>
    <row r="1693" spans="11:11" x14ac:dyDescent="0.25">
      <c r="K1693" s="4" t="str">
        <f>IFERROR(VLOOKUP(J1693,Config!$A:$B,2,0),"")</f>
        <v/>
      </c>
    </row>
    <row r="1694" spans="11:11" x14ac:dyDescent="0.25">
      <c r="K1694" s="4" t="str">
        <f>IFERROR(VLOOKUP(J1694,Config!$A:$B,2,0),"")</f>
        <v/>
      </c>
    </row>
    <row r="1695" spans="11:11" x14ac:dyDescent="0.25">
      <c r="K1695" s="4" t="str">
        <f>IFERROR(VLOOKUP(J1695,Config!$A:$B,2,0),"")</f>
        <v/>
      </c>
    </row>
    <row r="1696" spans="11:11" x14ac:dyDescent="0.25">
      <c r="K1696" s="4" t="str">
        <f>IFERROR(VLOOKUP(J1696,Config!$A:$B,2,0),"")</f>
        <v/>
      </c>
    </row>
    <row r="1697" spans="11:11" x14ac:dyDescent="0.25">
      <c r="K1697" s="4" t="str">
        <f>IFERROR(VLOOKUP(J1697,Config!$A:$B,2,0),"")</f>
        <v/>
      </c>
    </row>
    <row r="1698" spans="11:11" x14ac:dyDescent="0.25">
      <c r="K1698" s="4" t="str">
        <f>IFERROR(VLOOKUP(J1698,Config!$A:$B,2,0),"")</f>
        <v/>
      </c>
    </row>
    <row r="1699" spans="11:11" x14ac:dyDescent="0.25">
      <c r="K1699" s="4" t="str">
        <f>IFERROR(VLOOKUP(J1699,Config!$A:$B,2,0),"")</f>
        <v/>
      </c>
    </row>
    <row r="1700" spans="11:11" x14ac:dyDescent="0.25">
      <c r="K1700" s="4" t="str">
        <f>IFERROR(VLOOKUP(J1700,Config!$A:$B,2,0),"")</f>
        <v/>
      </c>
    </row>
    <row r="1701" spans="11:11" x14ac:dyDescent="0.25">
      <c r="K1701" s="4" t="str">
        <f>IFERROR(VLOOKUP(J1701,Config!$A:$B,2,0),"")</f>
        <v/>
      </c>
    </row>
    <row r="1702" spans="11:11" x14ac:dyDescent="0.25">
      <c r="K1702" s="4" t="str">
        <f>IFERROR(VLOOKUP(J1702,Config!$A:$B,2,0),"")</f>
        <v/>
      </c>
    </row>
    <row r="1703" spans="11:11" x14ac:dyDescent="0.25">
      <c r="K1703" s="4" t="str">
        <f>IFERROR(VLOOKUP(J1703,Config!$A:$B,2,0),"")</f>
        <v/>
      </c>
    </row>
    <row r="1704" spans="11:11" x14ac:dyDescent="0.25">
      <c r="K1704" s="4" t="str">
        <f>IFERROR(VLOOKUP(J1704,Config!$A:$B,2,0),"")</f>
        <v/>
      </c>
    </row>
    <row r="1705" spans="11:11" x14ac:dyDescent="0.25">
      <c r="K1705" s="4" t="str">
        <f>IFERROR(VLOOKUP(J1705,Config!$A:$B,2,0),"")</f>
        <v/>
      </c>
    </row>
    <row r="1706" spans="11:11" x14ac:dyDescent="0.25">
      <c r="K1706" s="4" t="str">
        <f>IFERROR(VLOOKUP(J1706,Config!$A:$B,2,0),"")</f>
        <v/>
      </c>
    </row>
    <row r="1707" spans="11:11" x14ac:dyDescent="0.25">
      <c r="K1707" s="4" t="str">
        <f>IFERROR(VLOOKUP(J1707,Config!$A:$B,2,0),"")</f>
        <v/>
      </c>
    </row>
    <row r="1708" spans="11:11" x14ac:dyDescent="0.25">
      <c r="K1708" s="4" t="str">
        <f>IFERROR(VLOOKUP(J1708,Config!$A:$B,2,0),"")</f>
        <v/>
      </c>
    </row>
    <row r="1709" spans="11:11" x14ac:dyDescent="0.25">
      <c r="K1709" s="4" t="str">
        <f>IFERROR(VLOOKUP(J1709,Config!$A:$B,2,0),"")</f>
        <v/>
      </c>
    </row>
    <row r="1710" spans="11:11" x14ac:dyDescent="0.25">
      <c r="K1710" s="4" t="str">
        <f>IFERROR(VLOOKUP(J1710,Config!$A:$B,2,0),"")</f>
        <v/>
      </c>
    </row>
    <row r="1711" spans="11:11" x14ac:dyDescent="0.25">
      <c r="K1711" s="4" t="str">
        <f>IFERROR(VLOOKUP(J1711,Config!$A:$B,2,0),"")</f>
        <v/>
      </c>
    </row>
    <row r="1712" spans="11:11" x14ac:dyDescent="0.25">
      <c r="K1712" s="4" t="str">
        <f>IFERROR(VLOOKUP(J1712,Config!$A:$B,2,0),"")</f>
        <v/>
      </c>
    </row>
    <row r="1713" spans="11:11" x14ac:dyDescent="0.25">
      <c r="K1713" s="4" t="str">
        <f>IFERROR(VLOOKUP(J1713,Config!$A:$B,2,0),"")</f>
        <v/>
      </c>
    </row>
    <row r="1714" spans="11:11" x14ac:dyDescent="0.25">
      <c r="K1714" s="4" t="str">
        <f>IFERROR(VLOOKUP(J1714,Config!$A:$B,2,0),"")</f>
        <v/>
      </c>
    </row>
    <row r="1715" spans="11:11" x14ac:dyDescent="0.25">
      <c r="K1715" s="4" t="str">
        <f>IFERROR(VLOOKUP(J1715,Config!$A:$B,2,0),"")</f>
        <v/>
      </c>
    </row>
    <row r="1716" spans="11:11" x14ac:dyDescent="0.25">
      <c r="K1716" s="4" t="str">
        <f>IFERROR(VLOOKUP(J1716,Config!$A:$B,2,0),"")</f>
        <v/>
      </c>
    </row>
    <row r="1717" spans="11:11" x14ac:dyDescent="0.25">
      <c r="K1717" s="4" t="str">
        <f>IFERROR(VLOOKUP(J1717,Config!$A:$B,2,0),"")</f>
        <v/>
      </c>
    </row>
    <row r="1718" spans="11:11" x14ac:dyDescent="0.25">
      <c r="K1718" s="4" t="str">
        <f>IFERROR(VLOOKUP(J1718,Config!$A:$B,2,0),"")</f>
        <v/>
      </c>
    </row>
    <row r="1719" spans="11:11" x14ac:dyDescent="0.25">
      <c r="K1719" s="4" t="str">
        <f>IFERROR(VLOOKUP(J1719,Config!$A:$B,2,0),"")</f>
        <v/>
      </c>
    </row>
    <row r="1720" spans="11:11" x14ac:dyDescent="0.25">
      <c r="K1720" s="4" t="str">
        <f>IFERROR(VLOOKUP(J1720,Config!$A:$B,2,0),"")</f>
        <v/>
      </c>
    </row>
    <row r="1721" spans="11:11" x14ac:dyDescent="0.25">
      <c r="K1721" s="4" t="str">
        <f>IFERROR(VLOOKUP(J1721,Config!$A:$B,2,0),"")</f>
        <v/>
      </c>
    </row>
    <row r="1722" spans="11:11" x14ac:dyDescent="0.25">
      <c r="K1722" s="4" t="str">
        <f>IFERROR(VLOOKUP(J1722,Config!$A:$B,2,0),"")</f>
        <v/>
      </c>
    </row>
    <row r="1723" spans="11:11" x14ac:dyDescent="0.25">
      <c r="K1723" s="4" t="str">
        <f>IFERROR(VLOOKUP(J1723,Config!$A:$B,2,0),"")</f>
        <v/>
      </c>
    </row>
    <row r="1724" spans="11:11" x14ac:dyDescent="0.25">
      <c r="K1724" s="4" t="str">
        <f>IFERROR(VLOOKUP(J1724,Config!$A:$B,2,0),"")</f>
        <v/>
      </c>
    </row>
    <row r="1725" spans="11:11" x14ac:dyDescent="0.25">
      <c r="K1725" s="4" t="str">
        <f>IFERROR(VLOOKUP(J1725,Config!$A:$B,2,0),"")</f>
        <v/>
      </c>
    </row>
    <row r="1726" spans="11:11" x14ac:dyDescent="0.25">
      <c r="K1726" s="4" t="str">
        <f>IFERROR(VLOOKUP(J1726,Config!$A:$B,2,0),"")</f>
        <v/>
      </c>
    </row>
    <row r="1727" spans="11:11" x14ac:dyDescent="0.25">
      <c r="K1727" s="4" t="str">
        <f>IFERROR(VLOOKUP(J1727,Config!$A:$B,2,0),"")</f>
        <v/>
      </c>
    </row>
    <row r="1728" spans="11:11" x14ac:dyDescent="0.25">
      <c r="K1728" s="4" t="str">
        <f>IFERROR(VLOOKUP(J1728,Config!$A:$B,2,0),"")</f>
        <v/>
      </c>
    </row>
    <row r="1729" spans="11:11" x14ac:dyDescent="0.25">
      <c r="K1729" s="4" t="str">
        <f>IFERROR(VLOOKUP(J1729,Config!$A:$B,2,0),"")</f>
        <v/>
      </c>
    </row>
    <row r="1730" spans="11:11" x14ac:dyDescent="0.25">
      <c r="K1730" s="4" t="str">
        <f>IFERROR(VLOOKUP(J1730,Config!$A:$B,2,0),"")</f>
        <v/>
      </c>
    </row>
    <row r="1731" spans="11:11" x14ac:dyDescent="0.25">
      <c r="K1731" s="4" t="str">
        <f>IFERROR(VLOOKUP(J1731,Config!$A:$B,2,0),"")</f>
        <v/>
      </c>
    </row>
    <row r="1732" spans="11:11" x14ac:dyDescent="0.25">
      <c r="K1732" s="4" t="str">
        <f>IFERROR(VLOOKUP(J1732,Config!$A:$B,2,0),"")</f>
        <v/>
      </c>
    </row>
    <row r="1733" spans="11:11" x14ac:dyDescent="0.25">
      <c r="K1733" s="4" t="str">
        <f>IFERROR(VLOOKUP(J1733,Config!$A:$B,2,0),"")</f>
        <v/>
      </c>
    </row>
    <row r="1734" spans="11:11" x14ac:dyDescent="0.25">
      <c r="K1734" s="4" t="str">
        <f>IFERROR(VLOOKUP(J1734,Config!$A:$B,2,0),"")</f>
        <v/>
      </c>
    </row>
    <row r="1735" spans="11:11" x14ac:dyDescent="0.25">
      <c r="K1735" s="4" t="str">
        <f>IFERROR(VLOOKUP(J1735,Config!$A:$B,2,0),"")</f>
        <v/>
      </c>
    </row>
    <row r="1736" spans="11:11" x14ac:dyDescent="0.25">
      <c r="K1736" s="4" t="str">
        <f>IFERROR(VLOOKUP(J1736,Config!$A:$B,2,0),"")</f>
        <v/>
      </c>
    </row>
    <row r="1737" spans="11:11" x14ac:dyDescent="0.25">
      <c r="K1737" s="4" t="str">
        <f>IFERROR(VLOOKUP(J1737,Config!$A:$B,2,0),"")</f>
        <v/>
      </c>
    </row>
    <row r="1738" spans="11:11" x14ac:dyDescent="0.25">
      <c r="K1738" s="4" t="str">
        <f>IFERROR(VLOOKUP(J1738,Config!$A:$B,2,0),"")</f>
        <v/>
      </c>
    </row>
    <row r="1739" spans="11:11" x14ac:dyDescent="0.25">
      <c r="K1739" s="4" t="str">
        <f>IFERROR(VLOOKUP(J1739,Config!$A:$B,2,0),"")</f>
        <v/>
      </c>
    </row>
    <row r="1740" spans="11:11" x14ac:dyDescent="0.25">
      <c r="K1740" s="4" t="str">
        <f>IFERROR(VLOOKUP(J1740,Config!$A:$B,2,0),"")</f>
        <v/>
      </c>
    </row>
    <row r="1741" spans="11:11" x14ac:dyDescent="0.25">
      <c r="K1741" s="4" t="str">
        <f>IFERROR(VLOOKUP(J1741,Config!$A:$B,2,0),"")</f>
        <v/>
      </c>
    </row>
    <row r="1742" spans="11:11" x14ac:dyDescent="0.25">
      <c r="K1742" s="4" t="str">
        <f>IFERROR(VLOOKUP(J1742,Config!$A:$B,2,0),"")</f>
        <v/>
      </c>
    </row>
    <row r="1743" spans="11:11" x14ac:dyDescent="0.25">
      <c r="K1743" s="4" t="str">
        <f>IFERROR(VLOOKUP(J1743,Config!$A:$B,2,0),"")</f>
        <v/>
      </c>
    </row>
    <row r="1744" spans="11:11" x14ac:dyDescent="0.25">
      <c r="K1744" s="4" t="str">
        <f>IFERROR(VLOOKUP(J1744,Config!$A:$B,2,0),"")</f>
        <v/>
      </c>
    </row>
    <row r="1745" spans="11:11" x14ac:dyDescent="0.25">
      <c r="K1745" s="4" t="str">
        <f>IFERROR(VLOOKUP(J1745,Config!$A:$B,2,0),"")</f>
        <v/>
      </c>
    </row>
    <row r="1746" spans="11:11" x14ac:dyDescent="0.25">
      <c r="K1746" s="4" t="str">
        <f>IFERROR(VLOOKUP(J1746,Config!$A:$B,2,0),"")</f>
        <v/>
      </c>
    </row>
    <row r="1747" spans="11:11" x14ac:dyDescent="0.25">
      <c r="K1747" s="4" t="str">
        <f>IFERROR(VLOOKUP(J1747,Config!$A:$B,2,0),"")</f>
        <v/>
      </c>
    </row>
    <row r="1748" spans="11:11" x14ac:dyDescent="0.25">
      <c r="K1748" s="4" t="str">
        <f>IFERROR(VLOOKUP(J1748,Config!$A:$B,2,0),"")</f>
        <v/>
      </c>
    </row>
    <row r="1749" spans="11:11" x14ac:dyDescent="0.25">
      <c r="K1749" s="4" t="str">
        <f>IFERROR(VLOOKUP(J1749,Config!$A:$B,2,0),"")</f>
        <v/>
      </c>
    </row>
    <row r="1750" spans="11:11" x14ac:dyDescent="0.25">
      <c r="K1750" s="4" t="str">
        <f>IFERROR(VLOOKUP(J1750,Config!$A:$B,2,0),"")</f>
        <v/>
      </c>
    </row>
    <row r="1751" spans="11:11" x14ac:dyDescent="0.25">
      <c r="K1751" s="4" t="str">
        <f>IFERROR(VLOOKUP(J1751,Config!$A:$B,2,0),"")</f>
        <v/>
      </c>
    </row>
    <row r="1752" spans="11:11" x14ac:dyDescent="0.25">
      <c r="K1752" s="4" t="str">
        <f>IFERROR(VLOOKUP(J1752,Config!$A:$B,2,0),"")</f>
        <v/>
      </c>
    </row>
    <row r="1753" spans="11:11" x14ac:dyDescent="0.25">
      <c r="K1753" s="4" t="str">
        <f>IFERROR(VLOOKUP(J1753,Config!$A:$B,2,0),"")</f>
        <v/>
      </c>
    </row>
    <row r="1754" spans="11:11" x14ac:dyDescent="0.25">
      <c r="K1754" s="4" t="str">
        <f>IFERROR(VLOOKUP(J1754,Config!$A:$B,2,0),"")</f>
        <v/>
      </c>
    </row>
    <row r="1755" spans="11:11" x14ac:dyDescent="0.25">
      <c r="K1755" s="4" t="str">
        <f>IFERROR(VLOOKUP(J1755,Config!$A:$B,2,0),"")</f>
        <v/>
      </c>
    </row>
    <row r="1756" spans="11:11" x14ac:dyDescent="0.25">
      <c r="K1756" s="4" t="str">
        <f>IFERROR(VLOOKUP(J1756,Config!$A:$B,2,0),"")</f>
        <v/>
      </c>
    </row>
    <row r="1757" spans="11:11" x14ac:dyDescent="0.25">
      <c r="K1757" s="4" t="str">
        <f>IFERROR(VLOOKUP(J1757,Config!$A:$B,2,0),"")</f>
        <v/>
      </c>
    </row>
    <row r="1758" spans="11:11" x14ac:dyDescent="0.25">
      <c r="K1758" s="4" t="str">
        <f>IFERROR(VLOOKUP(J1758,Config!$A:$B,2,0),"")</f>
        <v/>
      </c>
    </row>
    <row r="1759" spans="11:11" x14ac:dyDescent="0.25">
      <c r="K1759" s="4" t="str">
        <f>IFERROR(VLOOKUP(J1759,Config!$A:$B,2,0),"")</f>
        <v/>
      </c>
    </row>
    <row r="1760" spans="11:11" x14ac:dyDescent="0.25">
      <c r="K1760" s="4" t="str">
        <f>IFERROR(VLOOKUP(J1760,Config!$A:$B,2,0),"")</f>
        <v/>
      </c>
    </row>
    <row r="1761" spans="11:11" x14ac:dyDescent="0.25">
      <c r="K1761" s="4" t="str">
        <f>IFERROR(VLOOKUP(J1761,Config!$A:$B,2,0),"")</f>
        <v/>
      </c>
    </row>
    <row r="1762" spans="11:11" x14ac:dyDescent="0.25">
      <c r="K1762" s="4" t="str">
        <f>IFERROR(VLOOKUP(J1762,Config!$A:$B,2,0),"")</f>
        <v/>
      </c>
    </row>
    <row r="1763" spans="11:11" x14ac:dyDescent="0.25">
      <c r="K1763" s="4" t="str">
        <f>IFERROR(VLOOKUP(J1763,Config!$A:$B,2,0),"")</f>
        <v/>
      </c>
    </row>
    <row r="1764" spans="11:11" x14ac:dyDescent="0.25">
      <c r="K1764" s="4" t="str">
        <f>IFERROR(VLOOKUP(J1764,Config!$A:$B,2,0),"")</f>
        <v/>
      </c>
    </row>
    <row r="1765" spans="11:11" x14ac:dyDescent="0.25">
      <c r="K1765" s="4" t="str">
        <f>IFERROR(VLOOKUP(J1765,Config!$A:$B,2,0),"")</f>
        <v/>
      </c>
    </row>
    <row r="1766" spans="11:11" x14ac:dyDescent="0.25">
      <c r="K1766" s="4" t="str">
        <f>IFERROR(VLOOKUP(J1766,Config!$A:$B,2,0),"")</f>
        <v/>
      </c>
    </row>
    <row r="1767" spans="11:11" x14ac:dyDescent="0.25">
      <c r="K1767" s="4" t="str">
        <f>IFERROR(VLOOKUP(J1767,Config!$A:$B,2,0),"")</f>
        <v/>
      </c>
    </row>
    <row r="1768" spans="11:11" x14ac:dyDescent="0.25">
      <c r="K1768" s="4" t="str">
        <f>IFERROR(VLOOKUP(J1768,Config!$A:$B,2,0),"")</f>
        <v/>
      </c>
    </row>
    <row r="1769" spans="11:11" x14ac:dyDescent="0.25">
      <c r="K1769" s="4" t="str">
        <f>IFERROR(VLOOKUP(J1769,Config!$A:$B,2,0),"")</f>
        <v/>
      </c>
    </row>
    <row r="1770" spans="11:11" x14ac:dyDescent="0.25">
      <c r="K1770" s="4" t="str">
        <f>IFERROR(VLOOKUP(J1770,Config!$A:$B,2,0),"")</f>
        <v/>
      </c>
    </row>
    <row r="1771" spans="11:11" x14ac:dyDescent="0.25">
      <c r="K1771" s="4" t="str">
        <f>IFERROR(VLOOKUP(J1771,Config!$A:$B,2,0),"")</f>
        <v/>
      </c>
    </row>
    <row r="1772" spans="11:11" x14ac:dyDescent="0.25">
      <c r="K1772" s="4" t="str">
        <f>IFERROR(VLOOKUP(J1772,Config!$A:$B,2,0),"")</f>
        <v/>
      </c>
    </row>
    <row r="1773" spans="11:11" x14ac:dyDescent="0.25">
      <c r="K1773" s="4" t="str">
        <f>IFERROR(VLOOKUP(J1773,Config!$A:$B,2,0),"")</f>
        <v/>
      </c>
    </row>
    <row r="1774" spans="11:11" x14ac:dyDescent="0.25">
      <c r="K1774" s="4" t="str">
        <f>IFERROR(VLOOKUP(J1774,Config!$A:$B,2,0),"")</f>
        <v/>
      </c>
    </row>
    <row r="1775" spans="11:11" x14ac:dyDescent="0.25">
      <c r="K1775" s="4" t="str">
        <f>IFERROR(VLOOKUP(J1775,Config!$A:$B,2,0),"")</f>
        <v/>
      </c>
    </row>
    <row r="1776" spans="11:11" x14ac:dyDescent="0.25">
      <c r="K1776" s="4" t="str">
        <f>IFERROR(VLOOKUP(J1776,Config!$A:$B,2,0),"")</f>
        <v/>
      </c>
    </row>
    <row r="1777" spans="11:11" x14ac:dyDescent="0.25">
      <c r="K1777" s="4" t="str">
        <f>IFERROR(VLOOKUP(J1777,Config!$A:$B,2,0),"")</f>
        <v/>
      </c>
    </row>
    <row r="1778" spans="11:11" x14ac:dyDescent="0.25">
      <c r="K1778" s="4" t="str">
        <f>IFERROR(VLOOKUP(J1778,Config!$A:$B,2,0),"")</f>
        <v/>
      </c>
    </row>
    <row r="1779" spans="11:11" x14ac:dyDescent="0.25">
      <c r="K1779" s="4" t="str">
        <f>IFERROR(VLOOKUP(J1779,Config!$A:$B,2,0),"")</f>
        <v/>
      </c>
    </row>
    <row r="1780" spans="11:11" x14ac:dyDescent="0.25">
      <c r="K1780" s="4" t="str">
        <f>IFERROR(VLOOKUP(J1780,Config!$A:$B,2,0),"")</f>
        <v/>
      </c>
    </row>
    <row r="1781" spans="11:11" x14ac:dyDescent="0.25">
      <c r="K1781" s="4" t="str">
        <f>IFERROR(VLOOKUP(J1781,Config!$A:$B,2,0),"")</f>
        <v/>
      </c>
    </row>
    <row r="1782" spans="11:11" x14ac:dyDescent="0.25">
      <c r="K1782" s="4" t="str">
        <f>IFERROR(VLOOKUP(J1782,Config!$A:$B,2,0),"")</f>
        <v/>
      </c>
    </row>
    <row r="1783" spans="11:11" x14ac:dyDescent="0.25">
      <c r="K1783" s="4" t="str">
        <f>IFERROR(VLOOKUP(J1783,Config!$A:$B,2,0),"")</f>
        <v/>
      </c>
    </row>
    <row r="1784" spans="11:11" x14ac:dyDescent="0.25">
      <c r="K1784" s="4" t="str">
        <f>IFERROR(VLOOKUP(J1784,Config!$A:$B,2,0),"")</f>
        <v/>
      </c>
    </row>
    <row r="1785" spans="11:11" x14ac:dyDescent="0.25">
      <c r="K1785" s="4" t="str">
        <f>IFERROR(VLOOKUP(J1785,Config!$A:$B,2,0),"")</f>
        <v/>
      </c>
    </row>
    <row r="1786" spans="11:11" x14ac:dyDescent="0.25">
      <c r="K1786" s="4" t="str">
        <f>IFERROR(VLOOKUP(J1786,Config!$A:$B,2,0),"")</f>
        <v/>
      </c>
    </row>
    <row r="1787" spans="11:11" x14ac:dyDescent="0.25">
      <c r="K1787" s="4" t="str">
        <f>IFERROR(VLOOKUP(J1787,Config!$A:$B,2,0),"")</f>
        <v/>
      </c>
    </row>
    <row r="1788" spans="11:11" x14ac:dyDescent="0.25">
      <c r="K1788" s="4" t="str">
        <f>IFERROR(VLOOKUP(J1788,Config!$A:$B,2,0),"")</f>
        <v/>
      </c>
    </row>
    <row r="1789" spans="11:11" x14ac:dyDescent="0.25">
      <c r="K1789" s="4" t="str">
        <f>IFERROR(VLOOKUP(J1789,Config!$A:$B,2,0),"")</f>
        <v/>
      </c>
    </row>
    <row r="1790" spans="11:11" x14ac:dyDescent="0.25">
      <c r="K1790" s="4" t="str">
        <f>IFERROR(VLOOKUP(J1790,Config!$A:$B,2,0),"")</f>
        <v/>
      </c>
    </row>
    <row r="1791" spans="11:11" x14ac:dyDescent="0.25">
      <c r="K1791" s="4" t="str">
        <f>IFERROR(VLOOKUP(J1791,Config!$A:$B,2,0),"")</f>
        <v/>
      </c>
    </row>
    <row r="1792" spans="11:11" x14ac:dyDescent="0.25">
      <c r="K1792" s="4" t="str">
        <f>IFERROR(VLOOKUP(J1792,Config!$A:$B,2,0),"")</f>
        <v/>
      </c>
    </row>
    <row r="1793" spans="11:11" x14ac:dyDescent="0.25">
      <c r="K1793" s="4" t="str">
        <f>IFERROR(VLOOKUP(J1793,Config!$A:$B,2,0),"")</f>
        <v/>
      </c>
    </row>
    <row r="1794" spans="11:11" x14ac:dyDescent="0.25">
      <c r="K1794" s="4" t="str">
        <f>IFERROR(VLOOKUP(J1794,Config!$A:$B,2,0),"")</f>
        <v/>
      </c>
    </row>
    <row r="1795" spans="11:11" x14ac:dyDescent="0.25">
      <c r="K1795" s="4" t="str">
        <f>IFERROR(VLOOKUP(J1795,Config!$A:$B,2,0),"")</f>
        <v/>
      </c>
    </row>
    <row r="1796" spans="11:11" x14ac:dyDescent="0.25">
      <c r="K1796" s="4" t="str">
        <f>IFERROR(VLOOKUP(J1796,Config!$A:$B,2,0),"")</f>
        <v/>
      </c>
    </row>
    <row r="1797" spans="11:11" x14ac:dyDescent="0.25">
      <c r="K1797" s="4" t="str">
        <f>IFERROR(VLOOKUP(J1797,Config!$A:$B,2,0),"")</f>
        <v/>
      </c>
    </row>
    <row r="1798" spans="11:11" x14ac:dyDescent="0.25">
      <c r="K1798" s="4" t="str">
        <f>IFERROR(VLOOKUP(J1798,Config!$A:$B,2,0),"")</f>
        <v/>
      </c>
    </row>
    <row r="1799" spans="11:11" x14ac:dyDescent="0.25">
      <c r="K1799" s="4" t="str">
        <f>IFERROR(VLOOKUP(J1799,Config!$A:$B,2,0),"")</f>
        <v/>
      </c>
    </row>
    <row r="1800" spans="11:11" x14ac:dyDescent="0.25">
      <c r="K1800" s="4" t="str">
        <f>IFERROR(VLOOKUP(J1800,Config!$A:$B,2,0),"")</f>
        <v/>
      </c>
    </row>
    <row r="1801" spans="11:11" x14ac:dyDescent="0.25">
      <c r="K1801" s="4" t="str">
        <f>IFERROR(VLOOKUP(J1801,Config!$A:$B,2,0),"")</f>
        <v/>
      </c>
    </row>
    <row r="1802" spans="11:11" x14ac:dyDescent="0.25">
      <c r="K1802" s="4" t="str">
        <f>IFERROR(VLOOKUP(J1802,Config!$A:$B,2,0),"")</f>
        <v/>
      </c>
    </row>
    <row r="1803" spans="11:11" x14ac:dyDescent="0.25">
      <c r="K1803" s="4" t="str">
        <f>IFERROR(VLOOKUP(J1803,Config!$A:$B,2,0),"")</f>
        <v/>
      </c>
    </row>
    <row r="1804" spans="11:11" x14ac:dyDescent="0.25">
      <c r="K1804" s="4" t="str">
        <f>IFERROR(VLOOKUP(J1804,Config!$A:$B,2,0),"")</f>
        <v/>
      </c>
    </row>
    <row r="1805" spans="11:11" x14ac:dyDescent="0.25">
      <c r="K1805" s="4" t="str">
        <f>IFERROR(VLOOKUP(J1805,Config!$A:$B,2,0),"")</f>
        <v/>
      </c>
    </row>
    <row r="1806" spans="11:11" x14ac:dyDescent="0.25">
      <c r="K1806" s="4" t="str">
        <f>IFERROR(VLOOKUP(J1806,Config!$A:$B,2,0),"")</f>
        <v/>
      </c>
    </row>
    <row r="1807" spans="11:11" x14ac:dyDescent="0.25">
      <c r="K1807" s="4" t="str">
        <f>IFERROR(VLOOKUP(J1807,Config!$A:$B,2,0),"")</f>
        <v/>
      </c>
    </row>
    <row r="1808" spans="11:11" x14ac:dyDescent="0.25">
      <c r="K1808" s="4" t="str">
        <f>IFERROR(VLOOKUP(J1808,Config!$A:$B,2,0),"")</f>
        <v/>
      </c>
    </row>
    <row r="1809" spans="11:11" x14ac:dyDescent="0.25">
      <c r="K1809" s="4" t="str">
        <f>IFERROR(VLOOKUP(J1809,Config!$A:$B,2,0),"")</f>
        <v/>
      </c>
    </row>
    <row r="1810" spans="11:11" x14ac:dyDescent="0.25">
      <c r="K1810" s="4" t="str">
        <f>IFERROR(VLOOKUP(J1810,Config!$A:$B,2,0),"")</f>
        <v/>
      </c>
    </row>
    <row r="1811" spans="11:11" x14ac:dyDescent="0.25">
      <c r="K1811" s="4" t="str">
        <f>IFERROR(VLOOKUP(J1811,Config!$A:$B,2,0),"")</f>
        <v/>
      </c>
    </row>
    <row r="1812" spans="11:11" x14ac:dyDescent="0.25">
      <c r="K1812" s="4" t="str">
        <f>IFERROR(VLOOKUP(J1812,Config!$A:$B,2,0),"")</f>
        <v/>
      </c>
    </row>
    <row r="1813" spans="11:11" x14ac:dyDescent="0.25">
      <c r="K1813" s="4" t="str">
        <f>IFERROR(VLOOKUP(J1813,Config!$A:$B,2,0),"")</f>
        <v/>
      </c>
    </row>
    <row r="1814" spans="11:11" x14ac:dyDescent="0.25">
      <c r="K1814" s="4" t="str">
        <f>IFERROR(VLOOKUP(J1814,Config!$A:$B,2,0),"")</f>
        <v/>
      </c>
    </row>
    <row r="1815" spans="11:11" x14ac:dyDescent="0.25">
      <c r="K1815" s="4" t="str">
        <f>IFERROR(VLOOKUP(J1815,Config!$A:$B,2,0),"")</f>
        <v/>
      </c>
    </row>
    <row r="1816" spans="11:11" x14ac:dyDescent="0.25">
      <c r="K1816" s="4" t="str">
        <f>IFERROR(VLOOKUP(J1816,Config!$A:$B,2,0),"")</f>
        <v/>
      </c>
    </row>
    <row r="1817" spans="11:11" x14ac:dyDescent="0.25">
      <c r="K1817" s="4" t="str">
        <f>IFERROR(VLOOKUP(J1817,Config!$A:$B,2,0),"")</f>
        <v/>
      </c>
    </row>
    <row r="1818" spans="11:11" x14ac:dyDescent="0.25">
      <c r="K1818" s="4" t="str">
        <f>IFERROR(VLOOKUP(J1818,Config!$A:$B,2,0),"")</f>
        <v/>
      </c>
    </row>
    <row r="1819" spans="11:11" x14ac:dyDescent="0.25">
      <c r="K1819" s="4" t="str">
        <f>IFERROR(VLOOKUP(J1819,Config!$A:$B,2,0),"")</f>
        <v/>
      </c>
    </row>
    <row r="1820" spans="11:11" x14ac:dyDescent="0.25">
      <c r="K1820" s="4" t="str">
        <f>IFERROR(VLOOKUP(J1820,Config!$A:$B,2,0),"")</f>
        <v/>
      </c>
    </row>
    <row r="1821" spans="11:11" x14ac:dyDescent="0.25">
      <c r="K1821" s="4" t="str">
        <f>IFERROR(VLOOKUP(J1821,Config!$A:$B,2,0),"")</f>
        <v/>
      </c>
    </row>
    <row r="1822" spans="11:11" x14ac:dyDescent="0.25">
      <c r="K1822" s="4" t="str">
        <f>IFERROR(VLOOKUP(J1822,Config!$A:$B,2,0),"")</f>
        <v/>
      </c>
    </row>
    <row r="1823" spans="11:11" x14ac:dyDescent="0.25">
      <c r="K1823" s="4" t="str">
        <f>IFERROR(VLOOKUP(J1823,Config!$A:$B,2,0),"")</f>
        <v/>
      </c>
    </row>
    <row r="1824" spans="11:11" x14ac:dyDescent="0.25">
      <c r="K1824" s="4" t="str">
        <f>IFERROR(VLOOKUP(J1824,Config!$A:$B,2,0),"")</f>
        <v/>
      </c>
    </row>
    <row r="1825" spans="11:11" x14ac:dyDescent="0.25">
      <c r="K1825" s="4" t="str">
        <f>IFERROR(VLOOKUP(J1825,Config!$A:$B,2,0),"")</f>
        <v/>
      </c>
    </row>
    <row r="1826" spans="11:11" x14ac:dyDescent="0.25">
      <c r="K1826" s="4" t="str">
        <f>IFERROR(VLOOKUP(J1826,Config!$A:$B,2,0),"")</f>
        <v/>
      </c>
    </row>
    <row r="1827" spans="11:11" x14ac:dyDescent="0.25">
      <c r="K1827" s="4" t="str">
        <f>IFERROR(VLOOKUP(J1827,Config!$A:$B,2,0),"")</f>
        <v/>
      </c>
    </row>
    <row r="1828" spans="11:11" x14ac:dyDescent="0.25">
      <c r="K1828" s="4" t="str">
        <f>IFERROR(VLOOKUP(J1828,Config!$A:$B,2,0),"")</f>
        <v/>
      </c>
    </row>
    <row r="1829" spans="11:11" x14ac:dyDescent="0.25">
      <c r="K1829" s="4" t="str">
        <f>IFERROR(VLOOKUP(J1829,Config!$A:$B,2,0),"")</f>
        <v/>
      </c>
    </row>
    <row r="1830" spans="11:11" x14ac:dyDescent="0.25">
      <c r="K1830" s="4" t="str">
        <f>IFERROR(VLOOKUP(J1830,Config!$A:$B,2,0),"")</f>
        <v/>
      </c>
    </row>
    <row r="1831" spans="11:11" x14ac:dyDescent="0.25">
      <c r="K1831" s="4" t="str">
        <f>IFERROR(VLOOKUP(J1831,Config!$A:$B,2,0),"")</f>
        <v/>
      </c>
    </row>
    <row r="1832" spans="11:11" x14ac:dyDescent="0.25">
      <c r="K1832" s="4" t="str">
        <f>IFERROR(VLOOKUP(J1832,Config!$A:$B,2,0),"")</f>
        <v/>
      </c>
    </row>
    <row r="1833" spans="11:11" x14ac:dyDescent="0.25">
      <c r="K1833" s="4" t="str">
        <f>IFERROR(VLOOKUP(J1833,Config!$A:$B,2,0),"")</f>
        <v/>
      </c>
    </row>
    <row r="1834" spans="11:11" x14ac:dyDescent="0.25">
      <c r="K1834" s="4" t="str">
        <f>IFERROR(VLOOKUP(J1834,Config!$A:$B,2,0),"")</f>
        <v/>
      </c>
    </row>
    <row r="1835" spans="11:11" x14ac:dyDescent="0.25">
      <c r="K1835" s="4" t="str">
        <f>IFERROR(VLOOKUP(J1835,Config!$A:$B,2,0),"")</f>
        <v/>
      </c>
    </row>
    <row r="1836" spans="11:11" x14ac:dyDescent="0.25">
      <c r="K1836" s="4" t="str">
        <f>IFERROR(VLOOKUP(J1836,Config!$A:$B,2,0),"")</f>
        <v/>
      </c>
    </row>
    <row r="1837" spans="11:11" x14ac:dyDescent="0.25">
      <c r="K1837" s="4" t="str">
        <f>IFERROR(VLOOKUP(J1837,Config!$A:$B,2,0),"")</f>
        <v/>
      </c>
    </row>
    <row r="1838" spans="11:11" x14ac:dyDescent="0.25">
      <c r="K1838" s="4" t="str">
        <f>IFERROR(VLOOKUP(J1838,Config!$A:$B,2,0),"")</f>
        <v/>
      </c>
    </row>
    <row r="1839" spans="11:11" x14ac:dyDescent="0.25">
      <c r="K1839" s="4" t="str">
        <f>IFERROR(VLOOKUP(J1839,Config!$A:$B,2,0),"")</f>
        <v/>
      </c>
    </row>
    <row r="1840" spans="11:11" x14ac:dyDescent="0.25">
      <c r="K1840" s="4" t="str">
        <f>IFERROR(VLOOKUP(J1840,Config!$A:$B,2,0),"")</f>
        <v/>
      </c>
    </row>
    <row r="1841" spans="11:11" x14ac:dyDescent="0.25">
      <c r="K1841" s="4" t="str">
        <f>IFERROR(VLOOKUP(J1841,Config!$A:$B,2,0),"")</f>
        <v/>
      </c>
    </row>
    <row r="1842" spans="11:11" x14ac:dyDescent="0.25">
      <c r="K1842" s="4" t="str">
        <f>IFERROR(VLOOKUP(J1842,Config!$A:$B,2,0),"")</f>
        <v/>
      </c>
    </row>
    <row r="1843" spans="11:11" x14ac:dyDescent="0.25">
      <c r="K1843" s="4" t="str">
        <f>IFERROR(VLOOKUP(J1843,Config!$A:$B,2,0),"")</f>
        <v/>
      </c>
    </row>
    <row r="1844" spans="11:11" x14ac:dyDescent="0.25">
      <c r="K1844" s="4" t="str">
        <f>IFERROR(VLOOKUP(J1844,Config!$A:$B,2,0),"")</f>
        <v/>
      </c>
    </row>
    <row r="1845" spans="11:11" x14ac:dyDescent="0.25">
      <c r="K1845" s="4" t="str">
        <f>IFERROR(VLOOKUP(J1845,Config!$A:$B,2,0),"")</f>
        <v/>
      </c>
    </row>
    <row r="1846" spans="11:11" x14ac:dyDescent="0.25">
      <c r="K1846" s="4" t="str">
        <f>IFERROR(VLOOKUP(J1846,Config!$A:$B,2,0),"")</f>
        <v/>
      </c>
    </row>
    <row r="1847" spans="11:11" x14ac:dyDescent="0.25">
      <c r="K1847" s="4" t="str">
        <f>IFERROR(VLOOKUP(J1847,Config!$A:$B,2,0),"")</f>
        <v/>
      </c>
    </row>
    <row r="1848" spans="11:11" x14ac:dyDescent="0.25">
      <c r="K1848" s="4" t="str">
        <f>IFERROR(VLOOKUP(J1848,Config!$A:$B,2,0),"")</f>
        <v/>
      </c>
    </row>
    <row r="1849" spans="11:11" x14ac:dyDescent="0.25">
      <c r="K1849" s="4" t="str">
        <f>IFERROR(VLOOKUP(J1849,Config!$A:$B,2,0),"")</f>
        <v/>
      </c>
    </row>
    <row r="1850" spans="11:11" x14ac:dyDescent="0.25">
      <c r="K1850" s="4" t="str">
        <f>IFERROR(VLOOKUP(J1850,Config!$A:$B,2,0),"")</f>
        <v/>
      </c>
    </row>
    <row r="1851" spans="11:11" x14ac:dyDescent="0.25">
      <c r="K1851" s="4" t="str">
        <f>IFERROR(VLOOKUP(J1851,Config!$A:$B,2,0),"")</f>
        <v/>
      </c>
    </row>
    <row r="1852" spans="11:11" x14ac:dyDescent="0.25">
      <c r="K1852" s="4" t="str">
        <f>IFERROR(VLOOKUP(J1852,Config!$A:$B,2,0),"")</f>
        <v/>
      </c>
    </row>
    <row r="1853" spans="11:11" x14ac:dyDescent="0.25">
      <c r="K1853" s="4" t="str">
        <f>IFERROR(VLOOKUP(J1853,Config!$A:$B,2,0),"")</f>
        <v/>
      </c>
    </row>
    <row r="1854" spans="11:11" x14ac:dyDescent="0.25">
      <c r="K1854" s="4" t="str">
        <f>IFERROR(VLOOKUP(J1854,Config!$A:$B,2,0),"")</f>
        <v/>
      </c>
    </row>
    <row r="1855" spans="11:11" x14ac:dyDescent="0.25">
      <c r="K1855" s="4" t="str">
        <f>IFERROR(VLOOKUP(J1855,Config!$A:$B,2,0),"")</f>
        <v/>
      </c>
    </row>
    <row r="1856" spans="11:11" x14ac:dyDescent="0.25">
      <c r="K1856" s="4" t="str">
        <f>IFERROR(VLOOKUP(J1856,Config!$A:$B,2,0),"")</f>
        <v/>
      </c>
    </row>
    <row r="1857" spans="11:11" x14ac:dyDescent="0.25">
      <c r="K1857" s="4" t="str">
        <f>IFERROR(VLOOKUP(J1857,Config!$A:$B,2,0),"")</f>
        <v/>
      </c>
    </row>
    <row r="1858" spans="11:11" x14ac:dyDescent="0.25">
      <c r="K1858" s="4" t="str">
        <f>IFERROR(VLOOKUP(J1858,Config!$A:$B,2,0),"")</f>
        <v/>
      </c>
    </row>
    <row r="1859" spans="11:11" x14ac:dyDescent="0.25">
      <c r="K1859" s="4" t="str">
        <f>IFERROR(VLOOKUP(J1859,Config!$A:$B,2,0),"")</f>
        <v/>
      </c>
    </row>
    <row r="1860" spans="11:11" x14ac:dyDescent="0.25">
      <c r="K1860" s="4" t="str">
        <f>IFERROR(VLOOKUP(J1860,Config!$A:$B,2,0),"")</f>
        <v/>
      </c>
    </row>
    <row r="1861" spans="11:11" x14ac:dyDescent="0.25">
      <c r="K1861" s="4" t="str">
        <f>IFERROR(VLOOKUP(J1861,Config!$A:$B,2,0),"")</f>
        <v/>
      </c>
    </row>
    <row r="1862" spans="11:11" x14ac:dyDescent="0.25">
      <c r="K1862" s="4" t="str">
        <f>IFERROR(VLOOKUP(J1862,Config!$A:$B,2,0),"")</f>
        <v/>
      </c>
    </row>
    <row r="1863" spans="11:11" x14ac:dyDescent="0.25">
      <c r="K1863" s="4" t="str">
        <f>IFERROR(VLOOKUP(J1863,Config!$A:$B,2,0),"")</f>
        <v/>
      </c>
    </row>
    <row r="1864" spans="11:11" x14ac:dyDescent="0.25">
      <c r="K1864" s="4" t="str">
        <f>IFERROR(VLOOKUP(J1864,Config!$A:$B,2,0),"")</f>
        <v/>
      </c>
    </row>
    <row r="1865" spans="11:11" x14ac:dyDescent="0.25">
      <c r="K1865" s="4" t="str">
        <f>IFERROR(VLOOKUP(J1865,Config!$A:$B,2,0),"")</f>
        <v/>
      </c>
    </row>
    <row r="1866" spans="11:11" x14ac:dyDescent="0.25">
      <c r="K1866" s="4" t="str">
        <f>IFERROR(VLOOKUP(J1866,Config!$A:$B,2,0),"")</f>
        <v/>
      </c>
    </row>
    <row r="1867" spans="11:11" x14ac:dyDescent="0.25">
      <c r="K1867" s="4" t="str">
        <f>IFERROR(VLOOKUP(J1867,Config!$A:$B,2,0),"")</f>
        <v/>
      </c>
    </row>
    <row r="1868" spans="11:11" x14ac:dyDescent="0.25">
      <c r="K1868" s="4" t="str">
        <f>IFERROR(VLOOKUP(J1868,Config!$A:$B,2,0),"")</f>
        <v/>
      </c>
    </row>
    <row r="1869" spans="11:11" x14ac:dyDescent="0.25">
      <c r="K1869" s="4" t="str">
        <f>IFERROR(VLOOKUP(J1869,Config!$A:$B,2,0),"")</f>
        <v/>
      </c>
    </row>
    <row r="1870" spans="11:11" x14ac:dyDescent="0.25">
      <c r="K1870" s="4" t="str">
        <f>IFERROR(VLOOKUP(J1870,Config!$A:$B,2,0),"")</f>
        <v/>
      </c>
    </row>
    <row r="1871" spans="11:11" x14ac:dyDescent="0.25">
      <c r="K1871" s="4" t="str">
        <f>IFERROR(VLOOKUP(J1871,Config!$A:$B,2,0),"")</f>
        <v/>
      </c>
    </row>
    <row r="1872" spans="11:11" x14ac:dyDescent="0.25">
      <c r="K1872" s="4" t="str">
        <f>IFERROR(VLOOKUP(J1872,Config!$A:$B,2,0),"")</f>
        <v/>
      </c>
    </row>
    <row r="1873" spans="11:11" x14ac:dyDescent="0.25">
      <c r="K1873" s="4" t="str">
        <f>IFERROR(VLOOKUP(J1873,Config!$A:$B,2,0),"")</f>
        <v/>
      </c>
    </row>
    <row r="1874" spans="11:11" x14ac:dyDescent="0.25">
      <c r="K1874" s="4" t="str">
        <f>IFERROR(VLOOKUP(J1874,Config!$A:$B,2,0),"")</f>
        <v/>
      </c>
    </row>
    <row r="1875" spans="11:11" x14ac:dyDescent="0.25">
      <c r="K1875" s="4" t="str">
        <f>IFERROR(VLOOKUP(J1875,Config!$A:$B,2,0),"")</f>
        <v/>
      </c>
    </row>
    <row r="1876" spans="11:11" x14ac:dyDescent="0.25">
      <c r="K1876" s="4" t="str">
        <f>IFERROR(VLOOKUP(J1876,Config!$A:$B,2,0),"")</f>
        <v/>
      </c>
    </row>
    <row r="1877" spans="11:11" x14ac:dyDescent="0.25">
      <c r="K1877" s="4" t="str">
        <f>IFERROR(VLOOKUP(J1877,Config!$A:$B,2,0),"")</f>
        <v/>
      </c>
    </row>
    <row r="1878" spans="11:11" x14ac:dyDescent="0.25">
      <c r="K1878" s="4" t="str">
        <f>IFERROR(VLOOKUP(J1878,Config!$A:$B,2,0),"")</f>
        <v/>
      </c>
    </row>
    <row r="1879" spans="11:11" x14ac:dyDescent="0.25">
      <c r="K1879" s="4" t="str">
        <f>IFERROR(VLOOKUP(J1879,Config!$A:$B,2,0),"")</f>
        <v/>
      </c>
    </row>
    <row r="1880" spans="11:11" x14ac:dyDescent="0.25">
      <c r="K1880" s="4" t="str">
        <f>IFERROR(VLOOKUP(J1880,Config!$A:$B,2,0),"")</f>
        <v/>
      </c>
    </row>
    <row r="1881" spans="11:11" x14ac:dyDescent="0.25">
      <c r="K1881" s="4" t="str">
        <f>IFERROR(VLOOKUP(J1881,Config!$A:$B,2,0),"")</f>
        <v/>
      </c>
    </row>
    <row r="1882" spans="11:11" x14ac:dyDescent="0.25">
      <c r="K1882" s="4" t="str">
        <f>IFERROR(VLOOKUP(J1882,Config!$A:$B,2,0),"")</f>
        <v/>
      </c>
    </row>
    <row r="1883" spans="11:11" x14ac:dyDescent="0.25">
      <c r="K1883" s="4" t="str">
        <f>IFERROR(VLOOKUP(J1883,Config!$A:$B,2,0),"")</f>
        <v/>
      </c>
    </row>
    <row r="1884" spans="11:11" x14ac:dyDescent="0.25">
      <c r="K1884" s="4" t="str">
        <f>IFERROR(VLOOKUP(J1884,Config!$A:$B,2,0),"")</f>
        <v/>
      </c>
    </row>
    <row r="1885" spans="11:11" x14ac:dyDescent="0.25">
      <c r="K1885" s="4" t="str">
        <f>IFERROR(VLOOKUP(J1885,Config!$A:$B,2,0),"")</f>
        <v/>
      </c>
    </row>
    <row r="1886" spans="11:11" x14ac:dyDescent="0.25">
      <c r="K1886" s="4" t="str">
        <f>IFERROR(VLOOKUP(J1886,Config!$A:$B,2,0),"")</f>
        <v/>
      </c>
    </row>
    <row r="1887" spans="11:11" x14ac:dyDescent="0.25">
      <c r="K1887" s="4" t="str">
        <f>IFERROR(VLOOKUP(J1887,Config!$A:$B,2,0),"")</f>
        <v/>
      </c>
    </row>
    <row r="1888" spans="11:11" x14ac:dyDescent="0.25">
      <c r="K1888" s="4" t="str">
        <f>IFERROR(VLOOKUP(J1888,Config!$A:$B,2,0),"")</f>
        <v/>
      </c>
    </row>
    <row r="1889" spans="11:11" x14ac:dyDescent="0.25">
      <c r="K1889" s="4" t="str">
        <f>IFERROR(VLOOKUP(J1889,Config!$A:$B,2,0),"")</f>
        <v/>
      </c>
    </row>
    <row r="1890" spans="11:11" x14ac:dyDescent="0.25">
      <c r="K1890" s="4" t="str">
        <f>IFERROR(VLOOKUP(J1890,Config!$A:$B,2,0),"")</f>
        <v/>
      </c>
    </row>
    <row r="1891" spans="11:11" x14ac:dyDescent="0.25">
      <c r="K1891" s="4" t="str">
        <f>IFERROR(VLOOKUP(J1891,Config!$A:$B,2,0),"")</f>
        <v/>
      </c>
    </row>
    <row r="1892" spans="11:11" x14ac:dyDescent="0.25">
      <c r="K1892" s="4" t="str">
        <f>IFERROR(VLOOKUP(J1892,Config!$A:$B,2,0),"")</f>
        <v/>
      </c>
    </row>
    <row r="1893" spans="11:11" x14ac:dyDescent="0.25">
      <c r="K1893" s="4" t="str">
        <f>IFERROR(VLOOKUP(J1893,Config!$A:$B,2,0),"")</f>
        <v/>
      </c>
    </row>
    <row r="1894" spans="11:11" x14ac:dyDescent="0.25">
      <c r="K1894" s="4" t="str">
        <f>IFERROR(VLOOKUP(J1894,Config!$A:$B,2,0),"")</f>
        <v/>
      </c>
    </row>
    <row r="1895" spans="11:11" x14ac:dyDescent="0.25">
      <c r="K1895" s="4" t="str">
        <f>IFERROR(VLOOKUP(J1895,Config!$A:$B,2,0),"")</f>
        <v/>
      </c>
    </row>
    <row r="1896" spans="11:11" x14ac:dyDescent="0.25">
      <c r="K1896" s="4" t="str">
        <f>IFERROR(VLOOKUP(J1896,Config!$A:$B,2,0),"")</f>
        <v/>
      </c>
    </row>
    <row r="1897" spans="11:11" x14ac:dyDescent="0.25">
      <c r="K1897" s="4" t="str">
        <f>IFERROR(VLOOKUP(J1897,Config!$A:$B,2,0),"")</f>
        <v/>
      </c>
    </row>
    <row r="1898" spans="11:11" x14ac:dyDescent="0.25">
      <c r="K1898" s="4" t="str">
        <f>IFERROR(VLOOKUP(J1898,Config!$A:$B,2,0),"")</f>
        <v/>
      </c>
    </row>
    <row r="1899" spans="11:11" x14ac:dyDescent="0.25">
      <c r="K1899" s="4" t="str">
        <f>IFERROR(VLOOKUP(J1899,Config!$A:$B,2,0),"")</f>
        <v/>
      </c>
    </row>
    <row r="1900" spans="11:11" x14ac:dyDescent="0.25">
      <c r="K1900" s="4" t="str">
        <f>IFERROR(VLOOKUP(J1900,Config!$A:$B,2,0),"")</f>
        <v/>
      </c>
    </row>
    <row r="1901" spans="11:11" x14ac:dyDescent="0.25">
      <c r="K1901" s="4" t="str">
        <f>IFERROR(VLOOKUP(J1901,Config!$A:$B,2,0),"")</f>
        <v/>
      </c>
    </row>
    <row r="1902" spans="11:11" x14ac:dyDescent="0.25">
      <c r="K1902" s="4" t="str">
        <f>IFERROR(VLOOKUP(J1902,Config!$A:$B,2,0),"")</f>
        <v/>
      </c>
    </row>
    <row r="1903" spans="11:11" x14ac:dyDescent="0.25">
      <c r="K1903" s="4" t="str">
        <f>IFERROR(VLOOKUP(J1903,Config!$A:$B,2,0),"")</f>
        <v/>
      </c>
    </row>
    <row r="1904" spans="11:11" x14ac:dyDescent="0.25">
      <c r="K1904" s="4" t="str">
        <f>IFERROR(VLOOKUP(J1904,Config!$A:$B,2,0),"")</f>
        <v/>
      </c>
    </row>
    <row r="1905" spans="11:11" x14ac:dyDescent="0.25">
      <c r="K1905" s="4" t="str">
        <f>IFERROR(VLOOKUP(J1905,Config!$A:$B,2,0),"")</f>
        <v/>
      </c>
    </row>
    <row r="1906" spans="11:11" x14ac:dyDescent="0.25">
      <c r="K1906" s="4" t="str">
        <f>IFERROR(VLOOKUP(J1906,Config!$A:$B,2,0),"")</f>
        <v/>
      </c>
    </row>
    <row r="1907" spans="11:11" x14ac:dyDescent="0.25">
      <c r="K1907" s="4" t="str">
        <f>IFERROR(VLOOKUP(J1907,Config!$A:$B,2,0),"")</f>
        <v/>
      </c>
    </row>
    <row r="1908" spans="11:11" x14ac:dyDescent="0.25">
      <c r="K1908" s="4" t="str">
        <f>IFERROR(VLOOKUP(J1908,Config!$A:$B,2,0),"")</f>
        <v/>
      </c>
    </row>
    <row r="1909" spans="11:11" x14ac:dyDescent="0.25">
      <c r="K1909" s="4" t="str">
        <f>IFERROR(VLOOKUP(J1909,Config!$A:$B,2,0),"")</f>
        <v/>
      </c>
    </row>
    <row r="1910" spans="11:11" x14ac:dyDescent="0.25">
      <c r="K1910" s="4" t="str">
        <f>IFERROR(VLOOKUP(J1910,Config!$A:$B,2,0),"")</f>
        <v/>
      </c>
    </row>
    <row r="1911" spans="11:11" x14ac:dyDescent="0.25">
      <c r="K1911" s="4" t="str">
        <f>IFERROR(VLOOKUP(J1911,Config!$A:$B,2,0),"")</f>
        <v/>
      </c>
    </row>
    <row r="1912" spans="11:11" x14ac:dyDescent="0.25">
      <c r="K1912" s="4" t="str">
        <f>IFERROR(VLOOKUP(J1912,Config!$A:$B,2,0),"")</f>
        <v/>
      </c>
    </row>
    <row r="1913" spans="11:11" x14ac:dyDescent="0.25">
      <c r="K1913" s="4" t="str">
        <f>IFERROR(VLOOKUP(J1913,Config!$A:$B,2,0),"")</f>
        <v/>
      </c>
    </row>
    <row r="1914" spans="11:11" x14ac:dyDescent="0.25">
      <c r="K1914" s="4" t="str">
        <f>IFERROR(VLOOKUP(J1914,Config!$A:$B,2,0),"")</f>
        <v/>
      </c>
    </row>
    <row r="1915" spans="11:11" x14ac:dyDescent="0.25">
      <c r="K1915" s="4" t="str">
        <f>IFERROR(VLOOKUP(J1915,Config!$A:$B,2,0),"")</f>
        <v/>
      </c>
    </row>
    <row r="1916" spans="11:11" x14ac:dyDescent="0.25">
      <c r="K1916" s="4" t="str">
        <f>IFERROR(VLOOKUP(J1916,Config!$A:$B,2,0),"")</f>
        <v/>
      </c>
    </row>
    <row r="1917" spans="11:11" x14ac:dyDescent="0.25">
      <c r="K1917" s="4" t="str">
        <f>IFERROR(VLOOKUP(J1917,Config!$A:$B,2,0),"")</f>
        <v/>
      </c>
    </row>
    <row r="1918" spans="11:11" x14ac:dyDescent="0.25">
      <c r="K1918" s="4" t="str">
        <f>IFERROR(VLOOKUP(J1918,Config!$A:$B,2,0),"")</f>
        <v/>
      </c>
    </row>
    <row r="1919" spans="11:11" x14ac:dyDescent="0.25">
      <c r="K1919" s="4" t="str">
        <f>IFERROR(VLOOKUP(J1919,Config!$A:$B,2,0),"")</f>
        <v/>
      </c>
    </row>
    <row r="1920" spans="11:11" x14ac:dyDescent="0.25">
      <c r="K1920" s="4" t="str">
        <f>IFERROR(VLOOKUP(J1920,Config!$A:$B,2,0),"")</f>
        <v/>
      </c>
    </row>
    <row r="1921" spans="11:11" x14ac:dyDescent="0.25">
      <c r="K1921" s="4" t="str">
        <f>IFERROR(VLOOKUP(J1921,Config!$A:$B,2,0),"")</f>
        <v/>
      </c>
    </row>
    <row r="1922" spans="11:11" x14ac:dyDescent="0.25">
      <c r="K1922" s="4" t="str">
        <f>IFERROR(VLOOKUP(J1922,Config!$A:$B,2,0),"")</f>
        <v/>
      </c>
    </row>
    <row r="1923" spans="11:11" x14ac:dyDescent="0.25">
      <c r="K1923" s="4" t="str">
        <f>IFERROR(VLOOKUP(J1923,Config!$A:$B,2,0),"")</f>
        <v/>
      </c>
    </row>
    <row r="1924" spans="11:11" x14ac:dyDescent="0.25">
      <c r="K1924" s="4" t="str">
        <f>IFERROR(VLOOKUP(J1924,Config!$A:$B,2,0),"")</f>
        <v/>
      </c>
    </row>
    <row r="1925" spans="11:11" x14ac:dyDescent="0.25">
      <c r="K1925" s="4" t="str">
        <f>IFERROR(VLOOKUP(J1925,Config!$A:$B,2,0),"")</f>
        <v/>
      </c>
    </row>
    <row r="1926" spans="11:11" x14ac:dyDescent="0.25">
      <c r="K1926" s="4" t="str">
        <f>IFERROR(VLOOKUP(J1926,Config!$A:$B,2,0),"")</f>
        <v/>
      </c>
    </row>
    <row r="1927" spans="11:11" x14ac:dyDescent="0.25">
      <c r="K1927" s="4" t="str">
        <f>IFERROR(VLOOKUP(J1927,Config!$A:$B,2,0),"")</f>
        <v/>
      </c>
    </row>
    <row r="1928" spans="11:11" x14ac:dyDescent="0.25">
      <c r="K1928" s="4" t="str">
        <f>IFERROR(VLOOKUP(J1928,Config!$A:$B,2,0),"")</f>
        <v/>
      </c>
    </row>
    <row r="1929" spans="11:11" x14ac:dyDescent="0.25">
      <c r="K1929" s="4" t="str">
        <f>IFERROR(VLOOKUP(J1929,Config!$A:$B,2,0),"")</f>
        <v/>
      </c>
    </row>
    <row r="1930" spans="11:11" x14ac:dyDescent="0.25">
      <c r="K1930" s="4" t="str">
        <f>IFERROR(VLOOKUP(J1930,Config!$A:$B,2,0),"")</f>
        <v/>
      </c>
    </row>
    <row r="1931" spans="11:11" x14ac:dyDescent="0.25">
      <c r="K1931" s="4" t="str">
        <f>IFERROR(VLOOKUP(J1931,Config!$A:$B,2,0),"")</f>
        <v/>
      </c>
    </row>
    <row r="1932" spans="11:11" x14ac:dyDescent="0.25">
      <c r="K1932" s="4" t="str">
        <f>IFERROR(VLOOKUP(J1932,Config!$A:$B,2,0),"")</f>
        <v/>
      </c>
    </row>
    <row r="1933" spans="11:11" x14ac:dyDescent="0.25">
      <c r="K1933" s="4" t="str">
        <f>IFERROR(VLOOKUP(J1933,Config!$A:$B,2,0),"")</f>
        <v/>
      </c>
    </row>
    <row r="1934" spans="11:11" x14ac:dyDescent="0.25">
      <c r="K1934" s="4" t="str">
        <f>IFERROR(VLOOKUP(J1934,Config!$A:$B,2,0),"")</f>
        <v/>
      </c>
    </row>
    <row r="1935" spans="11:11" x14ac:dyDescent="0.25">
      <c r="K1935" s="4" t="str">
        <f>IFERROR(VLOOKUP(J1935,Config!$A:$B,2,0),"")</f>
        <v/>
      </c>
    </row>
    <row r="1936" spans="11:11" x14ac:dyDescent="0.25">
      <c r="K1936" s="4" t="str">
        <f>IFERROR(VLOOKUP(J1936,Config!$A:$B,2,0),"")</f>
        <v/>
      </c>
    </row>
    <row r="1937" spans="11:11" x14ac:dyDescent="0.25">
      <c r="K1937" s="4" t="str">
        <f>IFERROR(VLOOKUP(J1937,Config!$A:$B,2,0),"")</f>
        <v/>
      </c>
    </row>
    <row r="1938" spans="11:11" x14ac:dyDescent="0.25">
      <c r="K1938" s="4" t="str">
        <f>IFERROR(VLOOKUP(J1938,Config!$A:$B,2,0),"")</f>
        <v/>
      </c>
    </row>
    <row r="1939" spans="11:11" x14ac:dyDescent="0.25">
      <c r="K1939" s="4" t="str">
        <f>IFERROR(VLOOKUP(J1939,Config!$A:$B,2,0),"")</f>
        <v/>
      </c>
    </row>
    <row r="1940" spans="11:11" x14ac:dyDescent="0.25">
      <c r="K1940" s="4" t="str">
        <f>IFERROR(VLOOKUP(J1940,Config!$A:$B,2,0),"")</f>
        <v/>
      </c>
    </row>
    <row r="1941" spans="11:11" x14ac:dyDescent="0.25">
      <c r="K1941" s="4" t="str">
        <f>IFERROR(VLOOKUP(J1941,Config!$A:$B,2,0),"")</f>
        <v/>
      </c>
    </row>
    <row r="1942" spans="11:11" x14ac:dyDescent="0.25">
      <c r="K1942" s="4" t="str">
        <f>IFERROR(VLOOKUP(J1942,Config!$A:$B,2,0),"")</f>
        <v/>
      </c>
    </row>
    <row r="1943" spans="11:11" x14ac:dyDescent="0.25">
      <c r="K1943" s="4" t="str">
        <f>IFERROR(VLOOKUP(J1943,Config!$A:$B,2,0),"")</f>
        <v/>
      </c>
    </row>
    <row r="1944" spans="11:11" x14ac:dyDescent="0.25">
      <c r="K1944" s="4" t="str">
        <f>IFERROR(VLOOKUP(J1944,Config!$A:$B,2,0),"")</f>
        <v/>
      </c>
    </row>
    <row r="1945" spans="11:11" x14ac:dyDescent="0.25">
      <c r="K1945" s="4" t="str">
        <f>IFERROR(VLOOKUP(J1945,Config!$A:$B,2,0),"")</f>
        <v/>
      </c>
    </row>
    <row r="1946" spans="11:11" x14ac:dyDescent="0.25">
      <c r="K1946" s="4" t="str">
        <f>IFERROR(VLOOKUP(J1946,Config!$A:$B,2,0),"")</f>
        <v/>
      </c>
    </row>
    <row r="1947" spans="11:11" x14ac:dyDescent="0.25">
      <c r="K1947" s="4" t="str">
        <f>IFERROR(VLOOKUP(J1947,Config!$A:$B,2,0),"")</f>
        <v/>
      </c>
    </row>
    <row r="1948" spans="11:11" x14ac:dyDescent="0.25">
      <c r="K1948" s="4" t="str">
        <f>IFERROR(VLOOKUP(J1948,Config!$A:$B,2,0),"")</f>
        <v/>
      </c>
    </row>
    <row r="1949" spans="11:11" x14ac:dyDescent="0.25">
      <c r="K1949" s="4" t="str">
        <f>IFERROR(VLOOKUP(J1949,Config!$A:$B,2,0),"")</f>
        <v/>
      </c>
    </row>
    <row r="1950" spans="11:11" x14ac:dyDescent="0.25">
      <c r="K1950" s="4" t="str">
        <f>IFERROR(VLOOKUP(J1950,Config!$A:$B,2,0),"")</f>
        <v/>
      </c>
    </row>
    <row r="1951" spans="11:11" x14ac:dyDescent="0.25">
      <c r="K1951" s="4" t="str">
        <f>IFERROR(VLOOKUP(J1951,Config!$A:$B,2,0),"")</f>
        <v/>
      </c>
    </row>
    <row r="1952" spans="11:11" x14ac:dyDescent="0.25">
      <c r="K1952" s="4" t="str">
        <f>IFERROR(VLOOKUP(J1952,Config!$A:$B,2,0),"")</f>
        <v/>
      </c>
    </row>
    <row r="1953" spans="11:11" x14ac:dyDescent="0.25">
      <c r="K1953" s="4" t="str">
        <f>IFERROR(VLOOKUP(J1953,Config!$A:$B,2,0),"")</f>
        <v/>
      </c>
    </row>
    <row r="1954" spans="11:11" x14ac:dyDescent="0.25">
      <c r="K1954" s="4" t="str">
        <f>IFERROR(VLOOKUP(J1954,Config!$A:$B,2,0),"")</f>
        <v/>
      </c>
    </row>
    <row r="1955" spans="11:11" x14ac:dyDescent="0.25">
      <c r="K1955" s="4" t="str">
        <f>IFERROR(VLOOKUP(J1955,Config!$A:$B,2,0),"")</f>
        <v/>
      </c>
    </row>
    <row r="1956" spans="11:11" x14ac:dyDescent="0.25">
      <c r="K1956" s="4" t="str">
        <f>IFERROR(VLOOKUP(J1956,Config!$A:$B,2,0),"")</f>
        <v/>
      </c>
    </row>
    <row r="1957" spans="11:11" x14ac:dyDescent="0.25">
      <c r="K1957" s="4" t="str">
        <f>IFERROR(VLOOKUP(J1957,Config!$A:$B,2,0),"")</f>
        <v/>
      </c>
    </row>
    <row r="1958" spans="11:11" x14ac:dyDescent="0.25">
      <c r="K1958" s="4" t="str">
        <f>IFERROR(VLOOKUP(J1958,Config!$A:$B,2,0),"")</f>
        <v/>
      </c>
    </row>
    <row r="1959" spans="11:11" x14ac:dyDescent="0.25">
      <c r="K1959" s="4" t="str">
        <f>IFERROR(VLOOKUP(J1959,Config!$A:$B,2,0),"")</f>
        <v/>
      </c>
    </row>
    <row r="1960" spans="11:11" x14ac:dyDescent="0.25">
      <c r="K1960" s="4" t="str">
        <f>IFERROR(VLOOKUP(J1960,Config!$A:$B,2,0),"")</f>
        <v/>
      </c>
    </row>
    <row r="1961" spans="11:11" x14ac:dyDescent="0.25">
      <c r="K1961" s="4" t="str">
        <f>IFERROR(VLOOKUP(J1961,Config!$A:$B,2,0),"")</f>
        <v/>
      </c>
    </row>
    <row r="1962" spans="11:11" x14ac:dyDescent="0.25">
      <c r="K1962" s="4" t="str">
        <f>IFERROR(VLOOKUP(J1962,Config!$A:$B,2,0),"")</f>
        <v/>
      </c>
    </row>
    <row r="1963" spans="11:11" x14ac:dyDescent="0.25">
      <c r="K1963" s="4" t="str">
        <f>IFERROR(VLOOKUP(J1963,Config!$A:$B,2,0),"")</f>
        <v/>
      </c>
    </row>
    <row r="1964" spans="11:11" x14ac:dyDescent="0.25">
      <c r="K1964" s="4" t="str">
        <f>IFERROR(VLOOKUP(J1964,Config!$A:$B,2,0),"")</f>
        <v/>
      </c>
    </row>
    <row r="1965" spans="11:11" x14ac:dyDescent="0.25">
      <c r="K1965" s="4" t="str">
        <f>IFERROR(VLOOKUP(J1965,Config!$A:$B,2,0),"")</f>
        <v/>
      </c>
    </row>
    <row r="1966" spans="11:11" x14ac:dyDescent="0.25">
      <c r="K1966" s="4" t="str">
        <f>IFERROR(VLOOKUP(J1966,Config!$A:$B,2,0),"")</f>
        <v/>
      </c>
    </row>
    <row r="1967" spans="11:11" x14ac:dyDescent="0.25">
      <c r="K1967" s="4" t="str">
        <f>IFERROR(VLOOKUP(J1967,Config!$A:$B,2,0),"")</f>
        <v/>
      </c>
    </row>
    <row r="1968" spans="11:11" x14ac:dyDescent="0.25">
      <c r="K1968" s="4" t="str">
        <f>IFERROR(VLOOKUP(J1968,Config!$A:$B,2,0),"")</f>
        <v/>
      </c>
    </row>
    <row r="1969" spans="11:11" x14ac:dyDescent="0.25">
      <c r="K1969" s="4" t="str">
        <f>IFERROR(VLOOKUP(J1969,Config!$A:$B,2,0),"")</f>
        <v/>
      </c>
    </row>
    <row r="1970" spans="11:11" x14ac:dyDescent="0.25">
      <c r="K1970" s="4" t="str">
        <f>IFERROR(VLOOKUP(J1970,Config!$A:$B,2,0),"")</f>
        <v/>
      </c>
    </row>
    <row r="1971" spans="11:11" x14ac:dyDescent="0.25">
      <c r="K1971" s="4" t="str">
        <f>IFERROR(VLOOKUP(J1971,Config!$A:$B,2,0),"")</f>
        <v/>
      </c>
    </row>
    <row r="1972" spans="11:11" x14ac:dyDescent="0.25">
      <c r="K1972" s="4" t="str">
        <f>IFERROR(VLOOKUP(J1972,Config!$A:$B,2,0),"")</f>
        <v/>
      </c>
    </row>
    <row r="1973" spans="11:11" x14ac:dyDescent="0.25">
      <c r="K1973" s="4" t="str">
        <f>IFERROR(VLOOKUP(J1973,Config!$A:$B,2,0),"")</f>
        <v/>
      </c>
    </row>
    <row r="1974" spans="11:11" x14ac:dyDescent="0.25">
      <c r="K1974" s="4" t="str">
        <f>IFERROR(VLOOKUP(J1974,Config!$A:$B,2,0),"")</f>
        <v/>
      </c>
    </row>
    <row r="1975" spans="11:11" x14ac:dyDescent="0.25">
      <c r="K1975" s="4" t="str">
        <f>IFERROR(VLOOKUP(J1975,Config!$A:$B,2,0),"")</f>
        <v/>
      </c>
    </row>
    <row r="1976" spans="11:11" x14ac:dyDescent="0.25">
      <c r="K1976" s="4" t="str">
        <f>IFERROR(VLOOKUP(J1976,Config!$A:$B,2,0),"")</f>
        <v/>
      </c>
    </row>
    <row r="1977" spans="11:11" x14ac:dyDescent="0.25">
      <c r="K1977" s="4" t="str">
        <f>IFERROR(VLOOKUP(J1977,Config!$A:$B,2,0),"")</f>
        <v/>
      </c>
    </row>
    <row r="1978" spans="11:11" x14ac:dyDescent="0.25">
      <c r="K1978" s="4" t="str">
        <f>IFERROR(VLOOKUP(J1978,Config!$A:$B,2,0),"")</f>
        <v/>
      </c>
    </row>
    <row r="1979" spans="11:11" x14ac:dyDescent="0.25">
      <c r="K1979" s="4" t="str">
        <f>IFERROR(VLOOKUP(J1979,Config!$A:$B,2,0),"")</f>
        <v/>
      </c>
    </row>
    <row r="1980" spans="11:11" x14ac:dyDescent="0.25">
      <c r="K1980" s="4" t="str">
        <f>IFERROR(VLOOKUP(J1980,Config!$A:$B,2,0),"")</f>
        <v/>
      </c>
    </row>
    <row r="1981" spans="11:11" x14ac:dyDescent="0.25">
      <c r="K1981" s="4" t="str">
        <f>IFERROR(VLOOKUP(J1981,Config!$A:$B,2,0),"")</f>
        <v/>
      </c>
    </row>
    <row r="1982" spans="11:11" x14ac:dyDescent="0.25">
      <c r="K1982" s="4" t="str">
        <f>IFERROR(VLOOKUP(J1982,Config!$A:$B,2,0),"")</f>
        <v/>
      </c>
    </row>
    <row r="1983" spans="11:11" x14ac:dyDescent="0.25">
      <c r="K1983" s="4" t="str">
        <f>IFERROR(VLOOKUP(J1983,Config!$A:$B,2,0),"")</f>
        <v/>
      </c>
    </row>
    <row r="1984" spans="11:11" x14ac:dyDescent="0.25">
      <c r="K1984" s="4" t="str">
        <f>IFERROR(VLOOKUP(J1984,Config!$A:$B,2,0),"")</f>
        <v/>
      </c>
    </row>
    <row r="1985" spans="11:11" x14ac:dyDescent="0.25">
      <c r="K1985" s="4" t="str">
        <f>IFERROR(VLOOKUP(J1985,Config!$A:$B,2,0),"")</f>
        <v/>
      </c>
    </row>
    <row r="1986" spans="11:11" x14ac:dyDescent="0.25">
      <c r="K1986" s="4" t="str">
        <f>IFERROR(VLOOKUP(J1986,Config!$A:$B,2,0),"")</f>
        <v/>
      </c>
    </row>
    <row r="1987" spans="11:11" x14ac:dyDescent="0.25">
      <c r="K1987" s="4" t="str">
        <f>IFERROR(VLOOKUP(J1987,Config!$A:$B,2,0),"")</f>
        <v/>
      </c>
    </row>
    <row r="1988" spans="11:11" x14ac:dyDescent="0.25">
      <c r="K1988" s="4" t="str">
        <f>IFERROR(VLOOKUP(J1988,Config!$A:$B,2,0),"")</f>
        <v/>
      </c>
    </row>
    <row r="1989" spans="11:11" x14ac:dyDescent="0.25">
      <c r="K1989" s="4" t="str">
        <f>IFERROR(VLOOKUP(J1989,Config!$A:$B,2,0),"")</f>
        <v/>
      </c>
    </row>
    <row r="1990" spans="11:11" x14ac:dyDescent="0.25">
      <c r="K1990" s="4" t="str">
        <f>IFERROR(VLOOKUP(J1990,Config!$A:$B,2,0),"")</f>
        <v/>
      </c>
    </row>
    <row r="1991" spans="11:11" x14ac:dyDescent="0.25">
      <c r="K1991" s="4" t="str">
        <f>IFERROR(VLOOKUP(J1991,Config!$A:$B,2,0),"")</f>
        <v/>
      </c>
    </row>
    <row r="1992" spans="11:11" x14ac:dyDescent="0.25">
      <c r="K1992" s="4" t="str">
        <f>IFERROR(VLOOKUP(J1992,Config!$A:$B,2,0),"")</f>
        <v/>
      </c>
    </row>
    <row r="1993" spans="11:11" x14ac:dyDescent="0.25">
      <c r="K1993" s="4" t="str">
        <f>IFERROR(VLOOKUP(J1993,Config!$A:$B,2,0),"")</f>
        <v/>
      </c>
    </row>
    <row r="1994" spans="11:11" x14ac:dyDescent="0.25">
      <c r="K1994" s="4" t="str">
        <f>IFERROR(VLOOKUP(J1994,Config!$A:$B,2,0),"")</f>
        <v/>
      </c>
    </row>
    <row r="1995" spans="11:11" x14ac:dyDescent="0.25">
      <c r="K1995" s="4" t="str">
        <f>IFERROR(VLOOKUP(J1995,Config!$A:$B,2,0),"")</f>
        <v/>
      </c>
    </row>
    <row r="1996" spans="11:11" x14ac:dyDescent="0.25">
      <c r="K1996" s="4" t="str">
        <f>IFERROR(VLOOKUP(J1996,Config!$A:$B,2,0),"")</f>
        <v/>
      </c>
    </row>
    <row r="1997" spans="11:11" x14ac:dyDescent="0.25">
      <c r="K1997" s="4" t="str">
        <f>IFERROR(VLOOKUP(J1997,Config!$A:$B,2,0),"")</f>
        <v/>
      </c>
    </row>
    <row r="1998" spans="11:11" x14ac:dyDescent="0.25">
      <c r="K1998" s="4" t="str">
        <f>IFERROR(VLOOKUP(J1998,Config!$A:$B,2,0),"")</f>
        <v/>
      </c>
    </row>
    <row r="1999" spans="11:11" x14ac:dyDescent="0.25">
      <c r="K1999" s="4" t="str">
        <f>IFERROR(VLOOKUP(J1999,Config!$A:$B,2,0),"")</f>
        <v/>
      </c>
    </row>
    <row r="2000" spans="11:11" x14ac:dyDescent="0.25">
      <c r="K2000" s="4" t="str">
        <f>IFERROR(VLOOKUP(J2000,Config!$A:$B,2,0),"")</f>
        <v/>
      </c>
    </row>
    <row r="2001" spans="11:11" x14ac:dyDescent="0.25">
      <c r="K2001" s="4" t="str">
        <f>IFERROR(VLOOKUP(J2001,Config!$A:$B,2,0),"")</f>
        <v/>
      </c>
    </row>
    <row r="2002" spans="11:11" x14ac:dyDescent="0.25">
      <c r="K2002" s="4" t="str">
        <f>IFERROR(VLOOKUP(J2002,Config!$A:$B,2,0),"")</f>
        <v/>
      </c>
    </row>
    <row r="2003" spans="11:11" x14ac:dyDescent="0.25">
      <c r="K2003" s="4" t="str">
        <f>IFERROR(VLOOKUP(J2003,Config!$A:$B,2,0),"")</f>
        <v/>
      </c>
    </row>
    <row r="2004" spans="11:11" x14ac:dyDescent="0.25">
      <c r="K2004" s="4" t="str">
        <f>IFERROR(VLOOKUP(J2004,Config!$A:$B,2,0),"")</f>
        <v/>
      </c>
    </row>
    <row r="2005" spans="11:11" x14ac:dyDescent="0.25">
      <c r="K2005" s="4" t="str">
        <f>IFERROR(VLOOKUP(J2005,Config!$A:$B,2,0),"")</f>
        <v/>
      </c>
    </row>
    <row r="2006" spans="11:11" x14ac:dyDescent="0.25">
      <c r="K2006" s="4" t="str">
        <f>IFERROR(VLOOKUP(J2006,Config!$A:$B,2,0),"")</f>
        <v/>
      </c>
    </row>
    <row r="2007" spans="11:11" x14ac:dyDescent="0.25">
      <c r="K2007" s="4" t="str">
        <f>IFERROR(VLOOKUP(J2007,Config!$A:$B,2,0),"")</f>
        <v/>
      </c>
    </row>
    <row r="2008" spans="11:11" x14ac:dyDescent="0.25">
      <c r="K2008" s="4" t="str">
        <f>IFERROR(VLOOKUP(J2008,Config!$A:$B,2,0),"")</f>
        <v/>
      </c>
    </row>
    <row r="2009" spans="11:11" x14ac:dyDescent="0.25">
      <c r="K2009" s="4" t="str">
        <f>IFERROR(VLOOKUP(J2009,Config!$A:$B,2,0),"")</f>
        <v/>
      </c>
    </row>
    <row r="2010" spans="11:11" x14ac:dyDescent="0.25">
      <c r="K2010" s="4" t="str">
        <f>IFERROR(VLOOKUP(J2010,Config!$A:$B,2,0),"")</f>
        <v/>
      </c>
    </row>
    <row r="2011" spans="11:11" x14ac:dyDescent="0.25">
      <c r="K2011" s="4" t="str">
        <f>IFERROR(VLOOKUP(J2011,Config!$A:$B,2,0),"")</f>
        <v/>
      </c>
    </row>
    <row r="2012" spans="11:11" x14ac:dyDescent="0.25">
      <c r="K2012" s="4" t="str">
        <f>IFERROR(VLOOKUP(J2012,Config!$A:$B,2,0),"")</f>
        <v/>
      </c>
    </row>
    <row r="2013" spans="11:11" x14ac:dyDescent="0.25">
      <c r="K2013" s="4" t="str">
        <f>IFERROR(VLOOKUP(J2013,Config!$A:$B,2,0),"")</f>
        <v/>
      </c>
    </row>
    <row r="2014" spans="11:11" x14ac:dyDescent="0.25">
      <c r="K2014" s="4" t="str">
        <f>IFERROR(VLOOKUP(J2014,Config!$A:$B,2,0),"")</f>
        <v/>
      </c>
    </row>
    <row r="2015" spans="11:11" x14ac:dyDescent="0.25">
      <c r="K2015" s="4" t="str">
        <f>IFERROR(VLOOKUP(J2015,Config!$A:$B,2,0),"")</f>
        <v/>
      </c>
    </row>
    <row r="2016" spans="11:11" x14ac:dyDescent="0.25">
      <c r="K2016" s="4" t="str">
        <f>IFERROR(VLOOKUP(J2016,Config!$A:$B,2,0),"")</f>
        <v/>
      </c>
    </row>
    <row r="2017" spans="11:11" x14ac:dyDescent="0.25">
      <c r="K2017" s="4" t="str">
        <f>IFERROR(VLOOKUP(J2017,Config!$A:$B,2,0),"")</f>
        <v/>
      </c>
    </row>
    <row r="2018" spans="11:11" x14ac:dyDescent="0.25">
      <c r="K2018" s="4" t="str">
        <f>IFERROR(VLOOKUP(J2018,Config!$A:$B,2,0),"")</f>
        <v/>
      </c>
    </row>
    <row r="2019" spans="11:11" x14ac:dyDescent="0.25">
      <c r="K2019" s="4" t="str">
        <f>IFERROR(VLOOKUP(J2019,Config!$A:$B,2,0),"")</f>
        <v/>
      </c>
    </row>
    <row r="2020" spans="11:11" x14ac:dyDescent="0.25">
      <c r="K2020" s="4" t="str">
        <f>IFERROR(VLOOKUP(J2020,Config!$A:$B,2,0),"")</f>
        <v/>
      </c>
    </row>
    <row r="2021" spans="11:11" x14ac:dyDescent="0.25">
      <c r="K2021" s="4" t="str">
        <f>IFERROR(VLOOKUP(J2021,Config!$A:$B,2,0),"")</f>
        <v/>
      </c>
    </row>
    <row r="2022" spans="11:11" x14ac:dyDescent="0.25">
      <c r="K2022" s="4" t="str">
        <f>IFERROR(VLOOKUP(J2022,Config!$A:$B,2,0),"")</f>
        <v/>
      </c>
    </row>
    <row r="2023" spans="11:11" x14ac:dyDescent="0.25">
      <c r="K2023" s="4" t="str">
        <f>IFERROR(VLOOKUP(J2023,Config!$A:$B,2,0),"")</f>
        <v/>
      </c>
    </row>
    <row r="2024" spans="11:11" x14ac:dyDescent="0.25">
      <c r="K2024" s="4" t="str">
        <f>IFERROR(VLOOKUP(J2024,Config!$A:$B,2,0),"")</f>
        <v/>
      </c>
    </row>
    <row r="2025" spans="11:11" x14ac:dyDescent="0.25">
      <c r="K2025" s="4" t="str">
        <f>IFERROR(VLOOKUP(J2025,Config!$A:$B,2,0),"")</f>
        <v/>
      </c>
    </row>
    <row r="2026" spans="11:11" x14ac:dyDescent="0.25">
      <c r="K2026" s="4" t="str">
        <f>IFERROR(VLOOKUP(J2026,Config!$A:$B,2,0),"")</f>
        <v/>
      </c>
    </row>
    <row r="2027" spans="11:11" x14ac:dyDescent="0.25">
      <c r="K2027" s="4" t="str">
        <f>IFERROR(VLOOKUP(J2027,Config!$A:$B,2,0),"")</f>
        <v/>
      </c>
    </row>
    <row r="2028" spans="11:11" x14ac:dyDescent="0.25">
      <c r="K2028" s="4" t="str">
        <f>IFERROR(VLOOKUP(J2028,Config!$A:$B,2,0),"")</f>
        <v/>
      </c>
    </row>
    <row r="2029" spans="11:11" x14ac:dyDescent="0.25">
      <c r="K2029" s="4" t="str">
        <f>IFERROR(VLOOKUP(J2029,Config!$A:$B,2,0),"")</f>
        <v/>
      </c>
    </row>
    <row r="2030" spans="11:11" x14ac:dyDescent="0.25">
      <c r="K2030" s="4" t="str">
        <f>IFERROR(VLOOKUP(J2030,Config!$A:$B,2,0),"")</f>
        <v/>
      </c>
    </row>
    <row r="2031" spans="11:11" x14ac:dyDescent="0.25">
      <c r="K2031" s="4" t="str">
        <f>IFERROR(VLOOKUP(J2031,Config!$A:$B,2,0),"")</f>
        <v/>
      </c>
    </row>
    <row r="2032" spans="11:11" x14ac:dyDescent="0.25">
      <c r="K2032" s="4" t="str">
        <f>IFERROR(VLOOKUP(J2032,Config!$A:$B,2,0),"")</f>
        <v/>
      </c>
    </row>
    <row r="2033" spans="11:11" x14ac:dyDescent="0.25">
      <c r="K2033" s="4" t="str">
        <f>IFERROR(VLOOKUP(J2033,Config!$A:$B,2,0),"")</f>
        <v/>
      </c>
    </row>
    <row r="2034" spans="11:11" x14ac:dyDescent="0.25">
      <c r="K2034" s="4" t="str">
        <f>IFERROR(VLOOKUP(J2034,Config!$A:$B,2,0),"")</f>
        <v/>
      </c>
    </row>
    <row r="2035" spans="11:11" x14ac:dyDescent="0.25">
      <c r="K2035" s="4" t="str">
        <f>IFERROR(VLOOKUP(J2035,Config!$A:$B,2,0),"")</f>
        <v/>
      </c>
    </row>
    <row r="2036" spans="11:11" x14ac:dyDescent="0.25">
      <c r="K2036" s="4" t="str">
        <f>IFERROR(VLOOKUP(J2036,Config!$A:$B,2,0),"")</f>
        <v/>
      </c>
    </row>
    <row r="2037" spans="11:11" x14ac:dyDescent="0.25">
      <c r="K2037" s="4" t="str">
        <f>IFERROR(VLOOKUP(J2037,Config!$A:$B,2,0),"")</f>
        <v/>
      </c>
    </row>
    <row r="2038" spans="11:11" x14ac:dyDescent="0.25">
      <c r="K2038" s="4" t="str">
        <f>IFERROR(VLOOKUP(J2038,Config!$A:$B,2,0),"")</f>
        <v/>
      </c>
    </row>
    <row r="2039" spans="11:11" x14ac:dyDescent="0.25">
      <c r="K2039" s="4" t="str">
        <f>IFERROR(VLOOKUP(J2039,Config!$A:$B,2,0),"")</f>
        <v/>
      </c>
    </row>
    <row r="2040" spans="11:11" x14ac:dyDescent="0.25">
      <c r="K2040" s="4" t="str">
        <f>IFERROR(VLOOKUP(J2040,Config!$A:$B,2,0),"")</f>
        <v/>
      </c>
    </row>
    <row r="2041" spans="11:11" x14ac:dyDescent="0.25">
      <c r="K2041" s="4" t="str">
        <f>IFERROR(VLOOKUP(J2041,Config!$A:$B,2,0),"")</f>
        <v/>
      </c>
    </row>
    <row r="2042" spans="11:11" x14ac:dyDescent="0.25">
      <c r="K2042" s="4" t="str">
        <f>IFERROR(VLOOKUP(J2042,Config!$A:$B,2,0),"")</f>
        <v/>
      </c>
    </row>
    <row r="2043" spans="11:11" x14ac:dyDescent="0.25">
      <c r="K2043" s="4" t="str">
        <f>IFERROR(VLOOKUP(J2043,Config!$A:$B,2,0),"")</f>
        <v/>
      </c>
    </row>
    <row r="2044" spans="11:11" x14ac:dyDescent="0.25">
      <c r="K2044" s="4" t="str">
        <f>IFERROR(VLOOKUP(J2044,Config!$A:$B,2,0),"")</f>
        <v/>
      </c>
    </row>
    <row r="2045" spans="11:11" x14ac:dyDescent="0.25">
      <c r="K2045" s="4" t="str">
        <f>IFERROR(VLOOKUP(J2045,Config!$A:$B,2,0),"")</f>
        <v/>
      </c>
    </row>
    <row r="2046" spans="11:11" x14ac:dyDescent="0.25">
      <c r="K2046" s="4" t="str">
        <f>IFERROR(VLOOKUP(J2046,Config!$A:$B,2,0),"")</f>
        <v/>
      </c>
    </row>
    <row r="2047" spans="11:11" x14ac:dyDescent="0.25">
      <c r="K2047" s="4" t="str">
        <f>IFERROR(VLOOKUP(J2047,Config!$A:$B,2,0),"")</f>
        <v/>
      </c>
    </row>
    <row r="2048" spans="11:11" x14ac:dyDescent="0.25">
      <c r="K2048" s="4" t="str">
        <f>IFERROR(VLOOKUP(J2048,Config!$A:$B,2,0),"")</f>
        <v/>
      </c>
    </row>
    <row r="2049" spans="11:11" x14ac:dyDescent="0.25">
      <c r="K2049" s="4" t="str">
        <f>IFERROR(VLOOKUP(J2049,Config!$A:$B,2,0),"")</f>
        <v/>
      </c>
    </row>
    <row r="2050" spans="11:11" x14ac:dyDescent="0.25">
      <c r="K2050" s="4" t="str">
        <f>IFERROR(VLOOKUP(J2050,Config!$A:$B,2,0),"")</f>
        <v/>
      </c>
    </row>
    <row r="2051" spans="11:11" x14ac:dyDescent="0.25">
      <c r="K2051" s="4" t="str">
        <f>IFERROR(VLOOKUP(J2051,Config!$A:$B,2,0),"")</f>
        <v/>
      </c>
    </row>
    <row r="2052" spans="11:11" x14ac:dyDescent="0.25">
      <c r="K2052" s="4" t="str">
        <f>IFERROR(VLOOKUP(J2052,Config!$A:$B,2,0),"")</f>
        <v/>
      </c>
    </row>
    <row r="2053" spans="11:11" x14ac:dyDescent="0.25">
      <c r="K2053" s="4" t="str">
        <f>IFERROR(VLOOKUP(J2053,Config!$A:$B,2,0),"")</f>
        <v/>
      </c>
    </row>
    <row r="2054" spans="11:11" x14ac:dyDescent="0.25">
      <c r="K2054" s="4" t="str">
        <f>IFERROR(VLOOKUP(J2054,Config!$A:$B,2,0),"")</f>
        <v/>
      </c>
    </row>
    <row r="2055" spans="11:11" x14ac:dyDescent="0.25">
      <c r="K2055" s="4" t="str">
        <f>IFERROR(VLOOKUP(J2055,Config!$A:$B,2,0),"")</f>
        <v/>
      </c>
    </row>
    <row r="2056" spans="11:11" x14ac:dyDescent="0.25">
      <c r="K2056" s="4" t="str">
        <f>IFERROR(VLOOKUP(J2056,Config!$A:$B,2,0),"")</f>
        <v/>
      </c>
    </row>
    <row r="2057" spans="11:11" x14ac:dyDescent="0.25">
      <c r="K2057" s="4" t="str">
        <f>IFERROR(VLOOKUP(J2057,Config!$A:$B,2,0),"")</f>
        <v/>
      </c>
    </row>
    <row r="2058" spans="11:11" x14ac:dyDescent="0.25">
      <c r="K2058" s="4" t="str">
        <f>IFERROR(VLOOKUP(J2058,Config!$A:$B,2,0),"")</f>
        <v/>
      </c>
    </row>
    <row r="2059" spans="11:11" x14ac:dyDescent="0.25">
      <c r="K2059" s="4" t="str">
        <f>IFERROR(VLOOKUP(J2059,Config!$A:$B,2,0),"")</f>
        <v/>
      </c>
    </row>
    <row r="2060" spans="11:11" x14ac:dyDescent="0.25">
      <c r="K2060" s="4" t="str">
        <f>IFERROR(VLOOKUP(J2060,Config!$A:$B,2,0),"")</f>
        <v/>
      </c>
    </row>
    <row r="2061" spans="11:11" x14ac:dyDescent="0.25">
      <c r="K2061" s="4" t="str">
        <f>IFERROR(VLOOKUP(J2061,Config!$A:$B,2,0),"")</f>
        <v/>
      </c>
    </row>
    <row r="2062" spans="11:11" x14ac:dyDescent="0.25">
      <c r="K2062" s="4" t="str">
        <f>IFERROR(VLOOKUP(J2062,Config!$A:$B,2,0),"")</f>
        <v/>
      </c>
    </row>
    <row r="2063" spans="11:11" x14ac:dyDescent="0.25">
      <c r="K2063" s="4" t="str">
        <f>IFERROR(VLOOKUP(J2063,Config!$A:$B,2,0),"")</f>
        <v/>
      </c>
    </row>
    <row r="2064" spans="11:11" x14ac:dyDescent="0.25">
      <c r="K2064" s="4" t="str">
        <f>IFERROR(VLOOKUP(J2064,Config!$A:$B,2,0),"")</f>
        <v/>
      </c>
    </row>
    <row r="2065" spans="11:11" x14ac:dyDescent="0.25">
      <c r="K2065" s="4" t="str">
        <f>IFERROR(VLOOKUP(J2065,Config!$A:$B,2,0),"")</f>
        <v/>
      </c>
    </row>
    <row r="2066" spans="11:11" x14ac:dyDescent="0.25">
      <c r="K2066" s="4" t="str">
        <f>IFERROR(VLOOKUP(J2066,Config!$A:$B,2,0),"")</f>
        <v/>
      </c>
    </row>
    <row r="2067" spans="11:11" x14ac:dyDescent="0.25">
      <c r="K2067" s="4" t="str">
        <f>IFERROR(VLOOKUP(J2067,Config!$A:$B,2,0),"")</f>
        <v/>
      </c>
    </row>
    <row r="2068" spans="11:11" x14ac:dyDescent="0.25">
      <c r="K2068" s="4" t="str">
        <f>IFERROR(VLOOKUP(J2068,Config!$A:$B,2,0),"")</f>
        <v/>
      </c>
    </row>
    <row r="2069" spans="11:11" x14ac:dyDescent="0.25">
      <c r="K2069" s="4" t="str">
        <f>IFERROR(VLOOKUP(J2069,Config!$A:$B,2,0),"")</f>
        <v/>
      </c>
    </row>
    <row r="2070" spans="11:11" x14ac:dyDescent="0.25">
      <c r="K2070" s="4" t="str">
        <f>IFERROR(VLOOKUP(J2070,Config!$A:$B,2,0),"")</f>
        <v/>
      </c>
    </row>
    <row r="2071" spans="11:11" x14ac:dyDescent="0.25">
      <c r="K2071" s="4" t="str">
        <f>IFERROR(VLOOKUP(J2071,Config!$A:$B,2,0),"")</f>
        <v/>
      </c>
    </row>
    <row r="2072" spans="11:11" x14ac:dyDescent="0.25">
      <c r="K2072" s="4" t="str">
        <f>IFERROR(VLOOKUP(J2072,Config!$A:$B,2,0),"")</f>
        <v/>
      </c>
    </row>
    <row r="2073" spans="11:11" x14ac:dyDescent="0.25">
      <c r="K2073" s="4" t="str">
        <f>IFERROR(VLOOKUP(J2073,Config!$A:$B,2,0),"")</f>
        <v/>
      </c>
    </row>
    <row r="2074" spans="11:11" x14ac:dyDescent="0.25">
      <c r="K2074" s="4" t="str">
        <f>IFERROR(VLOOKUP(J2074,Config!$A:$B,2,0),"")</f>
        <v/>
      </c>
    </row>
    <row r="2075" spans="11:11" x14ac:dyDescent="0.25">
      <c r="K2075" s="4" t="str">
        <f>IFERROR(VLOOKUP(J2075,Config!$A:$B,2,0),"")</f>
        <v/>
      </c>
    </row>
    <row r="2076" spans="11:11" x14ac:dyDescent="0.25">
      <c r="K2076" s="4" t="str">
        <f>IFERROR(VLOOKUP(J2076,Config!$A:$B,2,0),"")</f>
        <v/>
      </c>
    </row>
    <row r="2077" spans="11:11" x14ac:dyDescent="0.25">
      <c r="K2077" s="4" t="str">
        <f>IFERROR(VLOOKUP(J2077,Config!$A:$B,2,0),"")</f>
        <v/>
      </c>
    </row>
    <row r="2078" spans="11:11" x14ac:dyDescent="0.25">
      <c r="K2078" s="4" t="str">
        <f>IFERROR(VLOOKUP(J2078,Config!$A:$B,2,0),"")</f>
        <v/>
      </c>
    </row>
    <row r="2079" spans="11:11" x14ac:dyDescent="0.25">
      <c r="K2079" s="4" t="str">
        <f>IFERROR(VLOOKUP(J2079,Config!$A:$B,2,0),"")</f>
        <v/>
      </c>
    </row>
    <row r="2080" spans="11:11" x14ac:dyDescent="0.25">
      <c r="K2080" s="4" t="str">
        <f>IFERROR(VLOOKUP(J2080,Config!$A:$B,2,0),"")</f>
        <v/>
      </c>
    </row>
    <row r="2081" spans="11:11" x14ac:dyDescent="0.25">
      <c r="K2081" s="4" t="str">
        <f>IFERROR(VLOOKUP(J2081,Config!$A:$B,2,0),"")</f>
        <v/>
      </c>
    </row>
    <row r="2082" spans="11:11" x14ac:dyDescent="0.25">
      <c r="K2082" s="4" t="str">
        <f>IFERROR(VLOOKUP(J2082,Config!$A:$B,2,0),"")</f>
        <v/>
      </c>
    </row>
    <row r="2083" spans="11:11" x14ac:dyDescent="0.25">
      <c r="K2083" s="4" t="str">
        <f>IFERROR(VLOOKUP(J2083,Config!$A:$B,2,0),"")</f>
        <v/>
      </c>
    </row>
    <row r="2084" spans="11:11" x14ac:dyDescent="0.25">
      <c r="K2084" s="4" t="str">
        <f>IFERROR(VLOOKUP(J2084,Config!$A:$B,2,0),"")</f>
        <v/>
      </c>
    </row>
    <row r="2085" spans="11:11" x14ac:dyDescent="0.25">
      <c r="K2085" s="4" t="str">
        <f>IFERROR(VLOOKUP(J2085,Config!$A:$B,2,0),"")</f>
        <v/>
      </c>
    </row>
    <row r="2086" spans="11:11" x14ac:dyDescent="0.25">
      <c r="K2086" s="4" t="str">
        <f>IFERROR(VLOOKUP(J2086,Config!$A:$B,2,0),"")</f>
        <v/>
      </c>
    </row>
    <row r="2087" spans="11:11" x14ac:dyDescent="0.25">
      <c r="K2087" s="4" t="str">
        <f>IFERROR(VLOOKUP(J2087,Config!$A:$B,2,0),"")</f>
        <v/>
      </c>
    </row>
    <row r="2088" spans="11:11" x14ac:dyDescent="0.25">
      <c r="K2088" s="4" t="str">
        <f>IFERROR(VLOOKUP(J2088,Config!$A:$B,2,0),"")</f>
        <v/>
      </c>
    </row>
    <row r="2089" spans="11:11" x14ac:dyDescent="0.25">
      <c r="K2089" s="4" t="str">
        <f>IFERROR(VLOOKUP(J2089,Config!$A:$B,2,0),"")</f>
        <v/>
      </c>
    </row>
    <row r="2090" spans="11:11" x14ac:dyDescent="0.25">
      <c r="K2090" s="4" t="str">
        <f>IFERROR(VLOOKUP(J2090,Config!$A:$B,2,0),"")</f>
        <v/>
      </c>
    </row>
    <row r="2091" spans="11:11" x14ac:dyDescent="0.25">
      <c r="K2091" s="4" t="str">
        <f>IFERROR(VLOOKUP(J2091,Config!$A:$B,2,0),"")</f>
        <v/>
      </c>
    </row>
    <row r="2092" spans="11:11" x14ac:dyDescent="0.25">
      <c r="K2092" s="4" t="str">
        <f>IFERROR(VLOOKUP(J2092,Config!$A:$B,2,0),"")</f>
        <v/>
      </c>
    </row>
    <row r="2093" spans="11:11" x14ac:dyDescent="0.25">
      <c r="K2093" s="4" t="str">
        <f>IFERROR(VLOOKUP(J2093,Config!$A:$B,2,0),"")</f>
        <v/>
      </c>
    </row>
    <row r="2094" spans="11:11" x14ac:dyDescent="0.25">
      <c r="K2094" s="4" t="str">
        <f>IFERROR(VLOOKUP(J2094,Config!$A:$B,2,0),"")</f>
        <v/>
      </c>
    </row>
    <row r="2095" spans="11:11" x14ac:dyDescent="0.25">
      <c r="K2095" s="4" t="str">
        <f>IFERROR(VLOOKUP(J2095,Config!$A:$B,2,0),"")</f>
        <v/>
      </c>
    </row>
    <row r="2096" spans="11:11" x14ac:dyDescent="0.25">
      <c r="K2096" s="4" t="str">
        <f>IFERROR(VLOOKUP(J2096,Config!$A:$B,2,0),"")</f>
        <v/>
      </c>
    </row>
    <row r="2097" spans="11:11" x14ac:dyDescent="0.25">
      <c r="K2097" s="4" t="str">
        <f>IFERROR(VLOOKUP(J2097,Config!$A:$B,2,0),"")</f>
        <v/>
      </c>
    </row>
    <row r="2098" spans="11:11" x14ac:dyDescent="0.25">
      <c r="K2098" s="4" t="str">
        <f>IFERROR(VLOOKUP(J2098,Config!$A:$B,2,0),"")</f>
        <v/>
      </c>
    </row>
    <row r="2099" spans="11:11" x14ac:dyDescent="0.25">
      <c r="K2099" s="4" t="str">
        <f>IFERROR(VLOOKUP(J2099,Config!$A:$B,2,0),"")</f>
        <v/>
      </c>
    </row>
    <row r="2100" spans="11:11" x14ac:dyDescent="0.25">
      <c r="K2100" s="4" t="str">
        <f>IFERROR(VLOOKUP(J2100,Config!$A:$B,2,0),"")</f>
        <v/>
      </c>
    </row>
    <row r="2101" spans="11:11" x14ac:dyDescent="0.25">
      <c r="K2101" s="4" t="str">
        <f>IFERROR(VLOOKUP(J2101,Config!$A:$B,2,0),"")</f>
        <v/>
      </c>
    </row>
    <row r="2102" spans="11:11" x14ac:dyDescent="0.25">
      <c r="K2102" s="4" t="str">
        <f>IFERROR(VLOOKUP(J2102,Config!$A:$B,2,0),"")</f>
        <v/>
      </c>
    </row>
    <row r="2103" spans="11:11" x14ac:dyDescent="0.25">
      <c r="K2103" s="4" t="str">
        <f>IFERROR(VLOOKUP(J2103,Config!$A:$B,2,0),"")</f>
        <v/>
      </c>
    </row>
    <row r="2104" spans="11:11" x14ac:dyDescent="0.25">
      <c r="K2104" s="4" t="str">
        <f>IFERROR(VLOOKUP(J2104,Config!$A:$B,2,0),"")</f>
        <v/>
      </c>
    </row>
    <row r="2105" spans="11:11" x14ac:dyDescent="0.25">
      <c r="K2105" s="4" t="str">
        <f>IFERROR(VLOOKUP(J2105,Config!$A:$B,2,0),"")</f>
        <v/>
      </c>
    </row>
    <row r="2106" spans="11:11" x14ac:dyDescent="0.25">
      <c r="K2106" s="4" t="str">
        <f>IFERROR(VLOOKUP(J2106,Config!$A:$B,2,0),"")</f>
        <v/>
      </c>
    </row>
    <row r="2107" spans="11:11" x14ac:dyDescent="0.25">
      <c r="K2107" s="4" t="str">
        <f>IFERROR(VLOOKUP(J2107,Config!$A:$B,2,0),"")</f>
        <v/>
      </c>
    </row>
    <row r="2108" spans="11:11" x14ac:dyDescent="0.25">
      <c r="K2108" s="4" t="str">
        <f>IFERROR(VLOOKUP(J2108,Config!$A:$B,2,0),"")</f>
        <v/>
      </c>
    </row>
    <row r="2109" spans="11:11" x14ac:dyDescent="0.25">
      <c r="K2109" s="4" t="str">
        <f>IFERROR(VLOOKUP(J2109,Config!$A:$B,2,0),"")</f>
        <v/>
      </c>
    </row>
    <row r="2110" spans="11:11" x14ac:dyDescent="0.25">
      <c r="K2110" s="4" t="str">
        <f>IFERROR(VLOOKUP(J2110,Config!$A:$B,2,0),"")</f>
        <v/>
      </c>
    </row>
    <row r="2111" spans="11:11" x14ac:dyDescent="0.25">
      <c r="K2111" s="4" t="str">
        <f>IFERROR(VLOOKUP(J2111,Config!$A:$B,2,0),"")</f>
        <v/>
      </c>
    </row>
    <row r="2112" spans="11:11" x14ac:dyDescent="0.25">
      <c r="K2112" s="4" t="str">
        <f>IFERROR(VLOOKUP(J2112,Config!$A:$B,2,0),"")</f>
        <v/>
      </c>
    </row>
    <row r="2113" spans="11:11" x14ac:dyDescent="0.25">
      <c r="K2113" s="4" t="str">
        <f>IFERROR(VLOOKUP(J2113,Config!$A:$B,2,0),"")</f>
        <v/>
      </c>
    </row>
    <row r="2114" spans="11:11" x14ac:dyDescent="0.25">
      <c r="K2114" s="4" t="str">
        <f>IFERROR(VLOOKUP(J2114,Config!$A:$B,2,0),"")</f>
        <v/>
      </c>
    </row>
    <row r="2115" spans="11:11" x14ac:dyDescent="0.25">
      <c r="K2115" s="4" t="str">
        <f>IFERROR(VLOOKUP(J2115,Config!$A:$B,2,0),"")</f>
        <v/>
      </c>
    </row>
    <row r="2116" spans="11:11" x14ac:dyDescent="0.25">
      <c r="K2116" s="4" t="str">
        <f>IFERROR(VLOOKUP(J2116,Config!$A:$B,2,0),"")</f>
        <v/>
      </c>
    </row>
    <row r="2117" spans="11:11" x14ac:dyDescent="0.25">
      <c r="K2117" s="4" t="str">
        <f>IFERROR(VLOOKUP(J2117,Config!$A:$B,2,0),"")</f>
        <v/>
      </c>
    </row>
    <row r="2118" spans="11:11" x14ac:dyDescent="0.25">
      <c r="K2118" s="4" t="str">
        <f>IFERROR(VLOOKUP(J2118,Config!$A:$B,2,0),"")</f>
        <v/>
      </c>
    </row>
    <row r="2119" spans="11:11" x14ac:dyDescent="0.25">
      <c r="K2119" s="4" t="str">
        <f>IFERROR(VLOOKUP(J2119,Config!$A:$B,2,0),"")</f>
        <v/>
      </c>
    </row>
    <row r="2120" spans="11:11" x14ac:dyDescent="0.25">
      <c r="K2120" s="4" t="str">
        <f>IFERROR(VLOOKUP(J2120,Config!$A:$B,2,0),"")</f>
        <v/>
      </c>
    </row>
    <row r="2121" spans="11:11" x14ac:dyDescent="0.25">
      <c r="K2121" s="4" t="str">
        <f>IFERROR(VLOOKUP(J2121,Config!$A:$B,2,0),"")</f>
        <v/>
      </c>
    </row>
    <row r="2122" spans="11:11" x14ac:dyDescent="0.25">
      <c r="K2122" s="4" t="str">
        <f>IFERROR(VLOOKUP(J2122,Config!$A:$B,2,0),"")</f>
        <v/>
      </c>
    </row>
    <row r="2123" spans="11:11" x14ac:dyDescent="0.25">
      <c r="K2123" s="4" t="str">
        <f>IFERROR(VLOOKUP(J2123,Config!$A:$B,2,0),"")</f>
        <v/>
      </c>
    </row>
    <row r="2124" spans="11:11" x14ac:dyDescent="0.25">
      <c r="K2124" s="4" t="str">
        <f>IFERROR(VLOOKUP(J2124,Config!$A:$B,2,0),"")</f>
        <v/>
      </c>
    </row>
    <row r="2125" spans="11:11" x14ac:dyDescent="0.25">
      <c r="K2125" s="4" t="str">
        <f>IFERROR(VLOOKUP(J2125,Config!$A:$B,2,0),"")</f>
        <v/>
      </c>
    </row>
    <row r="2126" spans="11:11" x14ac:dyDescent="0.25">
      <c r="K2126" s="4" t="str">
        <f>IFERROR(VLOOKUP(J2126,Config!$A:$B,2,0),"")</f>
        <v/>
      </c>
    </row>
    <row r="2127" spans="11:11" x14ac:dyDescent="0.25">
      <c r="K2127" s="4" t="str">
        <f>IFERROR(VLOOKUP(J2127,Config!$A:$B,2,0),"")</f>
        <v/>
      </c>
    </row>
    <row r="2128" spans="11:11" x14ac:dyDescent="0.25">
      <c r="K2128" s="4" t="str">
        <f>IFERROR(VLOOKUP(J2128,Config!$A:$B,2,0),"")</f>
        <v/>
      </c>
    </row>
    <row r="2129" spans="11:11" x14ac:dyDescent="0.25">
      <c r="K2129" s="4" t="str">
        <f>IFERROR(VLOOKUP(J2129,Config!$A:$B,2,0),"")</f>
        <v/>
      </c>
    </row>
    <row r="2130" spans="11:11" x14ac:dyDescent="0.25">
      <c r="K2130" s="4" t="str">
        <f>IFERROR(VLOOKUP(J2130,Config!$A:$B,2,0),"")</f>
        <v/>
      </c>
    </row>
    <row r="2131" spans="11:11" x14ac:dyDescent="0.25">
      <c r="K2131" s="4" t="str">
        <f>IFERROR(VLOOKUP(J2131,Config!$A:$B,2,0),"")</f>
        <v/>
      </c>
    </row>
    <row r="2132" spans="11:11" x14ac:dyDescent="0.25">
      <c r="K2132" s="4" t="str">
        <f>IFERROR(VLOOKUP(J2132,Config!$A:$B,2,0),"")</f>
        <v/>
      </c>
    </row>
    <row r="2133" spans="11:11" x14ac:dyDescent="0.25">
      <c r="K2133" s="4" t="str">
        <f>IFERROR(VLOOKUP(J2133,Config!$A:$B,2,0),"")</f>
        <v/>
      </c>
    </row>
    <row r="2134" spans="11:11" x14ac:dyDescent="0.25">
      <c r="K2134" s="4" t="str">
        <f>IFERROR(VLOOKUP(J2134,Config!$A:$B,2,0),"")</f>
        <v/>
      </c>
    </row>
    <row r="2135" spans="11:11" x14ac:dyDescent="0.25">
      <c r="K2135" s="4" t="str">
        <f>IFERROR(VLOOKUP(J2135,Config!$A:$B,2,0),"")</f>
        <v/>
      </c>
    </row>
    <row r="2136" spans="11:11" x14ac:dyDescent="0.25">
      <c r="K2136" s="4" t="str">
        <f>IFERROR(VLOOKUP(J2136,Config!$A:$B,2,0),"")</f>
        <v/>
      </c>
    </row>
    <row r="2137" spans="11:11" x14ac:dyDescent="0.25">
      <c r="K2137" s="4" t="str">
        <f>IFERROR(VLOOKUP(J2137,Config!$A:$B,2,0),"")</f>
        <v/>
      </c>
    </row>
    <row r="2138" spans="11:11" x14ac:dyDescent="0.25">
      <c r="K2138" s="4" t="str">
        <f>IFERROR(VLOOKUP(J2138,Config!$A:$B,2,0),"")</f>
        <v/>
      </c>
    </row>
    <row r="2139" spans="11:11" x14ac:dyDescent="0.25">
      <c r="K2139" s="4" t="str">
        <f>IFERROR(VLOOKUP(J2139,Config!$A:$B,2,0),"")</f>
        <v/>
      </c>
    </row>
    <row r="2140" spans="11:11" x14ac:dyDescent="0.25">
      <c r="K2140" s="4" t="str">
        <f>IFERROR(VLOOKUP(J2140,Config!$A:$B,2,0),"")</f>
        <v/>
      </c>
    </row>
    <row r="2141" spans="11:11" x14ac:dyDescent="0.25">
      <c r="K2141" s="4" t="str">
        <f>IFERROR(VLOOKUP(J2141,Config!$A:$B,2,0),"")</f>
        <v/>
      </c>
    </row>
    <row r="2142" spans="11:11" x14ac:dyDescent="0.25">
      <c r="K2142" s="4" t="str">
        <f>IFERROR(VLOOKUP(J2142,Config!$A:$B,2,0),"")</f>
        <v/>
      </c>
    </row>
    <row r="2143" spans="11:11" x14ac:dyDescent="0.25">
      <c r="K2143" s="4" t="str">
        <f>IFERROR(VLOOKUP(J2143,Config!$A:$B,2,0),"")</f>
        <v/>
      </c>
    </row>
    <row r="2144" spans="11:11" x14ac:dyDescent="0.25">
      <c r="K2144" s="4" t="str">
        <f>IFERROR(VLOOKUP(J2144,Config!$A:$B,2,0),"")</f>
        <v/>
      </c>
    </row>
    <row r="2145" spans="11:11" x14ac:dyDescent="0.25">
      <c r="K2145" s="4" t="str">
        <f>IFERROR(VLOOKUP(J2145,Config!$A:$B,2,0),"")</f>
        <v/>
      </c>
    </row>
    <row r="2146" spans="11:11" x14ac:dyDescent="0.25">
      <c r="K2146" s="4" t="str">
        <f>IFERROR(VLOOKUP(J2146,Config!$A:$B,2,0),"")</f>
        <v/>
      </c>
    </row>
    <row r="2147" spans="11:11" x14ac:dyDescent="0.25">
      <c r="K2147" s="4" t="str">
        <f>IFERROR(VLOOKUP(J2147,Config!$A:$B,2,0),"")</f>
        <v/>
      </c>
    </row>
    <row r="2148" spans="11:11" x14ac:dyDescent="0.25">
      <c r="K2148" s="4" t="str">
        <f>IFERROR(VLOOKUP(J2148,Config!$A:$B,2,0),"")</f>
        <v/>
      </c>
    </row>
    <row r="2149" spans="11:11" x14ac:dyDescent="0.25">
      <c r="K2149" s="4" t="str">
        <f>IFERROR(VLOOKUP(J2149,Config!$A:$B,2,0),"")</f>
        <v/>
      </c>
    </row>
    <row r="2150" spans="11:11" x14ac:dyDescent="0.25">
      <c r="K2150" s="4" t="str">
        <f>IFERROR(VLOOKUP(J2150,Config!$A:$B,2,0),"")</f>
        <v/>
      </c>
    </row>
    <row r="2151" spans="11:11" x14ac:dyDescent="0.25">
      <c r="K2151" s="4" t="str">
        <f>IFERROR(VLOOKUP(J2151,Config!$A:$B,2,0),"")</f>
        <v/>
      </c>
    </row>
    <row r="2152" spans="11:11" x14ac:dyDescent="0.25">
      <c r="K2152" s="4" t="str">
        <f>IFERROR(VLOOKUP(J2152,Config!$A:$B,2,0),"")</f>
        <v/>
      </c>
    </row>
    <row r="2153" spans="11:11" x14ac:dyDescent="0.25">
      <c r="K2153" s="4" t="str">
        <f>IFERROR(VLOOKUP(J2153,Config!$A:$B,2,0),"")</f>
        <v/>
      </c>
    </row>
    <row r="2154" spans="11:11" x14ac:dyDescent="0.25">
      <c r="K2154" s="4" t="str">
        <f>IFERROR(VLOOKUP(J2154,Config!$A:$B,2,0),"")</f>
        <v/>
      </c>
    </row>
    <row r="2155" spans="11:11" x14ac:dyDescent="0.25">
      <c r="K2155" s="4" t="str">
        <f>IFERROR(VLOOKUP(J2155,Config!$A:$B,2,0),"")</f>
        <v/>
      </c>
    </row>
    <row r="2156" spans="11:11" x14ac:dyDescent="0.25">
      <c r="K2156" s="4" t="str">
        <f>IFERROR(VLOOKUP(J2156,Config!$A:$B,2,0),"")</f>
        <v/>
      </c>
    </row>
    <row r="2157" spans="11:11" x14ac:dyDescent="0.25">
      <c r="K2157" s="4" t="str">
        <f>IFERROR(VLOOKUP(J2157,Config!$A:$B,2,0),"")</f>
        <v/>
      </c>
    </row>
    <row r="2158" spans="11:11" x14ac:dyDescent="0.25">
      <c r="K2158" s="4" t="str">
        <f>IFERROR(VLOOKUP(J2158,Config!$A:$B,2,0),"")</f>
        <v/>
      </c>
    </row>
    <row r="2159" spans="11:11" x14ac:dyDescent="0.25">
      <c r="K2159" s="4" t="str">
        <f>IFERROR(VLOOKUP(J2159,Config!$A:$B,2,0),"")</f>
        <v/>
      </c>
    </row>
    <row r="2160" spans="11:11" x14ac:dyDescent="0.25">
      <c r="K2160" s="4" t="str">
        <f>IFERROR(VLOOKUP(J2160,Config!$A:$B,2,0),"")</f>
        <v/>
      </c>
    </row>
    <row r="2161" spans="11:11" x14ac:dyDescent="0.25">
      <c r="K2161" s="4" t="str">
        <f>IFERROR(VLOOKUP(J2161,Config!$A:$B,2,0),"")</f>
        <v/>
      </c>
    </row>
    <row r="2162" spans="11:11" x14ac:dyDescent="0.25">
      <c r="K2162" s="4" t="str">
        <f>IFERROR(VLOOKUP(J2162,Config!$A:$B,2,0),"")</f>
        <v/>
      </c>
    </row>
    <row r="2163" spans="11:11" x14ac:dyDescent="0.25">
      <c r="K2163" s="4" t="str">
        <f>IFERROR(VLOOKUP(J2163,Config!$A:$B,2,0),"")</f>
        <v/>
      </c>
    </row>
    <row r="2164" spans="11:11" x14ac:dyDescent="0.25">
      <c r="K2164" s="4" t="str">
        <f>IFERROR(VLOOKUP(J2164,Config!$A:$B,2,0),"")</f>
        <v/>
      </c>
    </row>
    <row r="2165" spans="11:11" x14ac:dyDescent="0.25">
      <c r="K2165" s="4" t="str">
        <f>IFERROR(VLOOKUP(J2165,Config!$A:$B,2,0),"")</f>
        <v/>
      </c>
    </row>
    <row r="2166" spans="11:11" x14ac:dyDescent="0.25">
      <c r="K2166" s="4" t="str">
        <f>IFERROR(VLOOKUP(J2166,Config!$A:$B,2,0),"")</f>
        <v/>
      </c>
    </row>
    <row r="2167" spans="11:11" x14ac:dyDescent="0.25">
      <c r="K2167" s="4" t="str">
        <f>IFERROR(VLOOKUP(J2167,Config!$A:$B,2,0),"")</f>
        <v/>
      </c>
    </row>
    <row r="2168" spans="11:11" x14ac:dyDescent="0.25">
      <c r="K2168" s="4" t="str">
        <f>IFERROR(VLOOKUP(J2168,Config!$A:$B,2,0),"")</f>
        <v/>
      </c>
    </row>
    <row r="2169" spans="11:11" x14ac:dyDescent="0.25">
      <c r="K2169" s="4" t="str">
        <f>IFERROR(VLOOKUP(J2169,Config!$A:$B,2,0),"")</f>
        <v/>
      </c>
    </row>
    <row r="2170" spans="11:11" x14ac:dyDescent="0.25">
      <c r="K2170" s="4" t="str">
        <f>IFERROR(VLOOKUP(J2170,Config!$A:$B,2,0),"")</f>
        <v/>
      </c>
    </row>
    <row r="2171" spans="11:11" x14ac:dyDescent="0.25">
      <c r="K2171" s="4" t="str">
        <f>IFERROR(VLOOKUP(J2171,Config!$A:$B,2,0),"")</f>
        <v/>
      </c>
    </row>
    <row r="2172" spans="11:11" x14ac:dyDescent="0.25">
      <c r="K2172" s="4" t="str">
        <f>IFERROR(VLOOKUP(J2172,Config!$A:$B,2,0),"")</f>
        <v/>
      </c>
    </row>
    <row r="2173" spans="11:11" x14ac:dyDescent="0.25">
      <c r="K2173" s="4" t="str">
        <f>IFERROR(VLOOKUP(J2173,Config!$A:$B,2,0),"")</f>
        <v/>
      </c>
    </row>
    <row r="2174" spans="11:11" x14ac:dyDescent="0.25">
      <c r="K2174" s="4" t="str">
        <f>IFERROR(VLOOKUP(J2174,Config!$A:$B,2,0),"")</f>
        <v/>
      </c>
    </row>
    <row r="2175" spans="11:11" x14ac:dyDescent="0.25">
      <c r="K2175" s="4" t="str">
        <f>IFERROR(VLOOKUP(J2175,Config!$A:$B,2,0),"")</f>
        <v/>
      </c>
    </row>
    <row r="2176" spans="11:11" x14ac:dyDescent="0.25">
      <c r="K2176" s="4" t="str">
        <f>IFERROR(VLOOKUP(J2176,Config!$A:$B,2,0),"")</f>
        <v/>
      </c>
    </row>
    <row r="2177" spans="11:11" x14ac:dyDescent="0.25">
      <c r="K2177" s="4" t="str">
        <f>IFERROR(VLOOKUP(J2177,Config!$A:$B,2,0),"")</f>
        <v/>
      </c>
    </row>
    <row r="2178" spans="11:11" x14ac:dyDescent="0.25">
      <c r="K2178" s="4" t="str">
        <f>IFERROR(VLOOKUP(J2178,Config!$A:$B,2,0),"")</f>
        <v/>
      </c>
    </row>
    <row r="2179" spans="11:11" x14ac:dyDescent="0.25">
      <c r="K2179" s="4" t="str">
        <f>IFERROR(VLOOKUP(J2179,Config!$A:$B,2,0),"")</f>
        <v/>
      </c>
    </row>
    <row r="2180" spans="11:11" x14ac:dyDescent="0.25">
      <c r="K2180" s="4" t="str">
        <f>IFERROR(VLOOKUP(J2180,Config!$A:$B,2,0),"")</f>
        <v/>
      </c>
    </row>
    <row r="2181" spans="11:11" x14ac:dyDescent="0.25">
      <c r="K2181" s="4" t="str">
        <f>IFERROR(VLOOKUP(J2181,Config!$A:$B,2,0),"")</f>
        <v/>
      </c>
    </row>
    <row r="2182" spans="11:11" x14ac:dyDescent="0.25">
      <c r="K2182" s="4" t="str">
        <f>IFERROR(VLOOKUP(J2182,Config!$A:$B,2,0),"")</f>
        <v/>
      </c>
    </row>
    <row r="2183" spans="11:11" x14ac:dyDescent="0.25">
      <c r="K2183" s="4" t="str">
        <f>IFERROR(VLOOKUP(J2183,Config!$A:$B,2,0),"")</f>
        <v/>
      </c>
    </row>
    <row r="2184" spans="11:11" x14ac:dyDescent="0.25">
      <c r="K2184" s="4" t="str">
        <f>IFERROR(VLOOKUP(J2184,Config!$A:$B,2,0),"")</f>
        <v/>
      </c>
    </row>
    <row r="2185" spans="11:11" x14ac:dyDescent="0.25">
      <c r="K2185" s="4" t="str">
        <f>IFERROR(VLOOKUP(J2185,Config!$A:$B,2,0),"")</f>
        <v/>
      </c>
    </row>
    <row r="2186" spans="11:11" x14ac:dyDescent="0.25">
      <c r="K2186" s="4" t="str">
        <f>IFERROR(VLOOKUP(J2186,Config!$A:$B,2,0),"")</f>
        <v/>
      </c>
    </row>
    <row r="2187" spans="11:11" x14ac:dyDescent="0.25">
      <c r="K2187" s="4" t="str">
        <f>IFERROR(VLOOKUP(J2187,Config!$A:$B,2,0),"")</f>
        <v/>
      </c>
    </row>
    <row r="2188" spans="11:11" x14ac:dyDescent="0.25">
      <c r="K2188" s="4" t="str">
        <f>IFERROR(VLOOKUP(J2188,Config!$A:$B,2,0),"")</f>
        <v/>
      </c>
    </row>
    <row r="2189" spans="11:11" x14ac:dyDescent="0.25">
      <c r="K2189" s="4" t="str">
        <f>IFERROR(VLOOKUP(J2189,Config!$A:$B,2,0),"")</f>
        <v/>
      </c>
    </row>
    <row r="2190" spans="11:11" x14ac:dyDescent="0.25">
      <c r="K2190" s="4" t="str">
        <f>IFERROR(VLOOKUP(J2190,Config!$A:$B,2,0),"")</f>
        <v/>
      </c>
    </row>
    <row r="2191" spans="11:11" x14ac:dyDescent="0.25">
      <c r="K2191" s="4" t="str">
        <f>IFERROR(VLOOKUP(J2191,Config!$A:$B,2,0),"")</f>
        <v/>
      </c>
    </row>
    <row r="2192" spans="11:11" x14ac:dyDescent="0.25">
      <c r="K2192" s="4" t="str">
        <f>IFERROR(VLOOKUP(J2192,Config!$A:$B,2,0),"")</f>
        <v/>
      </c>
    </row>
    <row r="2193" spans="11:11" x14ac:dyDescent="0.25">
      <c r="K2193" s="4" t="str">
        <f>IFERROR(VLOOKUP(J2193,Config!$A:$B,2,0),"")</f>
        <v/>
      </c>
    </row>
    <row r="2194" spans="11:11" x14ac:dyDescent="0.25">
      <c r="K2194" s="4" t="str">
        <f>IFERROR(VLOOKUP(J2194,Config!$A:$B,2,0),"")</f>
        <v/>
      </c>
    </row>
    <row r="2195" spans="11:11" x14ac:dyDescent="0.25">
      <c r="K2195" s="4" t="str">
        <f>IFERROR(VLOOKUP(J2195,Config!$A:$B,2,0),"")</f>
        <v/>
      </c>
    </row>
    <row r="2196" spans="11:11" x14ac:dyDescent="0.25">
      <c r="K2196" s="4" t="str">
        <f>IFERROR(VLOOKUP(J2196,Config!$A:$B,2,0),"")</f>
        <v/>
      </c>
    </row>
    <row r="2197" spans="11:11" x14ac:dyDescent="0.25">
      <c r="K2197" s="4" t="str">
        <f>IFERROR(VLOOKUP(J2197,Config!$A:$B,2,0),"")</f>
        <v/>
      </c>
    </row>
    <row r="2198" spans="11:11" x14ac:dyDescent="0.25">
      <c r="K2198" s="4" t="str">
        <f>IFERROR(VLOOKUP(J2198,Config!$A:$B,2,0),"")</f>
        <v/>
      </c>
    </row>
    <row r="2199" spans="11:11" x14ac:dyDescent="0.25">
      <c r="K2199" s="4" t="str">
        <f>IFERROR(VLOOKUP(J2199,Config!$A:$B,2,0),"")</f>
        <v/>
      </c>
    </row>
    <row r="2200" spans="11:11" x14ac:dyDescent="0.25">
      <c r="K2200" s="4" t="str">
        <f>IFERROR(VLOOKUP(J2200,Config!$A:$B,2,0),"")</f>
        <v/>
      </c>
    </row>
    <row r="2201" spans="11:11" x14ac:dyDescent="0.25">
      <c r="K2201" s="4" t="str">
        <f>IFERROR(VLOOKUP(J2201,Config!$A:$B,2,0),"")</f>
        <v/>
      </c>
    </row>
    <row r="2202" spans="11:11" x14ac:dyDescent="0.25">
      <c r="K2202" s="4" t="str">
        <f>IFERROR(VLOOKUP(J2202,Config!$A:$B,2,0),"")</f>
        <v/>
      </c>
    </row>
    <row r="2203" spans="11:11" x14ac:dyDescent="0.25">
      <c r="K2203" s="4" t="str">
        <f>IFERROR(VLOOKUP(J2203,Config!$A:$B,2,0),"")</f>
        <v/>
      </c>
    </row>
    <row r="2204" spans="11:11" x14ac:dyDescent="0.25">
      <c r="K2204" s="4" t="str">
        <f>IFERROR(VLOOKUP(J2204,Config!$A:$B,2,0),"")</f>
        <v/>
      </c>
    </row>
    <row r="2205" spans="11:11" x14ac:dyDescent="0.25">
      <c r="K2205" s="4" t="str">
        <f>IFERROR(VLOOKUP(J2205,Config!$A:$B,2,0),"")</f>
        <v/>
      </c>
    </row>
    <row r="2206" spans="11:11" x14ac:dyDescent="0.25">
      <c r="K2206" s="4" t="str">
        <f>IFERROR(VLOOKUP(J2206,Config!$A:$B,2,0),"")</f>
        <v/>
      </c>
    </row>
    <row r="2207" spans="11:11" x14ac:dyDescent="0.25">
      <c r="K2207" s="4" t="str">
        <f>IFERROR(VLOOKUP(J2207,Config!$A:$B,2,0),"")</f>
        <v/>
      </c>
    </row>
    <row r="2208" spans="11:11" x14ac:dyDescent="0.25">
      <c r="K2208" s="4" t="str">
        <f>IFERROR(VLOOKUP(J2208,Config!$A:$B,2,0),"")</f>
        <v/>
      </c>
    </row>
    <row r="2209" spans="11:11" x14ac:dyDescent="0.25">
      <c r="K2209" s="4" t="str">
        <f>IFERROR(VLOOKUP(J2209,Config!$A:$B,2,0),"")</f>
        <v/>
      </c>
    </row>
    <row r="2210" spans="11:11" x14ac:dyDescent="0.25">
      <c r="K2210" s="4" t="str">
        <f>IFERROR(VLOOKUP(J2210,Config!$A:$B,2,0),"")</f>
        <v/>
      </c>
    </row>
    <row r="2211" spans="11:11" x14ac:dyDescent="0.25">
      <c r="K2211" s="4" t="str">
        <f>IFERROR(VLOOKUP(J2211,Config!$A:$B,2,0),"")</f>
        <v/>
      </c>
    </row>
    <row r="2212" spans="11:11" x14ac:dyDescent="0.25">
      <c r="K2212" s="4" t="str">
        <f>IFERROR(VLOOKUP(J2212,Config!$A:$B,2,0),"")</f>
        <v/>
      </c>
    </row>
    <row r="2213" spans="11:11" x14ac:dyDescent="0.25">
      <c r="K2213" s="4" t="str">
        <f>IFERROR(VLOOKUP(J2213,Config!$A:$B,2,0),"")</f>
        <v/>
      </c>
    </row>
    <row r="2214" spans="11:11" x14ac:dyDescent="0.25">
      <c r="K2214" s="4" t="str">
        <f>IFERROR(VLOOKUP(J2214,Config!$A:$B,2,0),"")</f>
        <v/>
      </c>
    </row>
    <row r="2215" spans="11:11" x14ac:dyDescent="0.25">
      <c r="K2215" s="4" t="str">
        <f>IFERROR(VLOOKUP(J2215,Config!$A:$B,2,0),"")</f>
        <v/>
      </c>
    </row>
    <row r="2216" spans="11:11" x14ac:dyDescent="0.25">
      <c r="K2216" s="4" t="str">
        <f>IFERROR(VLOOKUP(J2216,Config!$A:$B,2,0),"")</f>
        <v/>
      </c>
    </row>
    <row r="2217" spans="11:11" x14ac:dyDescent="0.25">
      <c r="K2217" s="4" t="str">
        <f>IFERROR(VLOOKUP(J2217,Config!$A:$B,2,0),"")</f>
        <v/>
      </c>
    </row>
    <row r="2218" spans="11:11" x14ac:dyDescent="0.25">
      <c r="K2218" s="4" t="str">
        <f>IFERROR(VLOOKUP(J2218,Config!$A:$B,2,0),"")</f>
        <v/>
      </c>
    </row>
    <row r="2219" spans="11:11" x14ac:dyDescent="0.25">
      <c r="K2219" s="4" t="str">
        <f>IFERROR(VLOOKUP(J2219,Config!$A:$B,2,0),"")</f>
        <v/>
      </c>
    </row>
    <row r="2220" spans="11:11" x14ac:dyDescent="0.25">
      <c r="K2220" s="4" t="str">
        <f>IFERROR(VLOOKUP(J2220,Config!$A:$B,2,0),"")</f>
        <v/>
      </c>
    </row>
    <row r="2221" spans="11:11" x14ac:dyDescent="0.25">
      <c r="K2221" s="4" t="str">
        <f>IFERROR(VLOOKUP(J2221,Config!$A:$B,2,0),"")</f>
        <v/>
      </c>
    </row>
    <row r="2222" spans="11:11" x14ac:dyDescent="0.25">
      <c r="K2222" s="4" t="str">
        <f>IFERROR(VLOOKUP(J2222,Config!$A:$B,2,0),"")</f>
        <v/>
      </c>
    </row>
    <row r="2223" spans="11:11" x14ac:dyDescent="0.25">
      <c r="K2223" s="4" t="str">
        <f>IFERROR(VLOOKUP(J2223,Config!$A:$B,2,0),"")</f>
        <v/>
      </c>
    </row>
    <row r="2224" spans="11:11" x14ac:dyDescent="0.25">
      <c r="K2224" s="4" t="str">
        <f>IFERROR(VLOOKUP(J2224,Config!$A:$B,2,0),"")</f>
        <v/>
      </c>
    </row>
    <row r="2225" spans="11:11" x14ac:dyDescent="0.25">
      <c r="K2225" s="4" t="str">
        <f>IFERROR(VLOOKUP(J2225,Config!$A:$B,2,0),"")</f>
        <v/>
      </c>
    </row>
    <row r="2226" spans="11:11" x14ac:dyDescent="0.25">
      <c r="K2226" s="4" t="str">
        <f>IFERROR(VLOOKUP(J2226,Config!$A:$B,2,0),"")</f>
        <v/>
      </c>
    </row>
    <row r="2227" spans="11:11" x14ac:dyDescent="0.25">
      <c r="K2227" s="4" t="str">
        <f>IFERROR(VLOOKUP(J2227,Config!$A:$B,2,0),"")</f>
        <v/>
      </c>
    </row>
    <row r="2228" spans="11:11" x14ac:dyDescent="0.25">
      <c r="K2228" s="4" t="str">
        <f>IFERROR(VLOOKUP(J2228,Config!$A:$B,2,0),"")</f>
        <v/>
      </c>
    </row>
    <row r="2229" spans="11:11" x14ac:dyDescent="0.25">
      <c r="K2229" s="4" t="str">
        <f>IFERROR(VLOOKUP(J2229,Config!$A:$B,2,0),"")</f>
        <v/>
      </c>
    </row>
    <row r="2230" spans="11:11" x14ac:dyDescent="0.25">
      <c r="K2230" s="4" t="str">
        <f>IFERROR(VLOOKUP(J2230,Config!$A:$B,2,0),"")</f>
        <v/>
      </c>
    </row>
    <row r="2231" spans="11:11" x14ac:dyDescent="0.25">
      <c r="K2231" s="4" t="str">
        <f>IFERROR(VLOOKUP(J2231,Config!$A:$B,2,0),"")</f>
        <v/>
      </c>
    </row>
    <row r="2232" spans="11:11" x14ac:dyDescent="0.25">
      <c r="K2232" s="4" t="str">
        <f>IFERROR(VLOOKUP(J2232,Config!$A:$B,2,0),"")</f>
        <v/>
      </c>
    </row>
    <row r="2233" spans="11:11" x14ac:dyDescent="0.25">
      <c r="K2233" s="4" t="str">
        <f>IFERROR(VLOOKUP(J2233,Config!$A:$B,2,0),"")</f>
        <v/>
      </c>
    </row>
    <row r="2234" spans="11:11" x14ac:dyDescent="0.25">
      <c r="K2234" s="4" t="str">
        <f>IFERROR(VLOOKUP(J2234,Config!$A:$B,2,0),"")</f>
        <v/>
      </c>
    </row>
    <row r="2235" spans="11:11" x14ac:dyDescent="0.25">
      <c r="K2235" s="4" t="str">
        <f>IFERROR(VLOOKUP(J2235,Config!$A:$B,2,0),"")</f>
        <v/>
      </c>
    </row>
    <row r="2236" spans="11:11" x14ac:dyDescent="0.25">
      <c r="K2236" s="4" t="str">
        <f>IFERROR(VLOOKUP(J2236,Config!$A:$B,2,0),"")</f>
        <v/>
      </c>
    </row>
    <row r="2237" spans="11:11" x14ac:dyDescent="0.25">
      <c r="K2237" s="4" t="str">
        <f>IFERROR(VLOOKUP(J2237,Config!$A:$B,2,0),"")</f>
        <v/>
      </c>
    </row>
    <row r="2238" spans="11:11" x14ac:dyDescent="0.25">
      <c r="K2238" s="4" t="str">
        <f>IFERROR(VLOOKUP(J2238,Config!$A:$B,2,0),"")</f>
        <v/>
      </c>
    </row>
    <row r="2239" spans="11:11" x14ac:dyDescent="0.25">
      <c r="K2239" s="4" t="str">
        <f>IFERROR(VLOOKUP(J2239,Config!$A:$B,2,0),"")</f>
        <v/>
      </c>
    </row>
    <row r="2240" spans="11:11" x14ac:dyDescent="0.25">
      <c r="K2240" s="4" t="str">
        <f>IFERROR(VLOOKUP(J2240,Config!$A:$B,2,0),"")</f>
        <v/>
      </c>
    </row>
    <row r="2241" spans="11:11" x14ac:dyDescent="0.25">
      <c r="K2241" s="4" t="str">
        <f>IFERROR(VLOOKUP(J2241,Config!$A:$B,2,0),"")</f>
        <v/>
      </c>
    </row>
    <row r="2242" spans="11:11" x14ac:dyDescent="0.25">
      <c r="K2242" s="4" t="str">
        <f>IFERROR(VLOOKUP(J2242,Config!$A:$B,2,0),"")</f>
        <v/>
      </c>
    </row>
    <row r="2243" spans="11:11" x14ac:dyDescent="0.25">
      <c r="K2243" s="4" t="str">
        <f>IFERROR(VLOOKUP(J2243,Config!$A:$B,2,0),"")</f>
        <v/>
      </c>
    </row>
    <row r="2244" spans="11:11" x14ac:dyDescent="0.25">
      <c r="K2244" s="4" t="str">
        <f>IFERROR(VLOOKUP(J2244,Config!$A:$B,2,0),"")</f>
        <v/>
      </c>
    </row>
    <row r="2245" spans="11:11" x14ac:dyDescent="0.25">
      <c r="K2245" s="4" t="str">
        <f>IFERROR(VLOOKUP(J2245,Config!$A:$B,2,0),"")</f>
        <v/>
      </c>
    </row>
    <row r="2246" spans="11:11" x14ac:dyDescent="0.25">
      <c r="K2246" s="4" t="str">
        <f>IFERROR(VLOOKUP(J2246,Config!$A:$B,2,0),"")</f>
        <v/>
      </c>
    </row>
    <row r="2247" spans="11:11" x14ac:dyDescent="0.25">
      <c r="K2247" s="4" t="str">
        <f>IFERROR(VLOOKUP(J2247,Config!$A:$B,2,0),"")</f>
        <v/>
      </c>
    </row>
    <row r="2248" spans="11:11" x14ac:dyDescent="0.25">
      <c r="K2248" s="4" t="str">
        <f>IFERROR(VLOOKUP(J2248,Config!$A:$B,2,0),"")</f>
        <v/>
      </c>
    </row>
    <row r="2249" spans="11:11" x14ac:dyDescent="0.25">
      <c r="K2249" s="4" t="str">
        <f>IFERROR(VLOOKUP(J2249,Config!$A:$B,2,0),"")</f>
        <v/>
      </c>
    </row>
    <row r="2250" spans="11:11" x14ac:dyDescent="0.25">
      <c r="K2250" s="4" t="str">
        <f>IFERROR(VLOOKUP(J2250,Config!$A:$B,2,0),"")</f>
        <v/>
      </c>
    </row>
    <row r="2251" spans="11:11" x14ac:dyDescent="0.25">
      <c r="K2251" s="4" t="str">
        <f>IFERROR(VLOOKUP(J2251,Config!$A:$B,2,0),"")</f>
        <v/>
      </c>
    </row>
    <row r="2252" spans="11:11" x14ac:dyDescent="0.25">
      <c r="K2252" s="4" t="str">
        <f>IFERROR(VLOOKUP(J2252,Config!$A:$B,2,0),"")</f>
        <v/>
      </c>
    </row>
    <row r="2253" spans="11:11" x14ac:dyDescent="0.25">
      <c r="K2253" s="4" t="str">
        <f>IFERROR(VLOOKUP(J2253,Config!$A:$B,2,0),"")</f>
        <v/>
      </c>
    </row>
    <row r="2254" spans="11:11" x14ac:dyDescent="0.25">
      <c r="K2254" s="4" t="str">
        <f>IFERROR(VLOOKUP(J2254,Config!$A:$B,2,0),"")</f>
        <v/>
      </c>
    </row>
    <row r="2255" spans="11:11" x14ac:dyDescent="0.25">
      <c r="K2255" s="4" t="str">
        <f>IFERROR(VLOOKUP(J2255,Config!$A:$B,2,0),"")</f>
        <v/>
      </c>
    </row>
    <row r="2256" spans="11:11" x14ac:dyDescent="0.25">
      <c r="K2256" s="4" t="str">
        <f>IFERROR(VLOOKUP(J2256,Config!$A:$B,2,0),"")</f>
        <v/>
      </c>
    </row>
    <row r="2257" spans="11:11" x14ac:dyDescent="0.25">
      <c r="K2257" s="4" t="str">
        <f>IFERROR(VLOOKUP(J2257,Config!$A:$B,2,0),"")</f>
        <v/>
      </c>
    </row>
    <row r="2258" spans="11:11" x14ac:dyDescent="0.25">
      <c r="K2258" s="4" t="str">
        <f>IFERROR(VLOOKUP(J2258,Config!$A:$B,2,0),"")</f>
        <v/>
      </c>
    </row>
    <row r="2259" spans="11:11" x14ac:dyDescent="0.25">
      <c r="K2259" s="4" t="str">
        <f>IFERROR(VLOOKUP(J2259,Config!$A:$B,2,0),"")</f>
        <v/>
      </c>
    </row>
    <row r="2260" spans="11:11" x14ac:dyDescent="0.25">
      <c r="K2260" s="4" t="str">
        <f>IFERROR(VLOOKUP(J2260,Config!$A:$B,2,0),"")</f>
        <v/>
      </c>
    </row>
    <row r="2261" spans="11:11" x14ac:dyDescent="0.25">
      <c r="K2261" s="4" t="str">
        <f>IFERROR(VLOOKUP(J2261,Config!$A:$B,2,0),"")</f>
        <v/>
      </c>
    </row>
    <row r="2262" spans="11:11" x14ac:dyDescent="0.25">
      <c r="K2262" s="4" t="str">
        <f>IFERROR(VLOOKUP(J2262,Config!$A:$B,2,0),"")</f>
        <v/>
      </c>
    </row>
    <row r="2263" spans="11:11" x14ac:dyDescent="0.25">
      <c r="K2263" s="4" t="str">
        <f>IFERROR(VLOOKUP(J2263,Config!$A:$B,2,0),"")</f>
        <v/>
      </c>
    </row>
    <row r="2264" spans="11:11" x14ac:dyDescent="0.25">
      <c r="K2264" s="4" t="str">
        <f>IFERROR(VLOOKUP(J2264,Config!$A:$B,2,0),"")</f>
        <v/>
      </c>
    </row>
    <row r="2265" spans="11:11" x14ac:dyDescent="0.25">
      <c r="K2265" s="4" t="str">
        <f>IFERROR(VLOOKUP(J2265,Config!$A:$B,2,0),"")</f>
        <v/>
      </c>
    </row>
    <row r="2266" spans="11:11" x14ac:dyDescent="0.25">
      <c r="K2266" s="4" t="str">
        <f>IFERROR(VLOOKUP(J2266,Config!$A:$B,2,0),"")</f>
        <v/>
      </c>
    </row>
    <row r="2267" spans="11:11" x14ac:dyDescent="0.25">
      <c r="K2267" s="4" t="str">
        <f>IFERROR(VLOOKUP(J2267,Config!$A:$B,2,0),"")</f>
        <v/>
      </c>
    </row>
    <row r="2268" spans="11:11" x14ac:dyDescent="0.25">
      <c r="K2268" s="4" t="str">
        <f>IFERROR(VLOOKUP(J2268,Config!$A:$B,2,0),"")</f>
        <v/>
      </c>
    </row>
    <row r="2269" spans="11:11" x14ac:dyDescent="0.25">
      <c r="K2269" s="4" t="str">
        <f>IFERROR(VLOOKUP(J2269,Config!$A:$B,2,0),"")</f>
        <v/>
      </c>
    </row>
    <row r="2270" spans="11:11" x14ac:dyDescent="0.25">
      <c r="K2270" s="4" t="str">
        <f>IFERROR(VLOOKUP(J2270,Config!$A:$B,2,0),"")</f>
        <v/>
      </c>
    </row>
    <row r="2271" spans="11:11" x14ac:dyDescent="0.25">
      <c r="K2271" s="4" t="str">
        <f>IFERROR(VLOOKUP(J2271,Config!$A:$B,2,0),"")</f>
        <v/>
      </c>
    </row>
    <row r="2272" spans="11:11" x14ac:dyDescent="0.25">
      <c r="K2272" s="4" t="str">
        <f>IFERROR(VLOOKUP(J2272,Config!$A:$B,2,0),"")</f>
        <v/>
      </c>
    </row>
    <row r="2273" spans="11:11" x14ac:dyDescent="0.25">
      <c r="K2273" s="4" t="str">
        <f>IFERROR(VLOOKUP(J2273,Config!$A:$B,2,0),"")</f>
        <v/>
      </c>
    </row>
    <row r="2274" spans="11:11" x14ac:dyDescent="0.25">
      <c r="K2274" s="4" t="str">
        <f>IFERROR(VLOOKUP(J2274,Config!$A:$B,2,0),"")</f>
        <v/>
      </c>
    </row>
    <row r="2275" spans="11:11" x14ac:dyDescent="0.25">
      <c r="K2275" s="4" t="str">
        <f>IFERROR(VLOOKUP(J2275,Config!$A:$B,2,0),"")</f>
        <v/>
      </c>
    </row>
    <row r="2276" spans="11:11" x14ac:dyDescent="0.25">
      <c r="K2276" s="4" t="str">
        <f>IFERROR(VLOOKUP(J2276,Config!$A:$B,2,0),"")</f>
        <v/>
      </c>
    </row>
    <row r="2277" spans="11:11" x14ac:dyDescent="0.25">
      <c r="K2277" s="4" t="str">
        <f>IFERROR(VLOOKUP(J2277,Config!$A:$B,2,0),"")</f>
        <v/>
      </c>
    </row>
    <row r="2278" spans="11:11" x14ac:dyDescent="0.25">
      <c r="K2278" s="4" t="str">
        <f>IFERROR(VLOOKUP(J2278,Config!$A:$B,2,0),"")</f>
        <v/>
      </c>
    </row>
    <row r="2279" spans="11:11" x14ac:dyDescent="0.25">
      <c r="K2279" s="4" t="str">
        <f>IFERROR(VLOOKUP(J2279,Config!$A:$B,2,0),"")</f>
        <v/>
      </c>
    </row>
    <row r="2280" spans="11:11" x14ac:dyDescent="0.25">
      <c r="K2280" s="4" t="str">
        <f>IFERROR(VLOOKUP(J2280,Config!$A:$B,2,0),"")</f>
        <v/>
      </c>
    </row>
    <row r="2281" spans="11:11" x14ac:dyDescent="0.25">
      <c r="K2281" s="4" t="str">
        <f>IFERROR(VLOOKUP(J2281,Config!$A:$B,2,0),"")</f>
        <v/>
      </c>
    </row>
    <row r="2282" spans="11:11" x14ac:dyDescent="0.25">
      <c r="K2282" s="4" t="str">
        <f>IFERROR(VLOOKUP(J2282,Config!$A:$B,2,0),"")</f>
        <v/>
      </c>
    </row>
    <row r="2283" spans="11:11" x14ac:dyDescent="0.25">
      <c r="K2283" s="4" t="str">
        <f>IFERROR(VLOOKUP(J2283,Config!$A:$B,2,0),"")</f>
        <v/>
      </c>
    </row>
    <row r="2284" spans="11:11" x14ac:dyDescent="0.25">
      <c r="K2284" s="4" t="str">
        <f>IFERROR(VLOOKUP(J2284,Config!$A:$B,2,0),"")</f>
        <v/>
      </c>
    </row>
    <row r="2285" spans="11:11" x14ac:dyDescent="0.25">
      <c r="K2285" s="4" t="str">
        <f>IFERROR(VLOOKUP(J2285,Config!$A:$B,2,0),"")</f>
        <v/>
      </c>
    </row>
    <row r="2286" spans="11:11" x14ac:dyDescent="0.25">
      <c r="K2286" s="4" t="str">
        <f>IFERROR(VLOOKUP(J2286,Config!$A:$B,2,0),"")</f>
        <v/>
      </c>
    </row>
    <row r="2287" spans="11:11" x14ac:dyDescent="0.25">
      <c r="K2287" s="4" t="str">
        <f>IFERROR(VLOOKUP(J2287,Config!$A:$B,2,0),"")</f>
        <v/>
      </c>
    </row>
    <row r="2288" spans="11:11" x14ac:dyDescent="0.25">
      <c r="K2288" s="4" t="str">
        <f>IFERROR(VLOOKUP(J2288,Config!$A:$B,2,0),"")</f>
        <v/>
      </c>
    </row>
    <row r="2289" spans="11:11" x14ac:dyDescent="0.25">
      <c r="K2289" s="4" t="str">
        <f>IFERROR(VLOOKUP(J2289,Config!$A:$B,2,0),"")</f>
        <v/>
      </c>
    </row>
    <row r="2290" spans="11:11" x14ac:dyDescent="0.25">
      <c r="K2290" s="4" t="str">
        <f>IFERROR(VLOOKUP(J2290,Config!$A:$B,2,0),"")</f>
        <v/>
      </c>
    </row>
    <row r="2291" spans="11:11" x14ac:dyDescent="0.25">
      <c r="K2291" s="4" t="str">
        <f>IFERROR(VLOOKUP(J2291,Config!$A:$B,2,0),"")</f>
        <v/>
      </c>
    </row>
    <row r="2292" spans="11:11" x14ac:dyDescent="0.25">
      <c r="K2292" s="4" t="str">
        <f>IFERROR(VLOOKUP(J2292,Config!$A:$B,2,0),"")</f>
        <v/>
      </c>
    </row>
    <row r="2293" spans="11:11" x14ac:dyDescent="0.25">
      <c r="K2293" s="4" t="str">
        <f>IFERROR(VLOOKUP(J2293,Config!$A:$B,2,0),"")</f>
        <v/>
      </c>
    </row>
    <row r="2294" spans="11:11" x14ac:dyDescent="0.25">
      <c r="K2294" s="4" t="str">
        <f>IFERROR(VLOOKUP(J2294,Config!$A:$B,2,0),"")</f>
        <v/>
      </c>
    </row>
    <row r="2295" spans="11:11" x14ac:dyDescent="0.25">
      <c r="K2295" s="4" t="str">
        <f>IFERROR(VLOOKUP(J2295,Config!$A:$B,2,0),"")</f>
        <v/>
      </c>
    </row>
    <row r="2296" spans="11:11" x14ac:dyDescent="0.25">
      <c r="K2296" s="4" t="str">
        <f>IFERROR(VLOOKUP(J2296,Config!$A:$B,2,0),"")</f>
        <v/>
      </c>
    </row>
    <row r="2297" spans="11:11" x14ac:dyDescent="0.25">
      <c r="K2297" s="4" t="str">
        <f>IFERROR(VLOOKUP(J2297,Config!$A:$B,2,0),"")</f>
        <v/>
      </c>
    </row>
    <row r="2298" spans="11:11" x14ac:dyDescent="0.25">
      <c r="K2298" s="4" t="str">
        <f>IFERROR(VLOOKUP(J2298,Config!$A:$B,2,0),"")</f>
        <v/>
      </c>
    </row>
    <row r="2299" spans="11:11" x14ac:dyDescent="0.25">
      <c r="K2299" s="4" t="str">
        <f>IFERROR(VLOOKUP(J2299,Config!$A:$B,2,0),"")</f>
        <v/>
      </c>
    </row>
    <row r="2300" spans="11:11" x14ac:dyDescent="0.25">
      <c r="K2300" s="4" t="str">
        <f>IFERROR(VLOOKUP(J2300,Config!$A:$B,2,0),"")</f>
        <v/>
      </c>
    </row>
    <row r="2301" spans="11:11" x14ac:dyDescent="0.25">
      <c r="K2301" s="4" t="str">
        <f>IFERROR(VLOOKUP(J2301,Config!$A:$B,2,0),"")</f>
        <v/>
      </c>
    </row>
    <row r="2302" spans="11:11" x14ac:dyDescent="0.25">
      <c r="K2302" s="4" t="str">
        <f>IFERROR(VLOOKUP(J2302,Config!$A:$B,2,0),"")</f>
        <v/>
      </c>
    </row>
    <row r="2303" spans="11:11" x14ac:dyDescent="0.25">
      <c r="K2303" s="4" t="str">
        <f>IFERROR(VLOOKUP(J2303,Config!$A:$B,2,0),"")</f>
        <v/>
      </c>
    </row>
    <row r="2304" spans="11:11" x14ac:dyDescent="0.25">
      <c r="K2304" s="4" t="str">
        <f>IFERROR(VLOOKUP(J2304,Config!$A:$B,2,0),"")</f>
        <v/>
      </c>
    </row>
    <row r="2305" spans="11:11" x14ac:dyDescent="0.25">
      <c r="K2305" s="4" t="str">
        <f>IFERROR(VLOOKUP(J2305,Config!$A:$B,2,0),"")</f>
        <v/>
      </c>
    </row>
    <row r="2306" spans="11:11" x14ac:dyDescent="0.25">
      <c r="K2306" s="4" t="str">
        <f>IFERROR(VLOOKUP(J2306,Config!$A:$B,2,0),"")</f>
        <v/>
      </c>
    </row>
    <row r="2307" spans="11:11" x14ac:dyDescent="0.25">
      <c r="K2307" s="4" t="str">
        <f>IFERROR(VLOOKUP(J2307,Config!$A:$B,2,0),"")</f>
        <v/>
      </c>
    </row>
    <row r="2308" spans="11:11" x14ac:dyDescent="0.25">
      <c r="K2308" s="4" t="str">
        <f>IFERROR(VLOOKUP(J2308,Config!$A:$B,2,0),"")</f>
        <v/>
      </c>
    </row>
    <row r="2309" spans="11:11" x14ac:dyDescent="0.25">
      <c r="K2309" s="4" t="str">
        <f>IFERROR(VLOOKUP(J2309,Config!$A:$B,2,0),"")</f>
        <v/>
      </c>
    </row>
    <row r="2310" spans="11:11" x14ac:dyDescent="0.25">
      <c r="K2310" s="4" t="str">
        <f>IFERROR(VLOOKUP(J2310,Config!$A:$B,2,0),"")</f>
        <v/>
      </c>
    </row>
    <row r="2311" spans="11:11" x14ac:dyDescent="0.25">
      <c r="K2311" s="4" t="str">
        <f>IFERROR(VLOOKUP(J2311,Config!$A:$B,2,0),"")</f>
        <v/>
      </c>
    </row>
    <row r="2312" spans="11:11" x14ac:dyDescent="0.25">
      <c r="K2312" s="4" t="str">
        <f>IFERROR(VLOOKUP(J2312,Config!$A:$B,2,0),"")</f>
        <v/>
      </c>
    </row>
    <row r="2313" spans="11:11" x14ac:dyDescent="0.25">
      <c r="K2313" s="4" t="str">
        <f>IFERROR(VLOOKUP(J2313,Config!$A:$B,2,0),"")</f>
        <v/>
      </c>
    </row>
    <row r="2314" spans="11:11" x14ac:dyDescent="0.25">
      <c r="K2314" s="4" t="str">
        <f>IFERROR(VLOOKUP(J2314,Config!$A:$B,2,0),"")</f>
        <v/>
      </c>
    </row>
    <row r="2315" spans="11:11" x14ac:dyDescent="0.25">
      <c r="K2315" s="4" t="str">
        <f>IFERROR(VLOOKUP(J2315,Config!$A:$B,2,0),"")</f>
        <v/>
      </c>
    </row>
    <row r="2316" spans="11:11" x14ac:dyDescent="0.25">
      <c r="K2316" s="4" t="str">
        <f>IFERROR(VLOOKUP(J2316,Config!$A:$B,2,0),"")</f>
        <v/>
      </c>
    </row>
    <row r="2317" spans="11:11" x14ac:dyDescent="0.25">
      <c r="K2317" s="4" t="str">
        <f>IFERROR(VLOOKUP(J2317,Config!$A:$B,2,0),"")</f>
        <v/>
      </c>
    </row>
    <row r="2318" spans="11:11" x14ac:dyDescent="0.25">
      <c r="K2318" s="4" t="str">
        <f>IFERROR(VLOOKUP(J2318,Config!$A:$B,2,0),"")</f>
        <v/>
      </c>
    </row>
    <row r="2319" spans="11:11" x14ac:dyDescent="0.25">
      <c r="K2319" s="4" t="str">
        <f>IFERROR(VLOOKUP(J2319,Config!$A:$B,2,0),"")</f>
        <v/>
      </c>
    </row>
    <row r="2320" spans="11:11" x14ac:dyDescent="0.25">
      <c r="K2320" s="4" t="str">
        <f>IFERROR(VLOOKUP(J2320,Config!$A:$B,2,0),"")</f>
        <v/>
      </c>
    </row>
    <row r="2321" spans="11:11" x14ac:dyDescent="0.25">
      <c r="K2321" s="4" t="str">
        <f>IFERROR(VLOOKUP(J2321,Config!$A:$B,2,0),"")</f>
        <v/>
      </c>
    </row>
    <row r="2322" spans="11:11" x14ac:dyDescent="0.25">
      <c r="K2322" s="4" t="str">
        <f>IFERROR(VLOOKUP(J2322,Config!$A:$B,2,0),"")</f>
        <v/>
      </c>
    </row>
    <row r="2323" spans="11:11" x14ac:dyDescent="0.25">
      <c r="K2323" s="4" t="str">
        <f>IFERROR(VLOOKUP(J2323,Config!$A:$B,2,0),"")</f>
        <v/>
      </c>
    </row>
    <row r="2324" spans="11:11" x14ac:dyDescent="0.25">
      <c r="K2324" s="4" t="str">
        <f>IFERROR(VLOOKUP(J2324,Config!$A:$B,2,0),"")</f>
        <v/>
      </c>
    </row>
    <row r="2325" spans="11:11" x14ac:dyDescent="0.25">
      <c r="K2325" s="4" t="str">
        <f>IFERROR(VLOOKUP(J2325,Config!$A:$B,2,0),"")</f>
        <v/>
      </c>
    </row>
    <row r="2326" spans="11:11" x14ac:dyDescent="0.25">
      <c r="K2326" s="4" t="str">
        <f>IFERROR(VLOOKUP(J2326,Config!$A:$B,2,0),"")</f>
        <v/>
      </c>
    </row>
    <row r="2327" spans="11:11" x14ac:dyDescent="0.25">
      <c r="K2327" s="4" t="str">
        <f>IFERROR(VLOOKUP(J2327,Config!$A:$B,2,0),"")</f>
        <v/>
      </c>
    </row>
    <row r="2328" spans="11:11" x14ac:dyDescent="0.25">
      <c r="K2328" s="4" t="str">
        <f>IFERROR(VLOOKUP(J2328,Config!$A:$B,2,0),"")</f>
        <v/>
      </c>
    </row>
    <row r="2329" spans="11:11" x14ac:dyDescent="0.25">
      <c r="K2329" s="4" t="str">
        <f>IFERROR(VLOOKUP(J2329,Config!$A:$B,2,0),"")</f>
        <v/>
      </c>
    </row>
    <row r="2330" spans="11:11" x14ac:dyDescent="0.25">
      <c r="K2330" s="4" t="str">
        <f>IFERROR(VLOOKUP(J2330,Config!$A:$B,2,0),"")</f>
        <v/>
      </c>
    </row>
    <row r="2331" spans="11:11" x14ac:dyDescent="0.25">
      <c r="K2331" s="4" t="str">
        <f>IFERROR(VLOOKUP(J2331,Config!$A:$B,2,0),"")</f>
        <v/>
      </c>
    </row>
    <row r="2332" spans="11:11" x14ac:dyDescent="0.25">
      <c r="K2332" s="4" t="str">
        <f>IFERROR(VLOOKUP(J2332,Config!$A:$B,2,0),"")</f>
        <v/>
      </c>
    </row>
    <row r="2333" spans="11:11" x14ac:dyDescent="0.25">
      <c r="K2333" s="4" t="str">
        <f>IFERROR(VLOOKUP(J2333,Config!$A:$B,2,0),"")</f>
        <v/>
      </c>
    </row>
    <row r="2334" spans="11:11" x14ac:dyDescent="0.25">
      <c r="K2334" s="4" t="str">
        <f>IFERROR(VLOOKUP(J2334,Config!$A:$B,2,0),"")</f>
        <v/>
      </c>
    </row>
    <row r="2335" spans="11:11" x14ac:dyDescent="0.25">
      <c r="K2335" s="4" t="str">
        <f>IFERROR(VLOOKUP(J2335,Config!$A:$B,2,0),"")</f>
        <v/>
      </c>
    </row>
    <row r="2336" spans="11:11" x14ac:dyDescent="0.25">
      <c r="K2336" s="4" t="str">
        <f>IFERROR(VLOOKUP(J2336,Config!$A:$B,2,0),"")</f>
        <v/>
      </c>
    </row>
    <row r="2337" spans="11:11" x14ac:dyDescent="0.25">
      <c r="K2337" s="4" t="str">
        <f>IFERROR(VLOOKUP(J2337,Config!$A:$B,2,0),"")</f>
        <v/>
      </c>
    </row>
    <row r="2338" spans="11:11" x14ac:dyDescent="0.25">
      <c r="K2338" s="4" t="str">
        <f>IFERROR(VLOOKUP(J2338,Config!$A:$B,2,0),"")</f>
        <v/>
      </c>
    </row>
    <row r="2339" spans="11:11" x14ac:dyDescent="0.25">
      <c r="K2339" s="4" t="str">
        <f>IFERROR(VLOOKUP(J2339,Config!$A:$B,2,0),"")</f>
        <v/>
      </c>
    </row>
    <row r="2340" spans="11:11" x14ac:dyDescent="0.25">
      <c r="K2340" s="4" t="str">
        <f>IFERROR(VLOOKUP(J2340,Config!$A:$B,2,0),"")</f>
        <v/>
      </c>
    </row>
    <row r="2341" spans="11:11" x14ac:dyDescent="0.25">
      <c r="K2341" s="4" t="str">
        <f>IFERROR(VLOOKUP(J2341,Config!$A:$B,2,0),"")</f>
        <v/>
      </c>
    </row>
    <row r="2342" spans="11:11" x14ac:dyDescent="0.25">
      <c r="K2342" s="4" t="str">
        <f>IFERROR(VLOOKUP(J2342,Config!$A:$B,2,0),"")</f>
        <v/>
      </c>
    </row>
    <row r="2343" spans="11:11" x14ac:dyDescent="0.25">
      <c r="K2343" s="4" t="str">
        <f>IFERROR(VLOOKUP(J2343,Config!$A:$B,2,0),"")</f>
        <v/>
      </c>
    </row>
    <row r="2344" spans="11:11" x14ac:dyDescent="0.25">
      <c r="K2344" s="4" t="str">
        <f>IFERROR(VLOOKUP(J2344,Config!$A:$B,2,0),"")</f>
        <v/>
      </c>
    </row>
    <row r="2345" spans="11:11" x14ac:dyDescent="0.25">
      <c r="K2345" s="4" t="str">
        <f>IFERROR(VLOOKUP(J2345,Config!$A:$B,2,0),"")</f>
        <v/>
      </c>
    </row>
    <row r="2346" spans="11:11" x14ac:dyDescent="0.25">
      <c r="K2346" s="4" t="str">
        <f>IFERROR(VLOOKUP(J2346,Config!$A:$B,2,0),"")</f>
        <v/>
      </c>
    </row>
    <row r="2347" spans="11:11" x14ac:dyDescent="0.25">
      <c r="K2347" s="4" t="str">
        <f>IFERROR(VLOOKUP(J2347,Config!$A:$B,2,0),"")</f>
        <v/>
      </c>
    </row>
    <row r="2348" spans="11:11" x14ac:dyDescent="0.25">
      <c r="K2348" s="4" t="str">
        <f>IFERROR(VLOOKUP(J2348,Config!$A:$B,2,0),"")</f>
        <v/>
      </c>
    </row>
    <row r="2349" spans="11:11" x14ac:dyDescent="0.25">
      <c r="K2349" s="4" t="str">
        <f>IFERROR(VLOOKUP(J2349,Config!$A:$B,2,0),"")</f>
        <v/>
      </c>
    </row>
    <row r="2350" spans="11:11" x14ac:dyDescent="0.25">
      <c r="K2350" s="4" t="str">
        <f>IFERROR(VLOOKUP(J2350,Config!$A:$B,2,0),"")</f>
        <v/>
      </c>
    </row>
    <row r="2351" spans="11:11" x14ac:dyDescent="0.25">
      <c r="K2351" s="4" t="str">
        <f>IFERROR(VLOOKUP(J2351,Config!$A:$B,2,0),"")</f>
        <v/>
      </c>
    </row>
    <row r="2352" spans="11:11" x14ac:dyDescent="0.25">
      <c r="K2352" s="4" t="str">
        <f>IFERROR(VLOOKUP(J2352,Config!$A:$B,2,0),"")</f>
        <v/>
      </c>
    </row>
    <row r="2353" spans="11:11" x14ac:dyDescent="0.25">
      <c r="K2353" s="4" t="str">
        <f>IFERROR(VLOOKUP(J2353,Config!$A:$B,2,0),"")</f>
        <v/>
      </c>
    </row>
    <row r="2354" spans="11:11" x14ac:dyDescent="0.25">
      <c r="K2354" s="4" t="str">
        <f>IFERROR(VLOOKUP(J2354,Config!$A:$B,2,0),"")</f>
        <v/>
      </c>
    </row>
    <row r="2355" spans="11:11" x14ac:dyDescent="0.25">
      <c r="K2355" s="4" t="str">
        <f>IFERROR(VLOOKUP(J2355,Config!$A:$B,2,0),"")</f>
        <v/>
      </c>
    </row>
    <row r="2356" spans="11:11" x14ac:dyDescent="0.25">
      <c r="K2356" s="4" t="str">
        <f>IFERROR(VLOOKUP(J2356,Config!$A:$B,2,0),"")</f>
        <v/>
      </c>
    </row>
    <row r="2357" spans="11:11" x14ac:dyDescent="0.25">
      <c r="K2357" s="4" t="str">
        <f>IFERROR(VLOOKUP(J2357,Config!$A:$B,2,0),"")</f>
        <v/>
      </c>
    </row>
    <row r="2358" spans="11:11" x14ac:dyDescent="0.25">
      <c r="K2358" s="4" t="str">
        <f>IFERROR(VLOOKUP(J2358,Config!$A:$B,2,0),"")</f>
        <v/>
      </c>
    </row>
    <row r="2359" spans="11:11" x14ac:dyDescent="0.25">
      <c r="K2359" s="4" t="str">
        <f>IFERROR(VLOOKUP(J2359,Config!$A:$B,2,0),"")</f>
        <v/>
      </c>
    </row>
    <row r="2360" spans="11:11" x14ac:dyDescent="0.25">
      <c r="K2360" s="4" t="str">
        <f>IFERROR(VLOOKUP(J2360,Config!$A:$B,2,0),"")</f>
        <v/>
      </c>
    </row>
    <row r="2361" spans="11:11" x14ac:dyDescent="0.25">
      <c r="K2361" s="4" t="str">
        <f>IFERROR(VLOOKUP(J2361,Config!$A:$B,2,0),"")</f>
        <v/>
      </c>
    </row>
    <row r="2362" spans="11:11" x14ac:dyDescent="0.25">
      <c r="K2362" s="4" t="str">
        <f>IFERROR(VLOOKUP(J2362,Config!$A:$B,2,0),"")</f>
        <v/>
      </c>
    </row>
    <row r="2363" spans="11:11" x14ac:dyDescent="0.25">
      <c r="K2363" s="4" t="str">
        <f>IFERROR(VLOOKUP(J2363,Config!$A:$B,2,0),"")</f>
        <v/>
      </c>
    </row>
    <row r="2364" spans="11:11" x14ac:dyDescent="0.25">
      <c r="K2364" s="4" t="str">
        <f>IFERROR(VLOOKUP(J2364,Config!$A:$B,2,0),"")</f>
        <v/>
      </c>
    </row>
    <row r="2365" spans="11:11" x14ac:dyDescent="0.25">
      <c r="K2365" s="4" t="str">
        <f>IFERROR(VLOOKUP(J2365,Config!$A:$B,2,0),"")</f>
        <v/>
      </c>
    </row>
    <row r="2366" spans="11:11" x14ac:dyDescent="0.25">
      <c r="K2366" s="4" t="str">
        <f>IFERROR(VLOOKUP(J2366,Config!$A:$B,2,0),"")</f>
        <v/>
      </c>
    </row>
    <row r="2367" spans="11:11" x14ac:dyDescent="0.25">
      <c r="K2367" s="4" t="str">
        <f>IFERROR(VLOOKUP(J2367,Config!$A:$B,2,0),"")</f>
        <v/>
      </c>
    </row>
    <row r="2368" spans="11:11" x14ac:dyDescent="0.25">
      <c r="K2368" s="4" t="str">
        <f>IFERROR(VLOOKUP(J2368,Config!$A:$B,2,0),"")</f>
        <v/>
      </c>
    </row>
    <row r="2369" spans="11:11" x14ac:dyDescent="0.25">
      <c r="K2369" s="4" t="str">
        <f>IFERROR(VLOOKUP(J2369,Config!$A:$B,2,0),"")</f>
        <v/>
      </c>
    </row>
    <row r="2370" spans="11:11" x14ac:dyDescent="0.25">
      <c r="K2370" s="4" t="str">
        <f>IFERROR(VLOOKUP(J2370,Config!$A:$B,2,0),"")</f>
        <v/>
      </c>
    </row>
    <row r="2371" spans="11:11" x14ac:dyDescent="0.25">
      <c r="K2371" s="4" t="str">
        <f>IFERROR(VLOOKUP(J2371,Config!$A:$B,2,0),"")</f>
        <v/>
      </c>
    </row>
    <row r="2372" spans="11:11" x14ac:dyDescent="0.25">
      <c r="K2372" s="4" t="str">
        <f>IFERROR(VLOOKUP(J2372,Config!$A:$B,2,0),"")</f>
        <v/>
      </c>
    </row>
    <row r="2373" spans="11:11" x14ac:dyDescent="0.25">
      <c r="K2373" s="4" t="str">
        <f>IFERROR(VLOOKUP(J2373,Config!$A:$B,2,0),"")</f>
        <v/>
      </c>
    </row>
    <row r="2374" spans="11:11" x14ac:dyDescent="0.25">
      <c r="K2374" s="4" t="str">
        <f>IFERROR(VLOOKUP(J2374,Config!$A:$B,2,0),"")</f>
        <v/>
      </c>
    </row>
    <row r="2375" spans="11:11" x14ac:dyDescent="0.25">
      <c r="K2375" s="4" t="str">
        <f>IFERROR(VLOOKUP(J2375,Config!$A:$B,2,0),"")</f>
        <v/>
      </c>
    </row>
    <row r="2376" spans="11:11" x14ac:dyDescent="0.25">
      <c r="K2376" s="4" t="str">
        <f>IFERROR(VLOOKUP(J2376,Config!$A:$B,2,0),"")</f>
        <v/>
      </c>
    </row>
    <row r="2377" spans="11:11" x14ac:dyDescent="0.25">
      <c r="K2377" s="4" t="str">
        <f>IFERROR(VLOOKUP(J2377,Config!$A:$B,2,0),"")</f>
        <v/>
      </c>
    </row>
    <row r="2378" spans="11:11" x14ac:dyDescent="0.25">
      <c r="K2378" s="4" t="str">
        <f>IFERROR(VLOOKUP(J2378,Config!$A:$B,2,0),"")</f>
        <v/>
      </c>
    </row>
    <row r="2379" spans="11:11" x14ac:dyDescent="0.25">
      <c r="K2379" s="4" t="str">
        <f>IFERROR(VLOOKUP(J2379,Config!$A:$B,2,0),"")</f>
        <v/>
      </c>
    </row>
    <row r="2380" spans="11:11" x14ac:dyDescent="0.25">
      <c r="K2380" s="4" t="str">
        <f>IFERROR(VLOOKUP(J2380,Config!$A:$B,2,0),"")</f>
        <v/>
      </c>
    </row>
    <row r="2381" spans="11:11" x14ac:dyDescent="0.25">
      <c r="K2381" s="4" t="str">
        <f>IFERROR(VLOOKUP(J2381,Config!$A:$B,2,0),"")</f>
        <v/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Config!$A$2:$A$114</xm:f>
          </x14:formula1>
          <xm:sqref>J1:J2 J31 J47:J48 J155:J1048576 J150 J144 J135:J139 J133 J131 J125:J127 J112:J123 J64:J66 J58:J59 J50:J51 J25:J26 J37:J38 J12:J15 J18 J33 J35 J7:J8 J22:J23 J42:J44 J5 J55:J56 J70:J76 J79:J109</xm:sqref>
        </x14:dataValidation>
        <x14:dataValidation type="list" allowBlank="1" showInputMessage="1" showErrorMessage="1">
          <x14:formula1>
            <xm:f>Config!$A$2:$A$175</xm:f>
          </x14:formula1>
          <xm:sqref>J3:J4 J16:J17 J19:J21 J34 J36 J39:J41 J151:J154 J145:J149 J140:J143 J134 J132 J128:J130 J124 J110:J111 J57 J45:J46 J32 J27:J30 J9:J11 J6 J24 J49 J52:J54 J60:J63 J67:J69 J77:J78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7"/>
  <sheetViews>
    <sheetView showZeros="0" workbookViewId="0">
      <pane ySplit="1" topLeftCell="A1026" activePane="bottomLeft" state="frozen"/>
      <selection activeCell="AR9" sqref="AR9"/>
      <selection pane="bottomLeft" activeCell="K1047" sqref="K1047"/>
    </sheetView>
  </sheetViews>
  <sheetFormatPr defaultRowHeight="15" x14ac:dyDescent="0.25"/>
  <cols>
    <col min="1" max="1" width="9.140625" style="1"/>
    <col min="2" max="2" width="9.140625" style="4"/>
    <col min="3" max="3" width="11.140625" style="4" customWidth="1"/>
    <col min="4" max="4" width="11.140625" style="13" customWidth="1"/>
    <col min="5" max="5" width="9.140625" style="11"/>
    <col min="6" max="6" width="9.140625" style="4"/>
    <col min="7" max="7" width="13.85546875" style="4" customWidth="1"/>
    <col min="8" max="8" width="10.5703125" style="4" customWidth="1"/>
    <col min="9" max="9" width="14.85546875" style="1" customWidth="1"/>
    <col min="10" max="10" width="42.28515625" style="1" customWidth="1"/>
    <col min="11" max="11" width="9.140625" style="1"/>
    <col min="12" max="12" width="14.28515625" style="4" customWidth="1"/>
    <col min="13" max="14" width="21.85546875" style="4" customWidth="1"/>
    <col min="15" max="15" width="27" style="1" bestFit="1" customWidth="1"/>
  </cols>
  <sheetData>
    <row r="1" spans="1:15" ht="24.75" customHeight="1" x14ac:dyDescent="0.25">
      <c r="A1" s="2" t="s">
        <v>0</v>
      </c>
      <c r="B1" s="2" t="s">
        <v>7</v>
      </c>
      <c r="C1" s="2" t="s">
        <v>6</v>
      </c>
      <c r="D1" s="12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1</v>
      </c>
      <c r="B2" s="4">
        <f t="shared" ref="B2:B65" si="0">YEAR(D2)</f>
        <v>2021</v>
      </c>
      <c r="C2" s="4">
        <f t="shared" ref="C2:C65" si="1">MONTH(D2)</f>
        <v>1</v>
      </c>
      <c r="D2" s="13">
        <v>44198</v>
      </c>
      <c r="E2" s="11">
        <v>0.55625000000000002</v>
      </c>
      <c r="G2" s="4" t="s">
        <v>74</v>
      </c>
      <c r="I2" s="1" t="s">
        <v>424</v>
      </c>
      <c r="J2" s="4" t="str">
        <f>IFERROR(VLOOKUP(I2,Config!$A:$B,2,0),"")</f>
        <v>Găng tay tĩnh điện màu trắng ( Sz: M)</v>
      </c>
      <c r="K2" s="1">
        <v>50</v>
      </c>
      <c r="L2" s="4" t="str">
        <f>IFERROR(VLOOKUP(I2,Config!$A:$G,7,0),"")</f>
        <v>Pair</v>
      </c>
      <c r="M2" s="4">
        <f>IFERROR(VLOOKUP(I2,Config!$A:$D,3,0),"")</f>
        <v>0</v>
      </c>
      <c r="N2" s="4">
        <f>IFERROR(VLOOKUP(I2,Config!$A:$F,6,0),"")</f>
        <v>0</v>
      </c>
    </row>
    <row r="3" spans="1:15" x14ac:dyDescent="0.25">
      <c r="A3" s="1">
        <v>2</v>
      </c>
      <c r="B3" s="4">
        <f t="shared" si="0"/>
        <v>2021</v>
      </c>
      <c r="C3" s="4">
        <f t="shared" si="1"/>
        <v>1</v>
      </c>
      <c r="D3" s="13">
        <v>44198</v>
      </c>
      <c r="E3" s="11">
        <v>0.55625000000000002</v>
      </c>
      <c r="G3" s="4" t="s">
        <v>74</v>
      </c>
      <c r="I3" s="1" t="s">
        <v>28</v>
      </c>
      <c r="J3" s="4" t="str">
        <f>IFERROR(VLOOKUP(I3,Config!$A:$B,2,0),"")</f>
        <v>Cồn IPA</v>
      </c>
      <c r="K3" s="1">
        <v>5</v>
      </c>
      <c r="L3" s="4" t="str">
        <f>IFERROR(VLOOKUP(I3,Config!$A:$G,7,0),"")</f>
        <v>Lít</v>
      </c>
      <c r="M3" s="4">
        <f>IFERROR(VLOOKUP(I3,Config!$A:$D,3,0),"")</f>
        <v>0</v>
      </c>
      <c r="N3" s="4">
        <f>IFERROR(VLOOKUP(I3,Config!$A:$F,6,0),"")</f>
        <v>0</v>
      </c>
    </row>
    <row r="4" spans="1:15" x14ac:dyDescent="0.25">
      <c r="A4" s="1">
        <v>3</v>
      </c>
      <c r="B4" s="4">
        <f t="shared" si="0"/>
        <v>2021</v>
      </c>
      <c r="C4" s="4">
        <f t="shared" si="1"/>
        <v>1</v>
      </c>
      <c r="D4" s="13">
        <v>44198</v>
      </c>
      <c r="E4" s="11">
        <v>0.55625000000000002</v>
      </c>
      <c r="G4" s="4" t="s">
        <v>74</v>
      </c>
      <c r="I4" s="1" t="s">
        <v>27</v>
      </c>
      <c r="J4" s="4" t="str">
        <f>IFERROR(VLOOKUP(I4,Config!$A:$B,2,0),"")</f>
        <v>Nitrile gloves size M</v>
      </c>
      <c r="K4" s="1">
        <v>1</v>
      </c>
      <c r="L4" s="4" t="str">
        <f>IFERROR(VLOOKUP(I4,Config!$A:$G,7,0),"")</f>
        <v>Pack</v>
      </c>
      <c r="M4" s="4">
        <f>IFERROR(VLOOKUP(I4,Config!$A:$D,3,0),"")</f>
        <v>0</v>
      </c>
      <c r="N4" s="4">
        <f>IFERROR(VLOOKUP(I4,Config!$A:$F,6,0),"")</f>
        <v>0</v>
      </c>
    </row>
    <row r="5" spans="1:15" x14ac:dyDescent="0.25">
      <c r="A5" s="1">
        <v>4</v>
      </c>
      <c r="B5" s="4">
        <f t="shared" si="0"/>
        <v>2021</v>
      </c>
      <c r="C5" s="4">
        <f t="shared" si="1"/>
        <v>1</v>
      </c>
      <c r="D5" s="13">
        <v>44198</v>
      </c>
      <c r="E5" s="11">
        <v>0.55625000000000002</v>
      </c>
      <c r="G5" s="4" t="s">
        <v>74</v>
      </c>
      <c r="I5" s="1" t="s">
        <v>22</v>
      </c>
      <c r="J5" s="4" t="str">
        <f>IFERROR(VLOOKUP(I5,Config!$A:$B,2,0),"")</f>
        <v>Khăn lau phòng sạch (100% polyester)</v>
      </c>
      <c r="K5" s="1">
        <v>1</v>
      </c>
      <c r="L5" s="4" t="str">
        <f>IFERROR(VLOOKUP(I5,Config!$A:$G,7,0),"")</f>
        <v>Pack</v>
      </c>
      <c r="M5" s="4">
        <f>IFERROR(VLOOKUP(I5,Config!$A:$D,3,0),"")</f>
        <v>0</v>
      </c>
      <c r="N5" s="4">
        <f>IFERROR(VLOOKUP(I5,Config!$A:$F,6,0),"")</f>
        <v>0</v>
      </c>
    </row>
    <row r="6" spans="1:15" x14ac:dyDescent="0.25">
      <c r="A6" s="1">
        <v>5</v>
      </c>
      <c r="B6" s="4">
        <f t="shared" si="0"/>
        <v>2021</v>
      </c>
      <c r="C6" s="4">
        <f t="shared" si="1"/>
        <v>1</v>
      </c>
      <c r="D6" s="13">
        <v>44198</v>
      </c>
      <c r="E6" s="11">
        <v>0.55625000000000002</v>
      </c>
      <c r="G6" s="4" t="s">
        <v>74</v>
      </c>
      <c r="I6" s="1" t="s">
        <v>28</v>
      </c>
      <c r="J6" s="4" t="str">
        <f>IFERROR(VLOOKUP(I6,Config!$A:$B,2,0),"")</f>
        <v>Cồn IPA</v>
      </c>
      <c r="K6" s="1">
        <v>4</v>
      </c>
      <c r="L6" s="4" t="str">
        <f>IFERROR(VLOOKUP(I6,Config!$A:$G,7,0),"")</f>
        <v>Lít</v>
      </c>
      <c r="M6" s="4">
        <f>IFERROR(VLOOKUP(I6,Config!$A:$D,3,0),"")</f>
        <v>0</v>
      </c>
      <c r="N6" s="4">
        <f>IFERROR(VLOOKUP(I6,Config!$A:$F,6,0),"")</f>
        <v>0</v>
      </c>
    </row>
    <row r="7" spans="1:15" x14ac:dyDescent="0.25">
      <c r="A7" s="1">
        <v>6</v>
      </c>
      <c r="B7" s="4">
        <f t="shared" si="0"/>
        <v>2021</v>
      </c>
      <c r="C7" s="4">
        <f t="shared" si="1"/>
        <v>1</v>
      </c>
      <c r="D7" s="13">
        <v>44198</v>
      </c>
      <c r="E7" s="11">
        <v>0.55625000000000002</v>
      </c>
      <c r="G7" s="4" t="s">
        <v>74</v>
      </c>
      <c r="I7" s="1" t="s">
        <v>27</v>
      </c>
      <c r="J7" s="4" t="str">
        <f>IFERROR(VLOOKUP(I7,Config!$A:$B,2,0),"")</f>
        <v>Nitrile gloves size M</v>
      </c>
      <c r="K7" s="1">
        <v>1</v>
      </c>
      <c r="L7" s="4" t="str">
        <f>IFERROR(VLOOKUP(I7,Config!$A:$G,7,0),"")</f>
        <v>Pack</v>
      </c>
      <c r="M7" s="4">
        <f>IFERROR(VLOOKUP(I7,Config!$A:$D,3,0),"")</f>
        <v>0</v>
      </c>
      <c r="N7" s="4">
        <f>IFERROR(VLOOKUP(I7,Config!$A:$F,6,0),"")</f>
        <v>0</v>
      </c>
    </row>
    <row r="8" spans="1:15" x14ac:dyDescent="0.25">
      <c r="A8" s="1">
        <v>7</v>
      </c>
      <c r="B8" s="4">
        <f t="shared" si="0"/>
        <v>2021</v>
      </c>
      <c r="C8" s="4">
        <f t="shared" si="1"/>
        <v>1</v>
      </c>
      <c r="D8" s="13">
        <v>44198</v>
      </c>
      <c r="E8" s="11">
        <v>0.55625000000000002</v>
      </c>
      <c r="G8" s="4" t="s">
        <v>74</v>
      </c>
      <c r="I8" s="1" t="s">
        <v>22</v>
      </c>
      <c r="J8" s="4" t="str">
        <f>IFERROR(VLOOKUP(I8,Config!$A:$B,2,0),"")</f>
        <v>Khăn lau phòng sạch (100% polyester)</v>
      </c>
      <c r="K8" s="1">
        <v>1</v>
      </c>
      <c r="L8" s="4" t="str">
        <f>IFERROR(VLOOKUP(I8,Config!$A:$G,7,0),"")</f>
        <v>Pack</v>
      </c>
      <c r="M8" s="4">
        <f>IFERROR(VLOOKUP(I8,Config!$A:$D,3,0),"")</f>
        <v>0</v>
      </c>
      <c r="N8" s="4">
        <f>IFERROR(VLOOKUP(I8,Config!$A:$F,6,0),"")</f>
        <v>0</v>
      </c>
    </row>
    <row r="9" spans="1:15" x14ac:dyDescent="0.25">
      <c r="A9" s="1">
        <v>8</v>
      </c>
      <c r="B9" s="4">
        <f t="shared" si="0"/>
        <v>2021</v>
      </c>
      <c r="C9" s="4">
        <f t="shared" si="1"/>
        <v>1</v>
      </c>
      <c r="D9" s="13">
        <v>44198</v>
      </c>
      <c r="E9" s="11">
        <v>0.55625000000000002</v>
      </c>
      <c r="G9" s="4" t="s">
        <v>74</v>
      </c>
      <c r="I9" s="1" t="s">
        <v>25</v>
      </c>
      <c r="J9" s="4" t="str">
        <f>IFERROR(VLOOKUP(I9,Config!$A:$B,2,0),"")</f>
        <v>MPM Cleaning Roll 380*300*10m</v>
      </c>
      <c r="K9" s="1">
        <v>5</v>
      </c>
      <c r="L9" s="4" t="str">
        <f>IFERROR(VLOOKUP(I9,Config!$A:$G,7,0),"")</f>
        <v>Reel</v>
      </c>
      <c r="M9" s="4">
        <f>IFERROR(VLOOKUP(I9,Config!$A:$D,3,0),"")</f>
        <v>0</v>
      </c>
      <c r="N9" s="4">
        <f>IFERROR(VLOOKUP(I9,Config!$A:$F,6,0),"")</f>
        <v>0</v>
      </c>
    </row>
    <row r="10" spans="1:15" x14ac:dyDescent="0.25">
      <c r="A10" s="1">
        <v>9</v>
      </c>
      <c r="B10" s="4">
        <f t="shared" si="0"/>
        <v>2021</v>
      </c>
      <c r="C10" s="4">
        <f t="shared" si="1"/>
        <v>1</v>
      </c>
      <c r="D10" s="13">
        <v>44200</v>
      </c>
      <c r="E10" s="11">
        <v>0.55625000000000002</v>
      </c>
      <c r="G10" s="4" t="s">
        <v>74</v>
      </c>
      <c r="I10" s="1" t="s">
        <v>28</v>
      </c>
      <c r="J10" s="4" t="str">
        <f>IFERROR(VLOOKUP(I10,Config!$A:$B,2,0),"")</f>
        <v>Cồn IPA</v>
      </c>
      <c r="K10" s="1">
        <v>2.5</v>
      </c>
      <c r="L10" s="4" t="str">
        <f>IFERROR(VLOOKUP(I10,Config!$A:$G,7,0),"")</f>
        <v>Lít</v>
      </c>
      <c r="M10" s="4">
        <f>IFERROR(VLOOKUP(I10,Config!$A:$D,3,0),"")</f>
        <v>0</v>
      </c>
      <c r="N10" s="4">
        <f>IFERROR(VLOOKUP(I10,Config!$A:$F,6,0),"")</f>
        <v>0</v>
      </c>
    </row>
    <row r="11" spans="1:15" x14ac:dyDescent="0.25">
      <c r="A11" s="1">
        <v>10</v>
      </c>
      <c r="B11" s="4">
        <f t="shared" si="0"/>
        <v>2021</v>
      </c>
      <c r="C11" s="4">
        <f t="shared" si="1"/>
        <v>1</v>
      </c>
      <c r="D11" s="13">
        <v>44200</v>
      </c>
      <c r="E11" s="11">
        <v>0.55625000000000002</v>
      </c>
      <c r="G11" s="4" t="s">
        <v>74</v>
      </c>
      <c r="I11" s="1" t="s">
        <v>23</v>
      </c>
      <c r="J11" s="4" t="str">
        <f>IFERROR(VLOOKUP(I11,Config!$A:$B,2,0),"")</f>
        <v>Giấy lau phòng sạch (55% cellulose, 45% polyester)</v>
      </c>
      <c r="K11" s="1">
        <v>5</v>
      </c>
      <c r="L11" s="4" t="str">
        <f>IFERROR(VLOOKUP(I11,Config!$A:$G,7,0),"")</f>
        <v>Pack</v>
      </c>
      <c r="M11" s="4">
        <f>IFERROR(VLOOKUP(I11,Config!$A:$D,3,0),"")</f>
        <v>0</v>
      </c>
      <c r="N11" s="4">
        <f>IFERROR(VLOOKUP(I11,Config!$A:$F,6,0),"")</f>
        <v>0</v>
      </c>
    </row>
    <row r="12" spans="1:15" x14ac:dyDescent="0.25">
      <c r="A12" s="1">
        <v>11</v>
      </c>
      <c r="B12" s="4">
        <f t="shared" si="0"/>
        <v>2021</v>
      </c>
      <c r="C12" s="4">
        <f t="shared" si="1"/>
        <v>1</v>
      </c>
      <c r="D12" s="13">
        <v>44200</v>
      </c>
      <c r="E12" s="11">
        <v>0.55625000000000002</v>
      </c>
      <c r="G12" s="4" t="s">
        <v>74</v>
      </c>
      <c r="I12" s="1" t="s">
        <v>22</v>
      </c>
      <c r="J12" s="4" t="str">
        <f>IFERROR(VLOOKUP(I12,Config!$A:$B,2,0),"")</f>
        <v>Khăn lau phòng sạch (100% polyester)</v>
      </c>
      <c r="K12" s="1">
        <v>2</v>
      </c>
      <c r="L12" s="4" t="str">
        <f>IFERROR(VLOOKUP(I12,Config!$A:$G,7,0),"")</f>
        <v>Pack</v>
      </c>
      <c r="M12" s="4">
        <f>IFERROR(VLOOKUP(I12,Config!$A:$D,3,0),"")</f>
        <v>0</v>
      </c>
      <c r="N12" s="4">
        <f>IFERROR(VLOOKUP(I12,Config!$A:$F,6,0),"")</f>
        <v>0</v>
      </c>
    </row>
    <row r="13" spans="1:15" x14ac:dyDescent="0.25">
      <c r="A13" s="1">
        <v>12</v>
      </c>
      <c r="B13" s="4">
        <f t="shared" si="0"/>
        <v>2021</v>
      </c>
      <c r="C13" s="4">
        <f t="shared" si="1"/>
        <v>1</v>
      </c>
      <c r="D13" s="13">
        <v>44200</v>
      </c>
      <c r="E13" s="11">
        <v>0.55625000000000002</v>
      </c>
      <c r="G13" s="4" t="s">
        <v>74</v>
      </c>
      <c r="I13" s="1" t="s">
        <v>27</v>
      </c>
      <c r="J13" s="4" t="str">
        <f>IFERROR(VLOOKUP(I13,Config!$A:$B,2,0),"")</f>
        <v>Nitrile gloves size M</v>
      </c>
      <c r="K13" s="1">
        <v>1</v>
      </c>
      <c r="L13" s="4" t="str">
        <f>IFERROR(VLOOKUP(I13,Config!$A:$G,7,0),"")</f>
        <v>Pack</v>
      </c>
      <c r="M13" s="4">
        <f>IFERROR(VLOOKUP(I13,Config!$A:$D,3,0),"")</f>
        <v>0</v>
      </c>
      <c r="N13" s="4">
        <f>IFERROR(VLOOKUP(I13,Config!$A:$F,6,0),"")</f>
        <v>0</v>
      </c>
    </row>
    <row r="14" spans="1:15" x14ac:dyDescent="0.25">
      <c r="A14" s="1">
        <v>13</v>
      </c>
      <c r="B14" s="4">
        <f t="shared" si="0"/>
        <v>2021</v>
      </c>
      <c r="C14" s="4">
        <f t="shared" si="1"/>
        <v>1</v>
      </c>
      <c r="D14" s="13">
        <v>44200</v>
      </c>
      <c r="E14" s="11">
        <v>0.55625000000000002</v>
      </c>
      <c r="G14" s="4" t="s">
        <v>74</v>
      </c>
      <c r="I14" s="1" t="s">
        <v>426</v>
      </c>
      <c r="J14" s="4" t="str">
        <f>IFERROR(VLOOKUP(I14,Config!$A:$B,2,0),"")</f>
        <v>PL Splice Tape 8mm for ASM  FUJI DETECTI</v>
      </c>
      <c r="K14" s="1">
        <v>10</v>
      </c>
      <c r="L14" s="4" t="str">
        <f>IFERROR(VLOOKUP(I14,Config!$A:$G,7,0),"")</f>
        <v>Box</v>
      </c>
      <c r="M14" s="4">
        <f>IFERROR(VLOOKUP(I14,Config!$A:$D,3,0),"")</f>
        <v>0</v>
      </c>
      <c r="N14" s="4">
        <f>IFERROR(VLOOKUP(I14,Config!$A:$F,6,0),"")</f>
        <v>0</v>
      </c>
    </row>
    <row r="15" spans="1:15" x14ac:dyDescent="0.25">
      <c r="A15" s="1">
        <v>14</v>
      </c>
      <c r="B15" s="4">
        <f t="shared" si="0"/>
        <v>2021</v>
      </c>
      <c r="C15" s="4">
        <f t="shared" si="1"/>
        <v>1</v>
      </c>
      <c r="D15" s="13">
        <v>44200</v>
      </c>
      <c r="E15" s="11">
        <v>0.54652777777777783</v>
      </c>
      <c r="G15" s="4" t="s">
        <v>74</v>
      </c>
      <c r="I15" s="1" t="s">
        <v>25</v>
      </c>
      <c r="J15" s="4" t="str">
        <f>IFERROR(VLOOKUP(I15,Config!$A:$B,2,0),"")</f>
        <v>MPM Cleaning Roll 380*300*10m</v>
      </c>
      <c r="K15" s="1">
        <v>20</v>
      </c>
      <c r="L15" s="4" t="str">
        <f>IFERROR(VLOOKUP(I15,Config!$A:$G,7,0),"")</f>
        <v>Reel</v>
      </c>
      <c r="M15" s="4">
        <f>IFERROR(VLOOKUP(I15,Config!$A:$D,3,0),"")</f>
        <v>0</v>
      </c>
      <c r="N15" s="4">
        <f>IFERROR(VLOOKUP(I15,Config!$A:$F,6,0),"")</f>
        <v>0</v>
      </c>
    </row>
    <row r="16" spans="1:15" x14ac:dyDescent="0.25">
      <c r="A16" s="1">
        <v>15</v>
      </c>
      <c r="B16" s="4">
        <f t="shared" si="0"/>
        <v>2021</v>
      </c>
      <c r="C16" s="4">
        <f t="shared" si="1"/>
        <v>1</v>
      </c>
      <c r="D16" s="13">
        <v>44200</v>
      </c>
      <c r="E16" s="11">
        <v>0.54652777777777783</v>
      </c>
      <c r="G16" s="4" t="s">
        <v>74</v>
      </c>
      <c r="I16" s="1" t="s">
        <v>28</v>
      </c>
      <c r="J16" s="4" t="str">
        <f>IFERROR(VLOOKUP(I16,Config!$A:$B,2,0),"")</f>
        <v>Cồn IPA</v>
      </c>
      <c r="K16" s="1">
        <v>5</v>
      </c>
      <c r="L16" s="4" t="str">
        <f>IFERROR(VLOOKUP(I16,Config!$A:$G,7,0),"")</f>
        <v>Lít</v>
      </c>
      <c r="M16" s="4">
        <f>IFERROR(VLOOKUP(I16,Config!$A:$D,3,0),"")</f>
        <v>0</v>
      </c>
      <c r="N16" s="4">
        <f>IFERROR(VLOOKUP(I16,Config!$A:$F,6,0),"")</f>
        <v>0</v>
      </c>
    </row>
    <row r="17" spans="1:14" x14ac:dyDescent="0.25">
      <c r="A17" s="1">
        <v>16</v>
      </c>
      <c r="B17" s="4">
        <f t="shared" si="0"/>
        <v>2021</v>
      </c>
      <c r="C17" s="4">
        <f t="shared" si="1"/>
        <v>1</v>
      </c>
      <c r="D17" s="13">
        <v>44200</v>
      </c>
      <c r="E17" s="11">
        <v>0.54652777777777783</v>
      </c>
      <c r="G17" s="4" t="s">
        <v>74</v>
      </c>
      <c r="I17" s="1" t="s">
        <v>22</v>
      </c>
      <c r="J17" s="4" t="str">
        <f>IFERROR(VLOOKUP(I17,Config!$A:$B,2,0),"")</f>
        <v>Khăn lau phòng sạch (100% polyester)</v>
      </c>
      <c r="K17" s="1">
        <v>4</v>
      </c>
      <c r="L17" s="4" t="str">
        <f>IFERROR(VLOOKUP(I17,Config!$A:$G,7,0),"")</f>
        <v>Pack</v>
      </c>
      <c r="M17" s="4">
        <f>IFERROR(VLOOKUP(I17,Config!$A:$D,3,0),"")</f>
        <v>0</v>
      </c>
      <c r="N17" s="4">
        <f>IFERROR(VLOOKUP(I17,Config!$A:$F,6,0),"")</f>
        <v>0</v>
      </c>
    </row>
    <row r="18" spans="1:14" x14ac:dyDescent="0.25">
      <c r="A18" s="1">
        <v>17</v>
      </c>
      <c r="B18" s="4">
        <f t="shared" si="0"/>
        <v>2021</v>
      </c>
      <c r="C18" s="4">
        <f t="shared" si="1"/>
        <v>1</v>
      </c>
      <c r="D18" s="13">
        <v>44200</v>
      </c>
      <c r="E18" s="11">
        <v>0.54652777777777783</v>
      </c>
      <c r="G18" s="4" t="s">
        <v>74</v>
      </c>
      <c r="I18" s="1" t="s">
        <v>27</v>
      </c>
      <c r="J18" s="4" t="str">
        <f>IFERROR(VLOOKUP(I18,Config!$A:$B,2,0),"")</f>
        <v>Nitrile gloves size M</v>
      </c>
      <c r="K18" s="1">
        <v>2</v>
      </c>
      <c r="L18" s="4" t="str">
        <f>IFERROR(VLOOKUP(I18,Config!$A:$G,7,0),"")</f>
        <v>Pack</v>
      </c>
      <c r="M18" s="4">
        <f>IFERROR(VLOOKUP(I18,Config!$A:$D,3,0),"")</f>
        <v>0</v>
      </c>
      <c r="N18" s="4">
        <f>IFERROR(VLOOKUP(I18,Config!$A:$F,6,0),"")</f>
        <v>0</v>
      </c>
    </row>
    <row r="19" spans="1:14" x14ac:dyDescent="0.25">
      <c r="A19" s="1">
        <v>18</v>
      </c>
      <c r="B19" s="4">
        <f t="shared" si="0"/>
        <v>2021</v>
      </c>
      <c r="C19" s="4">
        <f t="shared" si="1"/>
        <v>1</v>
      </c>
      <c r="D19" s="13">
        <v>44200</v>
      </c>
      <c r="E19" s="11">
        <v>0.54652777777777783</v>
      </c>
      <c r="G19" s="4" t="s">
        <v>74</v>
      </c>
      <c r="I19" s="1" t="s">
        <v>43</v>
      </c>
      <c r="J19" s="4" t="str">
        <f>IFERROR(VLOOKUP(I19,Config!$A:$B,2,0),"")</f>
        <v>Băng dính chịu nhiệt PET( Màu đồng ) 10mm*33m</v>
      </c>
      <c r="K19" s="1">
        <v>10</v>
      </c>
      <c r="L19" s="4" t="str">
        <f>IFERROR(VLOOKUP(I19,Config!$A:$G,7,0),"")</f>
        <v>Reel</v>
      </c>
      <c r="M19" s="4">
        <f>IFERROR(VLOOKUP(I19,Config!$A:$D,3,0),"")</f>
        <v>0</v>
      </c>
      <c r="N19" s="4">
        <f>IFERROR(VLOOKUP(I19,Config!$A:$F,6,0),"")</f>
        <v>0</v>
      </c>
    </row>
    <row r="20" spans="1:14" x14ac:dyDescent="0.25">
      <c r="A20" s="1">
        <v>19</v>
      </c>
      <c r="B20" s="4">
        <f t="shared" si="0"/>
        <v>2021</v>
      </c>
      <c r="C20" s="4">
        <f t="shared" si="1"/>
        <v>1</v>
      </c>
      <c r="D20" s="13">
        <v>44201</v>
      </c>
      <c r="E20" s="11">
        <v>4.7222222222222221E-2</v>
      </c>
      <c r="G20" s="4" t="s">
        <v>74</v>
      </c>
      <c r="I20" s="1" t="s">
        <v>28</v>
      </c>
      <c r="J20" s="4" t="str">
        <f>IFERROR(VLOOKUP(I20,Config!$A:$B,2,0),"")</f>
        <v>Cồn IPA</v>
      </c>
      <c r="K20" s="1">
        <v>5</v>
      </c>
      <c r="L20" s="4" t="str">
        <f>IFERROR(VLOOKUP(I20,Config!$A:$G,7,0),"")</f>
        <v>Lít</v>
      </c>
      <c r="M20" s="4">
        <f>IFERROR(VLOOKUP(I20,Config!$A:$D,3,0),"")</f>
        <v>0</v>
      </c>
      <c r="N20" s="4">
        <f>IFERROR(VLOOKUP(I20,Config!$A:$F,6,0),"")</f>
        <v>0</v>
      </c>
    </row>
    <row r="21" spans="1:14" x14ac:dyDescent="0.25">
      <c r="A21" s="1">
        <v>20</v>
      </c>
      <c r="B21" s="4">
        <f t="shared" si="0"/>
        <v>2021</v>
      </c>
      <c r="C21" s="4">
        <f t="shared" si="1"/>
        <v>1</v>
      </c>
      <c r="D21" s="13">
        <v>44201</v>
      </c>
      <c r="E21" s="11">
        <v>4.7222222222222221E-2</v>
      </c>
      <c r="G21" s="4" t="s">
        <v>74</v>
      </c>
      <c r="I21" s="1" t="s">
        <v>25</v>
      </c>
      <c r="J21" s="4" t="str">
        <f>IFERROR(VLOOKUP(I21,Config!$A:$B,2,0),"")</f>
        <v>MPM Cleaning Roll 380*300*10m</v>
      </c>
      <c r="K21" s="1">
        <v>10</v>
      </c>
      <c r="L21" s="4" t="str">
        <f>IFERROR(VLOOKUP(I21,Config!$A:$G,7,0),"")</f>
        <v>Reel</v>
      </c>
      <c r="M21" s="4">
        <f>IFERROR(VLOOKUP(I21,Config!$A:$D,3,0),"")</f>
        <v>0</v>
      </c>
      <c r="N21" s="4">
        <f>IFERROR(VLOOKUP(I21,Config!$A:$F,6,0),"")</f>
        <v>0</v>
      </c>
    </row>
    <row r="22" spans="1:14" x14ac:dyDescent="0.25">
      <c r="A22" s="1">
        <v>21</v>
      </c>
      <c r="B22" s="4">
        <f t="shared" si="0"/>
        <v>2021</v>
      </c>
      <c r="C22" s="4">
        <f t="shared" si="1"/>
        <v>1</v>
      </c>
      <c r="D22" s="13">
        <v>44201</v>
      </c>
      <c r="E22" s="11">
        <v>4.7222222222222221E-2</v>
      </c>
      <c r="G22" s="4" t="s">
        <v>74</v>
      </c>
      <c r="I22" s="1" t="s">
        <v>22</v>
      </c>
      <c r="J22" s="4" t="str">
        <f>IFERROR(VLOOKUP(I22,Config!$A:$B,2,0),"")</f>
        <v>Khăn lau phòng sạch (100% polyester)</v>
      </c>
      <c r="K22" s="1">
        <v>3</v>
      </c>
      <c r="L22" s="4" t="str">
        <f>IFERROR(VLOOKUP(I22,Config!$A:$G,7,0),"")</f>
        <v>Pack</v>
      </c>
      <c r="M22" s="4">
        <f>IFERROR(VLOOKUP(I22,Config!$A:$D,3,0),"")</f>
        <v>0</v>
      </c>
      <c r="N22" s="4">
        <f>IFERROR(VLOOKUP(I22,Config!$A:$F,6,0),"")</f>
        <v>0</v>
      </c>
    </row>
    <row r="23" spans="1:14" x14ac:dyDescent="0.25">
      <c r="A23" s="1">
        <v>22</v>
      </c>
      <c r="B23" s="4">
        <f t="shared" si="0"/>
        <v>2021</v>
      </c>
      <c r="C23" s="4">
        <f t="shared" si="1"/>
        <v>1</v>
      </c>
      <c r="D23" s="13">
        <v>44201</v>
      </c>
      <c r="E23" s="11">
        <v>4.7222222222222221E-2</v>
      </c>
      <c r="G23" s="4" t="s">
        <v>74</v>
      </c>
      <c r="I23" s="1" t="s">
        <v>42</v>
      </c>
      <c r="J23" s="4" t="str">
        <f>IFERROR(VLOOKUP(I23,Config!$A:$B,2,0),"")</f>
        <v>Băng dính 2 mặt 3M</v>
      </c>
      <c r="K23" s="1">
        <v>7</v>
      </c>
      <c r="L23" s="4" t="str">
        <f>IFERROR(VLOOKUP(I23,Config!$A:$G,7,0),"")</f>
        <v>Reel</v>
      </c>
      <c r="M23" s="4">
        <f>IFERROR(VLOOKUP(I23,Config!$A:$D,3,0),"")</f>
        <v>0</v>
      </c>
      <c r="N23" s="4">
        <f>IFERROR(VLOOKUP(I23,Config!$A:$F,6,0),"")</f>
        <v>0</v>
      </c>
    </row>
    <row r="24" spans="1:14" x14ac:dyDescent="0.25">
      <c r="A24" s="1">
        <v>23</v>
      </c>
      <c r="B24" s="4">
        <f t="shared" si="0"/>
        <v>2021</v>
      </c>
      <c r="C24" s="4">
        <f t="shared" si="1"/>
        <v>1</v>
      </c>
      <c r="D24" s="13">
        <v>44201</v>
      </c>
      <c r="E24" s="11">
        <v>4.7222222222222221E-2</v>
      </c>
      <c r="G24" s="4" t="s">
        <v>74</v>
      </c>
      <c r="I24" s="1" t="s">
        <v>26</v>
      </c>
      <c r="J24" s="4" t="str">
        <f>IFERROR(VLOOKUP(I24,Config!$A:$B,2,0),"")</f>
        <v>Bao ngón</v>
      </c>
      <c r="K24" s="1">
        <v>1</v>
      </c>
      <c r="L24" s="4" t="str">
        <f>IFERROR(VLOOKUP(I24,Config!$A:$G,7,0),"")</f>
        <v>Pack</v>
      </c>
      <c r="M24" s="4">
        <f>IFERROR(VLOOKUP(I24,Config!$A:$D,3,0),"")</f>
        <v>0</v>
      </c>
      <c r="N24" s="4">
        <f>IFERROR(VLOOKUP(I24,Config!$A:$F,6,0),"")</f>
        <v>0</v>
      </c>
    </row>
    <row r="25" spans="1:14" x14ac:dyDescent="0.25">
      <c r="A25" s="1">
        <v>24</v>
      </c>
      <c r="B25" s="4">
        <f t="shared" si="0"/>
        <v>2021</v>
      </c>
      <c r="C25" s="4">
        <f t="shared" si="1"/>
        <v>1</v>
      </c>
      <c r="D25" s="13">
        <v>44201</v>
      </c>
      <c r="E25" s="11">
        <v>4.7222222222222221E-2</v>
      </c>
      <c r="G25" s="4" t="s">
        <v>74</v>
      </c>
      <c r="I25" s="1" t="s">
        <v>23</v>
      </c>
      <c r="J25" s="4" t="str">
        <f>IFERROR(VLOOKUP(I25,Config!$A:$B,2,0),"")</f>
        <v>Giấy lau phòng sạch (55% cellulose, 45% polyester)</v>
      </c>
      <c r="K25" s="1">
        <v>4</v>
      </c>
      <c r="L25" s="4" t="str">
        <f>IFERROR(VLOOKUP(I25,Config!$A:$G,7,0),"")</f>
        <v>Pack</v>
      </c>
      <c r="M25" s="4">
        <f>IFERROR(VLOOKUP(I25,Config!$A:$D,3,0),"")</f>
        <v>0</v>
      </c>
      <c r="N25" s="4">
        <f>IFERROR(VLOOKUP(I25,Config!$A:$F,6,0),"")</f>
        <v>0</v>
      </c>
    </row>
    <row r="26" spans="1:14" x14ac:dyDescent="0.25">
      <c r="A26" s="1">
        <v>25</v>
      </c>
      <c r="B26" s="4">
        <f t="shared" si="0"/>
        <v>2021</v>
      </c>
      <c r="C26" s="4">
        <f t="shared" si="1"/>
        <v>1</v>
      </c>
      <c r="D26" s="13">
        <v>44201</v>
      </c>
      <c r="E26" s="11">
        <v>4.7222222222222221E-2</v>
      </c>
      <c r="G26" s="4" t="s">
        <v>74</v>
      </c>
      <c r="I26" s="1" t="s">
        <v>28</v>
      </c>
      <c r="J26" s="4" t="str">
        <f>IFERROR(VLOOKUP(I26,Config!$A:$B,2,0),"")</f>
        <v>Cồn IPA</v>
      </c>
      <c r="K26" s="1">
        <v>4</v>
      </c>
      <c r="L26" s="4" t="str">
        <f>IFERROR(VLOOKUP(I26,Config!$A:$G,7,0),"")</f>
        <v>Lít</v>
      </c>
      <c r="M26" s="4">
        <f>IFERROR(VLOOKUP(I26,Config!$A:$D,3,0),"")</f>
        <v>0</v>
      </c>
      <c r="N26" s="4">
        <f>IFERROR(VLOOKUP(I26,Config!$A:$F,6,0),"")</f>
        <v>0</v>
      </c>
    </row>
    <row r="27" spans="1:14" x14ac:dyDescent="0.25">
      <c r="A27" s="1">
        <v>26</v>
      </c>
      <c r="B27" s="4">
        <f t="shared" si="0"/>
        <v>2021</v>
      </c>
      <c r="C27" s="4">
        <f t="shared" si="1"/>
        <v>1</v>
      </c>
      <c r="D27" s="13">
        <v>44201</v>
      </c>
      <c r="E27" s="11">
        <v>4.7222222222222221E-2</v>
      </c>
      <c r="G27" s="4" t="s">
        <v>74</v>
      </c>
      <c r="I27" s="1" t="s">
        <v>27</v>
      </c>
      <c r="J27" s="4" t="str">
        <f>IFERROR(VLOOKUP(I27,Config!$A:$B,2,0),"")</f>
        <v>Nitrile gloves size M</v>
      </c>
      <c r="K27" s="1">
        <v>1</v>
      </c>
      <c r="L27" s="4" t="str">
        <f>IFERROR(VLOOKUP(I27,Config!$A:$G,7,0),"")</f>
        <v>Pack</v>
      </c>
      <c r="M27" s="4">
        <f>IFERROR(VLOOKUP(I27,Config!$A:$D,3,0),"")</f>
        <v>0</v>
      </c>
      <c r="N27" s="4">
        <f>IFERROR(VLOOKUP(I27,Config!$A:$F,6,0),"")</f>
        <v>0</v>
      </c>
    </row>
    <row r="28" spans="1:14" x14ac:dyDescent="0.25">
      <c r="A28" s="1">
        <v>27</v>
      </c>
      <c r="B28" s="4">
        <f t="shared" si="0"/>
        <v>2021</v>
      </c>
      <c r="C28" s="4">
        <f t="shared" si="1"/>
        <v>1</v>
      </c>
      <c r="D28" s="13">
        <v>44202</v>
      </c>
      <c r="E28" s="11">
        <v>4.7916666666666663E-2</v>
      </c>
      <c r="G28" s="4" t="s">
        <v>74</v>
      </c>
      <c r="I28" s="1" t="s">
        <v>28</v>
      </c>
      <c r="J28" s="4" t="str">
        <f>IFERROR(VLOOKUP(I28,Config!$A:$B,2,0),"")</f>
        <v>Cồn IPA</v>
      </c>
      <c r="K28" s="1">
        <v>4.5</v>
      </c>
      <c r="L28" s="4" t="str">
        <f>IFERROR(VLOOKUP(I28,Config!$A:$G,7,0),"")</f>
        <v>Lít</v>
      </c>
      <c r="M28" s="4">
        <f>IFERROR(VLOOKUP(I28,Config!$A:$D,3,0),"")</f>
        <v>0</v>
      </c>
      <c r="N28" s="4">
        <f>IFERROR(VLOOKUP(I28,Config!$A:$F,6,0),"")</f>
        <v>0</v>
      </c>
    </row>
    <row r="29" spans="1:14" x14ac:dyDescent="0.25">
      <c r="A29" s="1">
        <v>28</v>
      </c>
      <c r="B29" s="4">
        <f t="shared" si="0"/>
        <v>2021</v>
      </c>
      <c r="C29" s="4">
        <f t="shared" si="1"/>
        <v>1</v>
      </c>
      <c r="D29" s="13">
        <v>44202</v>
      </c>
      <c r="E29" s="11">
        <v>4.7916666666666663E-2</v>
      </c>
      <c r="G29" s="4" t="s">
        <v>74</v>
      </c>
      <c r="I29" s="1" t="s">
        <v>25</v>
      </c>
      <c r="J29" s="4" t="str">
        <f>IFERROR(VLOOKUP(I29,Config!$A:$B,2,0),"")</f>
        <v>MPM Cleaning Roll 380*300*10m</v>
      </c>
      <c r="K29" s="1">
        <v>10</v>
      </c>
      <c r="L29" s="4" t="str">
        <f>IFERROR(VLOOKUP(I29,Config!$A:$G,7,0),"")</f>
        <v>Reel</v>
      </c>
      <c r="M29" s="4">
        <f>IFERROR(VLOOKUP(I29,Config!$A:$D,3,0),"")</f>
        <v>0</v>
      </c>
      <c r="N29" s="4">
        <f>IFERROR(VLOOKUP(I29,Config!$A:$F,6,0),"")</f>
        <v>0</v>
      </c>
    </row>
    <row r="30" spans="1:14" x14ac:dyDescent="0.25">
      <c r="A30" s="1">
        <v>29</v>
      </c>
      <c r="B30" s="4">
        <f t="shared" si="0"/>
        <v>2021</v>
      </c>
      <c r="C30" s="4">
        <f t="shared" si="1"/>
        <v>1</v>
      </c>
      <c r="D30" s="13">
        <v>44202</v>
      </c>
      <c r="E30" s="11">
        <v>4.7916666666666663E-2</v>
      </c>
      <c r="G30" s="4" t="s">
        <v>74</v>
      </c>
      <c r="I30" s="1" t="s">
        <v>23</v>
      </c>
      <c r="J30" s="4" t="str">
        <f>IFERROR(VLOOKUP(I30,Config!$A:$B,2,0),"")</f>
        <v>Giấy lau phòng sạch (55% cellulose, 45% polyester)</v>
      </c>
      <c r="K30" s="1">
        <v>2</v>
      </c>
      <c r="L30" s="4" t="str">
        <f>IFERROR(VLOOKUP(I30,Config!$A:$G,7,0),"")</f>
        <v>Pack</v>
      </c>
      <c r="M30" s="4">
        <f>IFERROR(VLOOKUP(I30,Config!$A:$D,3,0),"")</f>
        <v>0</v>
      </c>
      <c r="N30" s="4">
        <f>IFERROR(VLOOKUP(I30,Config!$A:$F,6,0),"")</f>
        <v>0</v>
      </c>
    </row>
    <row r="31" spans="1:14" x14ac:dyDescent="0.25">
      <c r="A31" s="1">
        <v>30</v>
      </c>
      <c r="B31" s="4">
        <f t="shared" si="0"/>
        <v>2021</v>
      </c>
      <c r="C31" s="4">
        <f t="shared" si="1"/>
        <v>1</v>
      </c>
      <c r="D31" s="13">
        <v>44202</v>
      </c>
      <c r="E31" s="11">
        <v>4.7916666666666663E-2</v>
      </c>
      <c r="G31" s="4" t="s">
        <v>74</v>
      </c>
      <c r="I31" s="1" t="s">
        <v>22</v>
      </c>
      <c r="J31" s="4" t="str">
        <f>IFERROR(VLOOKUP(I31,Config!$A:$B,2,0),"")</f>
        <v>Khăn lau phòng sạch (100% polyester)</v>
      </c>
      <c r="K31" s="1">
        <v>1</v>
      </c>
      <c r="L31" s="4" t="str">
        <f>IFERROR(VLOOKUP(I31,Config!$A:$G,7,0),"")</f>
        <v>Pack</v>
      </c>
      <c r="M31" s="4">
        <f>IFERROR(VLOOKUP(I31,Config!$A:$D,3,0),"")</f>
        <v>0</v>
      </c>
      <c r="N31" s="4">
        <f>IFERROR(VLOOKUP(I31,Config!$A:$F,6,0),"")</f>
        <v>0</v>
      </c>
    </row>
    <row r="32" spans="1:14" x14ac:dyDescent="0.25">
      <c r="A32" s="1">
        <v>31</v>
      </c>
      <c r="B32" s="4">
        <f t="shared" si="0"/>
        <v>2021</v>
      </c>
      <c r="C32" s="4">
        <f t="shared" si="1"/>
        <v>1</v>
      </c>
      <c r="D32" s="13">
        <v>44202</v>
      </c>
      <c r="E32" s="11">
        <v>4.7916666666666663E-2</v>
      </c>
      <c r="G32" s="4" t="s">
        <v>74</v>
      </c>
      <c r="I32" s="1" t="s">
        <v>424</v>
      </c>
      <c r="J32" s="4" t="str">
        <f>IFERROR(VLOOKUP(I32,Config!$A:$B,2,0),"")</f>
        <v>Găng tay tĩnh điện màu trắng ( Sz: M)</v>
      </c>
      <c r="K32" s="1">
        <v>30</v>
      </c>
      <c r="L32" s="4" t="str">
        <f>IFERROR(VLOOKUP(I32,Config!$A:$G,7,0),"")</f>
        <v>Pair</v>
      </c>
      <c r="M32" s="4">
        <f>IFERROR(VLOOKUP(I32,Config!$A:$D,3,0),"")</f>
        <v>0</v>
      </c>
      <c r="N32" s="4">
        <f>IFERROR(VLOOKUP(I32,Config!$A:$F,6,0),"")</f>
        <v>0</v>
      </c>
    </row>
    <row r="33" spans="1:14" x14ac:dyDescent="0.25">
      <c r="A33" s="1">
        <v>32</v>
      </c>
      <c r="B33" s="4">
        <f t="shared" si="0"/>
        <v>2021</v>
      </c>
      <c r="C33" s="4">
        <f t="shared" si="1"/>
        <v>1</v>
      </c>
      <c r="D33" s="13">
        <v>44202</v>
      </c>
      <c r="E33" s="11">
        <v>4.7916666666666663E-2</v>
      </c>
      <c r="G33" s="4" t="s">
        <v>74</v>
      </c>
      <c r="I33" s="1" t="s">
        <v>28</v>
      </c>
      <c r="J33" s="4" t="str">
        <f>IFERROR(VLOOKUP(I33,Config!$A:$B,2,0),"")</f>
        <v>Cồn IPA</v>
      </c>
      <c r="K33" s="1">
        <v>3</v>
      </c>
      <c r="L33" s="4" t="str">
        <f>IFERROR(VLOOKUP(I33,Config!$A:$G,7,0),"")</f>
        <v>Lít</v>
      </c>
      <c r="M33" s="4">
        <f>IFERROR(VLOOKUP(I33,Config!$A:$D,3,0),"")</f>
        <v>0</v>
      </c>
      <c r="N33" s="4">
        <f>IFERROR(VLOOKUP(I33,Config!$A:$F,6,0),"")</f>
        <v>0</v>
      </c>
    </row>
    <row r="34" spans="1:14" x14ac:dyDescent="0.25">
      <c r="A34" s="1">
        <v>33</v>
      </c>
      <c r="B34" s="4">
        <f t="shared" si="0"/>
        <v>2021</v>
      </c>
      <c r="C34" s="4">
        <f t="shared" si="1"/>
        <v>1</v>
      </c>
      <c r="D34" s="13">
        <v>44202</v>
      </c>
      <c r="E34" s="11">
        <v>4.7916666666666663E-2</v>
      </c>
      <c r="G34" s="4" t="s">
        <v>74</v>
      </c>
      <c r="I34" s="1" t="s">
        <v>25</v>
      </c>
      <c r="J34" s="4" t="str">
        <f>IFERROR(VLOOKUP(I34,Config!$A:$B,2,0),"")</f>
        <v>MPM Cleaning Roll 380*300*10m</v>
      </c>
      <c r="K34" s="1">
        <v>10</v>
      </c>
      <c r="L34" s="4" t="str">
        <f>IFERROR(VLOOKUP(I34,Config!$A:$G,7,0),"")</f>
        <v>Reel</v>
      </c>
      <c r="M34" s="4">
        <f>IFERROR(VLOOKUP(I34,Config!$A:$D,3,0),"")</f>
        <v>0</v>
      </c>
      <c r="N34" s="4">
        <f>IFERROR(VLOOKUP(I34,Config!$A:$F,6,0),"")</f>
        <v>0</v>
      </c>
    </row>
    <row r="35" spans="1:14" x14ac:dyDescent="0.25">
      <c r="A35" s="1">
        <v>34</v>
      </c>
      <c r="B35" s="4">
        <f t="shared" si="0"/>
        <v>2021</v>
      </c>
      <c r="C35" s="4">
        <f t="shared" si="1"/>
        <v>1</v>
      </c>
      <c r="D35" s="13">
        <v>44202</v>
      </c>
      <c r="E35" s="11">
        <v>4.7916666666666663E-2</v>
      </c>
      <c r="G35" s="4" t="s">
        <v>74</v>
      </c>
      <c r="I35" s="1" t="s">
        <v>22</v>
      </c>
      <c r="J35" s="4" t="str">
        <f>IFERROR(VLOOKUP(I35,Config!$A:$B,2,0),"")</f>
        <v>Khăn lau phòng sạch (100% polyester)</v>
      </c>
      <c r="K35" s="1">
        <v>2</v>
      </c>
      <c r="L35" s="4" t="str">
        <f>IFERROR(VLOOKUP(I35,Config!$A:$G,7,0),"")</f>
        <v>Pack</v>
      </c>
      <c r="M35" s="4">
        <f>IFERROR(VLOOKUP(I35,Config!$A:$D,3,0),"")</f>
        <v>0</v>
      </c>
      <c r="N35" s="4">
        <f>IFERROR(VLOOKUP(I35,Config!$A:$F,6,0),"")</f>
        <v>0</v>
      </c>
    </row>
    <row r="36" spans="1:14" x14ac:dyDescent="0.25">
      <c r="A36" s="1">
        <v>35</v>
      </c>
      <c r="B36" s="4">
        <f t="shared" si="0"/>
        <v>2021</v>
      </c>
      <c r="C36" s="4">
        <f t="shared" si="1"/>
        <v>1</v>
      </c>
      <c r="D36" s="13">
        <v>44202</v>
      </c>
      <c r="E36" s="11">
        <v>4.7916666666666663E-2</v>
      </c>
      <c r="G36" s="4" t="s">
        <v>74</v>
      </c>
      <c r="I36" s="1" t="s">
        <v>23</v>
      </c>
      <c r="J36" s="4" t="str">
        <f>IFERROR(VLOOKUP(I36,Config!$A:$B,2,0),"")</f>
        <v>Giấy lau phòng sạch (55% cellulose, 45% polyester)</v>
      </c>
      <c r="K36" s="1">
        <v>1</v>
      </c>
      <c r="L36" s="4" t="str">
        <f>IFERROR(VLOOKUP(I36,Config!$A:$G,7,0),"")</f>
        <v>Pack</v>
      </c>
      <c r="M36" s="4">
        <f>IFERROR(VLOOKUP(I36,Config!$A:$D,3,0),"")</f>
        <v>0</v>
      </c>
      <c r="N36" s="4">
        <f>IFERROR(VLOOKUP(I36,Config!$A:$F,6,0),"")</f>
        <v>0</v>
      </c>
    </row>
    <row r="37" spans="1:14" x14ac:dyDescent="0.25">
      <c r="A37" s="1">
        <v>36</v>
      </c>
      <c r="B37" s="4">
        <f t="shared" si="0"/>
        <v>2021</v>
      </c>
      <c r="C37" s="4">
        <f t="shared" si="1"/>
        <v>1</v>
      </c>
      <c r="D37" s="13">
        <v>44202</v>
      </c>
      <c r="E37" s="11">
        <v>4.7916666666666663E-2</v>
      </c>
      <c r="G37" s="4" t="s">
        <v>74</v>
      </c>
      <c r="I37" s="1" t="s">
        <v>43</v>
      </c>
      <c r="J37" s="4" t="str">
        <f>IFERROR(VLOOKUP(I37,Config!$A:$B,2,0),"")</f>
        <v>Băng dính chịu nhiệt PET( Màu đồng ) 10mm*33m</v>
      </c>
      <c r="K37" s="1">
        <v>15</v>
      </c>
      <c r="L37" s="4" t="str">
        <f>IFERROR(VLOOKUP(I37,Config!$A:$G,7,0),"")</f>
        <v>Reel</v>
      </c>
      <c r="M37" s="4">
        <f>IFERROR(VLOOKUP(I37,Config!$A:$D,3,0),"")</f>
        <v>0</v>
      </c>
      <c r="N37" s="4">
        <f>IFERROR(VLOOKUP(I37,Config!$A:$F,6,0),"")</f>
        <v>0</v>
      </c>
    </row>
    <row r="38" spans="1:14" x14ac:dyDescent="0.25">
      <c r="A38" s="1">
        <v>37</v>
      </c>
      <c r="B38" s="4">
        <f t="shared" si="0"/>
        <v>2021</v>
      </c>
      <c r="C38" s="4">
        <f t="shared" si="1"/>
        <v>1</v>
      </c>
      <c r="D38" s="13">
        <v>44203</v>
      </c>
      <c r="E38" s="11">
        <v>0.47500000000000003</v>
      </c>
      <c r="G38" s="4" t="s">
        <v>74</v>
      </c>
      <c r="I38" s="24" t="s">
        <v>29</v>
      </c>
      <c r="J38" s="4" t="str">
        <f>IFERROR(VLOOKUP(I38,Config!$A:$B,2,0),"")</f>
        <v>Khẩu trang</v>
      </c>
      <c r="K38" s="1">
        <v>3</v>
      </c>
      <c r="L38" s="4" t="str">
        <f>IFERROR(VLOOKUP(I38,Config!$A:$G,7,0),"")</f>
        <v>Pack</v>
      </c>
      <c r="M38" s="4">
        <f>IFERROR(VLOOKUP(I38,Config!$A:$D,3,0),"")</f>
        <v>0</v>
      </c>
      <c r="N38" s="4">
        <f>IFERROR(VLOOKUP(I38,Config!$A:$F,6,0),"")</f>
        <v>0</v>
      </c>
    </row>
    <row r="39" spans="1:14" x14ac:dyDescent="0.25">
      <c r="A39" s="1">
        <v>38</v>
      </c>
      <c r="B39" s="4">
        <f t="shared" si="0"/>
        <v>2021</v>
      </c>
      <c r="C39" s="4">
        <f t="shared" si="1"/>
        <v>1</v>
      </c>
      <c r="D39" s="13">
        <v>44203</v>
      </c>
      <c r="E39" s="11">
        <v>0.47500000000000003</v>
      </c>
      <c r="G39" s="4" t="s">
        <v>74</v>
      </c>
      <c r="I39" s="1" t="s">
        <v>424</v>
      </c>
      <c r="J39" s="4" t="str">
        <f>IFERROR(VLOOKUP(I39,Config!$A:$B,2,0),"")</f>
        <v>Găng tay tĩnh điện màu trắng ( Sz: M)</v>
      </c>
      <c r="K39" s="1">
        <v>80</v>
      </c>
      <c r="L39" s="4" t="str">
        <f>IFERROR(VLOOKUP(I39,Config!$A:$G,7,0),"")</f>
        <v>Pair</v>
      </c>
      <c r="M39" s="4">
        <f>IFERROR(VLOOKUP(I39,Config!$A:$D,3,0),"")</f>
        <v>0</v>
      </c>
      <c r="N39" s="4">
        <f>IFERROR(VLOOKUP(I39,Config!$A:$F,6,0),"")</f>
        <v>0</v>
      </c>
    </row>
    <row r="40" spans="1:14" x14ac:dyDescent="0.25">
      <c r="A40" s="1">
        <v>39</v>
      </c>
      <c r="B40" s="4">
        <f t="shared" si="0"/>
        <v>2021</v>
      </c>
      <c r="C40" s="4">
        <f t="shared" si="1"/>
        <v>1</v>
      </c>
      <c r="D40" s="13">
        <v>44203</v>
      </c>
      <c r="E40" s="11">
        <v>0.47500000000000003</v>
      </c>
      <c r="G40" s="4" t="s">
        <v>74</v>
      </c>
      <c r="I40" s="1" t="s">
        <v>28</v>
      </c>
      <c r="J40" s="4" t="str">
        <f>IFERROR(VLOOKUP(I40,Config!$A:$B,2,0),"")</f>
        <v>Cồn IPA</v>
      </c>
      <c r="K40" s="1">
        <v>3.5</v>
      </c>
      <c r="L40" s="4" t="str">
        <f>IFERROR(VLOOKUP(I40,Config!$A:$G,7,0),"")</f>
        <v>Lít</v>
      </c>
      <c r="M40" s="4">
        <f>IFERROR(VLOOKUP(I40,Config!$A:$D,3,0),"")</f>
        <v>0</v>
      </c>
      <c r="N40" s="4">
        <f>IFERROR(VLOOKUP(I40,Config!$A:$F,6,0),"")</f>
        <v>0</v>
      </c>
    </row>
    <row r="41" spans="1:14" x14ac:dyDescent="0.25">
      <c r="A41" s="1">
        <v>40</v>
      </c>
      <c r="B41" s="4">
        <f t="shared" si="0"/>
        <v>2021</v>
      </c>
      <c r="C41" s="4">
        <f t="shared" si="1"/>
        <v>1</v>
      </c>
      <c r="D41" s="13">
        <v>44203</v>
      </c>
      <c r="E41" s="11">
        <v>0.47500000000000003</v>
      </c>
      <c r="G41" s="4" t="s">
        <v>74</v>
      </c>
      <c r="I41" s="1" t="s">
        <v>23</v>
      </c>
      <c r="J41" s="4" t="str">
        <f>IFERROR(VLOOKUP(I41,Config!$A:$B,2,0),"")</f>
        <v>Giấy lau phòng sạch (55% cellulose, 45% polyester)</v>
      </c>
      <c r="K41" s="1">
        <v>1</v>
      </c>
      <c r="L41" s="4" t="str">
        <f>IFERROR(VLOOKUP(I41,Config!$A:$G,7,0),"")</f>
        <v>Pack</v>
      </c>
      <c r="M41" s="4">
        <f>IFERROR(VLOOKUP(I41,Config!$A:$D,3,0),"")</f>
        <v>0</v>
      </c>
      <c r="N41" s="4">
        <f>IFERROR(VLOOKUP(I41,Config!$A:$F,6,0),"")</f>
        <v>0</v>
      </c>
    </row>
    <row r="42" spans="1:14" x14ac:dyDescent="0.25">
      <c r="A42" s="1">
        <v>41</v>
      </c>
      <c r="B42" s="4">
        <f t="shared" si="0"/>
        <v>2021</v>
      </c>
      <c r="C42" s="4">
        <f t="shared" si="1"/>
        <v>1</v>
      </c>
      <c r="D42" s="13">
        <v>44203</v>
      </c>
      <c r="E42" s="11">
        <v>0.47500000000000003</v>
      </c>
      <c r="G42" s="4" t="s">
        <v>74</v>
      </c>
      <c r="I42" s="1" t="s">
        <v>426</v>
      </c>
      <c r="J42" s="4" t="str">
        <f>IFERROR(VLOOKUP(I42,Config!$A:$B,2,0),"")</f>
        <v>PL Splice Tape 8mm for ASM  FUJI DETECTI</v>
      </c>
      <c r="K42" s="1">
        <v>11</v>
      </c>
      <c r="L42" s="4" t="str">
        <f>IFERROR(VLOOKUP(I42,Config!$A:$G,7,0),"")</f>
        <v>Box</v>
      </c>
      <c r="M42" s="4">
        <f>IFERROR(VLOOKUP(I42,Config!$A:$D,3,0),"")</f>
        <v>0</v>
      </c>
      <c r="N42" s="4">
        <f>IFERROR(VLOOKUP(I42,Config!$A:$F,6,0),"")</f>
        <v>0</v>
      </c>
    </row>
    <row r="43" spans="1:14" x14ac:dyDescent="0.25">
      <c r="A43" s="1">
        <v>42</v>
      </c>
      <c r="B43" s="4">
        <f t="shared" si="0"/>
        <v>2021</v>
      </c>
      <c r="C43" s="4">
        <f t="shared" si="1"/>
        <v>1</v>
      </c>
      <c r="D43" s="13">
        <v>44203</v>
      </c>
      <c r="E43" s="11">
        <v>0.47500000000000003</v>
      </c>
      <c r="G43" s="4" t="s">
        <v>74</v>
      </c>
      <c r="I43" s="1" t="s">
        <v>45</v>
      </c>
      <c r="J43" s="4" t="str">
        <f>IFERROR(VLOOKUP(I43,Config!$A:$B,2,0),"")</f>
        <v>Băng dính dán LCR</v>
      </c>
      <c r="K43" s="1">
        <v>3</v>
      </c>
      <c r="L43" s="4" t="str">
        <f>IFERROR(VLOOKUP(I43,Config!$A:$G,7,0),"")</f>
        <v>Reel</v>
      </c>
      <c r="M43" s="4">
        <f>IFERROR(VLOOKUP(I43,Config!$A:$D,3,0),"")</f>
        <v>0</v>
      </c>
      <c r="N43" s="4">
        <f>IFERROR(VLOOKUP(I43,Config!$A:$F,6,0),"")</f>
        <v>0</v>
      </c>
    </row>
    <row r="44" spans="1:14" x14ac:dyDescent="0.25">
      <c r="A44" s="1">
        <v>43</v>
      </c>
      <c r="B44" s="4">
        <f t="shared" si="0"/>
        <v>2021</v>
      </c>
      <c r="C44" s="4">
        <f t="shared" si="1"/>
        <v>1</v>
      </c>
      <c r="D44" s="13">
        <v>44203</v>
      </c>
      <c r="E44" s="11">
        <v>0.47500000000000003</v>
      </c>
      <c r="G44" s="4" t="s">
        <v>74</v>
      </c>
      <c r="I44" s="1" t="s">
        <v>58</v>
      </c>
      <c r="J44" s="4" t="str">
        <f>IFERROR(VLOOKUP(I44,Config!$A:$B,2,0),"")</f>
        <v>Ổ khóa locker</v>
      </c>
      <c r="K44" s="1">
        <v>1</v>
      </c>
      <c r="L44" s="4" t="str">
        <f>IFERROR(VLOOKUP(I44,Config!$A:$G,7,0),"")</f>
        <v>Ea</v>
      </c>
      <c r="M44" s="4">
        <f>IFERROR(VLOOKUP(I44,Config!$A:$D,3,0),"")</f>
        <v>0</v>
      </c>
      <c r="N44" s="4">
        <f>IFERROR(VLOOKUP(I44,Config!$A:$F,6,0),"")</f>
        <v>0</v>
      </c>
    </row>
    <row r="45" spans="1:14" x14ac:dyDescent="0.25">
      <c r="A45" s="1">
        <v>44</v>
      </c>
      <c r="B45" s="4">
        <f t="shared" si="0"/>
        <v>2021</v>
      </c>
      <c r="C45" s="4">
        <f t="shared" si="1"/>
        <v>1</v>
      </c>
      <c r="D45" s="13">
        <v>44203</v>
      </c>
      <c r="E45" s="11">
        <v>0.47500000000000003</v>
      </c>
      <c r="G45" s="4" t="s">
        <v>74</v>
      </c>
      <c r="I45" s="1" t="s">
        <v>28</v>
      </c>
      <c r="J45" s="4" t="str">
        <f>IFERROR(VLOOKUP(I45,Config!$A:$B,2,0),"")</f>
        <v>Cồn IPA</v>
      </c>
      <c r="K45" s="1">
        <v>1.5</v>
      </c>
      <c r="L45" s="4" t="str">
        <f>IFERROR(VLOOKUP(I45,Config!$A:$G,7,0),"")</f>
        <v>Lít</v>
      </c>
      <c r="M45" s="4">
        <f>IFERROR(VLOOKUP(I45,Config!$A:$D,3,0),"")</f>
        <v>0</v>
      </c>
      <c r="N45" s="4">
        <f>IFERROR(VLOOKUP(I45,Config!$A:$F,6,0),"")</f>
        <v>0</v>
      </c>
    </row>
    <row r="46" spans="1:14" x14ac:dyDescent="0.25">
      <c r="A46" s="1">
        <v>45</v>
      </c>
      <c r="B46" s="4">
        <f t="shared" si="0"/>
        <v>2021</v>
      </c>
      <c r="C46" s="4">
        <f t="shared" si="1"/>
        <v>1</v>
      </c>
      <c r="D46" s="13">
        <v>44203</v>
      </c>
      <c r="E46" s="11">
        <v>0.47500000000000003</v>
      </c>
      <c r="G46" s="4" t="s">
        <v>74</v>
      </c>
      <c r="I46" s="1" t="s">
        <v>25</v>
      </c>
      <c r="J46" s="4" t="str">
        <f>IFERROR(VLOOKUP(I46,Config!$A:$B,2,0),"")</f>
        <v>MPM Cleaning Roll 380*300*10m</v>
      </c>
      <c r="K46" s="1">
        <v>10</v>
      </c>
      <c r="L46" s="4" t="str">
        <f>IFERROR(VLOOKUP(I46,Config!$A:$G,7,0),"")</f>
        <v>Reel</v>
      </c>
      <c r="M46" s="4">
        <f>IFERROR(VLOOKUP(I46,Config!$A:$D,3,0),"")</f>
        <v>0</v>
      </c>
      <c r="N46" s="4">
        <f>IFERROR(VLOOKUP(I46,Config!$A:$F,6,0),"")</f>
        <v>0</v>
      </c>
    </row>
    <row r="47" spans="1:14" x14ac:dyDescent="0.25">
      <c r="A47" s="1">
        <v>46</v>
      </c>
      <c r="B47" s="4">
        <f t="shared" si="0"/>
        <v>2021</v>
      </c>
      <c r="C47" s="4">
        <f t="shared" si="1"/>
        <v>1</v>
      </c>
      <c r="D47" s="13">
        <v>44203</v>
      </c>
      <c r="E47" s="11">
        <v>0.47500000000000003</v>
      </c>
      <c r="G47" s="4" t="s">
        <v>74</v>
      </c>
      <c r="I47" s="1" t="s">
        <v>22</v>
      </c>
      <c r="J47" s="4" t="str">
        <f>IFERROR(VLOOKUP(I47,Config!$A:$B,2,0),"")</f>
        <v>Khăn lau phòng sạch (100% polyester)</v>
      </c>
      <c r="K47" s="1">
        <v>2</v>
      </c>
      <c r="L47" s="4" t="str">
        <f>IFERROR(VLOOKUP(I47,Config!$A:$G,7,0),"")</f>
        <v>Pack</v>
      </c>
      <c r="M47" s="4">
        <f>IFERROR(VLOOKUP(I47,Config!$A:$D,3,0),"")</f>
        <v>0</v>
      </c>
      <c r="N47" s="4">
        <f>IFERROR(VLOOKUP(I47,Config!$A:$F,6,0),"")</f>
        <v>0</v>
      </c>
    </row>
    <row r="48" spans="1:14" x14ac:dyDescent="0.25">
      <c r="A48" s="1">
        <v>47</v>
      </c>
      <c r="B48" s="4">
        <f t="shared" si="0"/>
        <v>2021</v>
      </c>
      <c r="C48" s="4">
        <f t="shared" si="1"/>
        <v>1</v>
      </c>
      <c r="D48" s="13">
        <v>44204</v>
      </c>
      <c r="E48" s="11">
        <v>0.47569444444444442</v>
      </c>
      <c r="G48" s="4" t="s">
        <v>74</v>
      </c>
      <c r="I48" s="1" t="s">
        <v>28</v>
      </c>
      <c r="J48" s="4" t="str">
        <f>IFERROR(VLOOKUP(I48,Config!$A:$B,2,0),"")</f>
        <v>Cồn IPA</v>
      </c>
      <c r="K48" s="1">
        <v>2.5</v>
      </c>
      <c r="L48" s="4" t="str">
        <f>IFERROR(VLOOKUP(I48,Config!$A:$G,7,0),"")</f>
        <v>Lít</v>
      </c>
      <c r="M48" s="4">
        <f>IFERROR(VLOOKUP(I48,Config!$A:$D,3,0),"")</f>
        <v>0</v>
      </c>
      <c r="N48" s="4">
        <f>IFERROR(VLOOKUP(I48,Config!$A:$F,6,0),"")</f>
        <v>0</v>
      </c>
    </row>
    <row r="49" spans="1:14" x14ac:dyDescent="0.25">
      <c r="A49" s="1">
        <v>48</v>
      </c>
      <c r="B49" s="4">
        <f t="shared" si="0"/>
        <v>2021</v>
      </c>
      <c r="C49" s="4">
        <f t="shared" si="1"/>
        <v>1</v>
      </c>
      <c r="D49" s="13">
        <v>44204</v>
      </c>
      <c r="E49" s="11">
        <v>0.47569444444444442</v>
      </c>
      <c r="G49" s="4" t="s">
        <v>74</v>
      </c>
      <c r="I49" s="1" t="s">
        <v>22</v>
      </c>
      <c r="J49" s="4" t="str">
        <f>IFERROR(VLOOKUP(I49,Config!$A:$B,2,0),"")</f>
        <v>Khăn lau phòng sạch (100% polyester)</v>
      </c>
      <c r="K49" s="1">
        <v>2</v>
      </c>
      <c r="L49" s="4" t="str">
        <f>IFERROR(VLOOKUP(I49,Config!$A:$G,7,0),"")</f>
        <v>Pack</v>
      </c>
      <c r="M49" s="4">
        <f>IFERROR(VLOOKUP(I49,Config!$A:$D,3,0),"")</f>
        <v>0</v>
      </c>
      <c r="N49" s="4">
        <f>IFERROR(VLOOKUP(I49,Config!$A:$F,6,0),"")</f>
        <v>0</v>
      </c>
    </row>
    <row r="50" spans="1:14" x14ac:dyDescent="0.25">
      <c r="A50" s="1">
        <v>49</v>
      </c>
      <c r="B50" s="4">
        <f t="shared" si="0"/>
        <v>2021</v>
      </c>
      <c r="C50" s="4">
        <f t="shared" si="1"/>
        <v>1</v>
      </c>
      <c r="D50" s="13">
        <v>44204</v>
      </c>
      <c r="E50" s="11">
        <v>0.47569444444444442</v>
      </c>
      <c r="G50" s="4" t="s">
        <v>74</v>
      </c>
      <c r="I50" s="1" t="s">
        <v>25</v>
      </c>
      <c r="J50" s="4" t="str">
        <f>IFERROR(VLOOKUP(I50,Config!$A:$B,2,0),"")</f>
        <v>MPM Cleaning Roll 380*300*10m</v>
      </c>
      <c r="K50" s="1">
        <v>9</v>
      </c>
      <c r="L50" s="4" t="str">
        <f>IFERROR(VLOOKUP(I50,Config!$A:$G,7,0),"")</f>
        <v>Reel</v>
      </c>
      <c r="M50" s="4">
        <f>IFERROR(VLOOKUP(I50,Config!$A:$D,3,0),"")</f>
        <v>0</v>
      </c>
      <c r="N50" s="4">
        <f>IFERROR(VLOOKUP(I50,Config!$A:$F,6,0),"")</f>
        <v>0</v>
      </c>
    </row>
    <row r="51" spans="1:14" x14ac:dyDescent="0.25">
      <c r="A51" s="1">
        <v>50</v>
      </c>
      <c r="B51" s="4">
        <f t="shared" si="0"/>
        <v>2021</v>
      </c>
      <c r="C51" s="4">
        <f t="shared" si="1"/>
        <v>1</v>
      </c>
      <c r="D51" s="13">
        <v>44204</v>
      </c>
      <c r="E51" s="11">
        <v>0.47569444444444442</v>
      </c>
      <c r="G51" s="4" t="s">
        <v>74</v>
      </c>
      <c r="I51" s="1" t="s">
        <v>424</v>
      </c>
      <c r="J51" s="4" t="str">
        <f>IFERROR(VLOOKUP(I51,Config!$A:$B,2,0),"")</f>
        <v>Găng tay tĩnh điện màu trắng ( Sz: M)</v>
      </c>
      <c r="K51" s="1">
        <v>60</v>
      </c>
      <c r="L51" s="4" t="str">
        <f>IFERROR(VLOOKUP(I51,Config!$A:$G,7,0),"")</f>
        <v>Pair</v>
      </c>
      <c r="M51" s="4">
        <f>IFERROR(VLOOKUP(I51,Config!$A:$D,3,0),"")</f>
        <v>0</v>
      </c>
      <c r="N51" s="4">
        <f>IFERROR(VLOOKUP(I51,Config!$A:$F,6,0),"")</f>
        <v>0</v>
      </c>
    </row>
    <row r="52" spans="1:14" x14ac:dyDescent="0.25">
      <c r="A52" s="1">
        <v>51</v>
      </c>
      <c r="B52" s="4">
        <f t="shared" si="0"/>
        <v>2021</v>
      </c>
      <c r="C52" s="4">
        <f t="shared" si="1"/>
        <v>1</v>
      </c>
      <c r="D52" s="13">
        <v>44204</v>
      </c>
      <c r="E52" s="11">
        <v>0.47569444444444442</v>
      </c>
      <c r="G52" s="4" t="s">
        <v>74</v>
      </c>
      <c r="I52" s="1" t="s">
        <v>50</v>
      </c>
      <c r="J52" s="4" t="str">
        <f>IFERROR(VLOOKUP(I52,Config!$A:$B,2,0),"")</f>
        <v>Tem in barcode Zebra</v>
      </c>
      <c r="K52" s="1">
        <v>1</v>
      </c>
      <c r="L52" s="4" t="str">
        <f>IFERROR(VLOOKUP(I52,Config!$A:$G,7,0),"")</f>
        <v>Reel</v>
      </c>
      <c r="M52" s="4">
        <f>IFERROR(VLOOKUP(I52,Config!$A:$D,3,0),"")</f>
        <v>0</v>
      </c>
      <c r="N52" s="4">
        <f>IFERROR(VLOOKUP(I52,Config!$A:$F,6,0),"")</f>
        <v>0</v>
      </c>
    </row>
    <row r="53" spans="1:14" x14ac:dyDescent="0.25">
      <c r="A53" s="1">
        <v>52</v>
      </c>
      <c r="B53" s="4">
        <f t="shared" si="0"/>
        <v>2021</v>
      </c>
      <c r="C53" s="4">
        <f t="shared" si="1"/>
        <v>1</v>
      </c>
      <c r="D53" s="13">
        <v>44204</v>
      </c>
      <c r="E53" s="11">
        <v>0.47569444444444442</v>
      </c>
      <c r="G53" s="4" t="s">
        <v>74</v>
      </c>
      <c r="I53" s="1" t="s">
        <v>28</v>
      </c>
      <c r="J53" s="4" t="str">
        <f>IFERROR(VLOOKUP(I53,Config!$A:$B,2,0),"")</f>
        <v>Cồn IPA</v>
      </c>
      <c r="K53" s="1">
        <v>4</v>
      </c>
      <c r="L53" s="4" t="str">
        <f>IFERROR(VLOOKUP(I53,Config!$A:$G,7,0),"")</f>
        <v>Lít</v>
      </c>
      <c r="M53" s="4">
        <f>IFERROR(VLOOKUP(I53,Config!$A:$D,3,0),"")</f>
        <v>0</v>
      </c>
      <c r="N53" s="4">
        <f>IFERROR(VLOOKUP(I53,Config!$A:$F,6,0),"")</f>
        <v>0</v>
      </c>
    </row>
    <row r="54" spans="1:14" x14ac:dyDescent="0.25">
      <c r="A54" s="1">
        <v>53</v>
      </c>
      <c r="B54" s="4">
        <f t="shared" si="0"/>
        <v>2021</v>
      </c>
      <c r="C54" s="4">
        <f t="shared" si="1"/>
        <v>1</v>
      </c>
      <c r="D54" s="13">
        <v>44204</v>
      </c>
      <c r="E54" s="11">
        <v>0.47569444444444442</v>
      </c>
      <c r="G54" s="4" t="s">
        <v>74</v>
      </c>
      <c r="I54" s="1" t="s">
        <v>22</v>
      </c>
      <c r="J54" s="4" t="str">
        <f>IFERROR(VLOOKUP(I54,Config!$A:$B,2,0),"")</f>
        <v>Khăn lau phòng sạch (100% polyester)</v>
      </c>
      <c r="K54" s="1">
        <v>2</v>
      </c>
      <c r="L54" s="4" t="str">
        <f>IFERROR(VLOOKUP(I54,Config!$A:$G,7,0),"")</f>
        <v>Pack</v>
      </c>
      <c r="M54" s="4">
        <f>IFERROR(VLOOKUP(I54,Config!$A:$D,3,0),"")</f>
        <v>0</v>
      </c>
      <c r="N54" s="4">
        <f>IFERROR(VLOOKUP(I54,Config!$A:$F,6,0),"")</f>
        <v>0</v>
      </c>
    </row>
    <row r="55" spans="1:14" x14ac:dyDescent="0.25">
      <c r="A55" s="1">
        <v>54</v>
      </c>
      <c r="B55" s="4">
        <f t="shared" si="0"/>
        <v>2021</v>
      </c>
      <c r="C55" s="4">
        <f t="shared" si="1"/>
        <v>1</v>
      </c>
      <c r="D55" s="13">
        <v>44204</v>
      </c>
      <c r="E55" s="11">
        <v>0.47569444444444442</v>
      </c>
      <c r="G55" s="4" t="s">
        <v>74</v>
      </c>
      <c r="I55" s="1" t="s">
        <v>25</v>
      </c>
      <c r="J55" s="4" t="str">
        <f>IFERROR(VLOOKUP(I55,Config!$A:$B,2,0),"")</f>
        <v>MPM Cleaning Roll 380*300*10m</v>
      </c>
      <c r="K55" s="1">
        <v>10</v>
      </c>
      <c r="L55" s="4" t="str">
        <f>IFERROR(VLOOKUP(I55,Config!$A:$G,7,0),"")</f>
        <v>Reel</v>
      </c>
      <c r="M55" s="4">
        <f>IFERROR(VLOOKUP(I55,Config!$A:$D,3,0),"")</f>
        <v>0</v>
      </c>
      <c r="N55" s="4">
        <f>IFERROR(VLOOKUP(I55,Config!$A:$F,6,0),"")</f>
        <v>0</v>
      </c>
    </row>
    <row r="56" spans="1:14" x14ac:dyDescent="0.25">
      <c r="A56" s="1">
        <v>55</v>
      </c>
      <c r="B56" s="4">
        <f t="shared" si="0"/>
        <v>2021</v>
      </c>
      <c r="C56" s="4">
        <f t="shared" si="1"/>
        <v>1</v>
      </c>
      <c r="D56" s="13">
        <v>44204</v>
      </c>
      <c r="E56" s="11">
        <v>0.47569444444444442</v>
      </c>
      <c r="G56" s="4" t="s">
        <v>74</v>
      </c>
      <c r="I56" s="1" t="s">
        <v>23</v>
      </c>
      <c r="J56" s="4" t="str">
        <f>IFERROR(VLOOKUP(I56,Config!$A:$B,2,0),"")</f>
        <v>Giấy lau phòng sạch (55% cellulose, 45% polyester)</v>
      </c>
      <c r="K56" s="1">
        <v>1</v>
      </c>
      <c r="L56" s="4" t="str">
        <f>IFERROR(VLOOKUP(I56,Config!$A:$G,7,0),"")</f>
        <v>Pack</v>
      </c>
      <c r="M56" s="4">
        <f>IFERROR(VLOOKUP(I56,Config!$A:$D,3,0),"")</f>
        <v>0</v>
      </c>
      <c r="N56" s="4">
        <f>IFERROR(VLOOKUP(I56,Config!$A:$F,6,0),"")</f>
        <v>0</v>
      </c>
    </row>
    <row r="57" spans="1:14" x14ac:dyDescent="0.25">
      <c r="A57" s="1">
        <v>56</v>
      </c>
      <c r="B57" s="4">
        <f t="shared" si="0"/>
        <v>2021</v>
      </c>
      <c r="C57" s="4">
        <f t="shared" si="1"/>
        <v>1</v>
      </c>
      <c r="D57" s="13">
        <v>44204</v>
      </c>
      <c r="E57" s="11">
        <v>0.47569444444444442</v>
      </c>
      <c r="G57" s="4" t="s">
        <v>74</v>
      </c>
      <c r="I57" s="1" t="s">
        <v>27</v>
      </c>
      <c r="J57" s="4" t="str">
        <f>IFERROR(VLOOKUP(I57,Config!$A:$B,2,0),"")</f>
        <v>Nitrile gloves size M</v>
      </c>
      <c r="K57" s="1">
        <v>1</v>
      </c>
      <c r="L57" s="4" t="str">
        <f>IFERROR(VLOOKUP(I57,Config!$A:$G,7,0),"")</f>
        <v>Pack</v>
      </c>
      <c r="M57" s="4">
        <f>IFERROR(VLOOKUP(I57,Config!$A:$D,3,0),"")</f>
        <v>0</v>
      </c>
      <c r="N57" s="4">
        <f>IFERROR(VLOOKUP(I57,Config!$A:$F,6,0),"")</f>
        <v>0</v>
      </c>
    </row>
    <row r="58" spans="1:14" x14ac:dyDescent="0.25">
      <c r="A58" s="1">
        <v>57</v>
      </c>
      <c r="B58" s="4">
        <f t="shared" si="0"/>
        <v>2021</v>
      </c>
      <c r="C58" s="4">
        <f t="shared" si="1"/>
        <v>1</v>
      </c>
      <c r="D58" s="13">
        <v>44205</v>
      </c>
      <c r="E58" s="11">
        <v>0.55138888888888882</v>
      </c>
      <c r="G58" s="4" t="s">
        <v>74</v>
      </c>
      <c r="I58" s="1" t="s">
        <v>28</v>
      </c>
      <c r="J58" s="4" t="str">
        <f>IFERROR(VLOOKUP(I58,Config!$A:$B,2,0),"")</f>
        <v>Cồn IPA</v>
      </c>
      <c r="K58" s="1">
        <v>2</v>
      </c>
      <c r="L58" s="4" t="str">
        <f>IFERROR(VLOOKUP(I58,Config!$A:$G,7,0),"")</f>
        <v>Lít</v>
      </c>
      <c r="M58" s="4">
        <f>IFERROR(VLOOKUP(I58,Config!$A:$D,3,0),"")</f>
        <v>0</v>
      </c>
      <c r="N58" s="4">
        <f>IFERROR(VLOOKUP(I58,Config!$A:$F,6,0),"")</f>
        <v>0</v>
      </c>
    </row>
    <row r="59" spans="1:14" x14ac:dyDescent="0.25">
      <c r="A59" s="1">
        <v>58</v>
      </c>
      <c r="B59" s="4">
        <f t="shared" si="0"/>
        <v>2021</v>
      </c>
      <c r="C59" s="4">
        <f t="shared" si="1"/>
        <v>1</v>
      </c>
      <c r="D59" s="13">
        <v>44205</v>
      </c>
      <c r="E59" s="11">
        <v>0.55138888888888882</v>
      </c>
      <c r="G59" s="4" t="s">
        <v>74</v>
      </c>
      <c r="I59" s="1" t="s">
        <v>23</v>
      </c>
      <c r="J59" s="4" t="str">
        <f>IFERROR(VLOOKUP(I59,Config!$A:$B,2,0),"")</f>
        <v>Giấy lau phòng sạch (55% cellulose, 45% polyester)</v>
      </c>
      <c r="K59" s="1">
        <v>3</v>
      </c>
      <c r="L59" s="4" t="str">
        <f>IFERROR(VLOOKUP(I59,Config!$A:$G,7,0),"")</f>
        <v>Pack</v>
      </c>
      <c r="M59" s="4">
        <f>IFERROR(VLOOKUP(I59,Config!$A:$D,3,0),"")</f>
        <v>0</v>
      </c>
      <c r="N59" s="4">
        <f>IFERROR(VLOOKUP(I59,Config!$A:$F,6,0),"")</f>
        <v>0</v>
      </c>
    </row>
    <row r="60" spans="1:14" x14ac:dyDescent="0.25">
      <c r="A60" s="1">
        <v>59</v>
      </c>
      <c r="B60" s="4">
        <f t="shared" si="0"/>
        <v>2021</v>
      </c>
      <c r="C60" s="4">
        <f t="shared" si="1"/>
        <v>1</v>
      </c>
      <c r="D60" s="13">
        <v>44205</v>
      </c>
      <c r="E60" s="11">
        <v>0.55138888888888882</v>
      </c>
      <c r="G60" s="4" t="s">
        <v>74</v>
      </c>
      <c r="I60" s="1" t="s">
        <v>27</v>
      </c>
      <c r="J60" s="4" t="str">
        <f>IFERROR(VLOOKUP(I60,Config!$A:$B,2,0),"")</f>
        <v>Nitrile gloves size M</v>
      </c>
      <c r="K60" s="1">
        <v>1</v>
      </c>
      <c r="L60" s="4" t="str">
        <f>IFERROR(VLOOKUP(I60,Config!$A:$G,7,0),"")</f>
        <v>Pack</v>
      </c>
      <c r="M60" s="4">
        <f>IFERROR(VLOOKUP(I60,Config!$A:$D,3,0),"")</f>
        <v>0</v>
      </c>
      <c r="N60" s="4">
        <f>IFERROR(VLOOKUP(I60,Config!$A:$F,6,0),"")</f>
        <v>0</v>
      </c>
    </row>
    <row r="61" spans="1:14" x14ac:dyDescent="0.25">
      <c r="A61" s="1">
        <v>60</v>
      </c>
      <c r="B61" s="4">
        <f t="shared" si="0"/>
        <v>2021</v>
      </c>
      <c r="C61" s="4">
        <f t="shared" si="1"/>
        <v>1</v>
      </c>
      <c r="D61" s="13">
        <v>44205</v>
      </c>
      <c r="E61" s="11">
        <v>0.55138888888888882</v>
      </c>
      <c r="G61" s="4" t="s">
        <v>74</v>
      </c>
      <c r="I61" s="1" t="s">
        <v>43</v>
      </c>
      <c r="J61" s="4" t="str">
        <f>IFERROR(VLOOKUP(I61,Config!$A:$B,2,0),"")</f>
        <v>Băng dính chịu nhiệt PET( Màu đồng ) 10mm*33m</v>
      </c>
      <c r="K61" s="1">
        <v>15</v>
      </c>
      <c r="L61" s="4" t="str">
        <f>IFERROR(VLOOKUP(I61,Config!$A:$G,7,0),"")</f>
        <v>Reel</v>
      </c>
      <c r="M61" s="4">
        <f>IFERROR(VLOOKUP(I61,Config!$A:$D,3,0),"")</f>
        <v>0</v>
      </c>
      <c r="N61" s="4">
        <f>IFERROR(VLOOKUP(I61,Config!$A:$F,6,0),"")</f>
        <v>0</v>
      </c>
    </row>
    <row r="62" spans="1:14" x14ac:dyDescent="0.25">
      <c r="A62" s="1">
        <v>61</v>
      </c>
      <c r="B62" s="4">
        <f t="shared" si="0"/>
        <v>2021</v>
      </c>
      <c r="C62" s="4">
        <f t="shared" si="1"/>
        <v>1</v>
      </c>
      <c r="D62" s="13">
        <v>44205</v>
      </c>
      <c r="E62" s="11">
        <v>0.46597222222222223</v>
      </c>
      <c r="G62" s="4" t="s">
        <v>74</v>
      </c>
      <c r="I62" s="1" t="s">
        <v>28</v>
      </c>
      <c r="J62" s="4" t="str">
        <f>IFERROR(VLOOKUP(I62,Config!$A:$B,2,0),"")</f>
        <v>Cồn IPA</v>
      </c>
      <c r="K62" s="1">
        <v>2.5</v>
      </c>
      <c r="L62" s="4" t="str">
        <f>IFERROR(VLOOKUP(I62,Config!$A:$G,7,0),"")</f>
        <v>Lít</v>
      </c>
      <c r="M62" s="4">
        <f>IFERROR(VLOOKUP(I62,Config!$A:$D,3,0),"")</f>
        <v>0</v>
      </c>
      <c r="N62" s="4">
        <f>IFERROR(VLOOKUP(I62,Config!$A:$F,6,0),"")</f>
        <v>0</v>
      </c>
    </row>
    <row r="63" spans="1:14" x14ac:dyDescent="0.25">
      <c r="A63" s="1">
        <v>62</v>
      </c>
      <c r="B63" s="4">
        <f t="shared" si="0"/>
        <v>2021</v>
      </c>
      <c r="C63" s="4">
        <f t="shared" si="1"/>
        <v>1</v>
      </c>
      <c r="D63" s="13">
        <v>44205</v>
      </c>
      <c r="E63" s="11">
        <v>0.46597222222222223</v>
      </c>
      <c r="G63" s="4" t="s">
        <v>74</v>
      </c>
      <c r="I63" s="1" t="s">
        <v>22</v>
      </c>
      <c r="J63" s="4" t="str">
        <f>IFERROR(VLOOKUP(I63,Config!$A:$B,2,0),"")</f>
        <v>Khăn lau phòng sạch (100% polyester)</v>
      </c>
      <c r="K63" s="1">
        <v>1</v>
      </c>
      <c r="L63" s="4" t="str">
        <f>IFERROR(VLOOKUP(I63,Config!$A:$G,7,0),"")</f>
        <v>Pack</v>
      </c>
      <c r="M63" s="4">
        <f>IFERROR(VLOOKUP(I63,Config!$A:$D,3,0),"")</f>
        <v>0</v>
      </c>
      <c r="N63" s="4">
        <f>IFERROR(VLOOKUP(I63,Config!$A:$F,6,0),"")</f>
        <v>0</v>
      </c>
    </row>
    <row r="64" spans="1:14" x14ac:dyDescent="0.25">
      <c r="A64" s="1">
        <v>63</v>
      </c>
      <c r="B64" s="4">
        <f t="shared" si="0"/>
        <v>2021</v>
      </c>
      <c r="C64" s="4">
        <f t="shared" si="1"/>
        <v>1</v>
      </c>
      <c r="D64" s="13">
        <v>44205</v>
      </c>
      <c r="E64" s="11">
        <v>0.46597222222222223</v>
      </c>
      <c r="G64" s="4" t="s">
        <v>74</v>
      </c>
      <c r="I64" s="1" t="s">
        <v>25</v>
      </c>
      <c r="J64" s="4" t="str">
        <f>IFERROR(VLOOKUP(I64,Config!$A:$B,2,0),"")</f>
        <v>MPM Cleaning Roll 380*300*10m</v>
      </c>
      <c r="K64" s="1">
        <v>10</v>
      </c>
      <c r="L64" s="4" t="str">
        <f>IFERROR(VLOOKUP(I64,Config!$A:$G,7,0),"")</f>
        <v>Reel</v>
      </c>
      <c r="M64" s="4">
        <f>IFERROR(VLOOKUP(I64,Config!$A:$D,3,0),"")</f>
        <v>0</v>
      </c>
      <c r="N64" s="4">
        <f>IFERROR(VLOOKUP(I64,Config!$A:$F,6,0),"")</f>
        <v>0</v>
      </c>
    </row>
    <row r="65" spans="1:14" x14ac:dyDescent="0.25">
      <c r="A65" s="1">
        <v>64</v>
      </c>
      <c r="B65" s="4">
        <f t="shared" si="0"/>
        <v>2021</v>
      </c>
      <c r="C65" s="4">
        <f t="shared" si="1"/>
        <v>1</v>
      </c>
      <c r="D65" s="13">
        <v>44205</v>
      </c>
      <c r="E65" s="11">
        <v>0.46597222222222223</v>
      </c>
      <c r="G65" s="4" t="s">
        <v>74</v>
      </c>
      <c r="I65" s="1" t="s">
        <v>23</v>
      </c>
      <c r="J65" s="4" t="str">
        <f>IFERROR(VLOOKUP(I65,Config!$A:$B,2,0),"")</f>
        <v>Giấy lau phòng sạch (55% cellulose, 45% polyester)</v>
      </c>
      <c r="K65" s="1">
        <v>1</v>
      </c>
      <c r="L65" s="4" t="str">
        <f>IFERROR(VLOOKUP(I65,Config!$A:$G,7,0),"")</f>
        <v>Pack</v>
      </c>
      <c r="M65" s="4">
        <f>IFERROR(VLOOKUP(I65,Config!$A:$D,3,0),"")</f>
        <v>0</v>
      </c>
      <c r="N65" s="4">
        <f>IFERROR(VLOOKUP(I65,Config!$A:$F,6,0),"")</f>
        <v>0</v>
      </c>
    </row>
    <row r="66" spans="1:14" x14ac:dyDescent="0.25">
      <c r="A66" s="1">
        <v>65</v>
      </c>
      <c r="B66" s="4">
        <f t="shared" ref="B66:B129" si="2">YEAR(D66)</f>
        <v>2021</v>
      </c>
      <c r="C66" s="4">
        <f t="shared" ref="C66:C129" si="3">MONTH(D66)</f>
        <v>1</v>
      </c>
      <c r="D66" s="13">
        <v>44205</v>
      </c>
      <c r="E66" s="11">
        <v>0.46597222222222223</v>
      </c>
      <c r="G66" s="4" t="s">
        <v>74</v>
      </c>
      <c r="I66" s="1" t="s">
        <v>426</v>
      </c>
      <c r="J66" s="4" t="str">
        <f>IFERROR(VLOOKUP(I66,Config!$A:$B,2,0),"")</f>
        <v>PL Splice Tape 8mm for ASM  FUJI DETECTI</v>
      </c>
      <c r="K66" s="1">
        <v>6</v>
      </c>
      <c r="L66" s="4" t="str">
        <f>IFERROR(VLOOKUP(I66,Config!$A:$G,7,0),"")</f>
        <v>Box</v>
      </c>
      <c r="M66" s="4">
        <f>IFERROR(VLOOKUP(I66,Config!$A:$D,3,0),"")</f>
        <v>0</v>
      </c>
      <c r="N66" s="4">
        <f>IFERROR(VLOOKUP(I66,Config!$A:$F,6,0),"")</f>
        <v>0</v>
      </c>
    </row>
    <row r="67" spans="1:14" x14ac:dyDescent="0.25">
      <c r="A67" s="1">
        <v>66</v>
      </c>
      <c r="B67" s="4">
        <f t="shared" si="2"/>
        <v>2021</v>
      </c>
      <c r="C67" s="4">
        <f t="shared" si="3"/>
        <v>1</v>
      </c>
      <c r="D67" s="13">
        <v>44207</v>
      </c>
      <c r="E67" s="11">
        <v>0.46666666666666662</v>
      </c>
      <c r="G67" s="4" t="s">
        <v>74</v>
      </c>
      <c r="I67" s="1" t="s">
        <v>424</v>
      </c>
      <c r="J67" s="4" t="str">
        <f>IFERROR(VLOOKUP(I67,Config!$A:$B,2,0),"")</f>
        <v>Găng tay tĩnh điện màu trắng ( Sz: M)</v>
      </c>
      <c r="K67" s="1">
        <v>60</v>
      </c>
      <c r="L67" s="4" t="str">
        <f>IFERROR(VLOOKUP(I67,Config!$A:$G,7,0),"")</f>
        <v>Pair</v>
      </c>
      <c r="M67" s="4">
        <f>IFERROR(VLOOKUP(I67,Config!$A:$D,3,0),"")</f>
        <v>0</v>
      </c>
      <c r="N67" s="4">
        <f>IFERROR(VLOOKUP(I67,Config!$A:$F,6,0),"")</f>
        <v>0</v>
      </c>
    </row>
    <row r="68" spans="1:14" x14ac:dyDescent="0.25">
      <c r="A68" s="1">
        <v>67</v>
      </c>
      <c r="B68" s="4">
        <f t="shared" si="2"/>
        <v>2021</v>
      </c>
      <c r="C68" s="4">
        <f t="shared" si="3"/>
        <v>1</v>
      </c>
      <c r="D68" s="13">
        <v>44207</v>
      </c>
      <c r="E68" s="11">
        <v>0.46666666666666662</v>
      </c>
      <c r="G68" s="4" t="s">
        <v>74</v>
      </c>
      <c r="I68" s="24" t="s">
        <v>29</v>
      </c>
      <c r="J68" s="4" t="str">
        <f>IFERROR(VLOOKUP(I68,Config!$A:$B,2,0),"")</f>
        <v>Khẩu trang</v>
      </c>
      <c r="K68" s="1">
        <v>5</v>
      </c>
      <c r="L68" s="4" t="str">
        <f>IFERROR(VLOOKUP(I68,Config!$A:$G,7,0),"")</f>
        <v>Pack</v>
      </c>
      <c r="M68" s="4">
        <f>IFERROR(VLOOKUP(I68,Config!$A:$D,3,0),"")</f>
        <v>0</v>
      </c>
      <c r="N68" s="4">
        <f>IFERROR(VLOOKUP(I68,Config!$A:$F,6,0),"")</f>
        <v>0</v>
      </c>
    </row>
    <row r="69" spans="1:14" x14ac:dyDescent="0.25">
      <c r="A69" s="1">
        <v>68</v>
      </c>
      <c r="B69" s="4">
        <f t="shared" si="2"/>
        <v>2021</v>
      </c>
      <c r="C69" s="4">
        <f t="shared" si="3"/>
        <v>1</v>
      </c>
      <c r="D69" s="13">
        <v>44207</v>
      </c>
      <c r="E69" s="11">
        <v>0.46666666666666662</v>
      </c>
      <c r="G69" s="4" t="s">
        <v>74</v>
      </c>
      <c r="I69" s="1" t="s">
        <v>28</v>
      </c>
      <c r="J69" s="4" t="str">
        <f>IFERROR(VLOOKUP(I69,Config!$A:$B,2,0),"")</f>
        <v>Cồn IPA</v>
      </c>
      <c r="K69" s="1">
        <v>3.5</v>
      </c>
      <c r="L69" s="4" t="str">
        <f>IFERROR(VLOOKUP(I69,Config!$A:$G,7,0),"")</f>
        <v>Lít</v>
      </c>
      <c r="M69" s="4">
        <f>IFERROR(VLOOKUP(I69,Config!$A:$D,3,0),"")</f>
        <v>0</v>
      </c>
      <c r="N69" s="4">
        <f>IFERROR(VLOOKUP(I69,Config!$A:$F,6,0),"")</f>
        <v>0</v>
      </c>
    </row>
    <row r="70" spans="1:14" x14ac:dyDescent="0.25">
      <c r="A70" s="1">
        <v>69</v>
      </c>
      <c r="B70" s="4">
        <f t="shared" si="2"/>
        <v>2021</v>
      </c>
      <c r="C70" s="4">
        <f t="shared" si="3"/>
        <v>1</v>
      </c>
      <c r="D70" s="13">
        <v>44207</v>
      </c>
      <c r="E70" s="11">
        <v>0.46666666666666662</v>
      </c>
      <c r="G70" s="4" t="s">
        <v>74</v>
      </c>
      <c r="I70" s="1" t="s">
        <v>22</v>
      </c>
      <c r="J70" s="4" t="str">
        <f>IFERROR(VLOOKUP(I70,Config!$A:$B,2,0),"")</f>
        <v>Khăn lau phòng sạch (100% polyester)</v>
      </c>
      <c r="K70" s="1">
        <v>2</v>
      </c>
      <c r="L70" s="4" t="str">
        <f>IFERROR(VLOOKUP(I70,Config!$A:$G,7,0),"")</f>
        <v>Pack</v>
      </c>
      <c r="M70" s="4">
        <f>IFERROR(VLOOKUP(I70,Config!$A:$D,3,0),"")</f>
        <v>0</v>
      </c>
      <c r="N70" s="4">
        <f>IFERROR(VLOOKUP(I70,Config!$A:$F,6,0),"")</f>
        <v>0</v>
      </c>
    </row>
    <row r="71" spans="1:14" x14ac:dyDescent="0.25">
      <c r="A71" s="1">
        <v>70</v>
      </c>
      <c r="B71" s="4">
        <f t="shared" si="2"/>
        <v>2021</v>
      </c>
      <c r="C71" s="4">
        <f t="shared" si="3"/>
        <v>1</v>
      </c>
      <c r="D71" s="13">
        <v>44207</v>
      </c>
      <c r="E71" s="11">
        <v>0.46666666666666662</v>
      </c>
      <c r="G71" s="4" t="s">
        <v>74</v>
      </c>
      <c r="I71" s="1" t="s">
        <v>27</v>
      </c>
      <c r="J71" s="4" t="str">
        <f>IFERROR(VLOOKUP(I71,Config!$A:$B,2,0),"")</f>
        <v>Nitrile gloves size M</v>
      </c>
      <c r="K71" s="1">
        <v>1</v>
      </c>
      <c r="L71" s="4" t="str">
        <f>IFERROR(VLOOKUP(I71,Config!$A:$G,7,0),"")</f>
        <v>Pack</v>
      </c>
      <c r="M71" s="4">
        <f>IFERROR(VLOOKUP(I71,Config!$A:$D,3,0),"")</f>
        <v>0</v>
      </c>
      <c r="N71" s="4">
        <f>IFERROR(VLOOKUP(I71,Config!$A:$F,6,0),"")</f>
        <v>0</v>
      </c>
    </row>
    <row r="72" spans="1:14" x14ac:dyDescent="0.25">
      <c r="A72" s="1">
        <v>71</v>
      </c>
      <c r="B72" s="4">
        <f t="shared" si="2"/>
        <v>2021</v>
      </c>
      <c r="C72" s="4">
        <f t="shared" si="3"/>
        <v>1</v>
      </c>
      <c r="D72" s="13">
        <v>44207</v>
      </c>
      <c r="E72" s="11">
        <v>0.46666666666666662</v>
      </c>
      <c r="G72" s="4" t="s">
        <v>74</v>
      </c>
      <c r="I72" s="1" t="s">
        <v>25</v>
      </c>
      <c r="J72" s="4" t="str">
        <f>IFERROR(VLOOKUP(I72,Config!$A:$B,2,0),"")</f>
        <v>MPM Cleaning Roll 380*300*10m</v>
      </c>
      <c r="K72" s="1">
        <v>5</v>
      </c>
      <c r="L72" s="4" t="str">
        <f>IFERROR(VLOOKUP(I72,Config!$A:$G,7,0),"")</f>
        <v>Reel</v>
      </c>
      <c r="M72" s="4">
        <f>IFERROR(VLOOKUP(I72,Config!$A:$D,3,0),"")</f>
        <v>0</v>
      </c>
      <c r="N72" s="4">
        <f>IFERROR(VLOOKUP(I72,Config!$A:$F,6,0),"")</f>
        <v>0</v>
      </c>
    </row>
    <row r="73" spans="1:14" x14ac:dyDescent="0.25">
      <c r="A73" s="1">
        <v>72</v>
      </c>
      <c r="B73" s="4">
        <f t="shared" si="2"/>
        <v>2021</v>
      </c>
      <c r="C73" s="4">
        <f t="shared" si="3"/>
        <v>1</v>
      </c>
      <c r="D73" s="13">
        <v>44207</v>
      </c>
      <c r="E73" s="11">
        <v>0.46666666666666662</v>
      </c>
      <c r="G73" s="4" t="s">
        <v>74</v>
      </c>
      <c r="I73" s="1" t="s">
        <v>50</v>
      </c>
      <c r="J73" s="4" t="str">
        <f>IFERROR(VLOOKUP(I73,Config!$A:$B,2,0),"")</f>
        <v>Tem in barcode Zebra</v>
      </c>
      <c r="K73" s="1">
        <v>3</v>
      </c>
      <c r="L73" s="4" t="str">
        <f>IFERROR(VLOOKUP(I73,Config!$A:$G,7,0),"")</f>
        <v>Reel</v>
      </c>
      <c r="M73" s="4">
        <f>IFERROR(VLOOKUP(I73,Config!$A:$D,3,0),"")</f>
        <v>0</v>
      </c>
      <c r="N73" s="4">
        <f>IFERROR(VLOOKUP(I73,Config!$A:$F,6,0),"")</f>
        <v>0</v>
      </c>
    </row>
    <row r="74" spans="1:14" x14ac:dyDescent="0.25">
      <c r="A74" s="1">
        <v>73</v>
      </c>
      <c r="B74" s="4">
        <f t="shared" si="2"/>
        <v>2021</v>
      </c>
      <c r="C74" s="4">
        <f t="shared" si="3"/>
        <v>1</v>
      </c>
      <c r="D74" s="13">
        <v>44207</v>
      </c>
      <c r="E74" s="11">
        <v>0.46666666666666662</v>
      </c>
      <c r="G74" s="4" t="s">
        <v>74</v>
      </c>
      <c r="I74" s="1" t="s">
        <v>53</v>
      </c>
      <c r="J74" s="4" t="str">
        <f>IFERROR(VLOOKUP(I74,Config!$A:$B,2,0),"")</f>
        <v>Giấy than cho máy in Zebra</v>
      </c>
      <c r="K74" s="1">
        <v>3</v>
      </c>
      <c r="L74" s="4" t="str">
        <f>IFERROR(VLOOKUP(I74,Config!$A:$G,7,0),"")</f>
        <v>Reel</v>
      </c>
      <c r="M74" s="4">
        <f>IFERROR(VLOOKUP(I74,Config!$A:$D,3,0),"")</f>
        <v>0</v>
      </c>
      <c r="N74" s="4">
        <f>IFERROR(VLOOKUP(I74,Config!$A:$F,6,0),"")</f>
        <v>0</v>
      </c>
    </row>
    <row r="75" spans="1:14" x14ac:dyDescent="0.25">
      <c r="A75" s="1">
        <v>74</v>
      </c>
      <c r="B75" s="4">
        <f t="shared" si="2"/>
        <v>2021</v>
      </c>
      <c r="C75" s="4">
        <f t="shared" si="3"/>
        <v>1</v>
      </c>
      <c r="D75" s="13">
        <v>44207</v>
      </c>
      <c r="E75" s="11">
        <v>0.40972222222222227</v>
      </c>
      <c r="G75" s="4" t="s">
        <v>74</v>
      </c>
      <c r="I75" s="1" t="s">
        <v>48</v>
      </c>
      <c r="J75" s="4" t="str">
        <f>IFERROR(VLOOKUP(I75,Config!$A:$B,2,0),"")</f>
        <v xml:space="preserve">Bút tô bad mark </v>
      </c>
      <c r="K75" s="1">
        <v>2</v>
      </c>
      <c r="L75" s="4" t="str">
        <f>IFERROR(VLOOKUP(I75,Config!$A:$G,7,0),"")</f>
        <v>Box</v>
      </c>
      <c r="M75" s="4">
        <f>IFERROR(VLOOKUP(I75,Config!$A:$D,3,0),"")</f>
        <v>0</v>
      </c>
      <c r="N75" s="4">
        <f>IFERROR(VLOOKUP(I75,Config!$A:$F,6,0),"")</f>
        <v>0</v>
      </c>
    </row>
    <row r="76" spans="1:14" x14ac:dyDescent="0.25">
      <c r="A76" s="1">
        <v>75</v>
      </c>
      <c r="B76" s="4">
        <f t="shared" si="2"/>
        <v>2021</v>
      </c>
      <c r="C76" s="4">
        <f t="shared" si="3"/>
        <v>1</v>
      </c>
      <c r="D76" s="13">
        <v>44207</v>
      </c>
      <c r="E76" s="11">
        <v>0.40972222222222227</v>
      </c>
      <c r="G76" s="4" t="s">
        <v>74</v>
      </c>
      <c r="I76" s="1" t="s">
        <v>25</v>
      </c>
      <c r="J76" s="4" t="str">
        <f>IFERROR(VLOOKUP(I76,Config!$A:$B,2,0),"")</f>
        <v>MPM Cleaning Roll 380*300*10m</v>
      </c>
      <c r="K76" s="1">
        <v>10</v>
      </c>
      <c r="L76" s="4" t="str">
        <f>IFERROR(VLOOKUP(I76,Config!$A:$G,7,0),"")</f>
        <v>Reel</v>
      </c>
      <c r="M76" s="4">
        <f>IFERROR(VLOOKUP(I76,Config!$A:$D,3,0),"")</f>
        <v>0</v>
      </c>
      <c r="N76" s="4">
        <f>IFERROR(VLOOKUP(I76,Config!$A:$F,6,0),"")</f>
        <v>0</v>
      </c>
    </row>
    <row r="77" spans="1:14" x14ac:dyDescent="0.25">
      <c r="A77" s="1">
        <v>76</v>
      </c>
      <c r="B77" s="4">
        <f t="shared" si="2"/>
        <v>2021</v>
      </c>
      <c r="C77" s="4">
        <f t="shared" si="3"/>
        <v>1</v>
      </c>
      <c r="D77" s="13">
        <v>44207</v>
      </c>
      <c r="E77" s="11">
        <v>0.40972222222222227</v>
      </c>
      <c r="G77" s="4" t="s">
        <v>74</v>
      </c>
      <c r="I77" s="1" t="s">
        <v>28</v>
      </c>
      <c r="J77" s="4" t="str">
        <f>IFERROR(VLOOKUP(I77,Config!$A:$B,2,0),"")</f>
        <v>Cồn IPA</v>
      </c>
      <c r="K77" s="1">
        <v>1.5</v>
      </c>
      <c r="L77" s="4" t="str">
        <f>IFERROR(VLOOKUP(I77,Config!$A:$G,7,0),"")</f>
        <v>Lít</v>
      </c>
      <c r="M77" s="4">
        <f>IFERROR(VLOOKUP(I77,Config!$A:$D,3,0),"")</f>
        <v>0</v>
      </c>
      <c r="N77" s="4">
        <f>IFERROR(VLOOKUP(I77,Config!$A:$F,6,0),"")</f>
        <v>0</v>
      </c>
    </row>
    <row r="78" spans="1:14" x14ac:dyDescent="0.25">
      <c r="A78" s="1">
        <v>77</v>
      </c>
      <c r="B78" s="4">
        <f t="shared" si="2"/>
        <v>2021</v>
      </c>
      <c r="C78" s="4">
        <f t="shared" si="3"/>
        <v>1</v>
      </c>
      <c r="D78" s="13">
        <v>44208</v>
      </c>
      <c r="E78" s="11">
        <v>0.41666666666666669</v>
      </c>
      <c r="G78" s="4" t="s">
        <v>74</v>
      </c>
      <c r="I78" s="1" t="s">
        <v>28</v>
      </c>
      <c r="J78" s="4" t="str">
        <f>IFERROR(VLOOKUP(I78,Config!$A:$B,2,0),"")</f>
        <v>Cồn IPA</v>
      </c>
      <c r="K78" s="1">
        <v>4.5</v>
      </c>
      <c r="L78" s="4" t="str">
        <f>IFERROR(VLOOKUP(I78,Config!$A:$G,7,0),"")</f>
        <v>Lít</v>
      </c>
      <c r="M78" s="4">
        <f>IFERROR(VLOOKUP(I78,Config!$A:$D,3,0),"")</f>
        <v>0</v>
      </c>
      <c r="N78" s="4">
        <f>IFERROR(VLOOKUP(I78,Config!$A:$F,6,0),"")</f>
        <v>0</v>
      </c>
    </row>
    <row r="79" spans="1:14" x14ac:dyDescent="0.25">
      <c r="A79" s="1">
        <v>78</v>
      </c>
      <c r="B79" s="4">
        <f t="shared" si="2"/>
        <v>2021</v>
      </c>
      <c r="C79" s="4">
        <f t="shared" si="3"/>
        <v>1</v>
      </c>
      <c r="D79" s="13">
        <v>44208</v>
      </c>
      <c r="E79" s="11">
        <v>0.41666666666666669</v>
      </c>
      <c r="G79" s="4" t="s">
        <v>74</v>
      </c>
      <c r="I79" s="1" t="s">
        <v>25</v>
      </c>
      <c r="J79" s="4" t="str">
        <f>IFERROR(VLOOKUP(I79,Config!$A:$B,2,0),"")</f>
        <v>MPM Cleaning Roll 380*300*10m</v>
      </c>
      <c r="K79" s="1">
        <v>5</v>
      </c>
      <c r="L79" s="4" t="str">
        <f>IFERROR(VLOOKUP(I79,Config!$A:$G,7,0),"")</f>
        <v>Reel</v>
      </c>
      <c r="M79" s="4">
        <f>IFERROR(VLOOKUP(I79,Config!$A:$D,3,0),"")</f>
        <v>0</v>
      </c>
      <c r="N79" s="4">
        <f>IFERROR(VLOOKUP(I79,Config!$A:$F,6,0),"")</f>
        <v>0</v>
      </c>
    </row>
    <row r="80" spans="1:14" x14ac:dyDescent="0.25">
      <c r="A80" s="1">
        <v>79</v>
      </c>
      <c r="B80" s="4">
        <f t="shared" si="2"/>
        <v>2021</v>
      </c>
      <c r="C80" s="4">
        <f t="shared" si="3"/>
        <v>1</v>
      </c>
      <c r="D80" s="13">
        <v>44208</v>
      </c>
      <c r="E80" s="11">
        <v>0.41666666666666669</v>
      </c>
      <c r="G80" s="4" t="s">
        <v>74</v>
      </c>
      <c r="I80" s="1" t="s">
        <v>22</v>
      </c>
      <c r="J80" s="4" t="str">
        <f>IFERROR(VLOOKUP(I80,Config!$A:$B,2,0),"")</f>
        <v>Khăn lau phòng sạch (100% polyester)</v>
      </c>
      <c r="K80" s="1">
        <v>2</v>
      </c>
      <c r="L80" s="4" t="str">
        <f>IFERROR(VLOOKUP(I80,Config!$A:$G,7,0),"")</f>
        <v>Pack</v>
      </c>
      <c r="M80" s="4">
        <f>IFERROR(VLOOKUP(I80,Config!$A:$D,3,0),"")</f>
        <v>0</v>
      </c>
      <c r="N80" s="4">
        <f>IFERROR(VLOOKUP(I80,Config!$A:$F,6,0),"")</f>
        <v>0</v>
      </c>
    </row>
    <row r="81" spans="1:14" x14ac:dyDescent="0.25">
      <c r="A81" s="1">
        <v>80</v>
      </c>
      <c r="B81" s="4">
        <f t="shared" si="2"/>
        <v>2021</v>
      </c>
      <c r="C81" s="4">
        <f t="shared" si="3"/>
        <v>1</v>
      </c>
      <c r="D81" s="13">
        <v>44208</v>
      </c>
      <c r="E81" s="11">
        <v>0.6479166666666667</v>
      </c>
      <c r="G81" s="4" t="s">
        <v>74</v>
      </c>
      <c r="I81" s="1" t="s">
        <v>458</v>
      </c>
      <c r="J81" s="4" t="str">
        <f>IFERROR(VLOOKUP(I81,Config!$A:$B,2,0),"")</f>
        <v>Tăm bông vệ sinh head ASM</v>
      </c>
      <c r="K81" s="1">
        <v>2</v>
      </c>
      <c r="L81" s="4" t="str">
        <f>IFERROR(VLOOKUP(I81,Config!$A:$G,7,0),"")</f>
        <v>Pack</v>
      </c>
      <c r="M81" s="4">
        <f>IFERROR(VLOOKUP(I81,Config!$A:$D,3,0),"")</f>
        <v>0</v>
      </c>
      <c r="N81" s="4" t="str">
        <f>IFERROR(VLOOKUP(I81,Config!$A:$F,6,0),"")</f>
        <v>00388764-03</v>
      </c>
    </row>
    <row r="82" spans="1:14" x14ac:dyDescent="0.25">
      <c r="A82" s="1">
        <v>81</v>
      </c>
      <c r="B82" s="4">
        <f t="shared" si="2"/>
        <v>2021</v>
      </c>
      <c r="C82" s="4">
        <f t="shared" si="3"/>
        <v>1</v>
      </c>
      <c r="D82" s="13">
        <v>44208</v>
      </c>
      <c r="E82" s="11">
        <v>0.6479166666666667</v>
      </c>
      <c r="G82" s="4" t="s">
        <v>74</v>
      </c>
      <c r="I82" s="1" t="s">
        <v>426</v>
      </c>
      <c r="J82" s="4" t="str">
        <f>IFERROR(VLOOKUP(I82,Config!$A:$B,2,0),"")</f>
        <v>PL Splice Tape 8mm for ASM  FUJI DETECTI</v>
      </c>
      <c r="K82" s="1">
        <v>4</v>
      </c>
      <c r="L82" s="4" t="str">
        <f>IFERROR(VLOOKUP(I82,Config!$A:$G,7,0),"")</f>
        <v>Box</v>
      </c>
      <c r="M82" s="4">
        <f>IFERROR(VLOOKUP(I82,Config!$A:$D,3,0),"")</f>
        <v>0</v>
      </c>
      <c r="N82" s="4">
        <f>IFERROR(VLOOKUP(I82,Config!$A:$F,6,0),"")</f>
        <v>0</v>
      </c>
    </row>
    <row r="83" spans="1:14" x14ac:dyDescent="0.25">
      <c r="A83" s="1">
        <v>82</v>
      </c>
      <c r="B83" s="4">
        <f t="shared" si="2"/>
        <v>2021</v>
      </c>
      <c r="C83" s="4">
        <f t="shared" si="3"/>
        <v>1</v>
      </c>
      <c r="D83" s="13">
        <v>44208</v>
      </c>
      <c r="E83" s="11">
        <v>0.6479166666666667</v>
      </c>
      <c r="G83" s="4" t="s">
        <v>74</v>
      </c>
      <c r="I83" s="1" t="s">
        <v>28</v>
      </c>
      <c r="J83" s="4" t="str">
        <f>IFERROR(VLOOKUP(I83,Config!$A:$B,2,0),"")</f>
        <v>Cồn IPA</v>
      </c>
      <c r="K83" s="1">
        <v>2.5</v>
      </c>
      <c r="L83" s="4" t="str">
        <f>IFERROR(VLOOKUP(I83,Config!$A:$G,7,0),"")</f>
        <v>Lít</v>
      </c>
      <c r="M83" s="4">
        <f>IFERROR(VLOOKUP(I83,Config!$A:$D,3,0),"")</f>
        <v>0</v>
      </c>
      <c r="N83" s="4">
        <f>IFERROR(VLOOKUP(I83,Config!$A:$F,6,0),"")</f>
        <v>0</v>
      </c>
    </row>
    <row r="84" spans="1:14" x14ac:dyDescent="0.25">
      <c r="A84" s="1">
        <v>83</v>
      </c>
      <c r="B84" s="4">
        <f t="shared" si="2"/>
        <v>2021</v>
      </c>
      <c r="C84" s="4">
        <f t="shared" si="3"/>
        <v>1</v>
      </c>
      <c r="D84" s="13">
        <v>44208</v>
      </c>
      <c r="E84" s="11">
        <v>0.6479166666666667</v>
      </c>
      <c r="G84" s="4" t="s">
        <v>74</v>
      </c>
      <c r="I84" s="1" t="s">
        <v>25</v>
      </c>
      <c r="J84" s="4" t="str">
        <f>IFERROR(VLOOKUP(I84,Config!$A:$B,2,0),"")</f>
        <v>MPM Cleaning Roll 380*300*10m</v>
      </c>
      <c r="K84" s="1">
        <v>10</v>
      </c>
      <c r="L84" s="4" t="str">
        <f>IFERROR(VLOOKUP(I84,Config!$A:$G,7,0),"")</f>
        <v>Reel</v>
      </c>
      <c r="M84" s="4">
        <f>IFERROR(VLOOKUP(I84,Config!$A:$D,3,0),"")</f>
        <v>0</v>
      </c>
      <c r="N84" s="4">
        <f>IFERROR(VLOOKUP(I84,Config!$A:$F,6,0),"")</f>
        <v>0</v>
      </c>
    </row>
    <row r="85" spans="1:14" x14ac:dyDescent="0.25">
      <c r="A85" s="1">
        <v>84</v>
      </c>
      <c r="B85" s="4">
        <f t="shared" si="2"/>
        <v>2021</v>
      </c>
      <c r="C85" s="4">
        <f t="shared" si="3"/>
        <v>1</v>
      </c>
      <c r="D85" s="13">
        <v>44208</v>
      </c>
      <c r="E85" s="11">
        <v>0.6479166666666667</v>
      </c>
      <c r="G85" s="4" t="s">
        <v>74</v>
      </c>
      <c r="I85" s="1" t="s">
        <v>23</v>
      </c>
      <c r="J85" s="4" t="str">
        <f>IFERROR(VLOOKUP(I85,Config!$A:$B,2,0),"")</f>
        <v>Giấy lau phòng sạch (55% cellulose, 45% polyester)</v>
      </c>
      <c r="K85" s="1">
        <v>4</v>
      </c>
      <c r="L85" s="4" t="str">
        <f>IFERROR(VLOOKUP(I85,Config!$A:$G,7,0),"")</f>
        <v>Pack</v>
      </c>
      <c r="M85" s="4">
        <f>IFERROR(VLOOKUP(I85,Config!$A:$D,3,0),"")</f>
        <v>0</v>
      </c>
      <c r="N85" s="4">
        <f>IFERROR(VLOOKUP(I85,Config!$A:$F,6,0),"")</f>
        <v>0</v>
      </c>
    </row>
    <row r="86" spans="1:14" x14ac:dyDescent="0.25">
      <c r="A86" s="1">
        <v>85</v>
      </c>
      <c r="B86" s="4">
        <f t="shared" si="2"/>
        <v>2021</v>
      </c>
      <c r="C86" s="4">
        <f t="shared" si="3"/>
        <v>1</v>
      </c>
      <c r="D86" s="13">
        <v>44209</v>
      </c>
      <c r="E86" s="11">
        <v>0.5625</v>
      </c>
      <c r="G86" s="4" t="s">
        <v>74</v>
      </c>
      <c r="I86" s="1" t="s">
        <v>424</v>
      </c>
      <c r="J86" s="4" t="str">
        <f>IFERROR(VLOOKUP(I86,Config!$A:$B,2,0),"")</f>
        <v>Găng tay tĩnh điện màu trắng ( Sz: M)</v>
      </c>
      <c r="K86" s="1">
        <v>30</v>
      </c>
      <c r="L86" s="4" t="str">
        <f>IFERROR(VLOOKUP(I86,Config!$A:$G,7,0),"")</f>
        <v>Pair</v>
      </c>
      <c r="M86" s="4">
        <f>IFERROR(VLOOKUP(I86,Config!$A:$D,3,0),"")</f>
        <v>0</v>
      </c>
      <c r="N86" s="4">
        <f>IFERROR(VLOOKUP(I86,Config!$A:$F,6,0),"")</f>
        <v>0</v>
      </c>
    </row>
    <row r="87" spans="1:14" x14ac:dyDescent="0.25">
      <c r="A87" s="1">
        <v>86</v>
      </c>
      <c r="B87" s="4">
        <f t="shared" si="2"/>
        <v>2021</v>
      </c>
      <c r="C87" s="4">
        <f t="shared" si="3"/>
        <v>1</v>
      </c>
      <c r="D87" s="13">
        <v>44209</v>
      </c>
      <c r="E87" s="11">
        <v>0.5625</v>
      </c>
      <c r="G87" s="4" t="s">
        <v>74</v>
      </c>
      <c r="I87" s="24" t="s">
        <v>29</v>
      </c>
      <c r="J87" s="4" t="str">
        <f>IFERROR(VLOOKUP(I87,Config!$A:$B,2,0),"")</f>
        <v>Khẩu trang</v>
      </c>
      <c r="K87" s="1">
        <v>3</v>
      </c>
      <c r="L87" s="4" t="str">
        <f>IFERROR(VLOOKUP(I87,Config!$A:$G,7,0),"")</f>
        <v>Pack</v>
      </c>
      <c r="M87" s="4">
        <f>IFERROR(VLOOKUP(I87,Config!$A:$D,3,0),"")</f>
        <v>0</v>
      </c>
      <c r="N87" s="4">
        <f>IFERROR(VLOOKUP(I87,Config!$A:$F,6,0),"")</f>
        <v>0</v>
      </c>
    </row>
    <row r="88" spans="1:14" x14ac:dyDescent="0.25">
      <c r="A88" s="1">
        <v>87</v>
      </c>
      <c r="B88" s="4">
        <f t="shared" si="2"/>
        <v>2021</v>
      </c>
      <c r="C88" s="4">
        <f t="shared" si="3"/>
        <v>1</v>
      </c>
      <c r="D88" s="13">
        <v>44209</v>
      </c>
      <c r="E88" s="11">
        <v>0.5625</v>
      </c>
      <c r="G88" s="4" t="s">
        <v>74</v>
      </c>
      <c r="I88" s="1" t="s">
        <v>28</v>
      </c>
      <c r="J88" s="4" t="str">
        <f>IFERROR(VLOOKUP(I88,Config!$A:$B,2,0),"")</f>
        <v>Cồn IPA</v>
      </c>
      <c r="K88" s="1">
        <v>3.5</v>
      </c>
      <c r="L88" s="4" t="str">
        <f>IFERROR(VLOOKUP(I88,Config!$A:$G,7,0),"")</f>
        <v>Lít</v>
      </c>
      <c r="M88" s="4">
        <f>IFERROR(VLOOKUP(I88,Config!$A:$D,3,0),"")</f>
        <v>0</v>
      </c>
      <c r="N88" s="4">
        <f>IFERROR(VLOOKUP(I88,Config!$A:$F,6,0),"")</f>
        <v>0</v>
      </c>
    </row>
    <row r="89" spans="1:14" x14ac:dyDescent="0.25">
      <c r="A89" s="1">
        <v>88</v>
      </c>
      <c r="B89" s="4">
        <f t="shared" si="2"/>
        <v>2021</v>
      </c>
      <c r="C89" s="4">
        <f t="shared" si="3"/>
        <v>1</v>
      </c>
      <c r="D89" s="13">
        <v>44209</v>
      </c>
      <c r="E89" s="11">
        <v>0.5625</v>
      </c>
      <c r="G89" s="4" t="s">
        <v>74</v>
      </c>
      <c r="I89" s="1" t="s">
        <v>27</v>
      </c>
      <c r="J89" s="4" t="str">
        <f>IFERROR(VLOOKUP(I89,Config!$A:$B,2,0),"")</f>
        <v>Nitrile gloves size M</v>
      </c>
      <c r="K89" s="1">
        <v>1</v>
      </c>
      <c r="L89" s="4" t="str">
        <f>IFERROR(VLOOKUP(I89,Config!$A:$G,7,0),"")</f>
        <v>Pack</v>
      </c>
      <c r="M89" s="4">
        <f>IFERROR(VLOOKUP(I89,Config!$A:$D,3,0),"")</f>
        <v>0</v>
      </c>
      <c r="N89" s="4">
        <f>IFERROR(VLOOKUP(I89,Config!$A:$F,6,0),"")</f>
        <v>0</v>
      </c>
    </row>
    <row r="90" spans="1:14" x14ac:dyDescent="0.25">
      <c r="A90" s="1">
        <v>89</v>
      </c>
      <c r="B90" s="4">
        <f t="shared" si="2"/>
        <v>2021</v>
      </c>
      <c r="C90" s="4">
        <f t="shared" si="3"/>
        <v>1</v>
      </c>
      <c r="D90" s="13">
        <v>44209</v>
      </c>
      <c r="E90" s="11">
        <v>0.5625</v>
      </c>
      <c r="G90" s="4" t="s">
        <v>74</v>
      </c>
      <c r="I90" s="1" t="s">
        <v>22</v>
      </c>
      <c r="J90" s="4" t="str">
        <f>IFERROR(VLOOKUP(I90,Config!$A:$B,2,0),"")</f>
        <v>Khăn lau phòng sạch (100% polyester)</v>
      </c>
      <c r="K90" s="1">
        <v>2</v>
      </c>
      <c r="L90" s="4" t="str">
        <f>IFERROR(VLOOKUP(I90,Config!$A:$G,7,0),"")</f>
        <v>Pack</v>
      </c>
      <c r="M90" s="4">
        <f>IFERROR(VLOOKUP(I90,Config!$A:$D,3,0),"")</f>
        <v>0</v>
      </c>
      <c r="N90" s="4">
        <f>IFERROR(VLOOKUP(I90,Config!$A:$F,6,0),"")</f>
        <v>0</v>
      </c>
    </row>
    <row r="91" spans="1:14" x14ac:dyDescent="0.25">
      <c r="A91" s="1">
        <v>90</v>
      </c>
      <c r="B91" s="4">
        <f t="shared" si="2"/>
        <v>2021</v>
      </c>
      <c r="C91" s="4">
        <f t="shared" si="3"/>
        <v>1</v>
      </c>
      <c r="D91" s="13">
        <v>44209</v>
      </c>
      <c r="E91" s="11">
        <v>0.5625</v>
      </c>
      <c r="G91" s="4" t="s">
        <v>74</v>
      </c>
      <c r="I91" s="1" t="s">
        <v>25</v>
      </c>
      <c r="J91" s="4" t="str">
        <f>IFERROR(VLOOKUP(I91,Config!$A:$B,2,0),"")</f>
        <v>MPM Cleaning Roll 380*300*10m</v>
      </c>
      <c r="K91" s="1">
        <v>10</v>
      </c>
      <c r="L91" s="4" t="str">
        <f>IFERROR(VLOOKUP(I91,Config!$A:$G,7,0),"")</f>
        <v>Reel</v>
      </c>
      <c r="M91" s="4">
        <f>IFERROR(VLOOKUP(I91,Config!$A:$D,3,0),"")</f>
        <v>0</v>
      </c>
      <c r="N91" s="4">
        <f>IFERROR(VLOOKUP(I91,Config!$A:$F,6,0),"")</f>
        <v>0</v>
      </c>
    </row>
    <row r="92" spans="1:14" x14ac:dyDescent="0.25">
      <c r="A92" s="1">
        <v>91</v>
      </c>
      <c r="B92" s="4">
        <f t="shared" si="2"/>
        <v>2021</v>
      </c>
      <c r="C92" s="4">
        <f t="shared" si="3"/>
        <v>1</v>
      </c>
      <c r="D92" s="13">
        <v>44209</v>
      </c>
      <c r="E92" s="11">
        <v>0.5625</v>
      </c>
      <c r="G92" s="4" t="s">
        <v>74</v>
      </c>
      <c r="I92" s="1" t="s">
        <v>28</v>
      </c>
      <c r="J92" s="4" t="str">
        <f>IFERROR(VLOOKUP(I92,Config!$A:$B,2,0),"")</f>
        <v>Cồn IPA</v>
      </c>
      <c r="K92" s="1">
        <v>3</v>
      </c>
      <c r="L92" s="4" t="str">
        <f>IFERROR(VLOOKUP(I92,Config!$A:$G,7,0),"")</f>
        <v>Lít</v>
      </c>
      <c r="M92" s="4">
        <f>IFERROR(VLOOKUP(I92,Config!$A:$D,3,0),"")</f>
        <v>0</v>
      </c>
      <c r="N92" s="4">
        <f>IFERROR(VLOOKUP(I92,Config!$A:$F,6,0),"")</f>
        <v>0</v>
      </c>
    </row>
    <row r="93" spans="1:14" x14ac:dyDescent="0.25">
      <c r="A93" s="1">
        <v>92</v>
      </c>
      <c r="B93" s="4">
        <f t="shared" si="2"/>
        <v>2021</v>
      </c>
      <c r="C93" s="4">
        <f t="shared" si="3"/>
        <v>1</v>
      </c>
      <c r="D93" s="13">
        <v>44209</v>
      </c>
      <c r="E93" s="11">
        <v>0.5625</v>
      </c>
      <c r="G93" s="4" t="s">
        <v>74</v>
      </c>
      <c r="I93" s="1" t="s">
        <v>25</v>
      </c>
      <c r="J93" s="4" t="str">
        <f>IFERROR(VLOOKUP(I93,Config!$A:$B,2,0),"")</f>
        <v>MPM Cleaning Roll 380*300*10m</v>
      </c>
      <c r="K93" s="1">
        <v>10</v>
      </c>
      <c r="L93" s="4" t="str">
        <f>IFERROR(VLOOKUP(I93,Config!$A:$G,7,0),"")</f>
        <v>Reel</v>
      </c>
      <c r="M93" s="4">
        <f>IFERROR(VLOOKUP(I93,Config!$A:$D,3,0),"")</f>
        <v>0</v>
      </c>
      <c r="N93" s="4">
        <f>IFERROR(VLOOKUP(I93,Config!$A:$F,6,0),"")</f>
        <v>0</v>
      </c>
    </row>
    <row r="94" spans="1:14" x14ac:dyDescent="0.25">
      <c r="A94" s="1">
        <v>93</v>
      </c>
      <c r="B94" s="4">
        <f t="shared" si="2"/>
        <v>2021</v>
      </c>
      <c r="C94" s="4">
        <f t="shared" si="3"/>
        <v>1</v>
      </c>
      <c r="D94" s="13">
        <v>44209</v>
      </c>
      <c r="E94" s="11">
        <v>0.5625</v>
      </c>
      <c r="G94" s="4" t="s">
        <v>74</v>
      </c>
      <c r="I94" s="1" t="s">
        <v>23</v>
      </c>
      <c r="J94" s="4" t="str">
        <f>IFERROR(VLOOKUP(I94,Config!$A:$B,2,0),"")</f>
        <v>Giấy lau phòng sạch (55% cellulose, 45% polyester)</v>
      </c>
      <c r="K94" s="1">
        <v>2</v>
      </c>
      <c r="L94" s="4" t="str">
        <f>IFERROR(VLOOKUP(I94,Config!$A:$G,7,0),"")</f>
        <v>Pack</v>
      </c>
      <c r="M94" s="4">
        <f>IFERROR(VLOOKUP(I94,Config!$A:$D,3,0),"")</f>
        <v>0</v>
      </c>
      <c r="N94" s="4">
        <f>IFERROR(VLOOKUP(I94,Config!$A:$F,6,0),"")</f>
        <v>0</v>
      </c>
    </row>
    <row r="95" spans="1:14" x14ac:dyDescent="0.25">
      <c r="A95" s="1">
        <v>94</v>
      </c>
      <c r="B95" s="4">
        <f t="shared" si="2"/>
        <v>2021</v>
      </c>
      <c r="C95" s="4">
        <f t="shared" si="3"/>
        <v>1</v>
      </c>
      <c r="D95" s="13">
        <v>44209</v>
      </c>
      <c r="E95" s="11">
        <v>0.5625</v>
      </c>
      <c r="G95" s="4" t="s">
        <v>74</v>
      </c>
      <c r="I95" s="1" t="s">
        <v>22</v>
      </c>
      <c r="J95" s="4" t="str">
        <f>IFERROR(VLOOKUP(I95,Config!$A:$B,2,0),"")</f>
        <v>Khăn lau phòng sạch (100% polyester)</v>
      </c>
      <c r="K95" s="1">
        <v>2</v>
      </c>
      <c r="L95" s="4" t="str">
        <f>IFERROR(VLOOKUP(I95,Config!$A:$G,7,0),"")</f>
        <v>Pack</v>
      </c>
      <c r="M95" s="4">
        <f>IFERROR(VLOOKUP(I95,Config!$A:$D,3,0),"")</f>
        <v>0</v>
      </c>
      <c r="N95" s="4">
        <f>IFERROR(VLOOKUP(I95,Config!$A:$F,6,0),"")</f>
        <v>0</v>
      </c>
    </row>
    <row r="96" spans="1:14" x14ac:dyDescent="0.25">
      <c r="A96" s="1">
        <v>95</v>
      </c>
      <c r="B96" s="4">
        <f t="shared" si="2"/>
        <v>2021</v>
      </c>
      <c r="C96" s="4">
        <f t="shared" si="3"/>
        <v>1</v>
      </c>
      <c r="D96" s="13">
        <v>44210</v>
      </c>
      <c r="E96" s="11">
        <v>0.5625</v>
      </c>
      <c r="G96" s="4" t="s">
        <v>74</v>
      </c>
      <c r="I96" s="1" t="s">
        <v>28</v>
      </c>
      <c r="J96" s="4" t="str">
        <f>IFERROR(VLOOKUP(I96,Config!$A:$B,2,0),"")</f>
        <v>Cồn IPA</v>
      </c>
      <c r="K96" s="1">
        <v>2.5</v>
      </c>
      <c r="L96" s="4" t="str">
        <f>IFERROR(VLOOKUP(I96,Config!$A:$G,7,0),"")</f>
        <v>Lít</v>
      </c>
      <c r="M96" s="4">
        <f>IFERROR(VLOOKUP(I96,Config!$A:$D,3,0),"")</f>
        <v>0</v>
      </c>
      <c r="N96" s="4">
        <f>IFERROR(VLOOKUP(I96,Config!$A:$F,6,0),"")</f>
        <v>0</v>
      </c>
    </row>
    <row r="97" spans="1:14" x14ac:dyDescent="0.25">
      <c r="A97" s="1">
        <v>96</v>
      </c>
      <c r="B97" s="4">
        <f t="shared" si="2"/>
        <v>2021</v>
      </c>
      <c r="C97" s="4">
        <f t="shared" si="3"/>
        <v>1</v>
      </c>
      <c r="D97" s="13">
        <v>44210</v>
      </c>
      <c r="E97" s="11">
        <v>0.5625</v>
      </c>
      <c r="G97" s="4" t="s">
        <v>74</v>
      </c>
      <c r="I97" s="1" t="s">
        <v>22</v>
      </c>
      <c r="J97" s="4" t="str">
        <f>IFERROR(VLOOKUP(I97,Config!$A:$B,2,0),"")</f>
        <v>Khăn lau phòng sạch (100% polyester)</v>
      </c>
      <c r="K97" s="1">
        <v>2</v>
      </c>
      <c r="L97" s="4" t="str">
        <f>IFERROR(VLOOKUP(I97,Config!$A:$G,7,0),"")</f>
        <v>Pack</v>
      </c>
      <c r="M97" s="4">
        <f>IFERROR(VLOOKUP(I97,Config!$A:$D,3,0),"")</f>
        <v>0</v>
      </c>
      <c r="N97" s="4">
        <f>IFERROR(VLOOKUP(I97,Config!$A:$F,6,0),"")</f>
        <v>0</v>
      </c>
    </row>
    <row r="98" spans="1:14" x14ac:dyDescent="0.25">
      <c r="A98" s="1">
        <v>97</v>
      </c>
      <c r="B98" s="4">
        <f t="shared" si="2"/>
        <v>2021</v>
      </c>
      <c r="C98" s="4">
        <f t="shared" si="3"/>
        <v>1</v>
      </c>
      <c r="D98" s="13">
        <v>44210</v>
      </c>
      <c r="E98" s="11">
        <v>0.5625</v>
      </c>
      <c r="G98" s="4" t="s">
        <v>74</v>
      </c>
      <c r="I98" s="1" t="s">
        <v>25</v>
      </c>
      <c r="J98" s="4" t="str">
        <f>IFERROR(VLOOKUP(I98,Config!$A:$B,2,0),"")</f>
        <v>MPM Cleaning Roll 380*300*10m</v>
      </c>
      <c r="K98" s="1">
        <v>10</v>
      </c>
      <c r="L98" s="4" t="str">
        <f>IFERROR(VLOOKUP(I98,Config!$A:$G,7,0),"")</f>
        <v>Reel</v>
      </c>
      <c r="M98" s="4">
        <f>IFERROR(VLOOKUP(I98,Config!$A:$D,3,0),"")</f>
        <v>0</v>
      </c>
      <c r="N98" s="4">
        <f>IFERROR(VLOOKUP(I98,Config!$A:$F,6,0),"")</f>
        <v>0</v>
      </c>
    </row>
    <row r="99" spans="1:14" x14ac:dyDescent="0.25">
      <c r="A99" s="1">
        <v>98</v>
      </c>
      <c r="B99" s="4">
        <f t="shared" si="2"/>
        <v>2021</v>
      </c>
      <c r="C99" s="4">
        <f t="shared" si="3"/>
        <v>1</v>
      </c>
      <c r="D99" s="13">
        <v>44210</v>
      </c>
      <c r="E99" s="11">
        <v>0.5625</v>
      </c>
      <c r="G99" s="4" t="s">
        <v>74</v>
      </c>
      <c r="I99" s="1" t="s">
        <v>426</v>
      </c>
      <c r="J99" s="4" t="str">
        <f>IFERROR(VLOOKUP(I99,Config!$A:$B,2,0),"")</f>
        <v>PL Splice Tape 8mm for ASM  FUJI DETECTI</v>
      </c>
      <c r="K99" s="1">
        <v>10</v>
      </c>
      <c r="L99" s="4" t="str">
        <f>IFERROR(VLOOKUP(I99,Config!$A:$G,7,0),"")</f>
        <v>Box</v>
      </c>
      <c r="M99" s="4">
        <f>IFERROR(VLOOKUP(I99,Config!$A:$D,3,0),"")</f>
        <v>0</v>
      </c>
      <c r="N99" s="4">
        <f>IFERROR(VLOOKUP(I99,Config!$A:$F,6,0),"")</f>
        <v>0</v>
      </c>
    </row>
    <row r="100" spans="1:14" x14ac:dyDescent="0.25">
      <c r="A100" s="1">
        <v>99</v>
      </c>
      <c r="B100" s="4">
        <f t="shared" si="2"/>
        <v>2021</v>
      </c>
      <c r="C100" s="4">
        <f t="shared" si="3"/>
        <v>1</v>
      </c>
      <c r="D100" s="13">
        <v>44210</v>
      </c>
      <c r="E100" s="11">
        <v>0.5625</v>
      </c>
      <c r="G100" s="4" t="s">
        <v>74</v>
      </c>
      <c r="I100" s="1" t="s">
        <v>23</v>
      </c>
      <c r="J100" s="4" t="str">
        <f>IFERROR(VLOOKUP(I100,Config!$A:$B,2,0),"")</f>
        <v>Giấy lau phòng sạch (55% cellulose, 45% polyester)</v>
      </c>
      <c r="K100" s="1">
        <v>2</v>
      </c>
      <c r="L100" s="4" t="str">
        <f>IFERROR(VLOOKUP(I100,Config!$A:$G,7,0),"")</f>
        <v>Pack</v>
      </c>
      <c r="M100" s="4">
        <f>IFERROR(VLOOKUP(I100,Config!$A:$D,3,0),"")</f>
        <v>0</v>
      </c>
      <c r="N100" s="4">
        <f>IFERROR(VLOOKUP(I100,Config!$A:$F,6,0),"")</f>
        <v>0</v>
      </c>
    </row>
    <row r="101" spans="1:14" x14ac:dyDescent="0.25">
      <c r="A101" s="1">
        <v>100</v>
      </c>
      <c r="B101" s="4">
        <f t="shared" si="2"/>
        <v>2021</v>
      </c>
      <c r="C101" s="4">
        <f t="shared" si="3"/>
        <v>1</v>
      </c>
      <c r="D101" s="13">
        <v>44210</v>
      </c>
      <c r="E101" s="11">
        <v>0.5625</v>
      </c>
      <c r="G101" s="4" t="s">
        <v>74</v>
      </c>
      <c r="I101" s="24" t="s">
        <v>29</v>
      </c>
      <c r="J101" s="4" t="str">
        <f>IFERROR(VLOOKUP(I101,Config!$A:$B,2,0),"")</f>
        <v>Khẩu trang</v>
      </c>
      <c r="K101" s="1">
        <v>2</v>
      </c>
      <c r="L101" s="4" t="str">
        <f>IFERROR(VLOOKUP(I101,Config!$A:$G,7,0),"")</f>
        <v>Pack</v>
      </c>
      <c r="M101" s="4">
        <f>IFERROR(VLOOKUP(I101,Config!$A:$D,3,0),"")</f>
        <v>0</v>
      </c>
      <c r="N101" s="4">
        <f>IFERROR(VLOOKUP(I101,Config!$A:$F,6,0),"")</f>
        <v>0</v>
      </c>
    </row>
    <row r="102" spans="1:14" x14ac:dyDescent="0.25">
      <c r="A102" s="1">
        <v>101</v>
      </c>
      <c r="B102" s="4">
        <f t="shared" si="2"/>
        <v>2021</v>
      </c>
      <c r="C102" s="4">
        <f t="shared" si="3"/>
        <v>1</v>
      </c>
      <c r="D102" s="13">
        <v>44210</v>
      </c>
      <c r="E102" s="11">
        <v>0.5625</v>
      </c>
      <c r="G102" s="4" t="s">
        <v>74</v>
      </c>
      <c r="I102" s="1" t="s">
        <v>424</v>
      </c>
      <c r="J102" s="4" t="str">
        <f>IFERROR(VLOOKUP(I102,Config!$A:$B,2,0),"")</f>
        <v>Găng tay tĩnh điện màu trắng ( Sz: M)</v>
      </c>
      <c r="K102" s="1">
        <v>60</v>
      </c>
      <c r="L102" s="4" t="str">
        <f>IFERROR(VLOOKUP(I102,Config!$A:$G,7,0),"")</f>
        <v>Pair</v>
      </c>
      <c r="M102" s="4">
        <f>IFERROR(VLOOKUP(I102,Config!$A:$D,3,0),"")</f>
        <v>0</v>
      </c>
      <c r="N102" s="4">
        <f>IFERROR(VLOOKUP(I102,Config!$A:$F,6,0),"")</f>
        <v>0</v>
      </c>
    </row>
    <row r="103" spans="1:14" x14ac:dyDescent="0.25">
      <c r="A103" s="1">
        <v>102</v>
      </c>
      <c r="B103" s="4">
        <f t="shared" si="2"/>
        <v>2021</v>
      </c>
      <c r="C103" s="4">
        <f t="shared" si="3"/>
        <v>1</v>
      </c>
      <c r="D103" s="13">
        <v>44211</v>
      </c>
      <c r="E103" s="11">
        <v>0.55555555555555558</v>
      </c>
      <c r="G103" s="4" t="s">
        <v>74</v>
      </c>
      <c r="I103" s="1" t="s">
        <v>28</v>
      </c>
      <c r="J103" s="4" t="str">
        <f>IFERROR(VLOOKUP(I103,Config!$A:$B,2,0),"")</f>
        <v>Cồn IPA</v>
      </c>
      <c r="K103" s="1">
        <v>5.5</v>
      </c>
      <c r="L103" s="4" t="str">
        <f>IFERROR(VLOOKUP(I103,Config!$A:$G,7,0),"")</f>
        <v>Lít</v>
      </c>
      <c r="M103" s="4">
        <f>IFERROR(VLOOKUP(I103,Config!$A:$D,3,0),"")</f>
        <v>0</v>
      </c>
      <c r="N103" s="4">
        <f>IFERROR(VLOOKUP(I103,Config!$A:$F,6,0),"")</f>
        <v>0</v>
      </c>
    </row>
    <row r="104" spans="1:14" x14ac:dyDescent="0.25">
      <c r="A104" s="1">
        <v>103</v>
      </c>
      <c r="B104" s="4">
        <f t="shared" si="2"/>
        <v>2021</v>
      </c>
      <c r="C104" s="4">
        <f t="shared" si="3"/>
        <v>1</v>
      </c>
      <c r="D104" s="13">
        <v>44211</v>
      </c>
      <c r="E104" s="11">
        <v>0.55555555555555558</v>
      </c>
      <c r="G104" s="4" t="s">
        <v>74</v>
      </c>
      <c r="I104" s="1" t="s">
        <v>27</v>
      </c>
      <c r="J104" s="4" t="str">
        <f>IFERROR(VLOOKUP(I104,Config!$A:$B,2,0),"")</f>
        <v>Nitrile gloves size M</v>
      </c>
      <c r="K104" s="1">
        <v>3</v>
      </c>
      <c r="L104" s="4" t="str">
        <f>IFERROR(VLOOKUP(I104,Config!$A:$G,7,0),"")</f>
        <v>Pack</v>
      </c>
      <c r="M104" s="4">
        <f>IFERROR(VLOOKUP(I104,Config!$A:$D,3,0),"")</f>
        <v>0</v>
      </c>
      <c r="N104" s="4">
        <f>IFERROR(VLOOKUP(I104,Config!$A:$F,6,0),"")</f>
        <v>0</v>
      </c>
    </row>
    <row r="105" spans="1:14" x14ac:dyDescent="0.25">
      <c r="A105" s="1">
        <v>104</v>
      </c>
      <c r="B105" s="4">
        <f t="shared" si="2"/>
        <v>2021</v>
      </c>
      <c r="C105" s="4">
        <f t="shared" si="3"/>
        <v>1</v>
      </c>
      <c r="D105" s="13">
        <v>44211</v>
      </c>
      <c r="E105" s="11">
        <v>0.55555555555555558</v>
      </c>
      <c r="G105" s="4" t="s">
        <v>74</v>
      </c>
      <c r="I105" s="1" t="s">
        <v>25</v>
      </c>
      <c r="J105" s="4" t="str">
        <f>IFERROR(VLOOKUP(I105,Config!$A:$B,2,0),"")</f>
        <v>MPM Cleaning Roll 380*300*10m</v>
      </c>
      <c r="K105" s="1">
        <v>10</v>
      </c>
      <c r="L105" s="4" t="str">
        <f>IFERROR(VLOOKUP(I105,Config!$A:$G,7,0),"")</f>
        <v>Reel</v>
      </c>
      <c r="M105" s="4">
        <f>IFERROR(VLOOKUP(I105,Config!$A:$D,3,0),"")</f>
        <v>0</v>
      </c>
      <c r="N105" s="4">
        <f>IFERROR(VLOOKUP(I105,Config!$A:$F,6,0),"")</f>
        <v>0</v>
      </c>
    </row>
    <row r="106" spans="1:14" x14ac:dyDescent="0.25">
      <c r="A106" s="1">
        <v>105</v>
      </c>
      <c r="B106" s="4">
        <f t="shared" si="2"/>
        <v>2021</v>
      </c>
      <c r="C106" s="4">
        <f t="shared" si="3"/>
        <v>1</v>
      </c>
      <c r="D106" s="13">
        <v>44211</v>
      </c>
      <c r="E106" s="11">
        <v>0.55555555555555558</v>
      </c>
      <c r="G106" s="4" t="s">
        <v>74</v>
      </c>
      <c r="I106" s="1" t="s">
        <v>43</v>
      </c>
      <c r="J106" s="4" t="str">
        <f>IFERROR(VLOOKUP(I106,Config!$A:$B,2,0),"")</f>
        <v>Băng dính chịu nhiệt PET( Màu đồng ) 10mm*33m</v>
      </c>
      <c r="K106" s="1">
        <v>14</v>
      </c>
      <c r="L106" s="4" t="str">
        <f>IFERROR(VLOOKUP(I106,Config!$A:$G,7,0),"")</f>
        <v>Reel</v>
      </c>
      <c r="M106" s="4">
        <f>IFERROR(VLOOKUP(I106,Config!$A:$D,3,0),"")</f>
        <v>0</v>
      </c>
      <c r="N106" s="4">
        <f>IFERROR(VLOOKUP(I106,Config!$A:$F,6,0),"")</f>
        <v>0</v>
      </c>
    </row>
    <row r="107" spans="1:14" x14ac:dyDescent="0.25">
      <c r="A107" s="1">
        <v>106</v>
      </c>
      <c r="B107" s="4">
        <f t="shared" si="2"/>
        <v>2021</v>
      </c>
      <c r="C107" s="4">
        <f t="shared" si="3"/>
        <v>1</v>
      </c>
      <c r="D107" s="13">
        <v>44211</v>
      </c>
      <c r="E107" s="11">
        <v>0.55555555555555558</v>
      </c>
      <c r="G107" s="4" t="s">
        <v>74</v>
      </c>
      <c r="I107" s="1" t="s">
        <v>83</v>
      </c>
      <c r="J107" s="4" t="str">
        <f>IFERROR(VLOOKUP(I107,Config!$A:$B,2,0),"")</f>
        <v>Tấm lót chuột</v>
      </c>
      <c r="K107" s="1">
        <v>8</v>
      </c>
      <c r="L107" s="4" t="str">
        <f>IFERROR(VLOOKUP(I107,Config!$A:$G,7,0),"")</f>
        <v>Ea</v>
      </c>
      <c r="M107" s="4">
        <f>IFERROR(VLOOKUP(I107,Config!$A:$D,3,0),"")</f>
        <v>0</v>
      </c>
      <c r="N107" s="4">
        <f>IFERROR(VLOOKUP(I107,Config!$A:$F,6,0),"")</f>
        <v>0</v>
      </c>
    </row>
    <row r="108" spans="1:14" x14ac:dyDescent="0.25">
      <c r="A108" s="1">
        <v>107</v>
      </c>
      <c r="B108" s="4">
        <f t="shared" si="2"/>
        <v>2021</v>
      </c>
      <c r="C108" s="4">
        <f t="shared" si="3"/>
        <v>1</v>
      </c>
      <c r="D108" s="13">
        <v>44211</v>
      </c>
      <c r="E108" s="11">
        <v>0.55555555555555558</v>
      </c>
      <c r="G108" s="4" t="s">
        <v>74</v>
      </c>
      <c r="I108" s="1" t="s">
        <v>394</v>
      </c>
      <c r="J108" s="4" t="str">
        <f>IFERROR(VLOOKUP(I108,Config!$A:$B,2,0),"")</f>
        <v>Dây tiếp địa</v>
      </c>
      <c r="K108" s="1">
        <v>7</v>
      </c>
      <c r="L108" s="4" t="str">
        <f>IFERROR(VLOOKUP(I108,Config!$A:$G,7,0),"")</f>
        <v>Ea</v>
      </c>
      <c r="M108" s="4">
        <f>IFERROR(VLOOKUP(I108,Config!$A:$D,3,0),"")</f>
        <v>0</v>
      </c>
      <c r="N108" s="4">
        <f>IFERROR(VLOOKUP(I108,Config!$A:$F,6,0),"")</f>
        <v>0</v>
      </c>
    </row>
    <row r="109" spans="1:14" x14ac:dyDescent="0.25">
      <c r="A109" s="1">
        <v>108</v>
      </c>
      <c r="B109" s="4">
        <f t="shared" si="2"/>
        <v>2021</v>
      </c>
      <c r="C109" s="4">
        <f t="shared" si="3"/>
        <v>1</v>
      </c>
      <c r="D109" s="13">
        <v>44211</v>
      </c>
      <c r="E109" s="11">
        <v>0.55555555555555558</v>
      </c>
      <c r="G109" s="4" t="s">
        <v>74</v>
      </c>
      <c r="I109" s="1" t="s">
        <v>393</v>
      </c>
      <c r="J109" s="4" t="str">
        <f>IFERROR(VLOOKUP(I109,Config!$A:$B,2,0),"")</f>
        <v>Vòng đeo tay chống tĩnh điện</v>
      </c>
      <c r="K109" s="1">
        <v>5</v>
      </c>
      <c r="L109" s="4" t="str">
        <f>IFERROR(VLOOKUP(I109,Config!$A:$G,7,0),"")</f>
        <v>Ea</v>
      </c>
      <c r="M109" s="4">
        <f>IFERROR(VLOOKUP(I109,Config!$A:$D,3,0),"")</f>
        <v>0</v>
      </c>
      <c r="N109" s="4">
        <f>IFERROR(VLOOKUP(I109,Config!$A:$F,6,0),"")</f>
        <v>0</v>
      </c>
    </row>
    <row r="110" spans="1:14" x14ac:dyDescent="0.25">
      <c r="A110" s="1">
        <v>109</v>
      </c>
      <c r="B110" s="4">
        <f t="shared" si="2"/>
        <v>2021</v>
      </c>
      <c r="C110" s="4">
        <f t="shared" si="3"/>
        <v>1</v>
      </c>
      <c r="D110" s="13">
        <v>44211</v>
      </c>
      <c r="E110" s="11">
        <v>0.55555555555555558</v>
      </c>
      <c r="G110" s="4" t="s">
        <v>74</v>
      </c>
      <c r="I110" s="1" t="s">
        <v>28</v>
      </c>
      <c r="J110" s="4" t="str">
        <f>IFERROR(VLOOKUP(I110,Config!$A:$B,2,0),"")</f>
        <v>Cồn IPA</v>
      </c>
      <c r="K110" s="1">
        <v>4</v>
      </c>
      <c r="L110" s="4" t="str">
        <f>IFERROR(VLOOKUP(I110,Config!$A:$G,7,0),"")</f>
        <v>Lít</v>
      </c>
      <c r="M110" s="4">
        <f>IFERROR(VLOOKUP(I110,Config!$A:$D,3,0),"")</f>
        <v>0</v>
      </c>
      <c r="N110" s="4">
        <f>IFERROR(VLOOKUP(I110,Config!$A:$F,6,0),"")</f>
        <v>0</v>
      </c>
    </row>
    <row r="111" spans="1:14" x14ac:dyDescent="0.25">
      <c r="A111" s="1">
        <v>110</v>
      </c>
      <c r="B111" s="4">
        <f t="shared" si="2"/>
        <v>2021</v>
      </c>
      <c r="C111" s="4">
        <f t="shared" si="3"/>
        <v>1</v>
      </c>
      <c r="D111" s="13">
        <v>44211</v>
      </c>
      <c r="E111" s="11">
        <v>0.55555555555555558</v>
      </c>
      <c r="G111" s="4" t="s">
        <v>74</v>
      </c>
      <c r="I111" s="1" t="s">
        <v>25</v>
      </c>
      <c r="J111" s="4" t="str">
        <f>IFERROR(VLOOKUP(I111,Config!$A:$B,2,0),"")</f>
        <v>MPM Cleaning Roll 380*300*10m</v>
      </c>
      <c r="K111" s="1">
        <v>10</v>
      </c>
      <c r="L111" s="4" t="str">
        <f>IFERROR(VLOOKUP(I111,Config!$A:$G,7,0),"")</f>
        <v>Reel</v>
      </c>
      <c r="M111" s="4">
        <f>IFERROR(VLOOKUP(I111,Config!$A:$D,3,0),"")</f>
        <v>0</v>
      </c>
      <c r="N111" s="4">
        <f>IFERROR(VLOOKUP(I111,Config!$A:$F,6,0),"")</f>
        <v>0</v>
      </c>
    </row>
    <row r="112" spans="1:14" x14ac:dyDescent="0.25">
      <c r="A112" s="1">
        <v>111</v>
      </c>
      <c r="B112" s="4">
        <f t="shared" si="2"/>
        <v>2021</v>
      </c>
      <c r="C112" s="4">
        <f t="shared" si="3"/>
        <v>1</v>
      </c>
      <c r="D112" s="13">
        <v>44211</v>
      </c>
      <c r="E112" s="11">
        <v>0.55555555555555558</v>
      </c>
      <c r="G112" s="4" t="s">
        <v>74</v>
      </c>
      <c r="I112" s="1" t="s">
        <v>23</v>
      </c>
      <c r="J112" s="4" t="str">
        <f>IFERROR(VLOOKUP(I112,Config!$A:$B,2,0),"")</f>
        <v>Giấy lau phòng sạch (55% cellulose, 45% polyester)</v>
      </c>
      <c r="K112" s="1">
        <v>4</v>
      </c>
      <c r="L112" s="4" t="str">
        <f>IFERROR(VLOOKUP(I112,Config!$A:$G,7,0),"")</f>
        <v>Pack</v>
      </c>
      <c r="M112" s="4">
        <f>IFERROR(VLOOKUP(I112,Config!$A:$D,3,0),"")</f>
        <v>0</v>
      </c>
      <c r="N112" s="4">
        <f>IFERROR(VLOOKUP(I112,Config!$A:$F,6,0),"")</f>
        <v>0</v>
      </c>
    </row>
    <row r="113" spans="1:14" x14ac:dyDescent="0.25">
      <c r="A113" s="1">
        <v>112</v>
      </c>
      <c r="B113" s="4">
        <f t="shared" si="2"/>
        <v>2021</v>
      </c>
      <c r="C113" s="4">
        <f t="shared" si="3"/>
        <v>1</v>
      </c>
      <c r="D113" s="13">
        <v>44211</v>
      </c>
      <c r="E113" s="11">
        <v>0.55555555555555558</v>
      </c>
      <c r="G113" s="4" t="s">
        <v>74</v>
      </c>
      <c r="I113" s="1" t="s">
        <v>22</v>
      </c>
      <c r="J113" s="4" t="str">
        <f>IFERROR(VLOOKUP(I113,Config!$A:$B,2,0),"")</f>
        <v>Khăn lau phòng sạch (100% polyester)</v>
      </c>
      <c r="K113" s="1">
        <v>3</v>
      </c>
      <c r="L113" s="4" t="str">
        <f>IFERROR(VLOOKUP(I113,Config!$A:$G,7,0),"")</f>
        <v>Pack</v>
      </c>
      <c r="M113" s="4">
        <f>IFERROR(VLOOKUP(I113,Config!$A:$D,3,0),"")</f>
        <v>0</v>
      </c>
      <c r="N113" s="4">
        <f>IFERROR(VLOOKUP(I113,Config!$A:$F,6,0),"")</f>
        <v>0</v>
      </c>
    </row>
    <row r="114" spans="1:14" x14ac:dyDescent="0.25">
      <c r="A114" s="1">
        <v>113</v>
      </c>
      <c r="B114" s="4">
        <f t="shared" si="2"/>
        <v>2021</v>
      </c>
      <c r="C114" s="4">
        <f t="shared" si="3"/>
        <v>1</v>
      </c>
      <c r="D114" s="13">
        <v>44211</v>
      </c>
      <c r="E114" s="11">
        <v>0.55555555555555558</v>
      </c>
      <c r="G114" s="4" t="s">
        <v>74</v>
      </c>
      <c r="I114" s="24" t="s">
        <v>29</v>
      </c>
      <c r="J114" s="4" t="str">
        <f>IFERROR(VLOOKUP(I114,Config!$A:$B,2,0),"")</f>
        <v>Khẩu trang</v>
      </c>
      <c r="K114" s="1">
        <v>5</v>
      </c>
      <c r="L114" s="4" t="str">
        <f>IFERROR(VLOOKUP(I114,Config!$A:$G,7,0),"")</f>
        <v>Pack</v>
      </c>
      <c r="M114" s="4">
        <f>IFERROR(VLOOKUP(I114,Config!$A:$D,3,0),"")</f>
        <v>0</v>
      </c>
      <c r="N114" s="4">
        <f>IFERROR(VLOOKUP(I114,Config!$A:$F,6,0),"")</f>
        <v>0</v>
      </c>
    </row>
    <row r="115" spans="1:14" x14ac:dyDescent="0.25">
      <c r="A115" s="1">
        <v>114</v>
      </c>
      <c r="B115" s="4">
        <f t="shared" si="2"/>
        <v>2021</v>
      </c>
      <c r="C115" s="4">
        <f t="shared" si="3"/>
        <v>1</v>
      </c>
      <c r="D115" s="13">
        <v>44211</v>
      </c>
      <c r="E115" s="11">
        <v>0.55555555555555558</v>
      </c>
      <c r="G115" s="4" t="s">
        <v>74</v>
      </c>
      <c r="I115" s="1" t="s">
        <v>28</v>
      </c>
      <c r="J115" s="4" t="str">
        <f>IFERROR(VLOOKUP(I115,Config!$A:$B,2,0),"")</f>
        <v>Cồn IPA</v>
      </c>
      <c r="K115" s="1">
        <v>3.5</v>
      </c>
      <c r="L115" s="4" t="str">
        <f>IFERROR(VLOOKUP(I115,Config!$A:$G,7,0),"")</f>
        <v>Lít</v>
      </c>
      <c r="M115" s="4">
        <f>IFERROR(VLOOKUP(I115,Config!$A:$D,3,0),"")</f>
        <v>0</v>
      </c>
      <c r="N115" s="4">
        <f>IFERROR(VLOOKUP(I115,Config!$A:$F,6,0),"")</f>
        <v>0</v>
      </c>
    </row>
    <row r="116" spans="1:14" x14ac:dyDescent="0.25">
      <c r="A116" s="1">
        <v>115</v>
      </c>
      <c r="B116" s="4">
        <f t="shared" si="2"/>
        <v>2021</v>
      </c>
      <c r="C116" s="4">
        <f t="shared" si="3"/>
        <v>1</v>
      </c>
      <c r="D116" s="13">
        <v>44211</v>
      </c>
      <c r="E116" s="11">
        <v>0.55555555555555558</v>
      </c>
      <c r="G116" s="4" t="s">
        <v>74</v>
      </c>
      <c r="I116" s="1" t="s">
        <v>27</v>
      </c>
      <c r="J116" s="4" t="str">
        <f>IFERROR(VLOOKUP(I116,Config!$A:$B,2,0),"")</f>
        <v>Nitrile gloves size M</v>
      </c>
      <c r="K116" s="1">
        <v>1</v>
      </c>
      <c r="L116" s="4" t="str">
        <f>IFERROR(VLOOKUP(I116,Config!$A:$G,7,0),"")</f>
        <v>Pack</v>
      </c>
      <c r="M116" s="4">
        <f>IFERROR(VLOOKUP(I116,Config!$A:$D,3,0),"")</f>
        <v>0</v>
      </c>
      <c r="N116" s="4">
        <f>IFERROR(VLOOKUP(I116,Config!$A:$F,6,0),"")</f>
        <v>0</v>
      </c>
    </row>
    <row r="117" spans="1:14" x14ac:dyDescent="0.25">
      <c r="A117" s="1">
        <v>116</v>
      </c>
      <c r="B117" s="4">
        <f t="shared" si="2"/>
        <v>2021</v>
      </c>
      <c r="C117" s="4">
        <f t="shared" si="3"/>
        <v>1</v>
      </c>
      <c r="D117" s="13">
        <v>44212</v>
      </c>
      <c r="E117" s="11">
        <v>0.55902777777777779</v>
      </c>
      <c r="G117" s="4" t="s">
        <v>74</v>
      </c>
      <c r="I117" s="1" t="s">
        <v>22</v>
      </c>
      <c r="J117" s="4" t="str">
        <f>IFERROR(VLOOKUP(I117,Config!$A:$B,2,0),"")</f>
        <v>Khăn lau phòng sạch (100% polyester)</v>
      </c>
      <c r="K117" s="1">
        <v>2</v>
      </c>
      <c r="L117" s="4" t="str">
        <f>IFERROR(VLOOKUP(I117,Config!$A:$G,7,0),"")</f>
        <v>Pack</v>
      </c>
      <c r="M117" s="4">
        <f>IFERROR(VLOOKUP(I117,Config!$A:$D,3,0),"")</f>
        <v>0</v>
      </c>
      <c r="N117" s="4">
        <f>IFERROR(VLOOKUP(I117,Config!$A:$F,6,0),"")</f>
        <v>0</v>
      </c>
    </row>
    <row r="118" spans="1:14" x14ac:dyDescent="0.25">
      <c r="A118" s="1">
        <v>117</v>
      </c>
      <c r="B118" s="4">
        <f t="shared" si="2"/>
        <v>2021</v>
      </c>
      <c r="C118" s="4">
        <f t="shared" si="3"/>
        <v>1</v>
      </c>
      <c r="D118" s="13">
        <v>44212</v>
      </c>
      <c r="E118" s="11">
        <v>0.55902777777777779</v>
      </c>
      <c r="G118" s="4" t="s">
        <v>74</v>
      </c>
      <c r="I118" s="1" t="s">
        <v>25</v>
      </c>
      <c r="J118" s="4" t="str">
        <f>IFERROR(VLOOKUP(I118,Config!$A:$B,2,0),"")</f>
        <v>MPM Cleaning Roll 380*300*10m</v>
      </c>
      <c r="K118" s="1">
        <v>10</v>
      </c>
      <c r="L118" s="4" t="str">
        <f>IFERROR(VLOOKUP(I118,Config!$A:$G,7,0),"")</f>
        <v>Reel</v>
      </c>
      <c r="M118" s="4">
        <f>IFERROR(VLOOKUP(I118,Config!$A:$D,3,0),"")</f>
        <v>0</v>
      </c>
      <c r="N118" s="4">
        <f>IFERROR(VLOOKUP(I118,Config!$A:$F,6,0),"")</f>
        <v>0</v>
      </c>
    </row>
    <row r="119" spans="1:14" x14ac:dyDescent="0.25">
      <c r="A119" s="1">
        <v>118</v>
      </c>
      <c r="B119" s="4">
        <f t="shared" si="2"/>
        <v>2021</v>
      </c>
      <c r="C119" s="4">
        <f t="shared" si="3"/>
        <v>1</v>
      </c>
      <c r="D119" s="13">
        <v>44212</v>
      </c>
      <c r="E119" s="11">
        <v>0.55902777777777779</v>
      </c>
      <c r="G119" s="4" t="s">
        <v>74</v>
      </c>
      <c r="I119" s="1" t="s">
        <v>28</v>
      </c>
      <c r="J119" s="4" t="str">
        <f>IFERROR(VLOOKUP(I119,Config!$A:$B,2,0),"")</f>
        <v>Cồn IPA</v>
      </c>
      <c r="K119" s="1">
        <v>43.5</v>
      </c>
      <c r="L119" s="4" t="str">
        <f>IFERROR(VLOOKUP(I119,Config!$A:$G,7,0),"")</f>
        <v>Lít</v>
      </c>
      <c r="M119" s="4">
        <f>IFERROR(VLOOKUP(I119,Config!$A:$D,3,0),"")</f>
        <v>0</v>
      </c>
      <c r="N119" s="4">
        <f>IFERROR(VLOOKUP(I119,Config!$A:$F,6,0),"")</f>
        <v>0</v>
      </c>
    </row>
    <row r="120" spans="1:14" x14ac:dyDescent="0.25">
      <c r="A120" s="1">
        <v>119</v>
      </c>
      <c r="B120" s="4">
        <f t="shared" si="2"/>
        <v>2021</v>
      </c>
      <c r="C120" s="4">
        <f t="shared" si="3"/>
        <v>1</v>
      </c>
      <c r="D120" s="13">
        <v>44212</v>
      </c>
      <c r="E120" s="11">
        <v>0.55902777777777779</v>
      </c>
      <c r="G120" s="4" t="s">
        <v>74</v>
      </c>
      <c r="I120" s="1" t="s">
        <v>424</v>
      </c>
      <c r="J120" s="4" t="str">
        <f>IFERROR(VLOOKUP(I120,Config!$A:$B,2,0),"")</f>
        <v>Găng tay tĩnh điện màu trắng ( Sz: M)</v>
      </c>
      <c r="K120" s="1">
        <v>60</v>
      </c>
      <c r="L120" s="4" t="str">
        <f>IFERROR(VLOOKUP(I120,Config!$A:$G,7,0),"")</f>
        <v>Pair</v>
      </c>
      <c r="M120" s="4">
        <f>IFERROR(VLOOKUP(I120,Config!$A:$D,3,0),"")</f>
        <v>0</v>
      </c>
      <c r="N120" s="4">
        <f>IFERROR(VLOOKUP(I120,Config!$A:$F,6,0),"")</f>
        <v>0</v>
      </c>
    </row>
    <row r="121" spans="1:14" x14ac:dyDescent="0.25">
      <c r="A121" s="1">
        <v>120</v>
      </c>
      <c r="B121" s="4">
        <f t="shared" si="2"/>
        <v>2021</v>
      </c>
      <c r="C121" s="4">
        <f t="shared" si="3"/>
        <v>1</v>
      </c>
      <c r="D121" s="13">
        <v>44212</v>
      </c>
      <c r="E121" s="11">
        <v>0.55902777777777779</v>
      </c>
      <c r="G121" s="4" t="s">
        <v>74</v>
      </c>
      <c r="I121" s="1" t="s">
        <v>28</v>
      </c>
      <c r="J121" s="4" t="str">
        <f>IFERROR(VLOOKUP(I121,Config!$A:$B,2,0),"")</f>
        <v>Cồn IPA</v>
      </c>
      <c r="K121" s="1">
        <v>5.5</v>
      </c>
      <c r="L121" s="4" t="str">
        <f>IFERROR(VLOOKUP(I121,Config!$A:$G,7,0),"")</f>
        <v>Lít</v>
      </c>
      <c r="M121" s="4">
        <f>IFERROR(VLOOKUP(I121,Config!$A:$D,3,0),"")</f>
        <v>0</v>
      </c>
      <c r="N121" s="4">
        <f>IFERROR(VLOOKUP(I121,Config!$A:$F,6,0),"")</f>
        <v>0</v>
      </c>
    </row>
    <row r="122" spans="1:14" x14ac:dyDescent="0.25">
      <c r="A122" s="1">
        <v>121</v>
      </c>
      <c r="B122" s="4">
        <f t="shared" si="2"/>
        <v>2021</v>
      </c>
      <c r="C122" s="4">
        <f t="shared" si="3"/>
        <v>1</v>
      </c>
      <c r="D122" s="13">
        <v>44212</v>
      </c>
      <c r="E122" s="11">
        <v>0.55902777777777779</v>
      </c>
      <c r="G122" s="4" t="s">
        <v>74</v>
      </c>
      <c r="I122" s="1" t="s">
        <v>22</v>
      </c>
      <c r="J122" s="4" t="str">
        <f>IFERROR(VLOOKUP(I122,Config!$A:$B,2,0),"")</f>
        <v>Khăn lau phòng sạch (100% polyester)</v>
      </c>
      <c r="K122" s="1">
        <v>2</v>
      </c>
      <c r="L122" s="4" t="str">
        <f>IFERROR(VLOOKUP(I122,Config!$A:$G,7,0),"")</f>
        <v>Pack</v>
      </c>
      <c r="M122" s="4">
        <f>IFERROR(VLOOKUP(I122,Config!$A:$D,3,0),"")</f>
        <v>0</v>
      </c>
      <c r="N122" s="4">
        <f>IFERROR(VLOOKUP(I122,Config!$A:$F,6,0),"")</f>
        <v>0</v>
      </c>
    </row>
    <row r="123" spans="1:14" x14ac:dyDescent="0.25">
      <c r="A123" s="1">
        <v>122</v>
      </c>
      <c r="B123" s="4">
        <f t="shared" si="2"/>
        <v>2021</v>
      </c>
      <c r="C123" s="4">
        <f t="shared" si="3"/>
        <v>1</v>
      </c>
      <c r="D123" s="13">
        <v>44214</v>
      </c>
      <c r="E123" s="11">
        <v>0.60416666666666663</v>
      </c>
      <c r="G123" s="4" t="s">
        <v>74</v>
      </c>
      <c r="I123" s="1" t="s">
        <v>27</v>
      </c>
      <c r="J123" s="4" t="str">
        <f>IFERROR(VLOOKUP(I123,Config!$A:$B,2,0),"")</f>
        <v>Nitrile gloves size M</v>
      </c>
      <c r="K123" s="1">
        <v>1</v>
      </c>
      <c r="L123" s="4" t="str">
        <f>IFERROR(VLOOKUP(I123,Config!$A:$G,7,0),"")</f>
        <v>Pack</v>
      </c>
      <c r="M123" s="4">
        <f>IFERROR(VLOOKUP(I123,Config!$A:$D,3,0),"")</f>
        <v>0</v>
      </c>
      <c r="N123" s="4">
        <f>IFERROR(VLOOKUP(I123,Config!$A:$F,6,0),"")</f>
        <v>0</v>
      </c>
    </row>
    <row r="124" spans="1:14" x14ac:dyDescent="0.25">
      <c r="A124" s="1">
        <v>123</v>
      </c>
      <c r="B124" s="4">
        <f t="shared" si="2"/>
        <v>2021</v>
      </c>
      <c r="C124" s="4">
        <f t="shared" si="3"/>
        <v>1</v>
      </c>
      <c r="D124" s="13">
        <v>44214</v>
      </c>
      <c r="E124" s="11">
        <v>0.60416666666666663</v>
      </c>
      <c r="G124" s="4" t="s">
        <v>74</v>
      </c>
      <c r="I124" s="1" t="s">
        <v>25</v>
      </c>
      <c r="J124" s="4" t="str">
        <f>IFERROR(VLOOKUP(I124,Config!$A:$B,2,0),"")</f>
        <v>MPM Cleaning Roll 380*300*10m</v>
      </c>
      <c r="K124" s="1">
        <v>10</v>
      </c>
      <c r="L124" s="4" t="str">
        <f>IFERROR(VLOOKUP(I124,Config!$A:$G,7,0),"")</f>
        <v>Reel</v>
      </c>
      <c r="M124" s="4">
        <f>IFERROR(VLOOKUP(I124,Config!$A:$D,3,0),"")</f>
        <v>0</v>
      </c>
      <c r="N124" s="4">
        <f>IFERROR(VLOOKUP(I124,Config!$A:$F,6,0),"")</f>
        <v>0</v>
      </c>
    </row>
    <row r="125" spans="1:14" x14ac:dyDescent="0.25">
      <c r="A125" s="1">
        <v>124</v>
      </c>
      <c r="B125" s="4">
        <f t="shared" si="2"/>
        <v>2021</v>
      </c>
      <c r="C125" s="4">
        <f t="shared" si="3"/>
        <v>1</v>
      </c>
      <c r="D125" s="13">
        <v>44214</v>
      </c>
      <c r="E125" s="11">
        <v>0.60416666666666663</v>
      </c>
      <c r="G125" s="4" t="s">
        <v>74</v>
      </c>
      <c r="I125" s="1" t="s">
        <v>43</v>
      </c>
      <c r="J125" s="4" t="str">
        <f>IFERROR(VLOOKUP(I125,Config!$A:$B,2,0),"")</f>
        <v>Băng dính chịu nhiệt PET( Màu đồng ) 10mm*33m</v>
      </c>
      <c r="K125" s="1">
        <v>14</v>
      </c>
      <c r="L125" s="4" t="str">
        <f>IFERROR(VLOOKUP(I125,Config!$A:$G,7,0),"")</f>
        <v>Reel</v>
      </c>
      <c r="M125" s="4">
        <f>IFERROR(VLOOKUP(I125,Config!$A:$D,3,0),"")</f>
        <v>0</v>
      </c>
      <c r="N125" s="4">
        <f>IFERROR(VLOOKUP(I125,Config!$A:$F,6,0),"")</f>
        <v>0</v>
      </c>
    </row>
    <row r="126" spans="1:14" x14ac:dyDescent="0.25">
      <c r="A126" s="1">
        <v>125</v>
      </c>
      <c r="B126" s="4">
        <f>YEAR(D126)</f>
        <v>2021</v>
      </c>
      <c r="C126" s="4">
        <f>MONTH(D126)</f>
        <v>1</v>
      </c>
      <c r="D126" s="13">
        <v>44214</v>
      </c>
      <c r="E126" s="11">
        <v>0.60416666666666663</v>
      </c>
      <c r="G126" s="4" t="s">
        <v>74</v>
      </c>
      <c r="I126" s="1" t="s">
        <v>28</v>
      </c>
      <c r="J126" s="4" t="str">
        <f>IFERROR(VLOOKUP(I126,Config!$A:$B,2,0),"")</f>
        <v>Cồn IPA</v>
      </c>
      <c r="K126" s="1">
        <v>1</v>
      </c>
      <c r="L126" s="4" t="str">
        <f>IFERROR(VLOOKUP(I126,Config!$A:$G,7,0),"")</f>
        <v>Lít</v>
      </c>
      <c r="M126" s="4">
        <f>IFERROR(VLOOKUP(I126,Config!$A:$D,3,0),"")</f>
        <v>0</v>
      </c>
      <c r="N126" s="4">
        <f>IFERROR(VLOOKUP(I126,Config!$A:$F,6,0),"")</f>
        <v>0</v>
      </c>
    </row>
    <row r="127" spans="1:14" x14ac:dyDescent="0.25">
      <c r="A127" s="1">
        <v>126</v>
      </c>
      <c r="B127" s="4">
        <f>YEAR(D127)</f>
        <v>2021</v>
      </c>
      <c r="C127" s="4">
        <f>MONTH(D127)</f>
        <v>1</v>
      </c>
      <c r="D127" s="13">
        <v>44214</v>
      </c>
      <c r="E127" s="11">
        <v>0.60416666666666663</v>
      </c>
      <c r="G127" s="4" t="s">
        <v>74</v>
      </c>
      <c r="I127" s="1" t="s">
        <v>25</v>
      </c>
      <c r="J127" s="4" t="str">
        <f>IFERROR(VLOOKUP(I127,Config!$A:$B,2,0),"")</f>
        <v>MPM Cleaning Roll 380*300*10m</v>
      </c>
      <c r="K127" s="1">
        <v>10</v>
      </c>
      <c r="L127" s="4" t="str">
        <f>IFERROR(VLOOKUP(I127,Config!$A:$G,7,0),"")</f>
        <v>Reel</v>
      </c>
      <c r="M127" s="4">
        <f>IFERROR(VLOOKUP(I127,Config!$A:$D,3,0),"")</f>
        <v>0</v>
      </c>
      <c r="N127" s="4">
        <f>IFERROR(VLOOKUP(I127,Config!$A:$F,6,0),"")</f>
        <v>0</v>
      </c>
    </row>
    <row r="128" spans="1:14" x14ac:dyDescent="0.25">
      <c r="A128" s="1">
        <v>127</v>
      </c>
      <c r="B128" s="4">
        <f t="shared" si="2"/>
        <v>2021</v>
      </c>
      <c r="C128" s="4">
        <f t="shared" si="3"/>
        <v>1</v>
      </c>
      <c r="D128" s="13">
        <v>44214</v>
      </c>
      <c r="E128" s="11">
        <v>0.60416666666666663</v>
      </c>
      <c r="G128" s="4" t="s">
        <v>74</v>
      </c>
      <c r="I128" s="1" t="s">
        <v>22</v>
      </c>
      <c r="J128" s="4" t="str">
        <f>IFERROR(VLOOKUP(I128,Config!$A:$B,2,0),"")</f>
        <v>Khăn lau phòng sạch (100% polyester)</v>
      </c>
      <c r="K128" s="1">
        <v>3</v>
      </c>
      <c r="L128" s="4" t="str">
        <f>IFERROR(VLOOKUP(I128,Config!$A:$G,7,0),"")</f>
        <v>Pack</v>
      </c>
      <c r="M128" s="4">
        <f>IFERROR(VLOOKUP(I128,Config!$A:$D,3,0),"")</f>
        <v>0</v>
      </c>
      <c r="N128" s="4">
        <f>IFERROR(VLOOKUP(I128,Config!$A:$F,6,0),"")</f>
        <v>0</v>
      </c>
    </row>
    <row r="129" spans="1:14" x14ac:dyDescent="0.25">
      <c r="A129" s="1">
        <v>128</v>
      </c>
      <c r="B129" s="4">
        <f t="shared" si="2"/>
        <v>2021</v>
      </c>
      <c r="C129" s="4">
        <f t="shared" si="3"/>
        <v>1</v>
      </c>
      <c r="D129" s="13">
        <v>44214</v>
      </c>
      <c r="E129" s="11">
        <v>0.60416666666666663</v>
      </c>
      <c r="G129" s="4" t="s">
        <v>74</v>
      </c>
      <c r="I129" s="1" t="s">
        <v>426</v>
      </c>
      <c r="J129" s="4" t="str">
        <f>IFERROR(VLOOKUP(I129,Config!$A:$B,2,0),"")</f>
        <v>PL Splice Tape 8mm for ASM  FUJI DETECTI</v>
      </c>
      <c r="K129" s="1">
        <v>12</v>
      </c>
      <c r="L129" s="4" t="str">
        <f>IFERROR(VLOOKUP(I129,Config!$A:$G,7,0),"")</f>
        <v>Box</v>
      </c>
      <c r="M129" s="4">
        <f>IFERROR(VLOOKUP(I129,Config!$A:$D,3,0),"")</f>
        <v>0</v>
      </c>
      <c r="N129" s="4">
        <f>IFERROR(VLOOKUP(I129,Config!$A:$F,6,0),"")</f>
        <v>0</v>
      </c>
    </row>
    <row r="130" spans="1:14" x14ac:dyDescent="0.25">
      <c r="A130" s="1">
        <v>129</v>
      </c>
      <c r="B130" s="4">
        <f t="shared" ref="B130:B192" si="4">YEAR(D130)</f>
        <v>2021</v>
      </c>
      <c r="C130" s="4">
        <f t="shared" ref="C130:C192" si="5">MONTH(D130)</f>
        <v>1</v>
      </c>
      <c r="D130" s="13">
        <v>44214</v>
      </c>
      <c r="E130" s="11">
        <v>0.60416666666666663</v>
      </c>
      <c r="G130" s="4" t="s">
        <v>74</v>
      </c>
      <c r="I130" s="1" t="s">
        <v>55</v>
      </c>
      <c r="J130" s="4" t="str">
        <f>IFERROR(VLOOKUP(I130,Config!$A:$B,2,0),"")</f>
        <v>Giấy in tem kem hàn, flux loại nhỏ</v>
      </c>
      <c r="K130" s="1">
        <v>3</v>
      </c>
      <c r="L130" s="4" t="str">
        <f>IFERROR(VLOOKUP(I130,Config!$A:$G,7,0),"")</f>
        <v>Reel</v>
      </c>
      <c r="M130" s="4">
        <f>IFERROR(VLOOKUP(I130,Config!$A:$D,3,0),"")</f>
        <v>0</v>
      </c>
      <c r="N130" s="4">
        <f>IFERROR(VLOOKUP(I130,Config!$A:$F,6,0),"")</f>
        <v>0</v>
      </c>
    </row>
    <row r="131" spans="1:14" x14ac:dyDescent="0.25">
      <c r="A131" s="1">
        <v>130</v>
      </c>
      <c r="B131" s="4">
        <f t="shared" si="4"/>
        <v>2021</v>
      </c>
      <c r="C131" s="4">
        <f t="shared" si="5"/>
        <v>1</v>
      </c>
      <c r="D131" s="13">
        <v>44215</v>
      </c>
      <c r="E131" s="11">
        <v>0.6875</v>
      </c>
      <c r="G131" s="4" t="s">
        <v>74</v>
      </c>
      <c r="I131" s="1" t="s">
        <v>28</v>
      </c>
      <c r="J131" s="4" t="str">
        <f>IFERROR(VLOOKUP(I131,Config!$A:$B,2,0),"")</f>
        <v>Cồn IPA</v>
      </c>
      <c r="K131" s="1">
        <v>5</v>
      </c>
      <c r="L131" s="4" t="str">
        <f>IFERROR(VLOOKUP(I131,Config!$A:$G,7,0),"")</f>
        <v>Lít</v>
      </c>
      <c r="M131" s="4">
        <f>IFERROR(VLOOKUP(I131,Config!$A:$D,3,0),"")</f>
        <v>0</v>
      </c>
      <c r="N131" s="4">
        <f>IFERROR(VLOOKUP(I131,Config!$A:$F,6,0),"")</f>
        <v>0</v>
      </c>
    </row>
    <row r="132" spans="1:14" x14ac:dyDescent="0.25">
      <c r="A132" s="1">
        <v>131</v>
      </c>
      <c r="B132" s="4">
        <f t="shared" si="4"/>
        <v>2021</v>
      </c>
      <c r="C132" s="4">
        <f t="shared" si="5"/>
        <v>1</v>
      </c>
      <c r="D132" s="13">
        <v>44215</v>
      </c>
      <c r="E132" s="11">
        <v>0.6875</v>
      </c>
      <c r="G132" s="4" t="s">
        <v>74</v>
      </c>
      <c r="I132" s="1" t="s">
        <v>27</v>
      </c>
      <c r="J132" s="4" t="str">
        <f>IFERROR(VLOOKUP(I132,Config!$A:$B,2,0),"")</f>
        <v>Nitrile gloves size M</v>
      </c>
      <c r="K132" s="1">
        <v>3</v>
      </c>
      <c r="L132" s="4" t="str">
        <f>IFERROR(VLOOKUP(I132,Config!$A:$G,7,0),"")</f>
        <v>Pack</v>
      </c>
      <c r="M132" s="4">
        <f>IFERROR(VLOOKUP(I132,Config!$A:$D,3,0),"")</f>
        <v>0</v>
      </c>
      <c r="N132" s="4">
        <f>IFERROR(VLOOKUP(I132,Config!$A:$F,6,0),"")</f>
        <v>0</v>
      </c>
    </row>
    <row r="133" spans="1:14" x14ac:dyDescent="0.25">
      <c r="A133" s="1">
        <v>132</v>
      </c>
      <c r="B133" s="4">
        <f t="shared" si="4"/>
        <v>2021</v>
      </c>
      <c r="C133" s="4">
        <f t="shared" si="5"/>
        <v>1</v>
      </c>
      <c r="D133" s="13">
        <v>44215</v>
      </c>
      <c r="E133" s="11">
        <v>0.6875</v>
      </c>
      <c r="G133" s="4" t="s">
        <v>74</v>
      </c>
      <c r="I133" s="1" t="s">
        <v>22</v>
      </c>
      <c r="J133" s="4" t="str">
        <f>IFERROR(VLOOKUP(I133,Config!$A:$B,2,0),"")</f>
        <v>Khăn lau phòng sạch (100% polyester)</v>
      </c>
      <c r="K133" s="1">
        <v>1</v>
      </c>
      <c r="L133" s="4" t="str">
        <f>IFERROR(VLOOKUP(I133,Config!$A:$G,7,0),"")</f>
        <v>Pack</v>
      </c>
      <c r="M133" s="4">
        <f>IFERROR(VLOOKUP(I133,Config!$A:$D,3,0),"")</f>
        <v>0</v>
      </c>
      <c r="N133" s="4">
        <f>IFERROR(VLOOKUP(I133,Config!$A:$F,6,0),"")</f>
        <v>0</v>
      </c>
    </row>
    <row r="134" spans="1:14" x14ac:dyDescent="0.25">
      <c r="A134" s="1">
        <v>133</v>
      </c>
      <c r="B134" s="4">
        <f t="shared" si="4"/>
        <v>2021</v>
      </c>
      <c r="C134" s="4">
        <f t="shared" si="5"/>
        <v>1</v>
      </c>
      <c r="D134" s="13">
        <v>44215</v>
      </c>
      <c r="E134" s="11">
        <v>0.6875</v>
      </c>
      <c r="G134" s="4" t="s">
        <v>74</v>
      </c>
      <c r="I134" s="1" t="s">
        <v>25</v>
      </c>
      <c r="J134" s="4" t="str">
        <f>IFERROR(VLOOKUP(I134,Config!$A:$B,2,0),"")</f>
        <v>MPM Cleaning Roll 380*300*10m</v>
      </c>
      <c r="K134" s="1">
        <v>10</v>
      </c>
      <c r="L134" s="4" t="str">
        <f>IFERROR(VLOOKUP(I134,Config!$A:$G,7,0),"")</f>
        <v>Reel</v>
      </c>
      <c r="M134" s="4">
        <f>IFERROR(VLOOKUP(I134,Config!$A:$D,3,0),"")</f>
        <v>0</v>
      </c>
      <c r="N134" s="4">
        <f>IFERROR(VLOOKUP(I134,Config!$A:$F,6,0),"")</f>
        <v>0</v>
      </c>
    </row>
    <row r="135" spans="1:14" x14ac:dyDescent="0.25">
      <c r="A135" s="1">
        <v>134</v>
      </c>
      <c r="B135" s="4">
        <f t="shared" si="4"/>
        <v>2021</v>
      </c>
      <c r="C135" s="4">
        <f t="shared" si="5"/>
        <v>1</v>
      </c>
      <c r="D135" s="13">
        <v>44215</v>
      </c>
      <c r="E135" s="11">
        <v>0.6875</v>
      </c>
      <c r="G135" s="4" t="s">
        <v>74</v>
      </c>
      <c r="I135" s="1" t="s">
        <v>424</v>
      </c>
      <c r="J135" s="4" t="str">
        <f>IFERROR(VLOOKUP(I135,Config!$A:$B,2,0),"")</f>
        <v>Găng tay tĩnh điện màu trắng ( Sz: M)</v>
      </c>
      <c r="K135" s="1">
        <v>80</v>
      </c>
      <c r="L135" s="4" t="str">
        <f>IFERROR(VLOOKUP(I135,Config!$A:$G,7,0),"")</f>
        <v>Pair</v>
      </c>
      <c r="M135" s="4">
        <f>IFERROR(VLOOKUP(I135,Config!$A:$D,3,0),"")</f>
        <v>0</v>
      </c>
      <c r="N135" s="4">
        <f>IFERROR(VLOOKUP(I135,Config!$A:$F,6,0),"")</f>
        <v>0</v>
      </c>
    </row>
    <row r="136" spans="1:14" x14ac:dyDescent="0.25">
      <c r="A136" s="1">
        <v>135</v>
      </c>
      <c r="B136" s="4">
        <f t="shared" si="4"/>
        <v>2021</v>
      </c>
      <c r="C136" s="4">
        <f t="shared" si="5"/>
        <v>1</v>
      </c>
      <c r="D136" s="13">
        <v>44215</v>
      </c>
      <c r="E136" s="11">
        <v>0.6875</v>
      </c>
      <c r="G136" s="4" t="s">
        <v>74</v>
      </c>
      <c r="I136" s="24" t="s">
        <v>29</v>
      </c>
      <c r="J136" s="4" t="str">
        <f>IFERROR(VLOOKUP(I136,Config!$A:$B,2,0),"")</f>
        <v>Khẩu trang</v>
      </c>
      <c r="K136" s="1">
        <v>5</v>
      </c>
      <c r="L136" s="4" t="str">
        <f>IFERROR(VLOOKUP(I136,Config!$A:$G,7,0),"")</f>
        <v>Pack</v>
      </c>
      <c r="M136" s="4">
        <f>IFERROR(VLOOKUP(I136,Config!$A:$D,3,0),"")</f>
        <v>0</v>
      </c>
      <c r="N136" s="4">
        <f>IFERROR(VLOOKUP(I136,Config!$A:$F,6,0),"")</f>
        <v>0</v>
      </c>
    </row>
    <row r="137" spans="1:14" x14ac:dyDescent="0.25">
      <c r="A137" s="1">
        <v>136</v>
      </c>
      <c r="B137" s="4">
        <f t="shared" si="4"/>
        <v>2021</v>
      </c>
      <c r="C137" s="4">
        <f t="shared" si="5"/>
        <v>1</v>
      </c>
      <c r="D137" s="13">
        <v>44215</v>
      </c>
      <c r="E137" s="11">
        <v>0.6875</v>
      </c>
      <c r="G137" s="4" t="s">
        <v>74</v>
      </c>
      <c r="I137" s="1" t="s">
        <v>23</v>
      </c>
      <c r="J137" s="4" t="str">
        <f>IFERROR(VLOOKUP(I137,Config!$A:$B,2,0),"")</f>
        <v>Giấy lau phòng sạch (55% cellulose, 45% polyester)</v>
      </c>
      <c r="K137" s="1">
        <v>2</v>
      </c>
      <c r="L137" s="4" t="str">
        <f>IFERROR(VLOOKUP(I137,Config!$A:$G,7,0),"")</f>
        <v>Pack</v>
      </c>
      <c r="M137" s="4">
        <f>IFERROR(VLOOKUP(I137,Config!$A:$D,3,0),"")</f>
        <v>0</v>
      </c>
      <c r="N137" s="4">
        <f>IFERROR(VLOOKUP(I137,Config!$A:$F,6,0),"")</f>
        <v>0</v>
      </c>
    </row>
    <row r="138" spans="1:14" x14ac:dyDescent="0.25">
      <c r="A138" s="1">
        <v>137</v>
      </c>
      <c r="B138" s="4">
        <f t="shared" si="4"/>
        <v>2021</v>
      </c>
      <c r="C138" s="4">
        <f t="shared" si="5"/>
        <v>1</v>
      </c>
      <c r="D138" s="13">
        <v>44215</v>
      </c>
      <c r="E138" s="11">
        <v>0.6875</v>
      </c>
      <c r="G138" s="4" t="s">
        <v>74</v>
      </c>
      <c r="I138" s="1" t="s">
        <v>426</v>
      </c>
      <c r="J138" s="4" t="str">
        <f>IFERROR(VLOOKUP(I138,Config!$A:$B,2,0),"")</f>
        <v>PL Splice Tape 8mm for ASM  FUJI DETECTI</v>
      </c>
      <c r="K138" s="1">
        <v>4</v>
      </c>
      <c r="L138" s="4" t="str">
        <f>IFERROR(VLOOKUP(I138,Config!$A:$G,7,0),"")</f>
        <v>Box</v>
      </c>
      <c r="M138" s="4">
        <f>IFERROR(VLOOKUP(I138,Config!$A:$D,3,0),"")</f>
        <v>0</v>
      </c>
      <c r="N138" s="4">
        <f>IFERROR(VLOOKUP(I138,Config!$A:$F,6,0),"")</f>
        <v>0</v>
      </c>
    </row>
    <row r="139" spans="1:14" x14ac:dyDescent="0.25">
      <c r="A139" s="1">
        <v>138</v>
      </c>
      <c r="B139" s="4">
        <f t="shared" si="4"/>
        <v>2021</v>
      </c>
      <c r="C139" s="4">
        <f t="shared" si="5"/>
        <v>1</v>
      </c>
      <c r="D139" s="13">
        <v>44215</v>
      </c>
      <c r="E139" s="11">
        <v>0.6875</v>
      </c>
      <c r="G139" s="4" t="s">
        <v>74</v>
      </c>
      <c r="I139" s="1" t="s">
        <v>43</v>
      </c>
      <c r="J139" s="4" t="str">
        <f>IFERROR(VLOOKUP(I139,Config!$A:$B,2,0),"")</f>
        <v>Băng dính chịu nhiệt PET( Màu đồng ) 10mm*33m</v>
      </c>
      <c r="K139" s="1">
        <v>13</v>
      </c>
      <c r="L139" s="4" t="str">
        <f>IFERROR(VLOOKUP(I139,Config!$A:$G,7,0),"")</f>
        <v>Reel</v>
      </c>
      <c r="M139" s="4">
        <f>IFERROR(VLOOKUP(I139,Config!$A:$D,3,0),"")</f>
        <v>0</v>
      </c>
      <c r="N139" s="4">
        <f>IFERROR(VLOOKUP(I139,Config!$A:$F,6,0),"")</f>
        <v>0</v>
      </c>
    </row>
    <row r="140" spans="1:14" x14ac:dyDescent="0.25">
      <c r="A140" s="1">
        <v>139</v>
      </c>
      <c r="B140" s="4">
        <f t="shared" si="4"/>
        <v>2021</v>
      </c>
      <c r="C140" s="4">
        <f t="shared" si="5"/>
        <v>1</v>
      </c>
      <c r="D140" s="13">
        <v>44215</v>
      </c>
      <c r="E140" s="11">
        <v>0.6875</v>
      </c>
      <c r="G140" s="4" t="s">
        <v>74</v>
      </c>
      <c r="I140" s="1" t="s">
        <v>28</v>
      </c>
      <c r="J140" s="4" t="str">
        <f>IFERROR(VLOOKUP(I140,Config!$A:$B,2,0),"")</f>
        <v>Cồn IPA</v>
      </c>
      <c r="K140" s="1">
        <v>1</v>
      </c>
      <c r="L140" s="4" t="str">
        <f>IFERROR(VLOOKUP(I140,Config!$A:$G,7,0),"")</f>
        <v>Lít</v>
      </c>
      <c r="M140" s="4">
        <f>IFERROR(VLOOKUP(I140,Config!$A:$D,3,0),"")</f>
        <v>0</v>
      </c>
      <c r="N140" s="4">
        <f>IFERROR(VLOOKUP(I140,Config!$A:$F,6,0),"")</f>
        <v>0</v>
      </c>
    </row>
    <row r="141" spans="1:14" x14ac:dyDescent="0.25">
      <c r="A141" s="1">
        <v>140</v>
      </c>
      <c r="B141" s="4">
        <f t="shared" si="4"/>
        <v>2021</v>
      </c>
      <c r="C141" s="4">
        <f t="shared" si="5"/>
        <v>1</v>
      </c>
      <c r="D141" s="13">
        <v>44215</v>
      </c>
      <c r="E141" s="11">
        <v>0.6875</v>
      </c>
      <c r="G141" s="4" t="s">
        <v>74</v>
      </c>
      <c r="I141" s="1" t="s">
        <v>23</v>
      </c>
      <c r="J141" s="4" t="str">
        <f>IFERROR(VLOOKUP(I141,Config!$A:$B,2,0),"")</f>
        <v>Giấy lau phòng sạch (55% cellulose, 45% polyester)</v>
      </c>
      <c r="K141" s="1">
        <v>2</v>
      </c>
      <c r="L141" s="4" t="str">
        <f>IFERROR(VLOOKUP(I141,Config!$A:$G,7,0),"")</f>
        <v>Pack</v>
      </c>
      <c r="M141" s="4">
        <f>IFERROR(VLOOKUP(I141,Config!$A:$D,3,0),"")</f>
        <v>0</v>
      </c>
      <c r="N141" s="4">
        <f>IFERROR(VLOOKUP(I141,Config!$A:$F,6,0),"")</f>
        <v>0</v>
      </c>
    </row>
    <row r="142" spans="1:14" x14ac:dyDescent="0.25">
      <c r="A142" s="1">
        <v>141</v>
      </c>
      <c r="B142" s="4">
        <f t="shared" si="4"/>
        <v>2021</v>
      </c>
      <c r="C142" s="4">
        <f t="shared" si="5"/>
        <v>1</v>
      </c>
      <c r="D142" s="13">
        <v>44215</v>
      </c>
      <c r="E142" s="11">
        <v>0.6875</v>
      </c>
      <c r="G142" s="4" t="s">
        <v>74</v>
      </c>
      <c r="I142" s="1" t="s">
        <v>22</v>
      </c>
      <c r="J142" s="4" t="str">
        <f>IFERROR(VLOOKUP(I142,Config!$A:$B,2,0),"")</f>
        <v>Khăn lau phòng sạch (100% polyester)</v>
      </c>
      <c r="K142" s="1">
        <v>1</v>
      </c>
      <c r="L142" s="4" t="str">
        <f>IFERROR(VLOOKUP(I142,Config!$A:$G,7,0),"")</f>
        <v>Pack</v>
      </c>
      <c r="M142" s="4">
        <f>IFERROR(VLOOKUP(I142,Config!$A:$D,3,0),"")</f>
        <v>0</v>
      </c>
      <c r="N142" s="4">
        <f>IFERROR(VLOOKUP(I142,Config!$A:$F,6,0),"")</f>
        <v>0</v>
      </c>
    </row>
    <row r="143" spans="1:14" x14ac:dyDescent="0.25">
      <c r="A143" s="1">
        <v>142</v>
      </c>
      <c r="B143" s="4">
        <f t="shared" si="4"/>
        <v>2021</v>
      </c>
      <c r="C143" s="4">
        <f t="shared" si="5"/>
        <v>1</v>
      </c>
      <c r="D143" s="13">
        <v>44215</v>
      </c>
      <c r="E143" s="11">
        <v>0.6875</v>
      </c>
      <c r="G143" s="4" t="s">
        <v>74</v>
      </c>
      <c r="I143" s="1" t="s">
        <v>366</v>
      </c>
      <c r="J143" s="4" t="str">
        <f>IFERROR(VLOOKUP(I143,Config!$A:$B,2,0),"")</f>
        <v xml:space="preserve">Súng bắn barcode </v>
      </c>
      <c r="K143" s="1">
        <v>1</v>
      </c>
      <c r="L143" s="4" t="str">
        <f>IFERROR(VLOOKUP(I143,Config!$A:$G,7,0),"")</f>
        <v>EA</v>
      </c>
      <c r="M143" s="4">
        <f>IFERROR(VLOOKUP(I143,Config!$A:$D,3,0),"")</f>
        <v>0</v>
      </c>
      <c r="N143" s="4" t="str">
        <f>IFERROR(VLOOKUP(I143,Config!$A:$F,6,0),"")</f>
        <v>1A1631PP175199</v>
      </c>
    </row>
    <row r="144" spans="1:14" x14ac:dyDescent="0.25">
      <c r="A144" s="1">
        <v>143</v>
      </c>
      <c r="B144" s="4">
        <f t="shared" si="4"/>
        <v>2021</v>
      </c>
      <c r="C144" s="4">
        <f t="shared" si="5"/>
        <v>1</v>
      </c>
      <c r="D144" s="13">
        <v>44216</v>
      </c>
      <c r="E144" s="11">
        <v>0.375</v>
      </c>
      <c r="G144" s="4" t="s">
        <v>74</v>
      </c>
      <c r="I144" s="1" t="s">
        <v>28</v>
      </c>
      <c r="J144" s="4" t="str">
        <f>IFERROR(VLOOKUP(I144,Config!$A:$B,2,0),"")</f>
        <v>Cồn IPA</v>
      </c>
      <c r="K144" s="1">
        <v>4</v>
      </c>
      <c r="L144" s="4" t="str">
        <f>IFERROR(VLOOKUP(I144,Config!$A:$G,7,0),"")</f>
        <v>Lít</v>
      </c>
      <c r="M144" s="4">
        <f>IFERROR(VLOOKUP(I144,Config!$A:$D,3,0),"")</f>
        <v>0</v>
      </c>
      <c r="N144" s="4">
        <f>IFERROR(VLOOKUP(I144,Config!$A:$F,6,0),"")</f>
        <v>0</v>
      </c>
    </row>
    <row r="145" spans="1:17" x14ac:dyDescent="0.25">
      <c r="A145" s="1">
        <v>144</v>
      </c>
      <c r="B145" s="4">
        <f t="shared" si="4"/>
        <v>2021</v>
      </c>
      <c r="C145" s="4">
        <f t="shared" si="5"/>
        <v>1</v>
      </c>
      <c r="D145" s="13">
        <v>44216</v>
      </c>
      <c r="E145" s="11">
        <v>0.375</v>
      </c>
      <c r="G145" s="4" t="s">
        <v>74</v>
      </c>
      <c r="I145" s="1" t="s">
        <v>22</v>
      </c>
      <c r="J145" s="4" t="str">
        <f>IFERROR(VLOOKUP(I145,Config!$A:$B,2,0),"")</f>
        <v>Khăn lau phòng sạch (100% polyester)</v>
      </c>
      <c r="K145" s="1">
        <v>1</v>
      </c>
      <c r="L145" s="4" t="str">
        <f>IFERROR(VLOOKUP(I145,Config!$A:$G,7,0),"")</f>
        <v>Pack</v>
      </c>
      <c r="M145" s="4">
        <f>IFERROR(VLOOKUP(I145,Config!$A:$D,3,0),"")</f>
        <v>0</v>
      </c>
      <c r="N145" s="4">
        <f>IFERROR(VLOOKUP(I145,Config!$A:$F,6,0),"")</f>
        <v>0</v>
      </c>
    </row>
    <row r="146" spans="1:17" x14ac:dyDescent="0.25">
      <c r="A146" s="1">
        <v>145</v>
      </c>
      <c r="B146" s="4">
        <f t="shared" si="4"/>
        <v>2021</v>
      </c>
      <c r="C146" s="4">
        <f t="shared" si="5"/>
        <v>1</v>
      </c>
      <c r="D146" s="13">
        <v>44216</v>
      </c>
      <c r="E146" s="11">
        <v>0.375</v>
      </c>
      <c r="G146" s="4" t="s">
        <v>74</v>
      </c>
      <c r="I146" s="1" t="s">
        <v>27</v>
      </c>
      <c r="J146" s="4" t="str">
        <f>IFERROR(VLOOKUP(I146,Config!$A:$B,2,0),"")</f>
        <v>Nitrile gloves size M</v>
      </c>
      <c r="K146" s="1">
        <v>1</v>
      </c>
      <c r="L146" s="4" t="str">
        <f>IFERROR(VLOOKUP(I146,Config!$A:$G,7,0),"")</f>
        <v>Pack</v>
      </c>
      <c r="M146" s="4">
        <f>IFERROR(VLOOKUP(I146,Config!$A:$D,3,0),"")</f>
        <v>0</v>
      </c>
      <c r="N146" s="4">
        <f>IFERROR(VLOOKUP(I146,Config!$A:$F,6,0),"")</f>
        <v>0</v>
      </c>
    </row>
    <row r="147" spans="1:17" x14ac:dyDescent="0.25">
      <c r="A147" s="1">
        <v>146</v>
      </c>
      <c r="B147" s="4">
        <f t="shared" si="4"/>
        <v>2021</v>
      </c>
      <c r="C147" s="4">
        <f t="shared" si="5"/>
        <v>1</v>
      </c>
      <c r="D147" s="13">
        <v>44216</v>
      </c>
      <c r="E147" s="11">
        <v>0.375</v>
      </c>
      <c r="G147" s="4" t="s">
        <v>74</v>
      </c>
      <c r="I147" s="1" t="s">
        <v>25</v>
      </c>
      <c r="J147" s="4" t="str">
        <f>IFERROR(VLOOKUP(I147,Config!$A:$B,2,0),"")</f>
        <v>MPM Cleaning Roll 380*300*10m</v>
      </c>
      <c r="K147" s="1">
        <v>10</v>
      </c>
      <c r="L147" s="4" t="str">
        <f>IFERROR(VLOOKUP(I147,Config!$A:$G,7,0),"")</f>
        <v>Reel</v>
      </c>
      <c r="M147" s="4">
        <f>IFERROR(VLOOKUP(I147,Config!$A:$D,3,0),"")</f>
        <v>0</v>
      </c>
      <c r="N147" s="4">
        <f>IFERROR(VLOOKUP(I147,Config!$A:$F,6,0),"")</f>
        <v>0</v>
      </c>
    </row>
    <row r="148" spans="1:17" x14ac:dyDescent="0.25">
      <c r="A148" s="1">
        <v>147</v>
      </c>
      <c r="B148" s="4">
        <f t="shared" si="4"/>
        <v>2021</v>
      </c>
      <c r="C148" s="4">
        <f t="shared" si="5"/>
        <v>1</v>
      </c>
      <c r="D148" s="13">
        <v>44216</v>
      </c>
      <c r="E148" s="11">
        <v>0.375</v>
      </c>
      <c r="G148" s="4" t="s">
        <v>74</v>
      </c>
      <c r="I148" s="1" t="s">
        <v>50</v>
      </c>
      <c r="J148" s="4" t="str">
        <f>IFERROR(VLOOKUP(I148,Config!$A:$B,2,0),"")</f>
        <v>Tem in barcode Zebra</v>
      </c>
      <c r="K148" s="1">
        <v>3</v>
      </c>
      <c r="L148" s="4" t="str">
        <f>IFERROR(VLOOKUP(I148,Config!$A:$G,7,0),"")</f>
        <v>Reel</v>
      </c>
      <c r="M148" s="4">
        <f>IFERROR(VLOOKUP(I148,Config!$A:$D,3,0),"")</f>
        <v>0</v>
      </c>
      <c r="N148" s="4">
        <f>IFERROR(VLOOKUP(I148,Config!$A:$F,6,0),"")</f>
        <v>0</v>
      </c>
      <c r="Q148" t="s">
        <v>299</v>
      </c>
    </row>
    <row r="149" spans="1:17" x14ac:dyDescent="0.25">
      <c r="A149" s="1">
        <v>148</v>
      </c>
      <c r="B149" s="4">
        <f t="shared" si="4"/>
        <v>2021</v>
      </c>
      <c r="C149" s="4">
        <f t="shared" si="5"/>
        <v>1</v>
      </c>
      <c r="D149" s="13">
        <v>44216</v>
      </c>
      <c r="E149" s="11">
        <v>0.375</v>
      </c>
      <c r="G149" s="4" t="s">
        <v>74</v>
      </c>
      <c r="I149" s="1" t="s">
        <v>45</v>
      </c>
      <c r="J149" s="4" t="str">
        <f>IFERROR(VLOOKUP(I149,Config!$A:$B,2,0),"")</f>
        <v>Băng dính dán LCR</v>
      </c>
      <c r="K149" s="1">
        <v>1</v>
      </c>
      <c r="L149" s="4" t="str">
        <f>IFERROR(VLOOKUP(I149,Config!$A:$G,7,0),"")</f>
        <v>Reel</v>
      </c>
      <c r="M149" s="4">
        <f>IFERROR(VLOOKUP(I149,Config!$A:$D,3,0),"")</f>
        <v>0</v>
      </c>
      <c r="N149" s="4">
        <f>IFERROR(VLOOKUP(I149,Config!$A:$F,6,0),"")</f>
        <v>0</v>
      </c>
    </row>
    <row r="150" spans="1:17" x14ac:dyDescent="0.25">
      <c r="A150" s="1">
        <v>149</v>
      </c>
      <c r="B150" s="4">
        <f t="shared" si="4"/>
        <v>2021</v>
      </c>
      <c r="C150" s="4">
        <f t="shared" si="5"/>
        <v>1</v>
      </c>
      <c r="D150" s="13">
        <v>44216</v>
      </c>
      <c r="E150" s="11">
        <v>0.375</v>
      </c>
      <c r="G150" s="4" t="s">
        <v>74</v>
      </c>
      <c r="I150" s="1" t="s">
        <v>43</v>
      </c>
      <c r="J150" s="4" t="str">
        <f>IFERROR(VLOOKUP(I150,Config!$A:$B,2,0),"")</f>
        <v>Băng dính chịu nhiệt PET( Màu đồng ) 10mm*33m</v>
      </c>
      <c r="K150" s="1">
        <v>28</v>
      </c>
      <c r="L150" s="4" t="str">
        <f>IFERROR(VLOOKUP(I150,Config!$A:$G,7,0),"")</f>
        <v>Reel</v>
      </c>
      <c r="M150" s="4">
        <f>IFERROR(VLOOKUP(I150,Config!$A:$D,3,0),"")</f>
        <v>0</v>
      </c>
      <c r="N150" s="4">
        <f>IFERROR(VLOOKUP(I150,Config!$A:$F,6,0),"")</f>
        <v>0</v>
      </c>
    </row>
    <row r="151" spans="1:17" x14ac:dyDescent="0.25">
      <c r="A151" s="1">
        <v>151</v>
      </c>
      <c r="B151" s="4">
        <f t="shared" si="4"/>
        <v>2021</v>
      </c>
      <c r="C151" s="4">
        <f t="shared" si="5"/>
        <v>1</v>
      </c>
      <c r="D151" s="13">
        <v>44216</v>
      </c>
      <c r="E151" s="11">
        <v>0.375</v>
      </c>
      <c r="G151" s="4" t="s">
        <v>74</v>
      </c>
      <c r="I151" s="1" t="s">
        <v>28</v>
      </c>
      <c r="J151" s="4" t="str">
        <f>IFERROR(VLOOKUP(I151,Config!$A:$B,2,0),"")</f>
        <v>Cồn IPA</v>
      </c>
      <c r="K151" s="1">
        <v>3.5</v>
      </c>
      <c r="L151" s="4" t="str">
        <f>IFERROR(VLOOKUP(I151,Config!$A:$G,7,0),"")</f>
        <v>Lít</v>
      </c>
      <c r="M151" s="4">
        <f>IFERROR(VLOOKUP(I151,Config!$A:$D,3,0),"")</f>
        <v>0</v>
      </c>
      <c r="N151" s="4">
        <f>IFERROR(VLOOKUP(I151,Config!$A:$F,6,0),"")</f>
        <v>0</v>
      </c>
    </row>
    <row r="152" spans="1:17" x14ac:dyDescent="0.25">
      <c r="A152" s="1">
        <v>152</v>
      </c>
      <c r="B152" s="4">
        <f t="shared" si="4"/>
        <v>2021</v>
      </c>
      <c r="C152" s="4">
        <f t="shared" si="5"/>
        <v>1</v>
      </c>
      <c r="D152" s="13">
        <v>44216</v>
      </c>
      <c r="E152" s="11">
        <v>0.375</v>
      </c>
      <c r="G152" s="4" t="s">
        <v>74</v>
      </c>
      <c r="I152" s="1" t="s">
        <v>25</v>
      </c>
      <c r="J152" s="4" t="str">
        <f>IFERROR(VLOOKUP(I152,Config!$A:$B,2,0),"")</f>
        <v>MPM Cleaning Roll 380*300*10m</v>
      </c>
      <c r="K152" s="1">
        <v>10</v>
      </c>
      <c r="L152" s="4" t="str">
        <f>IFERROR(VLOOKUP(I152,Config!$A:$G,7,0),"")</f>
        <v>Reel</v>
      </c>
      <c r="M152" s="4">
        <f>IFERROR(VLOOKUP(I152,Config!$A:$D,3,0),"")</f>
        <v>0</v>
      </c>
      <c r="N152" s="4">
        <f>IFERROR(VLOOKUP(I152,Config!$A:$F,6,0),"")</f>
        <v>0</v>
      </c>
    </row>
    <row r="153" spans="1:17" x14ac:dyDescent="0.25">
      <c r="A153" s="1">
        <v>153</v>
      </c>
      <c r="B153" s="4">
        <f t="shared" si="4"/>
        <v>2021</v>
      </c>
      <c r="C153" s="4">
        <f t="shared" si="5"/>
        <v>1</v>
      </c>
      <c r="D153" s="13">
        <v>44216</v>
      </c>
      <c r="E153" s="11">
        <v>0.375</v>
      </c>
      <c r="G153" s="4" t="s">
        <v>74</v>
      </c>
      <c r="I153" s="1" t="s">
        <v>22</v>
      </c>
      <c r="J153" s="4" t="str">
        <f>IFERROR(VLOOKUP(I153,Config!$A:$B,2,0),"")</f>
        <v>Khăn lau phòng sạch (100% polyester)</v>
      </c>
      <c r="K153" s="1">
        <v>3</v>
      </c>
      <c r="L153" s="4" t="str">
        <f>IFERROR(VLOOKUP(I153,Config!$A:$G,7,0),"")</f>
        <v>Pack</v>
      </c>
      <c r="M153" s="4">
        <f>IFERROR(VLOOKUP(I153,Config!$A:$D,3,0),"")</f>
        <v>0</v>
      </c>
      <c r="N153" s="4">
        <f>IFERROR(VLOOKUP(I153,Config!$A:$F,6,0),"")</f>
        <v>0</v>
      </c>
    </row>
    <row r="154" spans="1:17" x14ac:dyDescent="0.25">
      <c r="A154" s="1">
        <v>154</v>
      </c>
      <c r="B154" s="4">
        <f t="shared" si="4"/>
        <v>2021</v>
      </c>
      <c r="C154" s="4">
        <f t="shared" si="5"/>
        <v>1</v>
      </c>
      <c r="D154" s="13">
        <v>44217</v>
      </c>
      <c r="E154" s="11">
        <v>0.41666666666666669</v>
      </c>
      <c r="G154" s="4" t="s">
        <v>74</v>
      </c>
      <c r="I154" s="1" t="s">
        <v>28</v>
      </c>
      <c r="J154" s="4" t="str">
        <f>IFERROR(VLOOKUP(I154,Config!$A:$B,2,0),"")</f>
        <v>Cồn IPA</v>
      </c>
      <c r="K154" s="1">
        <v>4</v>
      </c>
      <c r="L154" s="4" t="str">
        <f>IFERROR(VLOOKUP(I154,Config!$A:$G,7,0),"")</f>
        <v>Lít</v>
      </c>
      <c r="M154" s="4">
        <f>IFERROR(VLOOKUP(I154,Config!$A:$D,3,0),"")</f>
        <v>0</v>
      </c>
      <c r="N154" s="4">
        <f>IFERROR(VLOOKUP(I154,Config!$A:$F,6,0),"")</f>
        <v>0</v>
      </c>
    </row>
    <row r="155" spans="1:17" x14ac:dyDescent="0.25">
      <c r="A155" s="1">
        <v>155</v>
      </c>
      <c r="B155" s="4">
        <f t="shared" si="4"/>
        <v>2021</v>
      </c>
      <c r="C155" s="4">
        <f t="shared" si="5"/>
        <v>1</v>
      </c>
      <c r="D155" s="13">
        <v>44217</v>
      </c>
      <c r="E155" s="11">
        <v>0.41666666666666669</v>
      </c>
      <c r="G155" s="4" t="s">
        <v>74</v>
      </c>
      <c r="I155" s="1" t="s">
        <v>27</v>
      </c>
      <c r="J155" s="4" t="str">
        <f>IFERROR(VLOOKUP(I155,Config!$A:$B,2,0),"")</f>
        <v>Nitrile gloves size M</v>
      </c>
      <c r="K155" s="1">
        <v>1</v>
      </c>
      <c r="L155" s="4" t="str">
        <f>IFERROR(VLOOKUP(I155,Config!$A:$G,7,0),"")</f>
        <v>Pack</v>
      </c>
      <c r="M155" s="4">
        <f>IFERROR(VLOOKUP(I155,Config!$A:$D,3,0),"")</f>
        <v>0</v>
      </c>
      <c r="N155" s="4">
        <f>IFERROR(VLOOKUP(I155,Config!$A:$F,6,0),"")</f>
        <v>0</v>
      </c>
    </row>
    <row r="156" spans="1:17" x14ac:dyDescent="0.25">
      <c r="A156" s="1">
        <v>156</v>
      </c>
      <c r="B156" s="4">
        <f t="shared" si="4"/>
        <v>2021</v>
      </c>
      <c r="C156" s="4">
        <f t="shared" si="5"/>
        <v>1</v>
      </c>
      <c r="D156" s="13">
        <v>44217</v>
      </c>
      <c r="E156" s="11">
        <v>0.41666666666666669</v>
      </c>
      <c r="G156" s="4" t="s">
        <v>74</v>
      </c>
      <c r="I156" s="1" t="s">
        <v>22</v>
      </c>
      <c r="J156" s="4" t="str">
        <f>IFERROR(VLOOKUP(I156,Config!$A:$B,2,0),"")</f>
        <v>Khăn lau phòng sạch (100% polyester)</v>
      </c>
      <c r="K156" s="1">
        <v>1</v>
      </c>
      <c r="L156" s="4" t="str">
        <f>IFERROR(VLOOKUP(I156,Config!$A:$G,7,0),"")</f>
        <v>Pack</v>
      </c>
      <c r="M156" s="4">
        <f>IFERROR(VLOOKUP(I156,Config!$A:$D,3,0),"")</f>
        <v>0</v>
      </c>
      <c r="N156" s="4">
        <f>IFERROR(VLOOKUP(I156,Config!$A:$F,6,0),"")</f>
        <v>0</v>
      </c>
    </row>
    <row r="157" spans="1:17" x14ac:dyDescent="0.25">
      <c r="A157" s="1">
        <v>157</v>
      </c>
      <c r="B157" s="4">
        <f t="shared" si="4"/>
        <v>2021</v>
      </c>
      <c r="C157" s="4">
        <f t="shared" si="5"/>
        <v>1</v>
      </c>
      <c r="D157" s="13">
        <v>44217</v>
      </c>
      <c r="E157" s="11">
        <v>0.41666666666666669</v>
      </c>
      <c r="G157" s="4" t="s">
        <v>74</v>
      </c>
      <c r="I157" s="1" t="s">
        <v>23</v>
      </c>
      <c r="J157" s="4" t="str">
        <f>IFERROR(VLOOKUP(I157,Config!$A:$B,2,0),"")</f>
        <v>Giấy lau phòng sạch (55% cellulose, 45% polyester)</v>
      </c>
      <c r="K157" s="1">
        <v>2</v>
      </c>
      <c r="L157" s="4" t="str">
        <f>IFERROR(VLOOKUP(I157,Config!$A:$G,7,0),"")</f>
        <v>Pack</v>
      </c>
      <c r="M157" s="4">
        <f>IFERROR(VLOOKUP(I157,Config!$A:$D,3,0),"")</f>
        <v>0</v>
      </c>
      <c r="N157" s="4">
        <f>IFERROR(VLOOKUP(I157,Config!$A:$F,6,0),"")</f>
        <v>0</v>
      </c>
    </row>
    <row r="158" spans="1:17" x14ac:dyDescent="0.25">
      <c r="A158" s="1">
        <v>158</v>
      </c>
      <c r="B158" s="4">
        <f t="shared" si="4"/>
        <v>2021</v>
      </c>
      <c r="C158" s="4">
        <f t="shared" si="5"/>
        <v>1</v>
      </c>
      <c r="D158" s="13">
        <v>44217</v>
      </c>
      <c r="E158" s="11">
        <v>0.41666666666666669</v>
      </c>
      <c r="G158" s="4" t="s">
        <v>74</v>
      </c>
      <c r="I158" s="1" t="s">
        <v>25</v>
      </c>
      <c r="J158" s="4" t="str">
        <f>IFERROR(VLOOKUP(I158,Config!$A:$B,2,0),"")</f>
        <v>MPM Cleaning Roll 380*300*10m</v>
      </c>
      <c r="K158" s="1">
        <v>10</v>
      </c>
      <c r="L158" s="4" t="str">
        <f>IFERROR(VLOOKUP(I158,Config!$A:$G,7,0),"")</f>
        <v>Reel</v>
      </c>
      <c r="M158" s="4">
        <f>IFERROR(VLOOKUP(I158,Config!$A:$D,3,0),"")</f>
        <v>0</v>
      </c>
      <c r="N158" s="4">
        <f>IFERROR(VLOOKUP(I158,Config!$A:$F,6,0),"")</f>
        <v>0</v>
      </c>
    </row>
    <row r="159" spans="1:17" x14ac:dyDescent="0.25">
      <c r="A159" s="1">
        <v>159</v>
      </c>
      <c r="B159" s="4">
        <f t="shared" si="4"/>
        <v>2021</v>
      </c>
      <c r="C159" s="4">
        <f t="shared" si="5"/>
        <v>1</v>
      </c>
      <c r="D159" s="13">
        <v>44217</v>
      </c>
      <c r="E159" s="11">
        <v>0.41666666666666669</v>
      </c>
      <c r="G159" s="4" t="s">
        <v>74</v>
      </c>
      <c r="I159" s="24" t="s">
        <v>79</v>
      </c>
      <c r="J159" s="4" t="str">
        <f>IFERROR(VLOOKUP(I159,Config!$A:$B,2,0),"")</f>
        <v>Lọ đựng cồn IPA</v>
      </c>
      <c r="K159" s="1">
        <v>4</v>
      </c>
      <c r="L159" s="4" t="str">
        <f>IFERROR(VLOOKUP(I159,Config!$A:$G,7,0),"")</f>
        <v>Ea</v>
      </c>
      <c r="M159" s="4">
        <f>IFERROR(VLOOKUP(I159,Config!$A:$D,3,0),"")</f>
        <v>0</v>
      </c>
      <c r="N159" s="4">
        <f>IFERROR(VLOOKUP(I159,Config!$A:$F,6,0),"")</f>
        <v>0</v>
      </c>
    </row>
    <row r="160" spans="1:17" x14ac:dyDescent="0.25">
      <c r="A160" s="1">
        <v>160</v>
      </c>
      <c r="B160" s="4">
        <f t="shared" si="4"/>
        <v>2021</v>
      </c>
      <c r="C160" s="4">
        <f t="shared" si="5"/>
        <v>1</v>
      </c>
      <c r="D160" s="13">
        <v>44217</v>
      </c>
      <c r="E160" s="11">
        <v>0.41666666666666669</v>
      </c>
      <c r="G160" s="4" t="s">
        <v>74</v>
      </c>
      <c r="I160" s="1" t="s">
        <v>122</v>
      </c>
      <c r="J160" s="4" t="str">
        <f>IFERROR(VLOOKUP(I160,Config!$A:$B,2,0),"")</f>
        <v>Chíp ACT máy ASM</v>
      </c>
      <c r="K160" s="1">
        <v>1</v>
      </c>
      <c r="L160" s="4" t="str">
        <f>IFERROR(VLOOKUP(I160,Config!$A:$G,7,0),"")</f>
        <v>Reel</v>
      </c>
      <c r="M160" s="4">
        <f>IFERROR(VLOOKUP(I160,Config!$A:$D,3,0),"")</f>
        <v>0</v>
      </c>
      <c r="N160" s="4" t="str">
        <f>IFERROR(VLOOKUP(I160,Config!$A:$F,6,0),"")</f>
        <v>00359505-02</v>
      </c>
    </row>
    <row r="161" spans="1:14" x14ac:dyDescent="0.25">
      <c r="A161" s="1">
        <v>161</v>
      </c>
      <c r="B161" s="4">
        <f t="shared" si="4"/>
        <v>2021</v>
      </c>
      <c r="C161" s="4">
        <f t="shared" si="5"/>
        <v>1</v>
      </c>
      <c r="D161" s="13">
        <v>44217</v>
      </c>
      <c r="E161" s="11">
        <v>0.41666666666666669</v>
      </c>
      <c r="G161" s="4" t="s">
        <v>74</v>
      </c>
      <c r="I161" s="1" t="s">
        <v>44</v>
      </c>
      <c r="J161" s="4" t="str">
        <f>IFERROR(VLOOKUP(I161,Config!$A:$B,2,0),"")</f>
        <v>Băng dính 2 mặt loại to</v>
      </c>
      <c r="K161" s="1">
        <v>1</v>
      </c>
      <c r="L161" s="4" t="str">
        <f>IFERROR(VLOOKUP(I161,Config!$A:$G,7,0),"")</f>
        <v>Reel</v>
      </c>
      <c r="M161" s="4">
        <f>IFERROR(VLOOKUP(I161,Config!$A:$D,3,0),"")</f>
        <v>0</v>
      </c>
      <c r="N161" s="4">
        <f>IFERROR(VLOOKUP(I161,Config!$A:$F,6,0),"")</f>
        <v>0</v>
      </c>
    </row>
    <row r="162" spans="1:14" x14ac:dyDescent="0.25">
      <c r="A162" s="1">
        <v>162</v>
      </c>
      <c r="B162" s="4">
        <f t="shared" si="4"/>
        <v>2021</v>
      </c>
      <c r="C162" s="4">
        <f t="shared" si="5"/>
        <v>1</v>
      </c>
      <c r="D162" s="13">
        <v>44217</v>
      </c>
      <c r="E162" s="11">
        <v>0.41666666666666669</v>
      </c>
      <c r="G162" s="4" t="s">
        <v>74</v>
      </c>
      <c r="I162" s="1" t="s">
        <v>42</v>
      </c>
      <c r="J162" s="4" t="str">
        <f>IFERROR(VLOOKUP(I162,Config!$A:$B,2,0),"")</f>
        <v>Băng dính 2 mặt 3M</v>
      </c>
      <c r="K162" s="1">
        <v>1</v>
      </c>
      <c r="L162" s="4" t="str">
        <f>IFERROR(VLOOKUP(I162,Config!$A:$G,7,0),"")</f>
        <v>Reel</v>
      </c>
      <c r="M162" s="4">
        <f>IFERROR(VLOOKUP(I162,Config!$A:$D,3,0),"")</f>
        <v>0</v>
      </c>
      <c r="N162" s="4">
        <f>IFERROR(VLOOKUP(I162,Config!$A:$F,6,0),"")</f>
        <v>0</v>
      </c>
    </row>
    <row r="163" spans="1:14" x14ac:dyDescent="0.25">
      <c r="A163" s="1">
        <v>163</v>
      </c>
      <c r="B163" s="4">
        <f t="shared" si="4"/>
        <v>2021</v>
      </c>
      <c r="C163" s="4">
        <f t="shared" si="5"/>
        <v>1</v>
      </c>
      <c r="D163" s="13">
        <v>44217</v>
      </c>
      <c r="E163" s="11">
        <v>0.41666666666666669</v>
      </c>
      <c r="G163" s="4" t="s">
        <v>74</v>
      </c>
      <c r="I163" s="1" t="s">
        <v>241</v>
      </c>
      <c r="J163" s="4" t="str">
        <f>IFERROR(VLOOKUP(I163,Config!$A:$B,2,0),"")</f>
        <v>DP Driver CP20M</v>
      </c>
      <c r="K163" s="1">
        <v>3</v>
      </c>
      <c r="L163" s="4" t="str">
        <f>IFERROR(VLOOKUP(I163,Config!$A:$G,7,0),"")</f>
        <v>Ea</v>
      </c>
      <c r="M163" s="4">
        <f>IFERROR(VLOOKUP(I163,Config!$A:$D,3,0),"")</f>
        <v>0</v>
      </c>
      <c r="N163" s="4" t="str">
        <f>IFERROR(VLOOKUP(I163,Config!$A:$F,6,0),"")</f>
        <v>03149490S02</v>
      </c>
    </row>
    <row r="164" spans="1:14" x14ac:dyDescent="0.25">
      <c r="A164" s="1">
        <v>164</v>
      </c>
      <c r="B164" s="4">
        <f t="shared" si="4"/>
        <v>2021</v>
      </c>
      <c r="C164" s="4">
        <f t="shared" si="5"/>
        <v>1</v>
      </c>
      <c r="D164" s="13">
        <v>44217</v>
      </c>
      <c r="E164" s="11">
        <v>0.41666666666666669</v>
      </c>
      <c r="G164" s="4" t="s">
        <v>74</v>
      </c>
      <c r="I164" s="1" t="s">
        <v>28</v>
      </c>
      <c r="J164" s="4" t="str">
        <f>IFERROR(VLOOKUP(I164,Config!$A:$B,2,0),"")</f>
        <v>Cồn IPA</v>
      </c>
      <c r="K164" s="1">
        <v>3</v>
      </c>
      <c r="L164" s="4" t="str">
        <f>IFERROR(VLOOKUP(I164,Config!$A:$G,7,0),"")</f>
        <v>Lít</v>
      </c>
      <c r="M164" s="4">
        <f>IFERROR(VLOOKUP(I164,Config!$A:$D,3,0),"")</f>
        <v>0</v>
      </c>
      <c r="N164" s="4">
        <f>IFERROR(VLOOKUP(I164,Config!$A:$F,6,0),"")</f>
        <v>0</v>
      </c>
    </row>
    <row r="165" spans="1:14" x14ac:dyDescent="0.25">
      <c r="A165" s="1">
        <v>165</v>
      </c>
      <c r="B165" s="4">
        <f t="shared" si="4"/>
        <v>2021</v>
      </c>
      <c r="C165" s="4">
        <f t="shared" si="5"/>
        <v>1</v>
      </c>
      <c r="D165" s="13">
        <v>44217</v>
      </c>
      <c r="E165" s="11">
        <v>0.41666666666666669</v>
      </c>
      <c r="G165" s="4" t="s">
        <v>74</v>
      </c>
      <c r="I165" s="1" t="s">
        <v>25</v>
      </c>
      <c r="J165" s="4" t="str">
        <f>IFERROR(VLOOKUP(I165,Config!$A:$B,2,0),"")</f>
        <v>MPM Cleaning Roll 380*300*10m</v>
      </c>
      <c r="K165" s="1">
        <v>10</v>
      </c>
      <c r="L165" s="4" t="str">
        <f>IFERROR(VLOOKUP(I165,Config!$A:$G,7,0),"")</f>
        <v>Reel</v>
      </c>
      <c r="M165" s="4">
        <f>IFERROR(VLOOKUP(I165,Config!$A:$D,3,0),"")</f>
        <v>0</v>
      </c>
      <c r="N165" s="4">
        <f>IFERROR(VLOOKUP(I165,Config!$A:$F,6,0),"")</f>
        <v>0</v>
      </c>
    </row>
    <row r="166" spans="1:14" x14ac:dyDescent="0.25">
      <c r="A166" s="1">
        <v>166</v>
      </c>
      <c r="B166" s="4">
        <f t="shared" si="4"/>
        <v>2021</v>
      </c>
      <c r="C166" s="4">
        <f t="shared" si="5"/>
        <v>1</v>
      </c>
      <c r="D166" s="13">
        <v>44217</v>
      </c>
      <c r="E166" s="11">
        <v>0.41666666666666669</v>
      </c>
      <c r="G166" s="4" t="s">
        <v>74</v>
      </c>
      <c r="I166" s="1" t="s">
        <v>22</v>
      </c>
      <c r="J166" s="4" t="str">
        <f>IFERROR(VLOOKUP(I166,Config!$A:$B,2,0),"")</f>
        <v>Khăn lau phòng sạch (100% polyester)</v>
      </c>
      <c r="K166" s="1">
        <v>2</v>
      </c>
      <c r="L166" s="4" t="str">
        <f>IFERROR(VLOOKUP(I166,Config!$A:$G,7,0),"")</f>
        <v>Pack</v>
      </c>
      <c r="M166" s="4">
        <f>IFERROR(VLOOKUP(I166,Config!$A:$D,3,0),"")</f>
        <v>0</v>
      </c>
      <c r="N166" s="4">
        <f>IFERROR(VLOOKUP(I166,Config!$A:$F,6,0),"")</f>
        <v>0</v>
      </c>
    </row>
    <row r="167" spans="1:14" x14ac:dyDescent="0.25">
      <c r="A167" s="1">
        <v>167</v>
      </c>
      <c r="B167" s="4">
        <f t="shared" si="4"/>
        <v>2021</v>
      </c>
      <c r="C167" s="4">
        <f t="shared" si="5"/>
        <v>1</v>
      </c>
      <c r="D167" s="13">
        <v>44217</v>
      </c>
      <c r="E167" s="11">
        <v>0.41666666666666669</v>
      </c>
      <c r="G167" s="4" t="s">
        <v>74</v>
      </c>
      <c r="I167" s="1" t="s">
        <v>426</v>
      </c>
      <c r="J167" s="4" t="str">
        <f>IFERROR(VLOOKUP(I167,Config!$A:$B,2,0),"")</f>
        <v>PL Splice Tape 8mm for ASM  FUJI DETECTI</v>
      </c>
      <c r="K167" s="1">
        <v>10</v>
      </c>
      <c r="L167" s="4" t="str">
        <f>IFERROR(VLOOKUP(I167,Config!$A:$G,7,0),"")</f>
        <v>Box</v>
      </c>
      <c r="M167" s="4">
        <f>IFERROR(VLOOKUP(I167,Config!$A:$D,3,0),"")</f>
        <v>0</v>
      </c>
      <c r="N167" s="4">
        <f>IFERROR(VLOOKUP(I167,Config!$A:$F,6,0),"")</f>
        <v>0</v>
      </c>
    </row>
    <row r="168" spans="1:14" x14ac:dyDescent="0.25">
      <c r="A168" s="1">
        <v>168</v>
      </c>
      <c r="B168" s="4">
        <f t="shared" si="4"/>
        <v>2021</v>
      </c>
      <c r="C168" s="4">
        <f t="shared" si="5"/>
        <v>1</v>
      </c>
      <c r="D168" s="13">
        <v>44218</v>
      </c>
      <c r="E168" s="11">
        <v>1130</v>
      </c>
      <c r="G168" s="4" t="s">
        <v>74</v>
      </c>
      <c r="I168" s="1" t="s">
        <v>28</v>
      </c>
      <c r="J168" s="4" t="str">
        <f>IFERROR(VLOOKUP(I168,Config!$A:$B,2,0),"")</f>
        <v>Cồn IPA</v>
      </c>
      <c r="K168" s="1">
        <v>5</v>
      </c>
      <c r="L168" s="4" t="str">
        <f>IFERROR(VLOOKUP(I168,Config!$A:$G,7,0),"")</f>
        <v>Lít</v>
      </c>
      <c r="M168" s="4">
        <f>IFERROR(VLOOKUP(I168,Config!$A:$D,3,0),"")</f>
        <v>0</v>
      </c>
      <c r="N168" s="4">
        <f>IFERROR(VLOOKUP(I168,Config!$A:$F,6,0),"")</f>
        <v>0</v>
      </c>
    </row>
    <row r="169" spans="1:14" x14ac:dyDescent="0.25">
      <c r="A169" s="1">
        <v>169</v>
      </c>
      <c r="B169" s="4">
        <f t="shared" si="4"/>
        <v>2021</v>
      </c>
      <c r="C169" s="4">
        <f t="shared" si="5"/>
        <v>1</v>
      </c>
      <c r="D169" s="13">
        <v>44218</v>
      </c>
      <c r="E169" s="11">
        <v>1130</v>
      </c>
      <c r="G169" s="4" t="s">
        <v>74</v>
      </c>
      <c r="I169" s="1" t="s">
        <v>22</v>
      </c>
      <c r="J169" s="4" t="str">
        <f>IFERROR(VLOOKUP(I169,Config!$A:$B,2,0),"")</f>
        <v>Khăn lau phòng sạch (100% polyester)</v>
      </c>
      <c r="K169" s="1">
        <v>1</v>
      </c>
      <c r="L169" s="4" t="str">
        <f>IFERROR(VLOOKUP(I169,Config!$A:$G,7,0),"")</f>
        <v>Pack</v>
      </c>
      <c r="M169" s="4">
        <f>IFERROR(VLOOKUP(I169,Config!$A:$D,3,0),"")</f>
        <v>0</v>
      </c>
      <c r="N169" s="4">
        <f>IFERROR(VLOOKUP(I169,Config!$A:$F,6,0),"")</f>
        <v>0</v>
      </c>
    </row>
    <row r="170" spans="1:14" x14ac:dyDescent="0.25">
      <c r="A170" s="1">
        <v>170</v>
      </c>
      <c r="B170" s="4">
        <f t="shared" si="4"/>
        <v>2021</v>
      </c>
      <c r="C170" s="4">
        <f t="shared" si="5"/>
        <v>1</v>
      </c>
      <c r="D170" s="13">
        <v>44218</v>
      </c>
      <c r="E170" s="11">
        <v>1130</v>
      </c>
      <c r="G170" s="4" t="s">
        <v>74</v>
      </c>
      <c r="I170" s="1" t="s">
        <v>27</v>
      </c>
      <c r="J170" s="4" t="str">
        <f>IFERROR(VLOOKUP(I170,Config!$A:$B,2,0),"")</f>
        <v>Nitrile gloves size M</v>
      </c>
      <c r="K170" s="1">
        <v>1</v>
      </c>
      <c r="L170" s="4" t="str">
        <f>IFERROR(VLOOKUP(I170,Config!$A:$G,7,0),"")</f>
        <v>Pack</v>
      </c>
      <c r="M170" s="4">
        <f>IFERROR(VLOOKUP(I170,Config!$A:$D,3,0),"")</f>
        <v>0</v>
      </c>
      <c r="N170" s="4">
        <f>IFERROR(VLOOKUP(I170,Config!$A:$F,6,0),"")</f>
        <v>0</v>
      </c>
    </row>
    <row r="171" spans="1:14" x14ac:dyDescent="0.25">
      <c r="A171" s="1">
        <v>171</v>
      </c>
      <c r="B171" s="4">
        <f t="shared" si="4"/>
        <v>2021</v>
      </c>
      <c r="C171" s="4">
        <f t="shared" si="5"/>
        <v>1</v>
      </c>
      <c r="D171" s="13">
        <v>44218</v>
      </c>
      <c r="E171" s="11">
        <v>1130</v>
      </c>
      <c r="G171" s="4" t="s">
        <v>74</v>
      </c>
      <c r="I171" s="1" t="s">
        <v>25</v>
      </c>
      <c r="J171" s="4" t="str">
        <f>IFERROR(VLOOKUP(I171,Config!$A:$B,2,0),"")</f>
        <v>MPM Cleaning Roll 380*300*10m</v>
      </c>
      <c r="K171" s="1">
        <v>10</v>
      </c>
      <c r="L171" s="4" t="str">
        <f>IFERROR(VLOOKUP(I171,Config!$A:$G,7,0),"")</f>
        <v>Reel</v>
      </c>
      <c r="M171" s="4">
        <f>IFERROR(VLOOKUP(I171,Config!$A:$D,3,0),"")</f>
        <v>0</v>
      </c>
      <c r="N171" s="4">
        <f>IFERROR(VLOOKUP(I171,Config!$A:$F,6,0),"")</f>
        <v>0</v>
      </c>
    </row>
    <row r="172" spans="1:14" x14ac:dyDescent="0.25">
      <c r="A172" s="1">
        <v>172</v>
      </c>
      <c r="B172" s="4">
        <f t="shared" si="4"/>
        <v>2021</v>
      </c>
      <c r="C172" s="4">
        <f t="shared" si="5"/>
        <v>1</v>
      </c>
      <c r="D172" s="13">
        <v>44218</v>
      </c>
      <c r="E172" s="11">
        <v>1130</v>
      </c>
      <c r="G172" s="4" t="s">
        <v>74</v>
      </c>
      <c r="I172" s="1" t="s">
        <v>393</v>
      </c>
      <c r="J172" s="4" t="str">
        <f>IFERROR(VLOOKUP(I172,Config!$A:$B,2,0),"")</f>
        <v>Vòng đeo tay chống tĩnh điện</v>
      </c>
      <c r="K172" s="1">
        <v>3</v>
      </c>
      <c r="L172" s="4" t="str">
        <f>IFERROR(VLOOKUP(I172,Config!$A:$G,7,0),"")</f>
        <v>Ea</v>
      </c>
      <c r="M172" s="4">
        <f>IFERROR(VLOOKUP(I172,Config!$A:$D,3,0),"")</f>
        <v>0</v>
      </c>
      <c r="N172" s="4">
        <f>IFERROR(VLOOKUP(I172,Config!$A:$F,6,0),"")</f>
        <v>0</v>
      </c>
    </row>
    <row r="173" spans="1:14" x14ac:dyDescent="0.25">
      <c r="A173" s="1">
        <v>173</v>
      </c>
      <c r="B173" s="4">
        <f t="shared" si="4"/>
        <v>2021</v>
      </c>
      <c r="C173" s="4">
        <f t="shared" si="5"/>
        <v>1</v>
      </c>
      <c r="D173" s="13">
        <v>44218</v>
      </c>
      <c r="E173" s="11">
        <v>1130</v>
      </c>
      <c r="G173" s="4" t="s">
        <v>74</v>
      </c>
      <c r="I173" s="1" t="s">
        <v>366</v>
      </c>
      <c r="J173" s="4" t="str">
        <f>IFERROR(VLOOKUP(I173,Config!$A:$B,2,0),"")</f>
        <v xml:space="preserve">Súng bắn barcode </v>
      </c>
      <c r="K173" s="1">
        <v>1</v>
      </c>
      <c r="L173" s="4" t="str">
        <f>IFERROR(VLOOKUP(I173,Config!$A:$G,7,0),"")</f>
        <v>EA</v>
      </c>
      <c r="M173" s="4">
        <f>IFERROR(VLOOKUP(I173,Config!$A:$D,3,0),"")</f>
        <v>0</v>
      </c>
      <c r="N173" s="4" t="str">
        <f>IFERROR(VLOOKUP(I173,Config!$A:$F,6,0),"")</f>
        <v>1A1631PP175199</v>
      </c>
    </row>
    <row r="174" spans="1:14" x14ac:dyDescent="0.25">
      <c r="A174" s="1">
        <v>174</v>
      </c>
      <c r="B174" s="4">
        <f t="shared" si="4"/>
        <v>2021</v>
      </c>
      <c r="C174" s="4">
        <f t="shared" si="5"/>
        <v>1</v>
      </c>
      <c r="D174" s="13">
        <v>44218</v>
      </c>
      <c r="E174" s="11">
        <v>1130</v>
      </c>
      <c r="G174" s="4" t="s">
        <v>74</v>
      </c>
      <c r="I174" s="1" t="s">
        <v>77</v>
      </c>
      <c r="J174" s="4" t="str">
        <f>IFERROR(VLOOKUP(I174,Config!$A:$B,2,0),"")</f>
        <v>Tape in nhãn máy in cầm tay 24mm</v>
      </c>
      <c r="K174" s="1">
        <v>1</v>
      </c>
      <c r="L174" s="4" t="str">
        <f>IFERROR(VLOOKUP(I174,Config!$A:$G,7,0),"")</f>
        <v>Reel</v>
      </c>
      <c r="M174" s="4">
        <f>IFERROR(VLOOKUP(I174,Config!$A:$D,3,0),"")</f>
        <v>0</v>
      </c>
      <c r="N174" s="4">
        <f>IFERROR(VLOOKUP(I174,Config!$A:$F,6,0),"")</f>
        <v>0</v>
      </c>
    </row>
    <row r="175" spans="1:14" x14ac:dyDescent="0.25">
      <c r="A175" s="1">
        <v>175</v>
      </c>
      <c r="B175" s="4">
        <f t="shared" si="4"/>
        <v>2021</v>
      </c>
      <c r="C175" s="4">
        <f t="shared" si="5"/>
        <v>1</v>
      </c>
      <c r="D175" s="13">
        <v>44218</v>
      </c>
      <c r="E175" s="11">
        <v>1130</v>
      </c>
      <c r="G175" s="4" t="s">
        <v>74</v>
      </c>
      <c r="I175" s="1" t="s">
        <v>28</v>
      </c>
      <c r="J175" s="4" t="str">
        <f>IFERROR(VLOOKUP(I175,Config!$A:$B,2,0),"")</f>
        <v>Cồn IPA</v>
      </c>
      <c r="K175" s="1">
        <v>3.5</v>
      </c>
      <c r="L175" s="4" t="str">
        <f>IFERROR(VLOOKUP(I175,Config!$A:$G,7,0),"")</f>
        <v>Lít</v>
      </c>
      <c r="M175" s="4">
        <f>IFERROR(VLOOKUP(I175,Config!$A:$D,3,0),"")</f>
        <v>0</v>
      </c>
      <c r="N175" s="4">
        <f>IFERROR(VLOOKUP(I175,Config!$A:$F,6,0),"")</f>
        <v>0</v>
      </c>
    </row>
    <row r="176" spans="1:14" x14ac:dyDescent="0.25">
      <c r="A176" s="1">
        <v>176</v>
      </c>
      <c r="B176" s="4">
        <f t="shared" si="4"/>
        <v>2021</v>
      </c>
      <c r="C176" s="4">
        <f t="shared" si="5"/>
        <v>1</v>
      </c>
      <c r="D176" s="13">
        <v>44218</v>
      </c>
      <c r="E176" s="11">
        <v>1130</v>
      </c>
      <c r="G176" s="4" t="s">
        <v>74</v>
      </c>
      <c r="I176" s="1" t="s">
        <v>22</v>
      </c>
      <c r="J176" s="4" t="str">
        <f>IFERROR(VLOOKUP(I176,Config!$A:$B,2,0),"")</f>
        <v>Khăn lau phòng sạch (100% polyester)</v>
      </c>
      <c r="K176" s="1">
        <v>2</v>
      </c>
      <c r="L176" s="4" t="str">
        <f>IFERROR(VLOOKUP(I176,Config!$A:$G,7,0),"")</f>
        <v>Pack</v>
      </c>
      <c r="M176" s="4">
        <f>IFERROR(VLOOKUP(I176,Config!$A:$D,3,0),"")</f>
        <v>0</v>
      </c>
      <c r="N176" s="4">
        <f>IFERROR(VLOOKUP(I176,Config!$A:$F,6,0),"")</f>
        <v>0</v>
      </c>
    </row>
    <row r="177" spans="1:14" x14ac:dyDescent="0.25">
      <c r="A177" s="1">
        <v>177</v>
      </c>
      <c r="B177" s="4">
        <f t="shared" si="4"/>
        <v>2021</v>
      </c>
      <c r="C177" s="4">
        <f t="shared" si="5"/>
        <v>1</v>
      </c>
      <c r="D177" s="13">
        <v>44218</v>
      </c>
      <c r="E177" s="11">
        <v>1130</v>
      </c>
      <c r="G177" s="4" t="s">
        <v>74</v>
      </c>
      <c r="I177" s="1" t="s">
        <v>23</v>
      </c>
      <c r="J177" s="4" t="str">
        <f>IFERROR(VLOOKUP(I177,Config!$A:$B,2,0),"")</f>
        <v>Giấy lau phòng sạch (55% cellulose, 45% polyester)</v>
      </c>
      <c r="K177" s="1">
        <v>4</v>
      </c>
      <c r="L177" s="4" t="str">
        <f>IFERROR(VLOOKUP(I177,Config!$A:$G,7,0),"")</f>
        <v>Pack</v>
      </c>
      <c r="M177" s="4">
        <f>IFERROR(VLOOKUP(I177,Config!$A:$D,3,0),"")</f>
        <v>0</v>
      </c>
      <c r="N177" s="4">
        <f>IFERROR(VLOOKUP(I177,Config!$A:$F,6,0),"")</f>
        <v>0</v>
      </c>
    </row>
    <row r="178" spans="1:14" x14ac:dyDescent="0.25">
      <c r="A178" s="1">
        <v>178</v>
      </c>
      <c r="B178" s="4">
        <f t="shared" si="4"/>
        <v>2021</v>
      </c>
      <c r="C178" s="4">
        <f t="shared" si="5"/>
        <v>1</v>
      </c>
      <c r="D178" s="13">
        <v>44218</v>
      </c>
      <c r="E178" s="11">
        <v>1130</v>
      </c>
      <c r="G178" s="4" t="s">
        <v>74</v>
      </c>
      <c r="I178" s="1" t="s">
        <v>424</v>
      </c>
      <c r="J178" s="4" t="str">
        <f>IFERROR(VLOOKUP(I178,Config!$A:$B,2,0),"")</f>
        <v>Găng tay tĩnh điện màu trắng ( Sz: M)</v>
      </c>
      <c r="K178" s="1">
        <v>10</v>
      </c>
      <c r="L178" s="4" t="str">
        <f>IFERROR(VLOOKUP(I178,Config!$A:$G,7,0),"")</f>
        <v>Pair</v>
      </c>
      <c r="M178" s="4">
        <f>IFERROR(VLOOKUP(I178,Config!$A:$D,3,0),"")</f>
        <v>0</v>
      </c>
      <c r="N178" s="4">
        <f>IFERROR(VLOOKUP(I178,Config!$A:$F,6,0),"")</f>
        <v>0</v>
      </c>
    </row>
    <row r="179" spans="1:14" x14ac:dyDescent="0.25">
      <c r="A179" s="1">
        <v>179</v>
      </c>
      <c r="B179" s="4">
        <f t="shared" si="4"/>
        <v>2021</v>
      </c>
      <c r="C179" s="4">
        <f t="shared" si="5"/>
        <v>1</v>
      </c>
      <c r="D179" s="13">
        <v>44219</v>
      </c>
      <c r="E179" s="11">
        <v>0.47916666666666669</v>
      </c>
      <c r="G179" s="4" t="s">
        <v>74</v>
      </c>
      <c r="I179" s="24" t="s">
        <v>29</v>
      </c>
      <c r="J179" s="4" t="str">
        <f>IFERROR(VLOOKUP(I179,Config!$A:$B,2,0),"")</f>
        <v>Khẩu trang</v>
      </c>
      <c r="K179" s="1">
        <v>5</v>
      </c>
      <c r="L179" s="4" t="str">
        <f>IFERROR(VLOOKUP(I179,Config!$A:$G,7,0),"")</f>
        <v>Pack</v>
      </c>
      <c r="M179" s="4">
        <f>IFERROR(VLOOKUP(I179,Config!$A:$D,3,0),"")</f>
        <v>0</v>
      </c>
      <c r="N179" s="4">
        <f>IFERROR(VLOOKUP(I179,Config!$A:$F,6,0),"")</f>
        <v>0</v>
      </c>
    </row>
    <row r="180" spans="1:14" x14ac:dyDescent="0.25">
      <c r="A180" s="1">
        <v>180</v>
      </c>
      <c r="B180" s="4">
        <f t="shared" si="4"/>
        <v>2021</v>
      </c>
      <c r="C180" s="4">
        <f t="shared" si="5"/>
        <v>1</v>
      </c>
      <c r="D180" s="13">
        <v>44219</v>
      </c>
      <c r="E180" s="11">
        <v>0.47916666666666669</v>
      </c>
      <c r="G180" s="4" t="s">
        <v>74</v>
      </c>
      <c r="I180" s="1" t="s">
        <v>28</v>
      </c>
      <c r="J180" s="4" t="str">
        <f>IFERROR(VLOOKUP(I180,Config!$A:$B,2,0),"")</f>
        <v>Cồn IPA</v>
      </c>
      <c r="K180" s="1">
        <v>3.5</v>
      </c>
      <c r="L180" s="4" t="str">
        <f>IFERROR(VLOOKUP(I180,Config!$A:$G,7,0),"")</f>
        <v>Lít</v>
      </c>
      <c r="M180" s="4">
        <f>IFERROR(VLOOKUP(I180,Config!$A:$D,3,0),"")</f>
        <v>0</v>
      </c>
      <c r="N180" s="4">
        <f>IFERROR(VLOOKUP(I180,Config!$A:$F,6,0),"")</f>
        <v>0</v>
      </c>
    </row>
    <row r="181" spans="1:14" x14ac:dyDescent="0.25">
      <c r="A181" s="1">
        <v>181</v>
      </c>
      <c r="B181" s="4">
        <f t="shared" si="4"/>
        <v>2021</v>
      </c>
      <c r="C181" s="4">
        <f t="shared" si="5"/>
        <v>1</v>
      </c>
      <c r="D181" s="13">
        <v>44219</v>
      </c>
      <c r="E181" s="11">
        <v>0.47916666666666669</v>
      </c>
      <c r="G181" s="4" t="s">
        <v>74</v>
      </c>
      <c r="I181" s="1" t="s">
        <v>27</v>
      </c>
      <c r="J181" s="4" t="str">
        <f>IFERROR(VLOOKUP(I181,Config!$A:$B,2,0),"")</f>
        <v>Nitrile gloves size M</v>
      </c>
      <c r="K181" s="1">
        <v>2</v>
      </c>
      <c r="L181" s="4" t="str">
        <f>IFERROR(VLOOKUP(I181,Config!$A:$G,7,0),"")</f>
        <v>Pack</v>
      </c>
      <c r="M181" s="4">
        <f>IFERROR(VLOOKUP(I181,Config!$A:$D,3,0),"")</f>
        <v>0</v>
      </c>
      <c r="N181" s="4">
        <f>IFERROR(VLOOKUP(I181,Config!$A:$F,6,0),"")</f>
        <v>0</v>
      </c>
    </row>
    <row r="182" spans="1:14" x14ac:dyDescent="0.25">
      <c r="A182" s="1">
        <v>182</v>
      </c>
      <c r="B182" s="4">
        <f t="shared" si="4"/>
        <v>2021</v>
      </c>
      <c r="C182" s="4">
        <f t="shared" si="5"/>
        <v>1</v>
      </c>
      <c r="D182" s="13">
        <v>44219</v>
      </c>
      <c r="E182" s="11">
        <v>0.47916666666666669</v>
      </c>
      <c r="G182" s="4" t="s">
        <v>74</v>
      </c>
      <c r="I182" s="1" t="s">
        <v>22</v>
      </c>
      <c r="J182" s="4" t="str">
        <f>IFERROR(VLOOKUP(I182,Config!$A:$B,2,0),"")</f>
        <v>Khăn lau phòng sạch (100% polyester)</v>
      </c>
      <c r="K182" s="1">
        <v>3</v>
      </c>
      <c r="L182" s="4" t="str">
        <f>IFERROR(VLOOKUP(I182,Config!$A:$G,7,0),"")</f>
        <v>Pack</v>
      </c>
      <c r="M182" s="4">
        <f>IFERROR(VLOOKUP(I182,Config!$A:$D,3,0),"")</f>
        <v>0</v>
      </c>
      <c r="N182" s="4">
        <f>IFERROR(VLOOKUP(I182,Config!$A:$F,6,0),"")</f>
        <v>0</v>
      </c>
    </row>
    <row r="183" spans="1:14" x14ac:dyDescent="0.25">
      <c r="A183" s="1">
        <v>183</v>
      </c>
      <c r="B183" s="4">
        <f t="shared" si="4"/>
        <v>2021</v>
      </c>
      <c r="C183" s="4">
        <f t="shared" si="5"/>
        <v>1</v>
      </c>
      <c r="D183" s="13">
        <v>44219</v>
      </c>
      <c r="E183" s="11">
        <v>0.47916666666666669</v>
      </c>
      <c r="G183" s="4" t="s">
        <v>74</v>
      </c>
      <c r="I183" s="1" t="s">
        <v>25</v>
      </c>
      <c r="J183" s="4" t="str">
        <f>IFERROR(VLOOKUP(I183,Config!$A:$B,2,0),"")</f>
        <v>MPM Cleaning Roll 380*300*10m</v>
      </c>
      <c r="K183" s="1">
        <v>10</v>
      </c>
      <c r="L183" s="4" t="str">
        <f>IFERROR(VLOOKUP(I183,Config!$A:$G,7,0),"")</f>
        <v>Reel</v>
      </c>
      <c r="M183" s="4">
        <f>IFERROR(VLOOKUP(I183,Config!$A:$D,3,0),"")</f>
        <v>0</v>
      </c>
      <c r="N183" s="4">
        <f>IFERROR(VLOOKUP(I183,Config!$A:$F,6,0),"")</f>
        <v>0</v>
      </c>
    </row>
    <row r="184" spans="1:14" x14ac:dyDescent="0.25">
      <c r="A184" s="1">
        <v>184</v>
      </c>
      <c r="B184" s="4">
        <f t="shared" si="4"/>
        <v>2021</v>
      </c>
      <c r="C184" s="4">
        <f t="shared" si="5"/>
        <v>1</v>
      </c>
      <c r="D184" s="13">
        <v>44219</v>
      </c>
      <c r="E184" s="11">
        <v>0.47916666666666669</v>
      </c>
      <c r="G184" s="4" t="s">
        <v>74</v>
      </c>
      <c r="I184" s="1" t="s">
        <v>23</v>
      </c>
      <c r="J184" s="4" t="str">
        <f>IFERROR(VLOOKUP(I184,Config!$A:$B,2,0),"")</f>
        <v>Giấy lau phòng sạch (55% cellulose, 45% polyester)</v>
      </c>
      <c r="K184" s="1">
        <v>2</v>
      </c>
      <c r="L184" s="4" t="str">
        <f>IFERROR(VLOOKUP(I184,Config!$A:$G,7,0),"")</f>
        <v>Pack</v>
      </c>
      <c r="M184" s="4">
        <f>IFERROR(VLOOKUP(I184,Config!$A:$D,3,0),"")</f>
        <v>0</v>
      </c>
      <c r="N184" s="4">
        <f>IFERROR(VLOOKUP(I184,Config!$A:$F,6,0),"")</f>
        <v>0</v>
      </c>
    </row>
    <row r="185" spans="1:14" x14ac:dyDescent="0.25">
      <c r="A185" s="1">
        <v>185</v>
      </c>
      <c r="B185" s="4">
        <f t="shared" si="4"/>
        <v>2021</v>
      </c>
      <c r="C185" s="4">
        <f t="shared" si="5"/>
        <v>1</v>
      </c>
      <c r="D185" s="13">
        <v>44219</v>
      </c>
      <c r="E185" s="11">
        <v>0.47916666666666669</v>
      </c>
      <c r="G185" s="4" t="s">
        <v>74</v>
      </c>
      <c r="I185" s="1" t="s">
        <v>424</v>
      </c>
      <c r="J185" s="4" t="str">
        <f>IFERROR(VLOOKUP(I185,Config!$A:$B,2,0),"")</f>
        <v>Găng tay tĩnh điện màu trắng ( Sz: M)</v>
      </c>
      <c r="K185" s="1">
        <v>50</v>
      </c>
      <c r="L185" s="4" t="str">
        <f>IFERROR(VLOOKUP(I185,Config!$A:$G,7,0),"")</f>
        <v>Pair</v>
      </c>
      <c r="M185" s="4">
        <f>IFERROR(VLOOKUP(I185,Config!$A:$D,3,0),"")</f>
        <v>0</v>
      </c>
      <c r="N185" s="4">
        <f>IFERROR(VLOOKUP(I185,Config!$A:$F,6,0),"")</f>
        <v>0</v>
      </c>
    </row>
    <row r="186" spans="1:14" x14ac:dyDescent="0.25">
      <c r="A186" s="1">
        <v>186</v>
      </c>
      <c r="B186" s="4">
        <f t="shared" si="4"/>
        <v>2021</v>
      </c>
      <c r="C186" s="4">
        <f t="shared" si="5"/>
        <v>1</v>
      </c>
      <c r="D186" s="13">
        <v>44219</v>
      </c>
      <c r="E186" s="11">
        <v>0.47916666666666669</v>
      </c>
      <c r="G186" s="4" t="s">
        <v>74</v>
      </c>
      <c r="I186" s="1" t="s">
        <v>97</v>
      </c>
      <c r="J186" s="4" t="str">
        <f>IFERROR(VLOOKUP(I186,Config!$A:$B,2,0),"")</f>
        <v>Nozzle1003</v>
      </c>
      <c r="K186" s="1">
        <v>10</v>
      </c>
      <c r="L186" s="4" t="str">
        <f>IFERROR(VLOOKUP(I186,Config!$A:$G,7,0),"")</f>
        <v>Pac</v>
      </c>
      <c r="M186" s="4">
        <f>IFERROR(VLOOKUP(I186,Config!$A:$D,3,0),"")</f>
        <v>0</v>
      </c>
      <c r="N186" s="4" t="str">
        <f>IFERROR(VLOOKUP(I186,Config!$A:$F,6,0),"")</f>
        <v>03015869-03</v>
      </c>
    </row>
    <row r="187" spans="1:14" x14ac:dyDescent="0.25">
      <c r="A187" s="1">
        <v>187</v>
      </c>
      <c r="B187" s="4">
        <f t="shared" si="4"/>
        <v>2021</v>
      </c>
      <c r="C187" s="4">
        <f t="shared" si="5"/>
        <v>1</v>
      </c>
      <c r="D187" s="13">
        <v>44219</v>
      </c>
      <c r="E187" s="11">
        <v>0.47916666666666669</v>
      </c>
      <c r="G187" s="4" t="s">
        <v>74</v>
      </c>
      <c r="I187" s="1" t="s">
        <v>28</v>
      </c>
      <c r="J187" s="4" t="str">
        <f>IFERROR(VLOOKUP(I187,Config!$A:$B,2,0),"")</f>
        <v>Cồn IPA</v>
      </c>
      <c r="K187" s="1">
        <v>3.5</v>
      </c>
      <c r="L187" s="4" t="str">
        <f>IFERROR(VLOOKUP(I187,Config!$A:$G,7,0),"")</f>
        <v>Lít</v>
      </c>
      <c r="M187" s="4">
        <f>IFERROR(VLOOKUP(I187,Config!$A:$D,3,0),"")</f>
        <v>0</v>
      </c>
      <c r="N187" s="4">
        <f>IFERROR(VLOOKUP(I187,Config!$A:$F,6,0),"")</f>
        <v>0</v>
      </c>
    </row>
    <row r="188" spans="1:14" x14ac:dyDescent="0.25">
      <c r="A188" s="1">
        <v>188</v>
      </c>
      <c r="B188" s="4">
        <f t="shared" si="4"/>
        <v>2021</v>
      </c>
      <c r="C188" s="4">
        <f t="shared" si="5"/>
        <v>1</v>
      </c>
      <c r="D188" s="13">
        <v>44219</v>
      </c>
      <c r="E188" s="11">
        <v>0.47916666666666669</v>
      </c>
      <c r="G188" s="4" t="s">
        <v>74</v>
      </c>
      <c r="I188" s="1" t="s">
        <v>25</v>
      </c>
      <c r="J188" s="4" t="str">
        <f>IFERROR(VLOOKUP(I188,Config!$A:$B,2,0),"")</f>
        <v>MPM Cleaning Roll 380*300*10m</v>
      </c>
      <c r="K188" s="1">
        <v>10</v>
      </c>
      <c r="L188" s="4" t="str">
        <f>IFERROR(VLOOKUP(I188,Config!$A:$G,7,0),"")</f>
        <v>Reel</v>
      </c>
      <c r="M188" s="4">
        <f>IFERROR(VLOOKUP(I188,Config!$A:$D,3,0),"")</f>
        <v>0</v>
      </c>
      <c r="N188" s="4">
        <f>IFERROR(VLOOKUP(I188,Config!$A:$F,6,0),"")</f>
        <v>0</v>
      </c>
    </row>
    <row r="189" spans="1:14" x14ac:dyDescent="0.25">
      <c r="A189" s="1">
        <v>189</v>
      </c>
      <c r="B189" s="4">
        <f t="shared" si="4"/>
        <v>2021</v>
      </c>
      <c r="C189" s="4">
        <f t="shared" si="5"/>
        <v>1</v>
      </c>
      <c r="D189" s="13">
        <v>44219</v>
      </c>
      <c r="E189" s="11">
        <v>0.47916666666666669</v>
      </c>
      <c r="G189" s="4" t="s">
        <v>74</v>
      </c>
      <c r="I189" s="1" t="s">
        <v>22</v>
      </c>
      <c r="J189" s="4" t="str">
        <f>IFERROR(VLOOKUP(I189,Config!$A:$B,2,0),"")</f>
        <v>Khăn lau phòng sạch (100% polyester)</v>
      </c>
      <c r="K189" s="1">
        <v>1</v>
      </c>
      <c r="L189" s="4" t="str">
        <f>IFERROR(VLOOKUP(I189,Config!$A:$G,7,0),"")</f>
        <v>Pack</v>
      </c>
      <c r="M189" s="4">
        <f>IFERROR(VLOOKUP(I189,Config!$A:$D,3,0),"")</f>
        <v>0</v>
      </c>
      <c r="N189" s="4">
        <f>IFERROR(VLOOKUP(I189,Config!$A:$F,6,0),"")</f>
        <v>0</v>
      </c>
    </row>
    <row r="190" spans="1:14" x14ac:dyDescent="0.25">
      <c r="A190" s="1">
        <v>190</v>
      </c>
      <c r="B190" s="4">
        <f t="shared" si="4"/>
        <v>2021</v>
      </c>
      <c r="C190" s="4">
        <f t="shared" si="5"/>
        <v>1</v>
      </c>
      <c r="D190" s="13">
        <v>44221</v>
      </c>
      <c r="E190" s="11">
        <v>0.64583333333333337</v>
      </c>
      <c r="G190" s="4" t="s">
        <v>74</v>
      </c>
      <c r="I190" s="1" t="s">
        <v>28</v>
      </c>
      <c r="J190" s="4" t="str">
        <f>IFERROR(VLOOKUP(I190,Config!$A:$B,2,0),"")</f>
        <v>Cồn IPA</v>
      </c>
      <c r="K190" s="1">
        <v>5.5</v>
      </c>
      <c r="L190" s="4" t="str">
        <f>IFERROR(VLOOKUP(I190,Config!$A:$G,7,0),"")</f>
        <v>Lít</v>
      </c>
      <c r="M190" s="4">
        <f>IFERROR(VLOOKUP(I190,Config!$A:$D,3,0),"")</f>
        <v>0</v>
      </c>
      <c r="N190" s="4">
        <f>IFERROR(VLOOKUP(I190,Config!$A:$F,6,0),"")</f>
        <v>0</v>
      </c>
    </row>
    <row r="191" spans="1:14" x14ac:dyDescent="0.25">
      <c r="A191" s="1">
        <v>191</v>
      </c>
      <c r="B191" s="4">
        <f t="shared" si="4"/>
        <v>2021</v>
      </c>
      <c r="C191" s="4">
        <f t="shared" si="5"/>
        <v>1</v>
      </c>
      <c r="D191" s="13">
        <v>44221</v>
      </c>
      <c r="E191" s="11">
        <v>0.64583333333333337</v>
      </c>
      <c r="G191" s="4" t="s">
        <v>74</v>
      </c>
      <c r="I191" s="1" t="s">
        <v>25</v>
      </c>
      <c r="J191" s="4" t="str">
        <f>IFERROR(VLOOKUP(I191,Config!$A:$B,2,0),"")</f>
        <v>MPM Cleaning Roll 380*300*10m</v>
      </c>
      <c r="K191" s="1">
        <v>15</v>
      </c>
      <c r="L191" s="4" t="str">
        <f>IFERROR(VLOOKUP(I191,Config!$A:$G,7,0),"")</f>
        <v>Reel</v>
      </c>
      <c r="M191" s="4">
        <f>IFERROR(VLOOKUP(I191,Config!$A:$D,3,0),"")</f>
        <v>0</v>
      </c>
      <c r="N191" s="4">
        <f>IFERROR(VLOOKUP(I191,Config!$A:$F,6,0),"")</f>
        <v>0</v>
      </c>
    </row>
    <row r="192" spans="1:14" x14ac:dyDescent="0.25">
      <c r="A192" s="1">
        <v>192</v>
      </c>
      <c r="B192" s="4">
        <f t="shared" si="4"/>
        <v>2021</v>
      </c>
      <c r="C192" s="4">
        <f t="shared" si="5"/>
        <v>1</v>
      </c>
      <c r="D192" s="13">
        <v>44221</v>
      </c>
      <c r="E192" s="11">
        <v>0.64583333333333337</v>
      </c>
      <c r="G192" s="4" t="s">
        <v>74</v>
      </c>
      <c r="I192" s="1" t="s">
        <v>23</v>
      </c>
      <c r="J192" s="4" t="str">
        <f>IFERROR(VLOOKUP(I192,Config!$A:$B,2,0),"")</f>
        <v>Giấy lau phòng sạch (55% cellulose, 45% polyester)</v>
      </c>
      <c r="K192" s="1">
        <v>4</v>
      </c>
      <c r="L192" s="4" t="str">
        <f>IFERROR(VLOOKUP(I192,Config!$A:$G,7,0),"")</f>
        <v>Pack</v>
      </c>
      <c r="M192" s="4">
        <f>IFERROR(VLOOKUP(I192,Config!$A:$D,3,0),"")</f>
        <v>0</v>
      </c>
      <c r="N192" s="4">
        <f>IFERROR(VLOOKUP(I192,Config!$A:$F,6,0),"")</f>
        <v>0</v>
      </c>
    </row>
    <row r="193" spans="1:14" x14ac:dyDescent="0.25">
      <c r="A193" s="1">
        <v>193</v>
      </c>
      <c r="B193" s="4">
        <f t="shared" ref="B193:B256" si="6">YEAR(D193)</f>
        <v>2021</v>
      </c>
      <c r="C193" s="4">
        <f t="shared" ref="C193:C256" si="7">MONTH(D193)</f>
        <v>1</v>
      </c>
      <c r="D193" s="13">
        <v>44221</v>
      </c>
      <c r="E193" s="11">
        <v>0.64583333333333337</v>
      </c>
      <c r="G193" s="4" t="s">
        <v>74</v>
      </c>
      <c r="I193" s="1" t="s">
        <v>426</v>
      </c>
      <c r="J193" s="4" t="str">
        <f>IFERROR(VLOOKUP(I193,Config!$A:$B,2,0),"")</f>
        <v>PL Splice Tape 8mm for ASM  FUJI DETECTI</v>
      </c>
      <c r="K193" s="1">
        <v>10</v>
      </c>
      <c r="L193" s="4" t="str">
        <f>IFERROR(VLOOKUP(I193,Config!$A:$G,7,0),"")</f>
        <v>Box</v>
      </c>
      <c r="M193" s="4">
        <f>IFERROR(VLOOKUP(I193,Config!$A:$D,3,0),"")</f>
        <v>0</v>
      </c>
      <c r="N193" s="4">
        <f>IFERROR(VLOOKUP(I193,Config!$A:$F,6,0),"")</f>
        <v>0</v>
      </c>
    </row>
    <row r="194" spans="1:14" x14ac:dyDescent="0.25">
      <c r="A194" s="1">
        <v>194</v>
      </c>
      <c r="B194" s="4">
        <f t="shared" si="6"/>
        <v>2021</v>
      </c>
      <c r="C194" s="4">
        <f t="shared" si="7"/>
        <v>1</v>
      </c>
      <c r="D194" s="13">
        <v>44221</v>
      </c>
      <c r="E194" s="11">
        <v>0.64583333333333337</v>
      </c>
      <c r="G194" s="4" t="s">
        <v>74</v>
      </c>
      <c r="I194" s="1" t="s">
        <v>46</v>
      </c>
      <c r="J194" s="4" t="str">
        <f>IFERROR(VLOOKUP(I194,Config!$A:$B,2,0),"")</f>
        <v>Băng dính 3M vệ sinh Nozzle</v>
      </c>
      <c r="K194" s="1">
        <v>3</v>
      </c>
      <c r="L194" s="4" t="str">
        <f>IFERROR(VLOOKUP(I194,Config!$A:$G,7,0),"")</f>
        <v>Reel</v>
      </c>
      <c r="M194" s="4">
        <f>IFERROR(VLOOKUP(I194,Config!$A:$D,3,0),"")</f>
        <v>0</v>
      </c>
      <c r="N194" s="4">
        <f>IFERROR(VLOOKUP(I194,Config!$A:$F,6,0),"")</f>
        <v>0</v>
      </c>
    </row>
    <row r="195" spans="1:14" x14ac:dyDescent="0.25">
      <c r="A195" s="1">
        <v>195</v>
      </c>
      <c r="B195" s="4">
        <f t="shared" si="6"/>
        <v>2021</v>
      </c>
      <c r="C195" s="4">
        <f t="shared" si="7"/>
        <v>1</v>
      </c>
      <c r="D195" s="13">
        <v>44221</v>
      </c>
      <c r="E195" s="11">
        <v>0.64583333333333337</v>
      </c>
      <c r="G195" s="4" t="s">
        <v>74</v>
      </c>
      <c r="I195" s="1" t="s">
        <v>43</v>
      </c>
      <c r="J195" s="4" t="str">
        <f>IFERROR(VLOOKUP(I195,Config!$A:$B,2,0),"")</f>
        <v>Băng dính chịu nhiệt PET( Màu đồng ) 10mm*33m</v>
      </c>
      <c r="K195" s="1">
        <v>14</v>
      </c>
      <c r="L195" s="4" t="str">
        <f>IFERROR(VLOOKUP(I195,Config!$A:$G,7,0),"")</f>
        <v>Reel</v>
      </c>
      <c r="M195" s="4">
        <f>IFERROR(VLOOKUP(I195,Config!$A:$D,3,0),"")</f>
        <v>0</v>
      </c>
      <c r="N195" s="4">
        <f>IFERROR(VLOOKUP(I195,Config!$A:$F,6,0),"")</f>
        <v>0</v>
      </c>
    </row>
    <row r="196" spans="1:14" x14ac:dyDescent="0.25">
      <c r="A196" s="1">
        <v>196</v>
      </c>
      <c r="B196" s="4">
        <f t="shared" si="6"/>
        <v>2021</v>
      </c>
      <c r="C196" s="4">
        <f t="shared" si="7"/>
        <v>1</v>
      </c>
      <c r="D196" s="13">
        <v>44221</v>
      </c>
      <c r="E196" s="11">
        <v>0.64583333333333337</v>
      </c>
      <c r="G196" s="4" t="s">
        <v>74</v>
      </c>
      <c r="I196" s="1" t="s">
        <v>28</v>
      </c>
      <c r="J196" s="4" t="str">
        <f>IFERROR(VLOOKUP(I196,Config!$A:$B,2,0),"")</f>
        <v>Cồn IPA</v>
      </c>
      <c r="K196" s="1">
        <v>1.5</v>
      </c>
      <c r="L196" s="4" t="str">
        <f>IFERROR(VLOOKUP(I196,Config!$A:$G,7,0),"")</f>
        <v>Lít</v>
      </c>
      <c r="M196" s="4">
        <f>IFERROR(VLOOKUP(I196,Config!$A:$D,3,0),"")</f>
        <v>0</v>
      </c>
      <c r="N196" s="4">
        <f>IFERROR(VLOOKUP(I196,Config!$A:$F,6,0),"")</f>
        <v>0</v>
      </c>
    </row>
    <row r="197" spans="1:14" x14ac:dyDescent="0.25">
      <c r="A197" s="1">
        <v>197</v>
      </c>
      <c r="B197" s="4">
        <f t="shared" si="6"/>
        <v>2021</v>
      </c>
      <c r="C197" s="4">
        <f t="shared" si="7"/>
        <v>1</v>
      </c>
      <c r="D197" s="13">
        <v>44221</v>
      </c>
      <c r="E197" s="11">
        <v>0.64583333333333337</v>
      </c>
      <c r="G197" s="4" t="s">
        <v>74</v>
      </c>
      <c r="I197" s="1" t="s">
        <v>25</v>
      </c>
      <c r="J197" s="4" t="str">
        <f>IFERROR(VLOOKUP(I197,Config!$A:$B,2,0),"")</f>
        <v>MPM Cleaning Roll 380*300*10m</v>
      </c>
      <c r="K197" s="1">
        <v>10</v>
      </c>
      <c r="L197" s="4" t="str">
        <f>IFERROR(VLOOKUP(I197,Config!$A:$G,7,0),"")</f>
        <v>Reel</v>
      </c>
      <c r="M197" s="4">
        <f>IFERROR(VLOOKUP(I197,Config!$A:$D,3,0),"")</f>
        <v>0</v>
      </c>
      <c r="N197" s="4">
        <f>IFERROR(VLOOKUP(I197,Config!$A:$F,6,0),"")</f>
        <v>0</v>
      </c>
    </row>
    <row r="198" spans="1:14" x14ac:dyDescent="0.25">
      <c r="A198" s="1">
        <v>198</v>
      </c>
      <c r="B198" s="4">
        <f t="shared" si="6"/>
        <v>2021</v>
      </c>
      <c r="C198" s="4">
        <f t="shared" si="7"/>
        <v>1</v>
      </c>
      <c r="D198" s="13">
        <v>44221</v>
      </c>
      <c r="E198" s="11">
        <v>0.64583333333333337</v>
      </c>
      <c r="G198" s="4" t="s">
        <v>74</v>
      </c>
      <c r="I198" s="1" t="s">
        <v>22</v>
      </c>
      <c r="J198" s="4" t="str">
        <f>IFERROR(VLOOKUP(I198,Config!$A:$B,2,0),"")</f>
        <v>Khăn lau phòng sạch (100% polyester)</v>
      </c>
      <c r="K198" s="1">
        <v>3</v>
      </c>
      <c r="L198" s="4" t="str">
        <f>IFERROR(VLOOKUP(I198,Config!$A:$G,7,0),"")</f>
        <v>Pack</v>
      </c>
      <c r="M198" s="4">
        <f>IFERROR(VLOOKUP(I198,Config!$A:$D,3,0),"")</f>
        <v>0</v>
      </c>
      <c r="N198" s="4">
        <f>IFERROR(VLOOKUP(I198,Config!$A:$F,6,0),"")</f>
        <v>0</v>
      </c>
    </row>
    <row r="199" spans="1:14" x14ac:dyDescent="0.25">
      <c r="A199" s="1">
        <v>199</v>
      </c>
      <c r="B199" s="4">
        <f t="shared" si="6"/>
        <v>2021</v>
      </c>
      <c r="C199" s="4">
        <f t="shared" si="7"/>
        <v>1</v>
      </c>
      <c r="D199" s="13">
        <v>44221</v>
      </c>
      <c r="E199" s="11">
        <v>0.64583333333333337</v>
      </c>
      <c r="G199" s="4" t="s">
        <v>74</v>
      </c>
      <c r="I199" s="1" t="s">
        <v>23</v>
      </c>
      <c r="J199" s="4" t="str">
        <f>IFERROR(VLOOKUP(I199,Config!$A:$B,2,0),"")</f>
        <v>Giấy lau phòng sạch (55% cellulose, 45% polyester)</v>
      </c>
      <c r="K199" s="1">
        <v>1</v>
      </c>
      <c r="L199" s="4" t="str">
        <f>IFERROR(VLOOKUP(I199,Config!$A:$G,7,0),"")</f>
        <v>Pack</v>
      </c>
      <c r="M199" s="4">
        <f>IFERROR(VLOOKUP(I199,Config!$A:$D,3,0),"")</f>
        <v>0</v>
      </c>
      <c r="N199" s="4">
        <f>IFERROR(VLOOKUP(I199,Config!$A:$F,6,0),"")</f>
        <v>0</v>
      </c>
    </row>
    <row r="200" spans="1:14" x14ac:dyDescent="0.25">
      <c r="A200" s="1">
        <v>200</v>
      </c>
      <c r="B200" s="4">
        <f t="shared" si="6"/>
        <v>2021</v>
      </c>
      <c r="C200" s="4">
        <f t="shared" si="7"/>
        <v>1</v>
      </c>
      <c r="D200" s="13">
        <v>44221</v>
      </c>
      <c r="E200" s="11">
        <v>0.64583333333333337</v>
      </c>
      <c r="G200" s="4" t="s">
        <v>74</v>
      </c>
      <c r="I200" s="1" t="s">
        <v>27</v>
      </c>
      <c r="J200" s="4" t="str">
        <f>IFERROR(VLOOKUP(I200,Config!$A:$B,2,0),"")</f>
        <v>Nitrile gloves size M</v>
      </c>
      <c r="K200" s="1">
        <v>3</v>
      </c>
      <c r="L200" s="4" t="str">
        <f>IFERROR(VLOOKUP(I200,Config!$A:$G,7,0),"")</f>
        <v>Pack</v>
      </c>
      <c r="M200" s="4">
        <f>IFERROR(VLOOKUP(I200,Config!$A:$D,3,0),"")</f>
        <v>0</v>
      </c>
      <c r="N200" s="4">
        <f>IFERROR(VLOOKUP(I200,Config!$A:$F,6,0),"")</f>
        <v>0</v>
      </c>
    </row>
    <row r="201" spans="1:14" x14ac:dyDescent="0.25">
      <c r="A201" s="1">
        <v>201</v>
      </c>
      <c r="B201" s="4">
        <f t="shared" si="6"/>
        <v>2021</v>
      </c>
      <c r="C201" s="4">
        <f t="shared" si="7"/>
        <v>1</v>
      </c>
      <c r="D201" s="13">
        <v>44222</v>
      </c>
      <c r="E201" s="11">
        <v>0.66666666666666663</v>
      </c>
      <c r="G201" s="4" t="s">
        <v>74</v>
      </c>
      <c r="I201" s="1" t="s">
        <v>28</v>
      </c>
      <c r="J201" s="4" t="str">
        <f>IFERROR(VLOOKUP(I201,Config!$A:$B,2,0),"")</f>
        <v>Cồn IPA</v>
      </c>
      <c r="K201" s="1">
        <v>3</v>
      </c>
      <c r="L201" s="4" t="str">
        <f>IFERROR(VLOOKUP(I201,Config!$A:$G,7,0),"")</f>
        <v>Lít</v>
      </c>
      <c r="M201" s="4">
        <f>IFERROR(VLOOKUP(I201,Config!$A:$D,3,0),"")</f>
        <v>0</v>
      </c>
      <c r="N201" s="4">
        <f>IFERROR(VLOOKUP(I201,Config!$A:$F,6,0),"")</f>
        <v>0</v>
      </c>
    </row>
    <row r="202" spans="1:14" x14ac:dyDescent="0.25">
      <c r="A202" s="1">
        <v>202</v>
      </c>
      <c r="B202" s="4">
        <f t="shared" si="6"/>
        <v>2021</v>
      </c>
      <c r="C202" s="4">
        <f t="shared" si="7"/>
        <v>1</v>
      </c>
      <c r="D202" s="13">
        <v>44222</v>
      </c>
      <c r="E202" s="11">
        <v>0.66666666666666663</v>
      </c>
      <c r="G202" s="4" t="s">
        <v>74</v>
      </c>
      <c r="I202" s="1" t="s">
        <v>25</v>
      </c>
      <c r="J202" s="4" t="str">
        <f>IFERROR(VLOOKUP(I202,Config!$A:$B,2,0),"")</f>
        <v>MPM Cleaning Roll 380*300*10m</v>
      </c>
      <c r="K202" s="1">
        <v>5</v>
      </c>
      <c r="L202" s="4" t="str">
        <f>IFERROR(VLOOKUP(I202,Config!$A:$G,7,0),"")</f>
        <v>Reel</v>
      </c>
      <c r="M202" s="4">
        <f>IFERROR(VLOOKUP(I202,Config!$A:$D,3,0),"")</f>
        <v>0</v>
      </c>
      <c r="N202" s="4">
        <f>IFERROR(VLOOKUP(I202,Config!$A:$F,6,0),"")</f>
        <v>0</v>
      </c>
    </row>
    <row r="203" spans="1:14" x14ac:dyDescent="0.25">
      <c r="A203" s="1">
        <v>203</v>
      </c>
      <c r="B203" s="4">
        <f t="shared" si="6"/>
        <v>2021</v>
      </c>
      <c r="C203" s="4">
        <f t="shared" si="7"/>
        <v>1</v>
      </c>
      <c r="D203" s="13">
        <v>44222</v>
      </c>
      <c r="E203" s="11">
        <v>0.66666666666666663</v>
      </c>
      <c r="G203" s="4" t="s">
        <v>74</v>
      </c>
      <c r="I203" s="1" t="s">
        <v>22</v>
      </c>
      <c r="J203" s="4" t="str">
        <f>IFERROR(VLOOKUP(I203,Config!$A:$B,2,0),"")</f>
        <v>Khăn lau phòng sạch (100% polyester)</v>
      </c>
      <c r="K203" s="1">
        <v>2</v>
      </c>
      <c r="L203" s="4" t="str">
        <f>IFERROR(VLOOKUP(I203,Config!$A:$G,7,0),"")</f>
        <v>Pack</v>
      </c>
      <c r="M203" s="4">
        <f>IFERROR(VLOOKUP(I203,Config!$A:$D,3,0),"")</f>
        <v>0</v>
      </c>
      <c r="N203" s="4">
        <f>IFERROR(VLOOKUP(I203,Config!$A:$F,6,0),"")</f>
        <v>0</v>
      </c>
    </row>
    <row r="204" spans="1:14" x14ac:dyDescent="0.25">
      <c r="A204" s="1">
        <v>204</v>
      </c>
      <c r="B204" s="4">
        <f t="shared" si="6"/>
        <v>2021</v>
      </c>
      <c r="C204" s="4">
        <f t="shared" si="7"/>
        <v>1</v>
      </c>
      <c r="D204" s="13">
        <v>44222</v>
      </c>
      <c r="E204" s="11">
        <v>0.66666666666666663</v>
      </c>
      <c r="G204" s="4" t="s">
        <v>74</v>
      </c>
      <c r="I204" s="1" t="s">
        <v>122</v>
      </c>
      <c r="J204" s="4" t="str">
        <f>IFERROR(VLOOKUP(I204,Config!$A:$B,2,0),"")</f>
        <v>Chíp ACT máy ASM</v>
      </c>
      <c r="K204" s="1">
        <v>2</v>
      </c>
      <c r="L204" s="4" t="str">
        <f>IFERROR(VLOOKUP(I204,Config!$A:$G,7,0),"")</f>
        <v>Reel</v>
      </c>
      <c r="M204" s="4">
        <f>IFERROR(VLOOKUP(I204,Config!$A:$D,3,0),"")</f>
        <v>0</v>
      </c>
      <c r="N204" s="4" t="str">
        <f>IFERROR(VLOOKUP(I204,Config!$A:$F,6,0),"")</f>
        <v>00359505-02</v>
      </c>
    </row>
    <row r="205" spans="1:14" x14ac:dyDescent="0.25">
      <c r="A205" s="1">
        <v>205</v>
      </c>
      <c r="B205" s="4">
        <f t="shared" si="6"/>
        <v>2021</v>
      </c>
      <c r="C205" s="4">
        <f t="shared" si="7"/>
        <v>1</v>
      </c>
      <c r="D205" s="13">
        <v>44222</v>
      </c>
      <c r="E205" s="11">
        <v>0.66666666666666663</v>
      </c>
      <c r="G205" s="4" t="s">
        <v>74</v>
      </c>
      <c r="I205" s="1" t="s">
        <v>458</v>
      </c>
      <c r="J205" s="4" t="str">
        <f>IFERROR(VLOOKUP(I205,Config!$A:$B,2,0),"")</f>
        <v>Tăm bông vệ sinh head ASM</v>
      </c>
      <c r="K205" s="1">
        <v>5</v>
      </c>
      <c r="L205" s="4" t="str">
        <f>IFERROR(VLOOKUP(I205,Config!$A:$G,7,0),"")</f>
        <v>Pack</v>
      </c>
      <c r="M205" s="4">
        <f>IFERROR(VLOOKUP(I205,Config!$A:$D,3,0),"")</f>
        <v>0</v>
      </c>
      <c r="N205" s="4" t="str">
        <f>IFERROR(VLOOKUP(I205,Config!$A:$F,6,0),"")</f>
        <v>00388764-03</v>
      </c>
    </row>
    <row r="206" spans="1:14" x14ac:dyDescent="0.25">
      <c r="A206" s="1">
        <v>206</v>
      </c>
      <c r="B206" s="4">
        <f t="shared" si="6"/>
        <v>2021</v>
      </c>
      <c r="C206" s="4">
        <f t="shared" si="7"/>
        <v>1</v>
      </c>
      <c r="D206" s="13">
        <v>44222</v>
      </c>
      <c r="E206" s="11">
        <v>0.66666666666666663</v>
      </c>
      <c r="G206" s="4" t="s">
        <v>74</v>
      </c>
      <c r="I206" s="1" t="s">
        <v>424</v>
      </c>
      <c r="J206" s="4" t="str">
        <f>IFERROR(VLOOKUP(I206,Config!$A:$B,2,0),"")</f>
        <v>Găng tay tĩnh điện màu trắng ( Sz: M)</v>
      </c>
      <c r="K206" s="1">
        <v>70</v>
      </c>
      <c r="L206" s="4" t="str">
        <f>IFERROR(VLOOKUP(I206,Config!$A:$G,7,0),"")</f>
        <v>Pair</v>
      </c>
      <c r="M206" s="4">
        <f>IFERROR(VLOOKUP(I206,Config!$A:$D,3,0),"")</f>
        <v>0</v>
      </c>
      <c r="N206" s="4">
        <f>IFERROR(VLOOKUP(I206,Config!$A:$F,6,0),"")</f>
        <v>0</v>
      </c>
    </row>
    <row r="207" spans="1:14" x14ac:dyDescent="0.25">
      <c r="A207" s="1">
        <v>207</v>
      </c>
      <c r="B207" s="4">
        <f t="shared" si="6"/>
        <v>2021</v>
      </c>
      <c r="C207" s="4">
        <f t="shared" si="7"/>
        <v>1</v>
      </c>
      <c r="D207" s="13">
        <v>44222</v>
      </c>
      <c r="E207" s="11">
        <v>0.66666666666666663</v>
      </c>
      <c r="G207" s="4" t="s">
        <v>74</v>
      </c>
      <c r="I207" s="24" t="s">
        <v>29</v>
      </c>
      <c r="J207" s="4" t="str">
        <f>IFERROR(VLOOKUP(I207,Config!$A:$B,2,0),"")</f>
        <v>Khẩu trang</v>
      </c>
      <c r="K207" s="1">
        <v>3</v>
      </c>
      <c r="L207" s="4" t="str">
        <f>IFERROR(VLOOKUP(I207,Config!$A:$G,7,0),"")</f>
        <v>Pack</v>
      </c>
      <c r="M207" s="4">
        <f>IFERROR(VLOOKUP(I207,Config!$A:$D,3,0),"")</f>
        <v>0</v>
      </c>
      <c r="N207" s="4">
        <f>IFERROR(VLOOKUP(I207,Config!$A:$F,6,0),"")</f>
        <v>0</v>
      </c>
    </row>
    <row r="208" spans="1:14" x14ac:dyDescent="0.25">
      <c r="A208" s="1">
        <v>208</v>
      </c>
      <c r="B208" s="4">
        <f t="shared" si="6"/>
        <v>2021</v>
      </c>
      <c r="C208" s="4">
        <f t="shared" si="7"/>
        <v>1</v>
      </c>
      <c r="D208" s="13">
        <v>44222</v>
      </c>
      <c r="E208" s="11">
        <v>0.66666666666666663</v>
      </c>
      <c r="G208" s="4" t="s">
        <v>74</v>
      </c>
      <c r="I208" s="1" t="s">
        <v>426</v>
      </c>
      <c r="J208" s="4" t="str">
        <f>IFERROR(VLOOKUP(I208,Config!$A:$B,2,0),"")</f>
        <v>PL Splice Tape 8mm for ASM  FUJI DETECTI</v>
      </c>
      <c r="K208" s="1">
        <v>4</v>
      </c>
      <c r="L208" s="4" t="str">
        <f>IFERROR(VLOOKUP(I208,Config!$A:$G,7,0),"")</f>
        <v>Box</v>
      </c>
      <c r="M208" s="4">
        <f>IFERROR(VLOOKUP(I208,Config!$A:$D,3,0),"")</f>
        <v>0</v>
      </c>
      <c r="N208" s="4">
        <f>IFERROR(VLOOKUP(I208,Config!$A:$F,6,0),"")</f>
        <v>0</v>
      </c>
    </row>
    <row r="209" spans="1:14" x14ac:dyDescent="0.25">
      <c r="A209" s="1">
        <v>209</v>
      </c>
      <c r="B209" s="4">
        <f t="shared" si="6"/>
        <v>2021</v>
      </c>
      <c r="C209" s="4">
        <f t="shared" si="7"/>
        <v>1</v>
      </c>
      <c r="D209" s="13">
        <v>44222</v>
      </c>
      <c r="E209" s="11">
        <v>0.66666666666666663</v>
      </c>
      <c r="G209" s="4" t="s">
        <v>74</v>
      </c>
      <c r="I209" s="1" t="s">
        <v>326</v>
      </c>
      <c r="J209" s="4" t="str">
        <f>IFERROR(VLOOKUP(I209,Config!$A:$B,2,0),"")</f>
        <v>Zig cắt liệu ( Handy Splicer )</v>
      </c>
      <c r="K209" s="1">
        <v>2</v>
      </c>
      <c r="L209" s="4" t="str">
        <f>IFERROR(VLOOKUP(I209,Config!$A:$G,7,0),"")</f>
        <v>EA</v>
      </c>
      <c r="M209" s="4">
        <f>IFERROR(VLOOKUP(I209,Config!$A:$D,3,0),"")</f>
        <v>0</v>
      </c>
      <c r="N209" s="4">
        <f>IFERROR(VLOOKUP(I209,Config!$A:$F,6,0),"")</f>
        <v>0</v>
      </c>
    </row>
    <row r="210" spans="1:14" x14ac:dyDescent="0.25">
      <c r="A210" s="1">
        <v>210</v>
      </c>
      <c r="B210" s="4">
        <f t="shared" si="6"/>
        <v>2021</v>
      </c>
      <c r="C210" s="4">
        <f t="shared" si="7"/>
        <v>1</v>
      </c>
      <c r="D210" s="13">
        <v>44222</v>
      </c>
      <c r="E210" s="11">
        <v>0.66666666666666663</v>
      </c>
      <c r="G210" s="4" t="s">
        <v>74</v>
      </c>
      <c r="I210" s="1" t="s">
        <v>28</v>
      </c>
      <c r="J210" s="4" t="str">
        <f>IFERROR(VLOOKUP(I210,Config!$A:$B,2,0),"")</f>
        <v>Cồn IPA</v>
      </c>
      <c r="K210" s="1">
        <v>3</v>
      </c>
      <c r="L210" s="4" t="str">
        <f>IFERROR(VLOOKUP(I210,Config!$A:$G,7,0),"")</f>
        <v>Lít</v>
      </c>
      <c r="M210" s="4">
        <f>IFERROR(VLOOKUP(I210,Config!$A:$D,3,0),"")</f>
        <v>0</v>
      </c>
      <c r="N210" s="4">
        <f>IFERROR(VLOOKUP(I210,Config!$A:$F,6,0),"")</f>
        <v>0</v>
      </c>
    </row>
    <row r="211" spans="1:14" x14ac:dyDescent="0.25">
      <c r="A211" s="1">
        <v>211</v>
      </c>
      <c r="B211" s="4">
        <f t="shared" si="6"/>
        <v>2021</v>
      </c>
      <c r="C211" s="4">
        <f t="shared" si="7"/>
        <v>1</v>
      </c>
      <c r="D211" s="13">
        <v>44222</v>
      </c>
      <c r="E211" s="11">
        <v>0.66666666666666663</v>
      </c>
      <c r="G211" s="4" t="s">
        <v>74</v>
      </c>
      <c r="I211" s="1" t="s">
        <v>22</v>
      </c>
      <c r="J211" s="4" t="str">
        <f>IFERROR(VLOOKUP(I211,Config!$A:$B,2,0),"")</f>
        <v>Khăn lau phòng sạch (100% polyester)</v>
      </c>
      <c r="K211" s="1">
        <v>3</v>
      </c>
      <c r="L211" s="4" t="str">
        <f>IFERROR(VLOOKUP(I211,Config!$A:$G,7,0),"")</f>
        <v>Pack</v>
      </c>
      <c r="M211" s="4">
        <f>IFERROR(VLOOKUP(I211,Config!$A:$D,3,0),"")</f>
        <v>0</v>
      </c>
      <c r="N211" s="4">
        <f>IFERROR(VLOOKUP(I211,Config!$A:$F,6,0),"")</f>
        <v>0</v>
      </c>
    </row>
    <row r="212" spans="1:14" x14ac:dyDescent="0.25">
      <c r="A212" s="1">
        <v>212</v>
      </c>
      <c r="B212" s="4">
        <f t="shared" si="6"/>
        <v>2021</v>
      </c>
      <c r="C212" s="4">
        <f t="shared" si="7"/>
        <v>1</v>
      </c>
      <c r="D212" s="13">
        <v>44222</v>
      </c>
      <c r="E212" s="11">
        <v>0.66666666666666663</v>
      </c>
      <c r="G212" s="4" t="s">
        <v>74</v>
      </c>
      <c r="I212" s="24" t="s">
        <v>52</v>
      </c>
      <c r="J212" s="4" t="str">
        <f>IFERROR(VLOOKUP(I212,Config!$A:$B,2,0),"")</f>
        <v>Dây buộc vỏ liệu</v>
      </c>
      <c r="K212" s="1">
        <v>1</v>
      </c>
      <c r="L212" s="4" t="str">
        <f>IFERROR(VLOOKUP(I212,Config!$A:$G,7,0),"")</f>
        <v>Reel</v>
      </c>
      <c r="M212" s="4">
        <f>IFERROR(VLOOKUP(I212,Config!$A:$D,3,0),"")</f>
        <v>0</v>
      </c>
      <c r="N212" s="4">
        <f>IFERROR(VLOOKUP(I212,Config!$A:$F,6,0),"")</f>
        <v>0</v>
      </c>
    </row>
    <row r="213" spans="1:14" x14ac:dyDescent="0.25">
      <c r="A213" s="1">
        <v>213</v>
      </c>
      <c r="B213" s="4">
        <f t="shared" si="6"/>
        <v>2021</v>
      </c>
      <c r="C213" s="4">
        <f t="shared" si="7"/>
        <v>1</v>
      </c>
      <c r="D213" s="13">
        <v>44223</v>
      </c>
      <c r="E213" s="11">
        <v>0.47916666666666669</v>
      </c>
      <c r="G213" s="4" t="s">
        <v>74</v>
      </c>
      <c r="I213" s="1" t="s">
        <v>28</v>
      </c>
      <c r="J213" s="4" t="str">
        <f>IFERROR(VLOOKUP(I213,Config!$A:$B,2,0),"")</f>
        <v>Cồn IPA</v>
      </c>
      <c r="K213" s="1">
        <v>2.5</v>
      </c>
      <c r="L213" s="4" t="str">
        <f>IFERROR(VLOOKUP(I213,Config!$A:$G,7,0),"")</f>
        <v>Lít</v>
      </c>
      <c r="M213" s="4">
        <f>IFERROR(VLOOKUP(I213,Config!$A:$D,3,0),"")</f>
        <v>0</v>
      </c>
      <c r="N213" s="4">
        <f>IFERROR(VLOOKUP(I213,Config!$A:$F,6,0),"")</f>
        <v>0</v>
      </c>
    </row>
    <row r="214" spans="1:14" x14ac:dyDescent="0.25">
      <c r="A214" s="1">
        <v>214</v>
      </c>
      <c r="B214" s="4">
        <f t="shared" si="6"/>
        <v>2021</v>
      </c>
      <c r="C214" s="4">
        <f t="shared" si="7"/>
        <v>1</v>
      </c>
      <c r="D214" s="13">
        <v>44223</v>
      </c>
      <c r="E214" s="11">
        <v>0.47916666666666669</v>
      </c>
      <c r="G214" s="4" t="s">
        <v>74</v>
      </c>
      <c r="I214" s="1" t="s">
        <v>25</v>
      </c>
      <c r="J214" s="4" t="str">
        <f>IFERROR(VLOOKUP(I214,Config!$A:$B,2,0),"")</f>
        <v>MPM Cleaning Roll 380*300*10m</v>
      </c>
      <c r="K214" s="1">
        <v>15</v>
      </c>
      <c r="L214" s="4" t="str">
        <f>IFERROR(VLOOKUP(I214,Config!$A:$G,7,0),"")</f>
        <v>Reel</v>
      </c>
      <c r="M214" s="4">
        <f>IFERROR(VLOOKUP(I214,Config!$A:$D,3,0),"")</f>
        <v>0</v>
      </c>
      <c r="N214" s="4">
        <f>IFERROR(VLOOKUP(I214,Config!$A:$F,6,0),"")</f>
        <v>0</v>
      </c>
    </row>
    <row r="215" spans="1:14" x14ac:dyDescent="0.25">
      <c r="A215" s="1">
        <v>215</v>
      </c>
      <c r="B215" s="4">
        <f t="shared" si="6"/>
        <v>2021</v>
      </c>
      <c r="C215" s="4">
        <f t="shared" si="7"/>
        <v>1</v>
      </c>
      <c r="D215" s="13">
        <v>44223</v>
      </c>
      <c r="E215" s="11">
        <v>0.47916666666666669</v>
      </c>
      <c r="G215" s="4" t="s">
        <v>74</v>
      </c>
      <c r="I215" s="1" t="s">
        <v>23</v>
      </c>
      <c r="J215" s="4" t="str">
        <f>IFERROR(VLOOKUP(I215,Config!$A:$B,2,0),"")</f>
        <v>Giấy lau phòng sạch (55% cellulose, 45% polyester)</v>
      </c>
      <c r="K215" s="1">
        <v>3</v>
      </c>
      <c r="L215" s="4" t="str">
        <f>IFERROR(VLOOKUP(I215,Config!$A:$G,7,0),"")</f>
        <v>Pack</v>
      </c>
      <c r="M215" s="4">
        <f>IFERROR(VLOOKUP(I215,Config!$A:$D,3,0),"")</f>
        <v>0</v>
      </c>
      <c r="N215" s="4">
        <f>IFERROR(VLOOKUP(I215,Config!$A:$F,6,0),"")</f>
        <v>0</v>
      </c>
    </row>
    <row r="216" spans="1:14" x14ac:dyDescent="0.25">
      <c r="A216" s="1">
        <v>216</v>
      </c>
      <c r="B216" s="4">
        <f t="shared" si="6"/>
        <v>2021</v>
      </c>
      <c r="C216" s="4">
        <f t="shared" si="7"/>
        <v>1</v>
      </c>
      <c r="D216" s="13">
        <v>44223</v>
      </c>
      <c r="E216" s="11">
        <v>0.47916666666666669</v>
      </c>
      <c r="G216" s="4" t="s">
        <v>74</v>
      </c>
      <c r="I216" s="1" t="s">
        <v>43</v>
      </c>
      <c r="J216" s="4" t="str">
        <f>IFERROR(VLOOKUP(I216,Config!$A:$B,2,0),"")</f>
        <v>Băng dính chịu nhiệt PET( Màu đồng ) 10mm*33m</v>
      </c>
      <c r="K216" s="1">
        <v>50</v>
      </c>
      <c r="L216" s="4" t="str">
        <f>IFERROR(VLOOKUP(I216,Config!$A:$G,7,0),"")</f>
        <v>Reel</v>
      </c>
      <c r="M216" s="4">
        <f>IFERROR(VLOOKUP(I216,Config!$A:$D,3,0),"")</f>
        <v>0</v>
      </c>
      <c r="N216" s="4">
        <f>IFERROR(VLOOKUP(I216,Config!$A:$F,6,0),"")</f>
        <v>0</v>
      </c>
    </row>
    <row r="217" spans="1:14" x14ac:dyDescent="0.25">
      <c r="A217" s="1">
        <v>217</v>
      </c>
      <c r="B217" s="4">
        <f t="shared" si="6"/>
        <v>2021</v>
      </c>
      <c r="C217" s="4">
        <f t="shared" si="7"/>
        <v>1</v>
      </c>
      <c r="D217" s="13">
        <v>44223</v>
      </c>
      <c r="E217" s="11">
        <v>0.47916666666666669</v>
      </c>
      <c r="G217" s="4" t="s">
        <v>74</v>
      </c>
      <c r="I217" s="1" t="s">
        <v>28</v>
      </c>
      <c r="J217" s="4" t="str">
        <f>IFERROR(VLOOKUP(I217,Config!$A:$B,2,0),"")</f>
        <v>Cồn IPA</v>
      </c>
      <c r="K217" s="1">
        <v>5.5</v>
      </c>
      <c r="L217" s="4" t="str">
        <f>IFERROR(VLOOKUP(I217,Config!$A:$G,7,0),"")</f>
        <v>Lít</v>
      </c>
      <c r="M217" s="4">
        <f>IFERROR(VLOOKUP(I217,Config!$A:$D,3,0),"")</f>
        <v>0</v>
      </c>
      <c r="N217" s="4">
        <f>IFERROR(VLOOKUP(I217,Config!$A:$F,6,0),"")</f>
        <v>0</v>
      </c>
    </row>
    <row r="218" spans="1:14" x14ac:dyDescent="0.25">
      <c r="A218" s="1">
        <v>218</v>
      </c>
      <c r="B218" s="4">
        <f t="shared" si="6"/>
        <v>2021</v>
      </c>
      <c r="C218" s="4">
        <f t="shared" si="7"/>
        <v>1</v>
      </c>
      <c r="D218" s="13">
        <v>44223</v>
      </c>
      <c r="E218" s="11">
        <v>0.47916666666666669</v>
      </c>
      <c r="G218" s="4" t="s">
        <v>74</v>
      </c>
      <c r="I218" s="1" t="s">
        <v>25</v>
      </c>
      <c r="J218" s="4" t="str">
        <f>IFERROR(VLOOKUP(I218,Config!$A:$B,2,0),"")</f>
        <v>MPM Cleaning Roll 380*300*10m</v>
      </c>
      <c r="K218" s="1">
        <v>10</v>
      </c>
      <c r="L218" s="4" t="str">
        <f>IFERROR(VLOOKUP(I218,Config!$A:$G,7,0),"")</f>
        <v>Reel</v>
      </c>
      <c r="M218" s="4">
        <f>IFERROR(VLOOKUP(I218,Config!$A:$D,3,0),"")</f>
        <v>0</v>
      </c>
      <c r="N218" s="4">
        <f>IFERROR(VLOOKUP(I218,Config!$A:$F,6,0),"")</f>
        <v>0</v>
      </c>
    </row>
    <row r="219" spans="1:14" x14ac:dyDescent="0.25">
      <c r="A219" s="1">
        <v>219</v>
      </c>
      <c r="B219" s="4">
        <f t="shared" si="6"/>
        <v>2021</v>
      </c>
      <c r="C219" s="4">
        <f t="shared" si="7"/>
        <v>1</v>
      </c>
      <c r="D219" s="13">
        <v>44223</v>
      </c>
      <c r="E219" s="11">
        <v>0.47916666666666669</v>
      </c>
      <c r="G219" s="4" t="s">
        <v>74</v>
      </c>
      <c r="I219" s="1" t="s">
        <v>23</v>
      </c>
      <c r="J219" s="4" t="str">
        <f>IFERROR(VLOOKUP(I219,Config!$A:$B,2,0),"")</f>
        <v>Giấy lau phòng sạch (55% cellulose, 45% polyester)</v>
      </c>
      <c r="K219" s="1">
        <v>1</v>
      </c>
      <c r="L219" s="4" t="str">
        <f>IFERROR(VLOOKUP(I219,Config!$A:$G,7,0),"")</f>
        <v>Pack</v>
      </c>
      <c r="M219" s="4">
        <f>IFERROR(VLOOKUP(I219,Config!$A:$D,3,0),"")</f>
        <v>0</v>
      </c>
      <c r="N219" s="4">
        <f>IFERROR(VLOOKUP(I219,Config!$A:$F,6,0),"")</f>
        <v>0</v>
      </c>
    </row>
    <row r="220" spans="1:14" x14ac:dyDescent="0.25">
      <c r="A220" s="1">
        <v>220</v>
      </c>
      <c r="B220" s="4">
        <f t="shared" si="6"/>
        <v>2021</v>
      </c>
      <c r="C220" s="4">
        <f t="shared" si="7"/>
        <v>1</v>
      </c>
      <c r="D220" s="13">
        <v>44223</v>
      </c>
      <c r="E220" s="11">
        <v>0.47916666666666669</v>
      </c>
      <c r="G220" s="4" t="s">
        <v>74</v>
      </c>
      <c r="I220" s="1" t="s">
        <v>27</v>
      </c>
      <c r="J220" s="4" t="str">
        <f>IFERROR(VLOOKUP(I220,Config!$A:$B,2,0),"")</f>
        <v>Nitrile gloves size M</v>
      </c>
      <c r="K220" s="1">
        <v>2</v>
      </c>
      <c r="L220" s="4" t="str">
        <f>IFERROR(VLOOKUP(I220,Config!$A:$G,7,0),"")</f>
        <v>Pack</v>
      </c>
      <c r="M220" s="4">
        <f>IFERROR(VLOOKUP(I220,Config!$A:$D,3,0),"")</f>
        <v>0</v>
      </c>
      <c r="N220" s="4">
        <f>IFERROR(VLOOKUP(I220,Config!$A:$F,6,0),"")</f>
        <v>0</v>
      </c>
    </row>
    <row r="221" spans="1:14" x14ac:dyDescent="0.25">
      <c r="A221" s="1">
        <v>221</v>
      </c>
      <c r="B221" s="4">
        <f t="shared" si="6"/>
        <v>2021</v>
      </c>
      <c r="C221" s="4">
        <f t="shared" si="7"/>
        <v>1</v>
      </c>
      <c r="D221" s="13">
        <v>44224</v>
      </c>
      <c r="E221" s="11">
        <v>0.625</v>
      </c>
      <c r="G221" s="4" t="s">
        <v>74</v>
      </c>
      <c r="I221" s="1" t="s">
        <v>28</v>
      </c>
      <c r="J221" s="4" t="str">
        <f>IFERROR(VLOOKUP(I221,Config!$A:$B,2,0),"")</f>
        <v>Cồn IPA</v>
      </c>
      <c r="K221" s="1">
        <v>1.5</v>
      </c>
      <c r="L221" s="4" t="str">
        <f>IFERROR(VLOOKUP(I221,Config!$A:$G,7,0),"")</f>
        <v>Lít</v>
      </c>
      <c r="M221" s="4">
        <f>IFERROR(VLOOKUP(I221,Config!$A:$D,3,0),"")</f>
        <v>0</v>
      </c>
      <c r="N221" s="4">
        <f>IFERROR(VLOOKUP(I221,Config!$A:$F,6,0),"")</f>
        <v>0</v>
      </c>
    </row>
    <row r="222" spans="1:14" x14ac:dyDescent="0.25">
      <c r="A222" s="1">
        <v>222</v>
      </c>
      <c r="B222" s="4">
        <f t="shared" si="6"/>
        <v>2021</v>
      </c>
      <c r="C222" s="4">
        <f t="shared" si="7"/>
        <v>1</v>
      </c>
      <c r="D222" s="13">
        <v>44224</v>
      </c>
      <c r="E222" s="11">
        <v>0.625</v>
      </c>
      <c r="G222" s="4" t="s">
        <v>74</v>
      </c>
      <c r="I222" s="1" t="s">
        <v>25</v>
      </c>
      <c r="J222" s="4" t="str">
        <f>IFERROR(VLOOKUP(I222,Config!$A:$B,2,0),"")</f>
        <v>MPM Cleaning Roll 380*300*10m</v>
      </c>
      <c r="K222" s="1">
        <v>10</v>
      </c>
      <c r="L222" s="4" t="str">
        <f>IFERROR(VLOOKUP(I222,Config!$A:$G,7,0),"")</f>
        <v>Reel</v>
      </c>
      <c r="M222" s="4">
        <f>IFERROR(VLOOKUP(I222,Config!$A:$D,3,0),"")</f>
        <v>0</v>
      </c>
      <c r="N222" s="4">
        <f>IFERROR(VLOOKUP(I222,Config!$A:$F,6,0),"")</f>
        <v>0</v>
      </c>
    </row>
    <row r="223" spans="1:14" x14ac:dyDescent="0.25">
      <c r="A223" s="1">
        <v>223</v>
      </c>
      <c r="B223" s="4">
        <f t="shared" si="6"/>
        <v>2021</v>
      </c>
      <c r="C223" s="4">
        <f t="shared" si="7"/>
        <v>1</v>
      </c>
      <c r="D223" s="13">
        <v>44224</v>
      </c>
      <c r="E223" s="11">
        <v>0.625</v>
      </c>
      <c r="G223" s="4" t="s">
        <v>74</v>
      </c>
      <c r="I223" s="1" t="s">
        <v>97</v>
      </c>
      <c r="J223" s="4" t="str">
        <f>IFERROR(VLOOKUP(I223,Config!$A:$B,2,0),"")</f>
        <v>Nozzle1003</v>
      </c>
      <c r="K223" s="1">
        <v>4</v>
      </c>
      <c r="L223" s="4" t="str">
        <f>IFERROR(VLOOKUP(I223,Config!$A:$G,7,0),"")</f>
        <v>Pac</v>
      </c>
      <c r="M223" s="4">
        <f>IFERROR(VLOOKUP(I223,Config!$A:$D,3,0),"")</f>
        <v>0</v>
      </c>
      <c r="N223" s="4" t="str">
        <f>IFERROR(VLOOKUP(I223,Config!$A:$F,6,0),"")</f>
        <v>03015869-03</v>
      </c>
    </row>
    <row r="224" spans="1:14" x14ac:dyDescent="0.25">
      <c r="A224" s="1">
        <v>224</v>
      </c>
      <c r="B224" s="4">
        <f t="shared" si="6"/>
        <v>2021</v>
      </c>
      <c r="C224" s="4">
        <f t="shared" si="7"/>
        <v>1</v>
      </c>
      <c r="D224" s="13">
        <v>44224</v>
      </c>
      <c r="E224" s="11">
        <v>0.625</v>
      </c>
      <c r="G224" s="4" t="s">
        <v>74</v>
      </c>
      <c r="I224" s="1" t="s">
        <v>81</v>
      </c>
      <c r="J224" s="4" t="str">
        <f>IFERROR(VLOOKUP(I224,Config!$A:$B,2,0),"")</f>
        <v>Túi lọc máy hút bụi</v>
      </c>
      <c r="K224" s="1">
        <v>1</v>
      </c>
      <c r="L224" s="4" t="str">
        <f>IFERROR(VLOOKUP(I224,Config!$A:$G,7,0),"")</f>
        <v>Ea</v>
      </c>
      <c r="M224" s="4">
        <f>IFERROR(VLOOKUP(I224,Config!$A:$D,3,0),"")</f>
        <v>0</v>
      </c>
      <c r="N224" s="4">
        <f>IFERROR(VLOOKUP(I224,Config!$A:$F,6,0),"")</f>
        <v>0</v>
      </c>
    </row>
    <row r="225" spans="1:14" x14ac:dyDescent="0.25">
      <c r="A225" s="1">
        <v>225</v>
      </c>
      <c r="B225" s="4">
        <f t="shared" si="6"/>
        <v>2021</v>
      </c>
      <c r="C225" s="4">
        <f t="shared" si="7"/>
        <v>1</v>
      </c>
      <c r="D225" s="13">
        <v>44224</v>
      </c>
      <c r="E225" s="11">
        <v>0.625</v>
      </c>
      <c r="G225" s="4" t="s">
        <v>74</v>
      </c>
      <c r="I225" s="1" t="s">
        <v>28</v>
      </c>
      <c r="J225" s="4" t="str">
        <f>IFERROR(VLOOKUP(I225,Config!$A:$B,2,0),"")</f>
        <v>Cồn IPA</v>
      </c>
      <c r="K225" s="1">
        <v>4</v>
      </c>
      <c r="L225" s="4" t="str">
        <f>IFERROR(VLOOKUP(I225,Config!$A:$G,7,0),"")</f>
        <v>Lít</v>
      </c>
      <c r="M225" s="4">
        <f>IFERROR(VLOOKUP(I225,Config!$A:$D,3,0),"")</f>
        <v>0</v>
      </c>
      <c r="N225" s="4">
        <f>IFERROR(VLOOKUP(I225,Config!$A:$F,6,0),"")</f>
        <v>0</v>
      </c>
    </row>
    <row r="226" spans="1:14" x14ac:dyDescent="0.25">
      <c r="A226" s="1">
        <v>226</v>
      </c>
      <c r="B226" s="4">
        <f t="shared" si="6"/>
        <v>2021</v>
      </c>
      <c r="C226" s="4">
        <f t="shared" si="7"/>
        <v>1</v>
      </c>
      <c r="D226" s="13">
        <v>44224</v>
      </c>
      <c r="E226" s="11">
        <v>0.625</v>
      </c>
      <c r="G226" s="4" t="s">
        <v>74</v>
      </c>
      <c r="I226" s="1" t="s">
        <v>22</v>
      </c>
      <c r="J226" s="4" t="str">
        <f>IFERROR(VLOOKUP(I226,Config!$A:$B,2,0),"")</f>
        <v>Khăn lau phòng sạch (100% polyester)</v>
      </c>
      <c r="K226" s="1">
        <v>5</v>
      </c>
      <c r="L226" s="4" t="str">
        <f>IFERROR(VLOOKUP(I226,Config!$A:$G,7,0),"")</f>
        <v>Pack</v>
      </c>
      <c r="M226" s="4">
        <f>IFERROR(VLOOKUP(I226,Config!$A:$D,3,0),"")</f>
        <v>0</v>
      </c>
      <c r="N226" s="4">
        <f>IFERROR(VLOOKUP(I226,Config!$A:$F,6,0),"")</f>
        <v>0</v>
      </c>
    </row>
    <row r="227" spans="1:14" x14ac:dyDescent="0.25">
      <c r="A227" s="1">
        <v>227</v>
      </c>
      <c r="B227" s="4">
        <f t="shared" si="6"/>
        <v>2021</v>
      </c>
      <c r="C227" s="4">
        <f t="shared" si="7"/>
        <v>1</v>
      </c>
      <c r="D227" s="13">
        <v>44224</v>
      </c>
      <c r="E227" s="11">
        <v>0.625</v>
      </c>
      <c r="G227" s="4" t="s">
        <v>74</v>
      </c>
      <c r="I227" s="1" t="s">
        <v>23</v>
      </c>
      <c r="J227" s="4" t="str">
        <f>IFERROR(VLOOKUP(I227,Config!$A:$B,2,0),"")</f>
        <v>Giấy lau phòng sạch (55% cellulose, 45% polyester)</v>
      </c>
      <c r="K227" s="1">
        <v>4</v>
      </c>
      <c r="L227" s="4" t="str">
        <f>IFERROR(VLOOKUP(I227,Config!$A:$G,7,0),"")</f>
        <v>Pack</v>
      </c>
      <c r="M227" s="4">
        <f>IFERROR(VLOOKUP(I227,Config!$A:$D,3,0),"")</f>
        <v>0</v>
      </c>
      <c r="N227" s="4">
        <f>IFERROR(VLOOKUP(I227,Config!$A:$F,6,0),"")</f>
        <v>0</v>
      </c>
    </row>
    <row r="228" spans="1:14" x14ac:dyDescent="0.25">
      <c r="A228" s="1">
        <v>228</v>
      </c>
      <c r="B228" s="4">
        <f t="shared" si="6"/>
        <v>2021</v>
      </c>
      <c r="C228" s="4">
        <f t="shared" si="7"/>
        <v>1</v>
      </c>
      <c r="D228" s="13">
        <v>44224</v>
      </c>
      <c r="E228" s="11">
        <v>0.625</v>
      </c>
      <c r="G228" s="4" t="s">
        <v>74</v>
      </c>
      <c r="I228" s="1" t="s">
        <v>25</v>
      </c>
      <c r="J228" s="4" t="str">
        <f>IFERROR(VLOOKUP(I228,Config!$A:$B,2,0),"")</f>
        <v>MPM Cleaning Roll 380*300*10m</v>
      </c>
      <c r="K228" s="1">
        <v>10</v>
      </c>
      <c r="L228" s="4" t="str">
        <f>IFERROR(VLOOKUP(I228,Config!$A:$G,7,0),"")</f>
        <v>Reel</v>
      </c>
      <c r="M228" s="4">
        <f>IFERROR(VLOOKUP(I228,Config!$A:$D,3,0),"")</f>
        <v>0</v>
      </c>
      <c r="N228" s="4">
        <f>IFERROR(VLOOKUP(I228,Config!$A:$F,6,0),"")</f>
        <v>0</v>
      </c>
    </row>
    <row r="229" spans="1:14" x14ac:dyDescent="0.25">
      <c r="A229" s="1">
        <v>229</v>
      </c>
      <c r="B229" s="4">
        <f t="shared" si="6"/>
        <v>2021</v>
      </c>
      <c r="C229" s="4">
        <f t="shared" si="7"/>
        <v>1</v>
      </c>
      <c r="D229" s="13">
        <v>44224</v>
      </c>
      <c r="E229" s="11">
        <v>0.625</v>
      </c>
      <c r="G229" s="4" t="s">
        <v>74</v>
      </c>
      <c r="I229" s="1" t="s">
        <v>27</v>
      </c>
      <c r="J229" s="4" t="str">
        <f>IFERROR(VLOOKUP(I229,Config!$A:$B,2,0),"")</f>
        <v>Nitrile gloves size M</v>
      </c>
      <c r="K229" s="1">
        <v>2</v>
      </c>
      <c r="L229" s="4" t="str">
        <f>IFERROR(VLOOKUP(I229,Config!$A:$G,7,0),"")</f>
        <v>Pack</v>
      </c>
      <c r="M229" s="4">
        <f>IFERROR(VLOOKUP(I229,Config!$A:$D,3,0),"")</f>
        <v>0</v>
      </c>
      <c r="N229" s="4">
        <f>IFERROR(VLOOKUP(I229,Config!$A:$F,6,0),"")</f>
        <v>0</v>
      </c>
    </row>
    <row r="230" spans="1:14" x14ac:dyDescent="0.25">
      <c r="A230" s="1">
        <v>230</v>
      </c>
      <c r="B230" s="4">
        <f t="shared" si="6"/>
        <v>2021</v>
      </c>
      <c r="C230" s="4">
        <f t="shared" si="7"/>
        <v>1</v>
      </c>
      <c r="D230" s="13">
        <v>44224</v>
      </c>
      <c r="E230" s="11">
        <v>0.625</v>
      </c>
      <c r="G230" s="4" t="s">
        <v>74</v>
      </c>
      <c r="I230" s="1" t="s">
        <v>102</v>
      </c>
      <c r="J230" s="4" t="str">
        <f>IFERROR(VLOOKUP(I230,Config!$A:$B,2,0),"")</f>
        <v>Nozzle 1008</v>
      </c>
      <c r="K230" s="1">
        <v>8</v>
      </c>
      <c r="L230" s="4" t="str">
        <f>IFERROR(VLOOKUP(I230,Config!$A:$G,7,0),"")</f>
        <v>Pac</v>
      </c>
      <c r="M230" s="4">
        <f>IFERROR(VLOOKUP(I230,Config!$A:$D,3,0),"")</f>
        <v>0</v>
      </c>
      <c r="N230" s="4" t="str">
        <f>IFERROR(VLOOKUP(I230,Config!$A:$F,6,0),"")</f>
        <v>03099720-01</v>
      </c>
    </row>
    <row r="231" spans="1:14" x14ac:dyDescent="0.25">
      <c r="A231" s="1">
        <v>231</v>
      </c>
      <c r="B231" s="4">
        <f t="shared" si="6"/>
        <v>2021</v>
      </c>
      <c r="C231" s="4">
        <f t="shared" si="7"/>
        <v>1</v>
      </c>
      <c r="D231" s="13">
        <v>44225</v>
      </c>
      <c r="E231" s="11">
        <v>0.58333333333333337</v>
      </c>
      <c r="G231" s="4" t="s">
        <v>74</v>
      </c>
      <c r="I231" s="24" t="s">
        <v>29</v>
      </c>
      <c r="J231" s="4" t="str">
        <f>IFERROR(VLOOKUP(I231,Config!$A:$B,2,0),"")</f>
        <v>Khẩu trang</v>
      </c>
      <c r="K231" s="1">
        <v>4</v>
      </c>
      <c r="L231" s="4" t="str">
        <f>IFERROR(VLOOKUP(I231,Config!$A:$G,7,0),"")</f>
        <v>Pack</v>
      </c>
      <c r="M231" s="4">
        <f>IFERROR(VLOOKUP(I231,Config!$A:$D,3,0),"")</f>
        <v>0</v>
      </c>
      <c r="N231" s="4">
        <f>IFERROR(VLOOKUP(I231,Config!$A:$F,6,0),"")</f>
        <v>0</v>
      </c>
    </row>
    <row r="232" spans="1:14" x14ac:dyDescent="0.25">
      <c r="A232" s="1">
        <v>232</v>
      </c>
      <c r="B232" s="4">
        <f t="shared" si="6"/>
        <v>2021</v>
      </c>
      <c r="C232" s="4">
        <f t="shared" si="7"/>
        <v>1</v>
      </c>
      <c r="D232" s="13">
        <v>44225</v>
      </c>
      <c r="E232" s="11">
        <v>0.58333333333333337</v>
      </c>
      <c r="G232" s="4" t="s">
        <v>74</v>
      </c>
      <c r="I232" s="1" t="s">
        <v>424</v>
      </c>
      <c r="J232" s="4" t="str">
        <f>IFERROR(VLOOKUP(I232,Config!$A:$B,2,0),"")</f>
        <v>Găng tay tĩnh điện màu trắng ( Sz: M)</v>
      </c>
      <c r="K232" s="1">
        <v>60</v>
      </c>
      <c r="L232" s="4" t="str">
        <f>IFERROR(VLOOKUP(I232,Config!$A:$G,7,0),"")</f>
        <v>Pair</v>
      </c>
      <c r="M232" s="4">
        <f>IFERROR(VLOOKUP(I232,Config!$A:$D,3,0),"")</f>
        <v>0</v>
      </c>
      <c r="N232" s="4">
        <f>IFERROR(VLOOKUP(I232,Config!$A:$F,6,0),"")</f>
        <v>0</v>
      </c>
    </row>
    <row r="233" spans="1:14" x14ac:dyDescent="0.25">
      <c r="A233" s="1">
        <v>233</v>
      </c>
      <c r="B233" s="4">
        <f t="shared" si="6"/>
        <v>2021</v>
      </c>
      <c r="C233" s="4">
        <f t="shared" si="7"/>
        <v>1</v>
      </c>
      <c r="D233" s="13">
        <v>44225</v>
      </c>
      <c r="E233" s="11">
        <v>0.58333333333333337</v>
      </c>
      <c r="G233" s="4" t="s">
        <v>74</v>
      </c>
      <c r="I233" s="1" t="s">
        <v>28</v>
      </c>
      <c r="J233" s="4" t="str">
        <f>IFERROR(VLOOKUP(I233,Config!$A:$B,2,0),"")</f>
        <v>Cồn IPA</v>
      </c>
      <c r="K233" s="1">
        <v>4</v>
      </c>
      <c r="L233" s="4" t="str">
        <f>IFERROR(VLOOKUP(I233,Config!$A:$G,7,0),"")</f>
        <v>Lít</v>
      </c>
      <c r="M233" s="4">
        <f>IFERROR(VLOOKUP(I233,Config!$A:$D,3,0),"")</f>
        <v>0</v>
      </c>
      <c r="N233" s="4">
        <f>IFERROR(VLOOKUP(I233,Config!$A:$F,6,0),"")</f>
        <v>0</v>
      </c>
    </row>
    <row r="234" spans="1:14" x14ac:dyDescent="0.25">
      <c r="A234" s="1">
        <v>234</v>
      </c>
      <c r="B234" s="4">
        <f t="shared" si="6"/>
        <v>2021</v>
      </c>
      <c r="C234" s="4">
        <f t="shared" si="7"/>
        <v>1</v>
      </c>
      <c r="D234" s="13">
        <v>44225</v>
      </c>
      <c r="E234" s="11">
        <v>0.58333333333333337</v>
      </c>
      <c r="G234" s="4" t="s">
        <v>74</v>
      </c>
      <c r="I234" s="1" t="s">
        <v>25</v>
      </c>
      <c r="J234" s="4" t="str">
        <f>IFERROR(VLOOKUP(I234,Config!$A:$B,2,0),"")</f>
        <v>MPM Cleaning Roll 380*300*10m</v>
      </c>
      <c r="K234" s="1">
        <v>10</v>
      </c>
      <c r="L234" s="4" t="str">
        <f>IFERROR(VLOOKUP(I234,Config!$A:$G,7,0),"")</f>
        <v>Reel</v>
      </c>
      <c r="M234" s="4">
        <f>IFERROR(VLOOKUP(I234,Config!$A:$D,3,0),"")</f>
        <v>0</v>
      </c>
      <c r="N234" s="4">
        <f>IFERROR(VLOOKUP(I234,Config!$A:$F,6,0),"")</f>
        <v>0</v>
      </c>
    </row>
    <row r="235" spans="1:14" x14ac:dyDescent="0.25">
      <c r="A235" s="1">
        <v>235</v>
      </c>
      <c r="B235" s="4">
        <f t="shared" si="6"/>
        <v>2021</v>
      </c>
      <c r="C235" s="4">
        <f t="shared" si="7"/>
        <v>1</v>
      </c>
      <c r="D235" s="13">
        <v>44225</v>
      </c>
      <c r="E235" s="11">
        <v>0.58333333333333337</v>
      </c>
      <c r="G235" s="4" t="s">
        <v>74</v>
      </c>
      <c r="I235" s="1" t="s">
        <v>426</v>
      </c>
      <c r="J235" s="4" t="str">
        <f>IFERROR(VLOOKUP(I235,Config!$A:$B,2,0),"")</f>
        <v>PL Splice Tape 8mm for ASM  FUJI DETECTI</v>
      </c>
      <c r="K235" s="1">
        <v>10</v>
      </c>
      <c r="L235" s="4" t="str">
        <f>IFERROR(VLOOKUP(I235,Config!$A:$G,7,0),"")</f>
        <v>Box</v>
      </c>
      <c r="M235" s="4">
        <f>IFERROR(VLOOKUP(I235,Config!$A:$D,3,0),"")</f>
        <v>0</v>
      </c>
      <c r="N235" s="4">
        <f>IFERROR(VLOOKUP(I235,Config!$A:$F,6,0),"")</f>
        <v>0</v>
      </c>
    </row>
    <row r="236" spans="1:14" x14ac:dyDescent="0.25">
      <c r="A236" s="1">
        <v>236</v>
      </c>
      <c r="B236" s="4">
        <f t="shared" si="6"/>
        <v>2021</v>
      </c>
      <c r="C236" s="4">
        <f t="shared" si="7"/>
        <v>1</v>
      </c>
      <c r="D236" s="13">
        <v>44225</v>
      </c>
      <c r="E236" s="11">
        <v>0.58333333333333337</v>
      </c>
      <c r="G236" s="4" t="s">
        <v>74</v>
      </c>
      <c r="I236" s="1" t="s">
        <v>28</v>
      </c>
      <c r="J236" s="4" t="str">
        <f>IFERROR(VLOOKUP(I236,Config!$A:$B,2,0),"")</f>
        <v>Cồn IPA</v>
      </c>
      <c r="K236" s="1">
        <v>4</v>
      </c>
      <c r="L236" s="4" t="str">
        <f>IFERROR(VLOOKUP(I236,Config!$A:$G,7,0),"")</f>
        <v>Lít</v>
      </c>
      <c r="M236" s="4">
        <f>IFERROR(VLOOKUP(I236,Config!$A:$D,3,0),"")</f>
        <v>0</v>
      </c>
      <c r="N236" s="4">
        <f>IFERROR(VLOOKUP(I236,Config!$A:$F,6,0),"")</f>
        <v>0</v>
      </c>
    </row>
    <row r="237" spans="1:14" x14ac:dyDescent="0.25">
      <c r="A237" s="1">
        <v>237</v>
      </c>
      <c r="B237" s="4">
        <f t="shared" si="6"/>
        <v>2021</v>
      </c>
      <c r="C237" s="4">
        <f t="shared" si="7"/>
        <v>1</v>
      </c>
      <c r="D237" s="13">
        <v>44225</v>
      </c>
      <c r="E237" s="11">
        <v>0.58333333333333337</v>
      </c>
      <c r="G237" s="4" t="s">
        <v>74</v>
      </c>
      <c r="I237" s="1" t="s">
        <v>22</v>
      </c>
      <c r="J237" s="4" t="str">
        <f>IFERROR(VLOOKUP(I237,Config!$A:$B,2,0),"")</f>
        <v>Khăn lau phòng sạch (100% polyester)</v>
      </c>
      <c r="K237" s="1">
        <v>3</v>
      </c>
      <c r="L237" s="4" t="str">
        <f>IFERROR(VLOOKUP(I237,Config!$A:$G,7,0),"")</f>
        <v>Pack</v>
      </c>
      <c r="M237" s="4">
        <f>IFERROR(VLOOKUP(I237,Config!$A:$D,3,0),"")</f>
        <v>0</v>
      </c>
      <c r="N237" s="4">
        <f>IFERROR(VLOOKUP(I237,Config!$A:$F,6,0),"")</f>
        <v>0</v>
      </c>
    </row>
    <row r="238" spans="1:14" x14ac:dyDescent="0.25">
      <c r="A238" s="1">
        <v>238</v>
      </c>
      <c r="B238" s="4">
        <f t="shared" si="6"/>
        <v>2021</v>
      </c>
      <c r="C238" s="4">
        <f t="shared" si="7"/>
        <v>1</v>
      </c>
      <c r="D238" s="13">
        <v>44225</v>
      </c>
      <c r="E238" s="11">
        <v>0.58333333333333337</v>
      </c>
      <c r="G238" s="4" t="s">
        <v>74</v>
      </c>
      <c r="I238" s="1" t="s">
        <v>23</v>
      </c>
      <c r="J238" s="4" t="str">
        <f>IFERROR(VLOOKUP(I238,Config!$A:$B,2,0),"")</f>
        <v>Giấy lau phòng sạch (55% cellulose, 45% polyester)</v>
      </c>
      <c r="K238" s="1">
        <v>2</v>
      </c>
      <c r="L238" s="4" t="str">
        <f>IFERROR(VLOOKUP(I238,Config!$A:$G,7,0),"")</f>
        <v>Pack</v>
      </c>
      <c r="M238" s="4">
        <f>IFERROR(VLOOKUP(I238,Config!$A:$D,3,0),"")</f>
        <v>0</v>
      </c>
      <c r="N238" s="4">
        <f>IFERROR(VLOOKUP(I238,Config!$A:$F,6,0),"")</f>
        <v>0</v>
      </c>
    </row>
    <row r="239" spans="1:14" x14ac:dyDescent="0.25">
      <c r="A239" s="1">
        <v>239</v>
      </c>
      <c r="B239" s="4">
        <f t="shared" si="6"/>
        <v>2021</v>
      </c>
      <c r="C239" s="4">
        <f t="shared" si="7"/>
        <v>1</v>
      </c>
      <c r="D239" s="13">
        <v>44225</v>
      </c>
      <c r="E239" s="11">
        <v>0.58333333333333337</v>
      </c>
      <c r="G239" s="4" t="s">
        <v>74</v>
      </c>
      <c r="I239" s="1" t="s">
        <v>27</v>
      </c>
      <c r="J239" s="4" t="str">
        <f>IFERROR(VLOOKUP(I239,Config!$A:$B,2,0),"")</f>
        <v>Nitrile gloves size M</v>
      </c>
      <c r="K239" s="1">
        <v>2</v>
      </c>
      <c r="L239" s="4" t="str">
        <f>IFERROR(VLOOKUP(I239,Config!$A:$G,7,0),"")</f>
        <v>Pack</v>
      </c>
      <c r="M239" s="4">
        <f>IFERROR(VLOOKUP(I239,Config!$A:$D,3,0),"")</f>
        <v>0</v>
      </c>
      <c r="N239" s="4">
        <f>IFERROR(VLOOKUP(I239,Config!$A:$F,6,0),"")</f>
        <v>0</v>
      </c>
    </row>
    <row r="240" spans="1:14" x14ac:dyDescent="0.25">
      <c r="A240" s="1">
        <v>240</v>
      </c>
      <c r="B240" s="4">
        <f t="shared" si="6"/>
        <v>2021</v>
      </c>
      <c r="C240" s="4">
        <f t="shared" si="7"/>
        <v>1</v>
      </c>
      <c r="D240" s="13">
        <v>44226</v>
      </c>
      <c r="E240" s="11">
        <v>0.625</v>
      </c>
      <c r="G240" s="4" t="s">
        <v>74</v>
      </c>
      <c r="I240" s="1" t="s">
        <v>28</v>
      </c>
      <c r="J240" s="4" t="str">
        <f>IFERROR(VLOOKUP(I240,Config!$A:$B,2,0),"")</f>
        <v>Cồn IPA</v>
      </c>
      <c r="K240" s="1">
        <v>2.5</v>
      </c>
      <c r="L240" s="4" t="str">
        <f>IFERROR(VLOOKUP(I240,Config!$A:$G,7,0),"")</f>
        <v>Lít</v>
      </c>
      <c r="M240" s="4">
        <f>IFERROR(VLOOKUP(I240,Config!$A:$D,3,0),"")</f>
        <v>0</v>
      </c>
      <c r="N240" s="4">
        <f>IFERROR(VLOOKUP(I240,Config!$A:$F,6,0),"")</f>
        <v>0</v>
      </c>
    </row>
    <row r="241" spans="1:14" x14ac:dyDescent="0.25">
      <c r="A241" s="1">
        <v>241</v>
      </c>
      <c r="B241" s="4">
        <f t="shared" si="6"/>
        <v>2021</v>
      </c>
      <c r="C241" s="4">
        <f t="shared" si="7"/>
        <v>1</v>
      </c>
      <c r="D241" s="13">
        <v>44226</v>
      </c>
      <c r="E241" s="11">
        <v>0.625</v>
      </c>
      <c r="G241" s="4" t="s">
        <v>74</v>
      </c>
      <c r="I241" s="1" t="s">
        <v>50</v>
      </c>
      <c r="J241" s="4" t="str">
        <f>IFERROR(VLOOKUP(I241,Config!$A:$B,2,0),"")</f>
        <v>Tem in barcode Zebra</v>
      </c>
      <c r="K241" s="1">
        <v>2</v>
      </c>
      <c r="L241" s="4" t="str">
        <f>IFERROR(VLOOKUP(I241,Config!$A:$G,7,0),"")</f>
        <v>Reel</v>
      </c>
      <c r="M241" s="4">
        <f>IFERROR(VLOOKUP(I241,Config!$A:$D,3,0),"")</f>
        <v>0</v>
      </c>
      <c r="N241" s="4">
        <f>IFERROR(VLOOKUP(I241,Config!$A:$F,6,0),"")</f>
        <v>0</v>
      </c>
    </row>
    <row r="242" spans="1:14" x14ac:dyDescent="0.25">
      <c r="A242" s="1">
        <v>242</v>
      </c>
      <c r="B242" s="4">
        <f t="shared" si="6"/>
        <v>2021</v>
      </c>
      <c r="C242" s="4">
        <f t="shared" si="7"/>
        <v>1</v>
      </c>
      <c r="D242" s="13">
        <v>44226</v>
      </c>
      <c r="E242" s="11">
        <v>0.625</v>
      </c>
      <c r="G242" s="4" t="s">
        <v>74</v>
      </c>
      <c r="I242" s="1" t="s">
        <v>94</v>
      </c>
      <c r="J242" s="4" t="str">
        <f>IFERROR(VLOOKUP(I242,Config!$A:$B,2,0),"")</f>
        <v>Thảm dính bụi</v>
      </c>
      <c r="K242" s="1">
        <v>6</v>
      </c>
      <c r="L242" s="4" t="str">
        <f>IFERROR(VLOOKUP(I242,Config!$A:$G,7,0),"")</f>
        <v>Ea</v>
      </c>
      <c r="M242" s="4">
        <f>IFERROR(VLOOKUP(I242,Config!$A:$D,3,0),"")</f>
        <v>0</v>
      </c>
      <c r="N242" s="4">
        <f>IFERROR(VLOOKUP(I242,Config!$A:$F,6,0),"")</f>
        <v>0</v>
      </c>
    </row>
    <row r="243" spans="1:14" x14ac:dyDescent="0.25">
      <c r="A243" s="1">
        <v>243</v>
      </c>
      <c r="B243" s="4">
        <f t="shared" si="6"/>
        <v>2021</v>
      </c>
      <c r="C243" s="4">
        <f t="shared" si="7"/>
        <v>1</v>
      </c>
      <c r="D243" s="13">
        <v>44226</v>
      </c>
      <c r="E243" s="11">
        <v>0.625</v>
      </c>
      <c r="G243" s="4" t="s">
        <v>74</v>
      </c>
      <c r="I243" s="1" t="s">
        <v>28</v>
      </c>
      <c r="J243" s="4" t="str">
        <f>IFERROR(VLOOKUP(I243,Config!$A:$B,2,0),"")</f>
        <v>Cồn IPA</v>
      </c>
      <c r="K243" s="1">
        <v>23</v>
      </c>
      <c r="L243" s="4" t="str">
        <f>IFERROR(VLOOKUP(I243,Config!$A:$G,7,0),"")</f>
        <v>Lít</v>
      </c>
      <c r="M243" s="4">
        <f>IFERROR(VLOOKUP(I243,Config!$A:$D,3,0),"")</f>
        <v>0</v>
      </c>
      <c r="N243" s="4">
        <f>IFERROR(VLOOKUP(I243,Config!$A:$F,6,0),"")</f>
        <v>0</v>
      </c>
    </row>
    <row r="244" spans="1:14" x14ac:dyDescent="0.25">
      <c r="A244" s="1">
        <v>244</v>
      </c>
      <c r="B244" s="4">
        <f t="shared" si="6"/>
        <v>2021</v>
      </c>
      <c r="C244" s="4">
        <f t="shared" si="7"/>
        <v>1</v>
      </c>
      <c r="D244" s="13">
        <v>44226</v>
      </c>
      <c r="E244" s="11">
        <v>0.625</v>
      </c>
      <c r="G244" s="4" t="s">
        <v>74</v>
      </c>
      <c r="I244" s="1" t="s">
        <v>22</v>
      </c>
      <c r="J244" s="4" t="str">
        <f>IFERROR(VLOOKUP(I244,Config!$A:$B,2,0),"")</f>
        <v>Khăn lau phòng sạch (100% polyester)</v>
      </c>
      <c r="K244" s="1">
        <v>3</v>
      </c>
      <c r="L244" s="4" t="str">
        <f>IFERROR(VLOOKUP(I244,Config!$A:$G,7,0),"")</f>
        <v>Pack</v>
      </c>
      <c r="M244" s="4">
        <f>IFERROR(VLOOKUP(I244,Config!$A:$D,3,0),"")</f>
        <v>0</v>
      </c>
      <c r="N244" s="4">
        <f>IFERROR(VLOOKUP(I244,Config!$A:$F,6,0),"")</f>
        <v>0</v>
      </c>
    </row>
    <row r="245" spans="1:14" x14ac:dyDescent="0.25">
      <c r="A245" s="1">
        <v>245</v>
      </c>
      <c r="B245" s="4">
        <f t="shared" si="6"/>
        <v>2021</v>
      </c>
      <c r="C245" s="4">
        <f t="shared" si="7"/>
        <v>1</v>
      </c>
      <c r="D245" s="13">
        <v>44226</v>
      </c>
      <c r="E245" s="11">
        <v>0.625</v>
      </c>
      <c r="G245" s="4" t="s">
        <v>74</v>
      </c>
      <c r="I245" s="1" t="s">
        <v>23</v>
      </c>
      <c r="J245" s="4" t="str">
        <f>IFERROR(VLOOKUP(I245,Config!$A:$B,2,0),"")</f>
        <v>Giấy lau phòng sạch (55% cellulose, 45% polyester)</v>
      </c>
      <c r="K245" s="1">
        <v>3</v>
      </c>
      <c r="L245" s="4" t="str">
        <f>IFERROR(VLOOKUP(I245,Config!$A:$G,7,0),"")</f>
        <v>Pack</v>
      </c>
      <c r="M245" s="4">
        <f>IFERROR(VLOOKUP(I245,Config!$A:$D,3,0),"")</f>
        <v>0</v>
      </c>
      <c r="N245" s="4">
        <f>IFERROR(VLOOKUP(I245,Config!$A:$F,6,0),"")</f>
        <v>0</v>
      </c>
    </row>
    <row r="246" spans="1:14" x14ac:dyDescent="0.25">
      <c r="A246" s="1">
        <v>246</v>
      </c>
      <c r="B246" s="4">
        <f t="shared" si="6"/>
        <v>2021</v>
      </c>
      <c r="C246" s="4">
        <f t="shared" si="7"/>
        <v>1</v>
      </c>
      <c r="D246" s="13">
        <v>44226</v>
      </c>
      <c r="E246" s="11">
        <v>0.625</v>
      </c>
      <c r="G246" s="4" t="s">
        <v>74</v>
      </c>
      <c r="I246" s="1" t="s">
        <v>25</v>
      </c>
      <c r="J246" s="4" t="str">
        <f>IFERROR(VLOOKUP(I246,Config!$A:$B,2,0),"")</f>
        <v>MPM Cleaning Roll 380*300*10m</v>
      </c>
      <c r="K246" s="1">
        <v>10</v>
      </c>
      <c r="L246" s="4" t="str">
        <f>IFERROR(VLOOKUP(I246,Config!$A:$G,7,0),"")</f>
        <v>Reel</v>
      </c>
      <c r="M246" s="4">
        <f>IFERROR(VLOOKUP(I246,Config!$A:$D,3,0),"")</f>
        <v>0</v>
      </c>
      <c r="N246" s="4">
        <f>IFERROR(VLOOKUP(I246,Config!$A:$F,6,0),"")</f>
        <v>0</v>
      </c>
    </row>
    <row r="247" spans="1:14" x14ac:dyDescent="0.25">
      <c r="A247" s="1">
        <v>247</v>
      </c>
      <c r="B247" s="4">
        <f t="shared" si="6"/>
        <v>2021</v>
      </c>
      <c r="C247" s="4">
        <f t="shared" si="7"/>
        <v>1</v>
      </c>
      <c r="D247" s="13">
        <v>44226</v>
      </c>
      <c r="E247" s="11">
        <v>0.625</v>
      </c>
      <c r="G247" s="4" t="s">
        <v>74</v>
      </c>
      <c r="I247" s="1" t="s">
        <v>45</v>
      </c>
      <c r="J247" s="4" t="str">
        <f>IFERROR(VLOOKUP(I247,Config!$A:$B,2,0),"")</f>
        <v>Băng dính dán LCR</v>
      </c>
      <c r="K247" s="1">
        <v>1</v>
      </c>
      <c r="L247" s="4" t="str">
        <f>IFERROR(VLOOKUP(I247,Config!$A:$G,7,0),"")</f>
        <v>Reel</v>
      </c>
      <c r="M247" s="4">
        <f>IFERROR(VLOOKUP(I247,Config!$A:$D,3,0),"")</f>
        <v>0</v>
      </c>
      <c r="N247" s="4">
        <f>IFERROR(VLOOKUP(I247,Config!$A:$F,6,0),"")</f>
        <v>0</v>
      </c>
    </row>
    <row r="248" spans="1:14" x14ac:dyDescent="0.25">
      <c r="A248" s="1">
        <v>248</v>
      </c>
      <c r="B248" s="4">
        <f t="shared" si="6"/>
        <v>2021</v>
      </c>
      <c r="C248" s="4">
        <f t="shared" si="7"/>
        <v>2</v>
      </c>
      <c r="D248" s="13">
        <v>44228</v>
      </c>
      <c r="E248" s="11">
        <v>0.41666666666666669</v>
      </c>
      <c r="G248" s="4" t="s">
        <v>74</v>
      </c>
      <c r="I248" s="24" t="s">
        <v>39</v>
      </c>
      <c r="J248" s="4" t="str">
        <f>IFERROR(VLOOKUP(I248,Config!$A:$B,2,0),"")</f>
        <v>Băng dính đen 1cm</v>
      </c>
      <c r="K248" s="1">
        <v>2</v>
      </c>
      <c r="L248" s="4" t="str">
        <f>IFERROR(VLOOKUP(I248,Config!$A:$G,7,0),"")</f>
        <v>Reel</v>
      </c>
      <c r="M248" s="4">
        <f>IFERROR(VLOOKUP(I248,Config!$A:$D,3,0),"")</f>
        <v>0</v>
      </c>
      <c r="N248" s="4">
        <f>IFERROR(VLOOKUP(I248,Config!$A:$F,6,0),"")</f>
        <v>0</v>
      </c>
    </row>
    <row r="249" spans="1:14" x14ac:dyDescent="0.25">
      <c r="A249" s="1">
        <v>249</v>
      </c>
      <c r="B249" s="4">
        <f t="shared" si="6"/>
        <v>2021</v>
      </c>
      <c r="C249" s="4">
        <f t="shared" si="7"/>
        <v>2</v>
      </c>
      <c r="D249" s="13">
        <v>44228</v>
      </c>
      <c r="E249" s="11">
        <v>0.41666666666666669</v>
      </c>
      <c r="G249" s="4" t="s">
        <v>74</v>
      </c>
      <c r="I249" s="1" t="s">
        <v>424</v>
      </c>
      <c r="J249" s="4" t="str">
        <f>IFERROR(VLOOKUP(I249,Config!$A:$B,2,0),"")</f>
        <v>Găng tay tĩnh điện màu trắng ( Sz: M)</v>
      </c>
      <c r="K249" s="1">
        <v>60</v>
      </c>
      <c r="L249" s="4" t="str">
        <f>IFERROR(VLOOKUP(I249,Config!$A:$G,7,0),"")</f>
        <v>Pair</v>
      </c>
      <c r="M249" s="4">
        <f>IFERROR(VLOOKUP(I249,Config!$A:$D,3,0),"")</f>
        <v>0</v>
      </c>
      <c r="N249" s="4">
        <f>IFERROR(VLOOKUP(I249,Config!$A:$F,6,0),"")</f>
        <v>0</v>
      </c>
    </row>
    <row r="250" spans="1:14" x14ac:dyDescent="0.25">
      <c r="A250" s="1">
        <v>250</v>
      </c>
      <c r="B250" s="4">
        <f t="shared" si="6"/>
        <v>2021</v>
      </c>
      <c r="C250" s="4">
        <f t="shared" si="7"/>
        <v>2</v>
      </c>
      <c r="D250" s="13">
        <v>44228</v>
      </c>
      <c r="E250" s="11">
        <v>0.41666666666666669</v>
      </c>
      <c r="G250" s="4" t="s">
        <v>74</v>
      </c>
      <c r="I250" s="24" t="s">
        <v>29</v>
      </c>
      <c r="J250" s="4" t="str">
        <f>IFERROR(VLOOKUP(I250,Config!$A:$B,2,0),"")</f>
        <v>Khẩu trang</v>
      </c>
      <c r="K250" s="1">
        <v>5</v>
      </c>
      <c r="L250" s="4" t="str">
        <f>IFERROR(VLOOKUP(I250,Config!$A:$G,7,0),"")</f>
        <v>Pack</v>
      </c>
      <c r="M250" s="4">
        <f>IFERROR(VLOOKUP(I250,Config!$A:$D,3,0),"")</f>
        <v>0</v>
      </c>
      <c r="N250" s="4">
        <f>IFERROR(VLOOKUP(I250,Config!$A:$F,6,0),"")</f>
        <v>0</v>
      </c>
    </row>
    <row r="251" spans="1:14" x14ac:dyDescent="0.25">
      <c r="A251" s="1">
        <v>251</v>
      </c>
      <c r="B251" s="4">
        <f t="shared" si="6"/>
        <v>2021</v>
      </c>
      <c r="C251" s="4">
        <f t="shared" si="7"/>
        <v>2</v>
      </c>
      <c r="D251" s="13">
        <v>44228</v>
      </c>
      <c r="E251" s="11">
        <v>0.41666666666666669</v>
      </c>
      <c r="G251" s="4" t="s">
        <v>74</v>
      </c>
      <c r="I251" s="1" t="s">
        <v>102</v>
      </c>
      <c r="J251" s="4" t="str">
        <f>IFERROR(VLOOKUP(I251,Config!$A:$B,2,0),"")</f>
        <v>Nozzle 1008</v>
      </c>
      <c r="K251" s="1">
        <v>2</v>
      </c>
      <c r="L251" s="4" t="str">
        <f>IFERROR(VLOOKUP(I251,Config!$A:$G,7,0),"")</f>
        <v>Pac</v>
      </c>
      <c r="M251" s="4">
        <f>IFERROR(VLOOKUP(I251,Config!$A:$D,3,0),"")</f>
        <v>0</v>
      </c>
      <c r="N251" s="4" t="str">
        <f>IFERROR(VLOOKUP(I251,Config!$A:$F,6,0),"")</f>
        <v>03099720-01</v>
      </c>
    </row>
    <row r="252" spans="1:14" x14ac:dyDescent="0.25">
      <c r="A252" s="1">
        <v>252</v>
      </c>
      <c r="B252" s="4">
        <f t="shared" si="6"/>
        <v>2021</v>
      </c>
      <c r="C252" s="4">
        <f t="shared" si="7"/>
        <v>2</v>
      </c>
      <c r="D252" s="13">
        <v>44228</v>
      </c>
      <c r="E252" s="11">
        <v>0.41666666666666669</v>
      </c>
      <c r="G252" s="4" t="s">
        <v>74</v>
      </c>
      <c r="I252" s="1" t="s">
        <v>28</v>
      </c>
      <c r="J252" s="4" t="str">
        <f>IFERROR(VLOOKUP(I252,Config!$A:$B,2,0),"")</f>
        <v>Cồn IPA</v>
      </c>
      <c r="K252" s="1">
        <v>1.5</v>
      </c>
      <c r="L252" s="4" t="str">
        <f>IFERROR(VLOOKUP(I252,Config!$A:$G,7,0),"")</f>
        <v>Lít</v>
      </c>
      <c r="M252" s="4">
        <f>IFERROR(VLOOKUP(I252,Config!$A:$D,3,0),"")</f>
        <v>0</v>
      </c>
      <c r="N252" s="4">
        <f>IFERROR(VLOOKUP(I252,Config!$A:$F,6,0),"")</f>
        <v>0</v>
      </c>
    </row>
    <row r="253" spans="1:14" x14ac:dyDescent="0.25">
      <c r="A253" s="1">
        <v>253</v>
      </c>
      <c r="B253" s="4">
        <f t="shared" si="6"/>
        <v>2021</v>
      </c>
      <c r="C253" s="4">
        <f t="shared" si="7"/>
        <v>2</v>
      </c>
      <c r="D253" s="13">
        <v>44228</v>
      </c>
      <c r="E253" s="11">
        <v>0.41666666666666669</v>
      </c>
      <c r="G253" s="4" t="s">
        <v>74</v>
      </c>
      <c r="I253" s="1" t="s">
        <v>22</v>
      </c>
      <c r="J253" s="4" t="str">
        <f>IFERROR(VLOOKUP(I253,Config!$A:$B,2,0),"")</f>
        <v>Khăn lau phòng sạch (100% polyester)</v>
      </c>
      <c r="K253" s="1">
        <v>4</v>
      </c>
      <c r="L253" s="4" t="str">
        <f>IFERROR(VLOOKUP(I253,Config!$A:$G,7,0),"")</f>
        <v>Pack</v>
      </c>
      <c r="M253" s="4">
        <f>IFERROR(VLOOKUP(I253,Config!$A:$D,3,0),"")</f>
        <v>0</v>
      </c>
      <c r="N253" s="4">
        <f>IFERROR(VLOOKUP(I253,Config!$A:$F,6,0),"")</f>
        <v>0</v>
      </c>
    </row>
    <row r="254" spans="1:14" x14ac:dyDescent="0.25">
      <c r="A254" s="1">
        <v>254</v>
      </c>
      <c r="B254" s="4">
        <f t="shared" si="6"/>
        <v>2021</v>
      </c>
      <c r="C254" s="4">
        <f t="shared" si="7"/>
        <v>2</v>
      </c>
      <c r="D254" s="13">
        <v>44228</v>
      </c>
      <c r="E254" s="11">
        <v>0.41666666666666669</v>
      </c>
      <c r="G254" s="4" t="s">
        <v>74</v>
      </c>
      <c r="I254" s="1" t="s">
        <v>27</v>
      </c>
      <c r="J254" s="4" t="str">
        <f>IFERROR(VLOOKUP(I254,Config!$A:$B,2,0),"")</f>
        <v>Nitrile gloves size M</v>
      </c>
      <c r="K254" s="1">
        <v>3</v>
      </c>
      <c r="L254" s="4" t="str">
        <f>IFERROR(VLOOKUP(I254,Config!$A:$G,7,0),"")</f>
        <v>Pack</v>
      </c>
      <c r="M254" s="4">
        <f>IFERROR(VLOOKUP(I254,Config!$A:$D,3,0),"")</f>
        <v>0</v>
      </c>
      <c r="N254" s="4">
        <f>IFERROR(VLOOKUP(I254,Config!$A:$F,6,0),"")</f>
        <v>0</v>
      </c>
    </row>
    <row r="255" spans="1:14" x14ac:dyDescent="0.25">
      <c r="A255" s="1">
        <v>255</v>
      </c>
      <c r="B255" s="4">
        <f t="shared" si="6"/>
        <v>2021</v>
      </c>
      <c r="C255" s="4">
        <f t="shared" si="7"/>
        <v>2</v>
      </c>
      <c r="D255" s="13">
        <v>44228</v>
      </c>
      <c r="E255" s="11">
        <v>0.41666666666666669</v>
      </c>
      <c r="G255" s="4" t="s">
        <v>74</v>
      </c>
      <c r="I255" s="1" t="s">
        <v>25</v>
      </c>
      <c r="J255" s="4" t="str">
        <f>IFERROR(VLOOKUP(I255,Config!$A:$B,2,0),"")</f>
        <v>MPM Cleaning Roll 380*300*10m</v>
      </c>
      <c r="K255" s="1">
        <v>10</v>
      </c>
      <c r="L255" s="4" t="str">
        <f>IFERROR(VLOOKUP(I255,Config!$A:$G,7,0),"")</f>
        <v>Reel</v>
      </c>
      <c r="M255" s="4">
        <f>IFERROR(VLOOKUP(I255,Config!$A:$D,3,0),"")</f>
        <v>0</v>
      </c>
      <c r="N255" s="4">
        <f>IFERROR(VLOOKUP(I255,Config!$A:$F,6,0),"")</f>
        <v>0</v>
      </c>
    </row>
    <row r="256" spans="1:14" x14ac:dyDescent="0.25">
      <c r="A256" s="1">
        <v>256</v>
      </c>
      <c r="B256" s="4">
        <f t="shared" si="6"/>
        <v>2021</v>
      </c>
      <c r="C256" s="4">
        <f t="shared" si="7"/>
        <v>2</v>
      </c>
      <c r="D256" s="13">
        <v>44228</v>
      </c>
      <c r="E256" s="11">
        <v>0.41666666666666669</v>
      </c>
      <c r="G256" s="4" t="s">
        <v>74</v>
      </c>
      <c r="I256" s="1" t="s">
        <v>426</v>
      </c>
      <c r="J256" s="4" t="str">
        <f>IFERROR(VLOOKUP(I256,Config!$A:$B,2,0),"")</f>
        <v>PL Splice Tape 8mm for ASM  FUJI DETECTI</v>
      </c>
      <c r="K256" s="1">
        <v>10</v>
      </c>
      <c r="L256" s="4" t="str">
        <f>IFERROR(VLOOKUP(I256,Config!$A:$G,7,0),"")</f>
        <v>Box</v>
      </c>
      <c r="M256" s="4">
        <f>IFERROR(VLOOKUP(I256,Config!$A:$D,3,0),"")</f>
        <v>0</v>
      </c>
      <c r="N256" s="4">
        <f>IFERROR(VLOOKUP(I256,Config!$A:$F,6,0),"")</f>
        <v>0</v>
      </c>
    </row>
    <row r="257" spans="1:14" x14ac:dyDescent="0.25">
      <c r="A257" s="1">
        <v>257</v>
      </c>
      <c r="B257" s="4">
        <f t="shared" ref="B257:B320" si="8">YEAR(D257)</f>
        <v>2021</v>
      </c>
      <c r="C257" s="4">
        <f t="shared" ref="C257:C320" si="9">MONTH(D257)</f>
        <v>2</v>
      </c>
      <c r="D257" s="13">
        <v>44228</v>
      </c>
      <c r="E257" s="11">
        <v>0.41666666666666669</v>
      </c>
      <c r="G257" s="4" t="s">
        <v>74</v>
      </c>
      <c r="I257" s="1" t="s">
        <v>75</v>
      </c>
      <c r="J257" s="4" t="str">
        <f>IFERROR(VLOOKUP(I257,Config!$A:$B,2,0),"")</f>
        <v>Tape in nhãn máy in cầm tay 12mm</v>
      </c>
      <c r="K257" s="1">
        <v>1</v>
      </c>
      <c r="L257" s="4" t="str">
        <f>IFERROR(VLOOKUP(I257,Config!$A:$G,7,0),"")</f>
        <v>Reel</v>
      </c>
      <c r="M257" s="4">
        <f>IFERROR(VLOOKUP(I257,Config!$A:$D,3,0),"")</f>
        <v>0</v>
      </c>
      <c r="N257" s="4">
        <f>IFERROR(VLOOKUP(I257,Config!$A:$F,6,0),"")</f>
        <v>0</v>
      </c>
    </row>
    <row r="258" spans="1:14" x14ac:dyDescent="0.25">
      <c r="A258" s="1">
        <v>258</v>
      </c>
      <c r="B258" s="4">
        <f t="shared" si="8"/>
        <v>2021</v>
      </c>
      <c r="C258" s="4">
        <f t="shared" si="9"/>
        <v>2</v>
      </c>
      <c r="D258" s="13">
        <v>44229</v>
      </c>
      <c r="E258" s="11">
        <v>0.58333333333333337</v>
      </c>
      <c r="G258" s="4" t="s">
        <v>74</v>
      </c>
      <c r="I258" s="1" t="s">
        <v>28</v>
      </c>
      <c r="J258" s="4" t="str">
        <f>IFERROR(VLOOKUP(I258,Config!$A:$B,2,0),"")</f>
        <v>Cồn IPA</v>
      </c>
      <c r="K258" s="1">
        <v>2.5</v>
      </c>
      <c r="L258" s="4" t="str">
        <f>IFERROR(VLOOKUP(I258,Config!$A:$G,7,0),"")</f>
        <v>Lít</v>
      </c>
      <c r="M258" s="4">
        <f>IFERROR(VLOOKUP(I258,Config!$A:$D,3,0),"")</f>
        <v>0</v>
      </c>
      <c r="N258" s="4">
        <f>IFERROR(VLOOKUP(I258,Config!$A:$F,6,0),"")</f>
        <v>0</v>
      </c>
    </row>
    <row r="259" spans="1:14" x14ac:dyDescent="0.25">
      <c r="A259" s="1">
        <v>259</v>
      </c>
      <c r="B259" s="4">
        <f t="shared" si="8"/>
        <v>2021</v>
      </c>
      <c r="C259" s="4">
        <f t="shared" si="9"/>
        <v>2</v>
      </c>
      <c r="D259" s="13">
        <v>44229</v>
      </c>
      <c r="E259" s="11">
        <v>0.58333333333333337</v>
      </c>
      <c r="G259" s="4" t="s">
        <v>74</v>
      </c>
      <c r="I259" s="1" t="s">
        <v>23</v>
      </c>
      <c r="J259" s="4" t="str">
        <f>IFERROR(VLOOKUP(I259,Config!$A:$B,2,0),"")</f>
        <v>Giấy lau phòng sạch (55% cellulose, 45% polyester)</v>
      </c>
      <c r="K259" s="1">
        <v>3</v>
      </c>
      <c r="L259" s="4" t="str">
        <f>IFERROR(VLOOKUP(I259,Config!$A:$G,7,0),"")</f>
        <v>Pack</v>
      </c>
      <c r="M259" s="4">
        <f>IFERROR(VLOOKUP(I259,Config!$A:$D,3,0),"")</f>
        <v>0</v>
      </c>
      <c r="N259" s="4">
        <f>IFERROR(VLOOKUP(I259,Config!$A:$F,6,0),"")</f>
        <v>0</v>
      </c>
    </row>
    <row r="260" spans="1:14" x14ac:dyDescent="0.25">
      <c r="A260" s="1">
        <v>260</v>
      </c>
      <c r="B260" s="4">
        <f t="shared" si="8"/>
        <v>2021</v>
      </c>
      <c r="C260" s="4">
        <f t="shared" si="9"/>
        <v>2</v>
      </c>
      <c r="D260" s="13">
        <v>44229</v>
      </c>
      <c r="E260" s="11">
        <v>0.58333333333333337</v>
      </c>
      <c r="G260" s="4" t="s">
        <v>74</v>
      </c>
      <c r="I260" s="1" t="s">
        <v>27</v>
      </c>
      <c r="J260" s="4" t="str">
        <f>IFERROR(VLOOKUP(I260,Config!$A:$B,2,0),"")</f>
        <v>Nitrile gloves size M</v>
      </c>
      <c r="K260" s="1">
        <v>1</v>
      </c>
      <c r="L260" s="4" t="str">
        <f>IFERROR(VLOOKUP(I260,Config!$A:$G,7,0),"")</f>
        <v>Pack</v>
      </c>
      <c r="M260" s="4">
        <f>IFERROR(VLOOKUP(I260,Config!$A:$D,3,0),"")</f>
        <v>0</v>
      </c>
      <c r="N260" s="4">
        <f>IFERROR(VLOOKUP(I260,Config!$A:$F,6,0),"")</f>
        <v>0</v>
      </c>
    </row>
    <row r="261" spans="1:14" x14ac:dyDescent="0.25">
      <c r="A261" s="1">
        <v>261</v>
      </c>
      <c r="B261" s="4">
        <f t="shared" si="8"/>
        <v>2021</v>
      </c>
      <c r="C261" s="4">
        <f t="shared" si="9"/>
        <v>2</v>
      </c>
      <c r="D261" s="13">
        <v>44229</v>
      </c>
      <c r="E261" s="11">
        <v>0.58333333333333337</v>
      </c>
      <c r="G261" s="4" t="s">
        <v>74</v>
      </c>
      <c r="I261" s="1" t="s">
        <v>28</v>
      </c>
      <c r="J261" s="4" t="str">
        <f>IFERROR(VLOOKUP(I261,Config!$A:$B,2,0),"")</f>
        <v>Cồn IPA</v>
      </c>
      <c r="K261" s="1">
        <v>4.5</v>
      </c>
      <c r="L261" s="4" t="str">
        <f>IFERROR(VLOOKUP(I261,Config!$A:$G,7,0),"")</f>
        <v>Lít</v>
      </c>
      <c r="M261" s="4">
        <f>IFERROR(VLOOKUP(I261,Config!$A:$D,3,0),"")</f>
        <v>0</v>
      </c>
      <c r="N261" s="4">
        <f>IFERROR(VLOOKUP(I261,Config!$A:$F,6,0),"")</f>
        <v>0</v>
      </c>
    </row>
    <row r="262" spans="1:14" x14ac:dyDescent="0.25">
      <c r="A262" s="1">
        <v>262</v>
      </c>
      <c r="B262" s="4">
        <f t="shared" si="8"/>
        <v>2021</v>
      </c>
      <c r="C262" s="4">
        <f t="shared" si="9"/>
        <v>2</v>
      </c>
      <c r="D262" s="13">
        <v>44229</v>
      </c>
      <c r="E262" s="11">
        <v>0.58333333333333337</v>
      </c>
      <c r="G262" s="4" t="s">
        <v>74</v>
      </c>
      <c r="I262" s="1" t="s">
        <v>27</v>
      </c>
      <c r="J262" s="4" t="str">
        <f>IFERROR(VLOOKUP(I262,Config!$A:$B,2,0),"")</f>
        <v>Nitrile gloves size M</v>
      </c>
      <c r="K262" s="1">
        <v>1</v>
      </c>
      <c r="L262" s="4" t="str">
        <f>IFERROR(VLOOKUP(I262,Config!$A:$G,7,0),"")</f>
        <v>Pack</v>
      </c>
      <c r="M262" s="4">
        <f>IFERROR(VLOOKUP(I262,Config!$A:$D,3,0),"")</f>
        <v>0</v>
      </c>
      <c r="N262" s="4">
        <f>IFERROR(VLOOKUP(I262,Config!$A:$F,6,0),"")</f>
        <v>0</v>
      </c>
    </row>
    <row r="263" spans="1:14" x14ac:dyDescent="0.25">
      <c r="A263" s="1">
        <v>263</v>
      </c>
      <c r="B263" s="4">
        <f t="shared" si="8"/>
        <v>2021</v>
      </c>
      <c r="C263" s="4">
        <f t="shared" si="9"/>
        <v>2</v>
      </c>
      <c r="D263" s="13">
        <v>44229</v>
      </c>
      <c r="E263" s="11">
        <v>0.58333333333333337</v>
      </c>
      <c r="G263" s="4" t="s">
        <v>74</v>
      </c>
      <c r="I263" s="1" t="s">
        <v>22</v>
      </c>
      <c r="J263" s="4" t="str">
        <f>IFERROR(VLOOKUP(I263,Config!$A:$B,2,0),"")</f>
        <v>Khăn lau phòng sạch (100% polyester)</v>
      </c>
      <c r="K263" s="1">
        <v>2</v>
      </c>
      <c r="L263" s="4" t="str">
        <f>IFERROR(VLOOKUP(I263,Config!$A:$G,7,0),"")</f>
        <v>Pack</v>
      </c>
      <c r="M263" s="4">
        <f>IFERROR(VLOOKUP(I263,Config!$A:$D,3,0),"")</f>
        <v>0</v>
      </c>
      <c r="N263" s="4">
        <f>IFERROR(VLOOKUP(I263,Config!$A:$F,6,0),"")</f>
        <v>0</v>
      </c>
    </row>
    <row r="264" spans="1:14" x14ac:dyDescent="0.25">
      <c r="A264" s="1">
        <v>264</v>
      </c>
      <c r="B264" s="4">
        <f t="shared" si="8"/>
        <v>2021</v>
      </c>
      <c r="C264" s="4">
        <f t="shared" si="9"/>
        <v>2</v>
      </c>
      <c r="D264" s="13">
        <v>44229</v>
      </c>
      <c r="E264" s="11">
        <v>0.58333333333333337</v>
      </c>
      <c r="G264" s="4" t="s">
        <v>74</v>
      </c>
      <c r="I264" s="1" t="s">
        <v>25</v>
      </c>
      <c r="J264" s="4" t="str">
        <f>IFERROR(VLOOKUP(I264,Config!$A:$B,2,0),"")</f>
        <v>MPM Cleaning Roll 380*300*10m</v>
      </c>
      <c r="K264" s="1">
        <v>10</v>
      </c>
      <c r="L264" s="4" t="str">
        <f>IFERROR(VLOOKUP(I264,Config!$A:$G,7,0),"")</f>
        <v>Reel</v>
      </c>
      <c r="M264" s="4">
        <f>IFERROR(VLOOKUP(I264,Config!$A:$D,3,0),"")</f>
        <v>0</v>
      </c>
      <c r="N264" s="4">
        <f>IFERROR(VLOOKUP(I264,Config!$A:$F,6,0),"")</f>
        <v>0</v>
      </c>
    </row>
    <row r="265" spans="1:14" x14ac:dyDescent="0.25">
      <c r="A265" s="1">
        <v>265</v>
      </c>
      <c r="B265" s="4">
        <f t="shared" si="8"/>
        <v>2021</v>
      </c>
      <c r="C265" s="4">
        <f t="shared" si="9"/>
        <v>2</v>
      </c>
      <c r="D265" s="13">
        <v>44230</v>
      </c>
      <c r="E265" s="11">
        <v>0.5625</v>
      </c>
      <c r="G265" s="4" t="s">
        <v>74</v>
      </c>
      <c r="I265" s="1" t="s">
        <v>28</v>
      </c>
      <c r="J265" s="4" t="str">
        <f>IFERROR(VLOOKUP(I265,Config!$A:$B,2,0),"")</f>
        <v>Cồn IPA</v>
      </c>
      <c r="K265" s="1">
        <v>2</v>
      </c>
      <c r="L265" s="4" t="str">
        <f>IFERROR(VLOOKUP(I265,Config!$A:$G,7,0),"")</f>
        <v>Lít</v>
      </c>
      <c r="M265" s="4">
        <f>IFERROR(VLOOKUP(I265,Config!$A:$D,3,0),"")</f>
        <v>0</v>
      </c>
      <c r="N265" s="4">
        <f>IFERROR(VLOOKUP(I265,Config!$A:$F,6,0),"")</f>
        <v>0</v>
      </c>
    </row>
    <row r="266" spans="1:14" x14ac:dyDescent="0.25">
      <c r="A266" s="1">
        <v>266</v>
      </c>
      <c r="B266" s="4">
        <f t="shared" si="8"/>
        <v>2021</v>
      </c>
      <c r="C266" s="4">
        <f t="shared" si="9"/>
        <v>2</v>
      </c>
      <c r="D266" s="13">
        <v>44230</v>
      </c>
      <c r="E266" s="11">
        <v>0.5625</v>
      </c>
      <c r="G266" s="4" t="s">
        <v>74</v>
      </c>
      <c r="I266" s="1" t="s">
        <v>22</v>
      </c>
      <c r="J266" s="4" t="str">
        <f>IFERROR(VLOOKUP(I266,Config!$A:$B,2,0),"")</f>
        <v>Khăn lau phòng sạch (100% polyester)</v>
      </c>
      <c r="K266" s="1">
        <v>2</v>
      </c>
      <c r="L266" s="4" t="str">
        <f>IFERROR(VLOOKUP(I266,Config!$A:$G,7,0),"")</f>
        <v>Pack</v>
      </c>
      <c r="M266" s="4">
        <f>IFERROR(VLOOKUP(I266,Config!$A:$D,3,0),"")</f>
        <v>0</v>
      </c>
      <c r="N266" s="4">
        <f>IFERROR(VLOOKUP(I266,Config!$A:$F,6,0),"")</f>
        <v>0</v>
      </c>
    </row>
    <row r="267" spans="1:14" x14ac:dyDescent="0.25">
      <c r="A267" s="1">
        <v>267</v>
      </c>
      <c r="B267" s="4">
        <f t="shared" si="8"/>
        <v>2021</v>
      </c>
      <c r="C267" s="4">
        <f t="shared" si="9"/>
        <v>2</v>
      </c>
      <c r="D267" s="13">
        <v>44230</v>
      </c>
      <c r="E267" s="11">
        <v>0.5625</v>
      </c>
      <c r="G267" s="4" t="s">
        <v>74</v>
      </c>
      <c r="I267" s="1" t="s">
        <v>424</v>
      </c>
      <c r="J267" s="4" t="str">
        <f>IFERROR(VLOOKUP(I267,Config!$A:$B,2,0),"")</f>
        <v>Găng tay tĩnh điện màu trắng ( Sz: M)</v>
      </c>
      <c r="K267" s="1">
        <v>20</v>
      </c>
      <c r="L267" s="4" t="str">
        <f>IFERROR(VLOOKUP(I267,Config!$A:$G,7,0),"")</f>
        <v>Pair</v>
      </c>
      <c r="M267" s="4">
        <f>IFERROR(VLOOKUP(I267,Config!$A:$D,3,0),"")</f>
        <v>0</v>
      </c>
      <c r="N267" s="4">
        <f>IFERROR(VLOOKUP(I267,Config!$A:$F,6,0),"")</f>
        <v>0</v>
      </c>
    </row>
    <row r="268" spans="1:14" x14ac:dyDescent="0.25">
      <c r="A268" s="1">
        <v>268</v>
      </c>
      <c r="B268" s="4">
        <f t="shared" si="8"/>
        <v>2021</v>
      </c>
      <c r="C268" s="4">
        <f t="shared" si="9"/>
        <v>2</v>
      </c>
      <c r="D268" s="13">
        <v>44230</v>
      </c>
      <c r="E268" s="11">
        <v>0.5625</v>
      </c>
      <c r="G268" s="4" t="s">
        <v>74</v>
      </c>
      <c r="I268" s="1" t="s">
        <v>28</v>
      </c>
      <c r="J268" s="4" t="str">
        <f>IFERROR(VLOOKUP(I268,Config!$A:$B,2,0),"")</f>
        <v>Cồn IPA</v>
      </c>
      <c r="K268" s="1">
        <v>3.5</v>
      </c>
      <c r="L268" s="4" t="str">
        <f>IFERROR(VLOOKUP(I268,Config!$A:$G,7,0),"")</f>
        <v>Lít</v>
      </c>
      <c r="M268" s="4">
        <f>IFERROR(VLOOKUP(I268,Config!$A:$D,3,0),"")</f>
        <v>0</v>
      </c>
      <c r="N268" s="4">
        <f>IFERROR(VLOOKUP(I268,Config!$A:$F,6,0),"")</f>
        <v>0</v>
      </c>
    </row>
    <row r="269" spans="1:14" x14ac:dyDescent="0.25">
      <c r="A269" s="1">
        <v>269</v>
      </c>
      <c r="B269" s="4">
        <f t="shared" si="8"/>
        <v>2021</v>
      </c>
      <c r="C269" s="4">
        <f t="shared" si="9"/>
        <v>2</v>
      </c>
      <c r="D269" s="13">
        <v>44230</v>
      </c>
      <c r="E269" s="11">
        <v>0.5625</v>
      </c>
      <c r="G269" s="4" t="s">
        <v>74</v>
      </c>
      <c r="I269" s="1" t="s">
        <v>22</v>
      </c>
      <c r="J269" s="4" t="str">
        <f>IFERROR(VLOOKUP(I269,Config!$A:$B,2,0),"")</f>
        <v>Khăn lau phòng sạch (100% polyester)</v>
      </c>
      <c r="K269" s="1">
        <v>2</v>
      </c>
      <c r="L269" s="4" t="str">
        <f>IFERROR(VLOOKUP(I269,Config!$A:$G,7,0),"")</f>
        <v>Pack</v>
      </c>
      <c r="M269" s="4">
        <f>IFERROR(VLOOKUP(I269,Config!$A:$D,3,0),"")</f>
        <v>0</v>
      </c>
      <c r="N269" s="4">
        <f>IFERROR(VLOOKUP(I269,Config!$A:$F,6,0),"")</f>
        <v>0</v>
      </c>
    </row>
    <row r="270" spans="1:14" x14ac:dyDescent="0.25">
      <c r="A270" s="1">
        <v>270</v>
      </c>
      <c r="B270" s="4">
        <f t="shared" si="8"/>
        <v>2021</v>
      </c>
      <c r="C270" s="4">
        <f t="shared" si="9"/>
        <v>2</v>
      </c>
      <c r="D270" s="13">
        <v>44230</v>
      </c>
      <c r="E270" s="11">
        <v>0.5625</v>
      </c>
      <c r="G270" s="4" t="s">
        <v>74</v>
      </c>
      <c r="I270" s="1" t="s">
        <v>25</v>
      </c>
      <c r="J270" s="4" t="str">
        <f>IFERROR(VLOOKUP(I270,Config!$A:$B,2,0),"")</f>
        <v>MPM Cleaning Roll 380*300*10m</v>
      </c>
      <c r="K270" s="1">
        <v>10</v>
      </c>
      <c r="L270" s="4" t="str">
        <f>IFERROR(VLOOKUP(I270,Config!$A:$G,7,0),"")</f>
        <v>Reel</v>
      </c>
      <c r="M270" s="4">
        <f>IFERROR(VLOOKUP(I270,Config!$A:$D,3,0),"")</f>
        <v>0</v>
      </c>
      <c r="N270" s="4">
        <f>IFERROR(VLOOKUP(I270,Config!$A:$F,6,0),"")</f>
        <v>0</v>
      </c>
    </row>
    <row r="271" spans="1:14" x14ac:dyDescent="0.25">
      <c r="A271" s="1">
        <v>271</v>
      </c>
      <c r="B271" s="4">
        <f t="shared" si="8"/>
        <v>2021</v>
      </c>
      <c r="C271" s="4">
        <f t="shared" si="9"/>
        <v>2</v>
      </c>
      <c r="D271" s="13">
        <v>44231</v>
      </c>
      <c r="E271" s="11">
        <v>0.625</v>
      </c>
      <c r="G271" s="4" t="s">
        <v>74</v>
      </c>
      <c r="I271" s="1" t="s">
        <v>424</v>
      </c>
      <c r="J271" s="4" t="str">
        <f>IFERROR(VLOOKUP(I271,Config!$A:$B,2,0),"")</f>
        <v>Găng tay tĩnh điện màu trắng ( Sz: M)</v>
      </c>
      <c r="K271" s="1">
        <v>60</v>
      </c>
      <c r="L271" s="4" t="str">
        <f>IFERROR(VLOOKUP(I271,Config!$A:$G,7,0),"")</f>
        <v>Pair</v>
      </c>
      <c r="M271" s="4">
        <f>IFERROR(VLOOKUP(I271,Config!$A:$D,3,0),"")</f>
        <v>0</v>
      </c>
      <c r="N271" s="4">
        <f>IFERROR(VLOOKUP(I271,Config!$A:$F,6,0),"")</f>
        <v>0</v>
      </c>
    </row>
    <row r="272" spans="1:14" x14ac:dyDescent="0.25">
      <c r="A272" s="1">
        <v>272</v>
      </c>
      <c r="B272" s="4">
        <f t="shared" si="8"/>
        <v>2021</v>
      </c>
      <c r="C272" s="4">
        <f t="shared" si="9"/>
        <v>2</v>
      </c>
      <c r="D272" s="13">
        <v>44231</v>
      </c>
      <c r="E272" s="11">
        <v>0.625</v>
      </c>
      <c r="G272" s="4" t="s">
        <v>74</v>
      </c>
      <c r="I272" s="1" t="s">
        <v>25</v>
      </c>
      <c r="J272" s="4" t="str">
        <f>IFERROR(VLOOKUP(I272,Config!$A:$B,2,0),"")</f>
        <v>MPM Cleaning Roll 380*300*10m</v>
      </c>
      <c r="K272" s="1">
        <v>10</v>
      </c>
      <c r="L272" s="4" t="str">
        <f>IFERROR(VLOOKUP(I272,Config!$A:$G,7,0),"")</f>
        <v>Reel</v>
      </c>
      <c r="M272" s="4">
        <f>IFERROR(VLOOKUP(I272,Config!$A:$D,3,0),"")</f>
        <v>0</v>
      </c>
      <c r="N272" s="4">
        <f>IFERROR(VLOOKUP(I272,Config!$A:$F,6,0),"")</f>
        <v>0</v>
      </c>
    </row>
    <row r="273" spans="1:14" x14ac:dyDescent="0.25">
      <c r="A273" s="1">
        <v>273</v>
      </c>
      <c r="B273" s="4">
        <f t="shared" si="8"/>
        <v>2021</v>
      </c>
      <c r="C273" s="4">
        <f t="shared" si="9"/>
        <v>2</v>
      </c>
      <c r="D273" s="13">
        <v>44231</v>
      </c>
      <c r="E273" s="11">
        <v>0.625</v>
      </c>
      <c r="G273" s="4" t="s">
        <v>74</v>
      </c>
      <c r="I273" s="1" t="s">
        <v>23</v>
      </c>
      <c r="J273" s="4" t="str">
        <f>IFERROR(VLOOKUP(I273,Config!$A:$B,2,0),"")</f>
        <v>Giấy lau phòng sạch (55% cellulose, 45% polyester)</v>
      </c>
      <c r="K273" s="1">
        <v>5</v>
      </c>
      <c r="L273" s="4" t="str">
        <f>IFERROR(VLOOKUP(I273,Config!$A:$G,7,0),"")</f>
        <v>Pack</v>
      </c>
      <c r="M273" s="4">
        <f>IFERROR(VLOOKUP(I273,Config!$A:$D,3,0),"")</f>
        <v>0</v>
      </c>
      <c r="N273" s="4">
        <f>IFERROR(VLOOKUP(I273,Config!$A:$F,6,0),"")</f>
        <v>0</v>
      </c>
    </row>
    <row r="274" spans="1:14" x14ac:dyDescent="0.25">
      <c r="A274" s="1">
        <v>274</v>
      </c>
      <c r="B274" s="4">
        <f t="shared" si="8"/>
        <v>2021</v>
      </c>
      <c r="C274" s="4">
        <f t="shared" si="9"/>
        <v>2</v>
      </c>
      <c r="D274" s="13">
        <v>44231</v>
      </c>
      <c r="E274" s="11">
        <v>0.625</v>
      </c>
      <c r="G274" s="4" t="s">
        <v>74</v>
      </c>
      <c r="I274" s="1" t="s">
        <v>28</v>
      </c>
      <c r="J274" s="4" t="str">
        <f>IFERROR(VLOOKUP(I274,Config!$A:$B,2,0),"")</f>
        <v>Cồn IPA</v>
      </c>
      <c r="K274" s="1">
        <v>1.5</v>
      </c>
      <c r="L274" s="4" t="str">
        <f>IFERROR(VLOOKUP(I274,Config!$A:$G,7,0),"")</f>
        <v>Lít</v>
      </c>
      <c r="M274" s="4">
        <f>IFERROR(VLOOKUP(I274,Config!$A:$D,3,0),"")</f>
        <v>0</v>
      </c>
      <c r="N274" s="4">
        <f>IFERROR(VLOOKUP(I274,Config!$A:$F,6,0),"")</f>
        <v>0</v>
      </c>
    </row>
    <row r="275" spans="1:14" x14ac:dyDescent="0.25">
      <c r="A275" s="1">
        <v>275</v>
      </c>
      <c r="B275" s="4">
        <f t="shared" si="8"/>
        <v>2021</v>
      </c>
      <c r="C275" s="4">
        <f t="shared" si="9"/>
        <v>2</v>
      </c>
      <c r="D275" s="13">
        <v>44231</v>
      </c>
      <c r="E275" s="11">
        <v>0.625</v>
      </c>
      <c r="G275" s="4" t="s">
        <v>74</v>
      </c>
      <c r="I275" s="24" t="s">
        <v>29</v>
      </c>
      <c r="J275" s="4" t="str">
        <f>IFERROR(VLOOKUP(I275,Config!$A:$B,2,0),"")</f>
        <v>Khẩu trang</v>
      </c>
      <c r="K275" s="1">
        <v>3</v>
      </c>
      <c r="L275" s="4" t="str">
        <f>IFERROR(VLOOKUP(I275,Config!$A:$G,7,0),"")</f>
        <v>Pack</v>
      </c>
      <c r="M275" s="4">
        <f>IFERROR(VLOOKUP(I275,Config!$A:$D,3,0),"")</f>
        <v>0</v>
      </c>
      <c r="N275" s="4">
        <f>IFERROR(VLOOKUP(I275,Config!$A:$F,6,0),"")</f>
        <v>0</v>
      </c>
    </row>
    <row r="276" spans="1:14" x14ac:dyDescent="0.25">
      <c r="A276" s="1">
        <v>276</v>
      </c>
      <c r="B276" s="4">
        <f t="shared" si="8"/>
        <v>2021</v>
      </c>
      <c r="C276" s="4">
        <f t="shared" si="9"/>
        <v>2</v>
      </c>
      <c r="D276" s="13">
        <v>44231</v>
      </c>
      <c r="E276" s="11">
        <v>0.625</v>
      </c>
      <c r="G276" s="4" t="s">
        <v>74</v>
      </c>
      <c r="I276" s="1" t="s">
        <v>28</v>
      </c>
      <c r="J276" s="4" t="str">
        <f>IFERROR(VLOOKUP(I276,Config!$A:$B,2,0),"")</f>
        <v>Cồn IPA</v>
      </c>
      <c r="K276" s="1">
        <v>1</v>
      </c>
      <c r="L276" s="4" t="str">
        <f>IFERROR(VLOOKUP(I276,Config!$A:$G,7,0),"")</f>
        <v>Lít</v>
      </c>
      <c r="M276" s="4">
        <f>IFERROR(VLOOKUP(I276,Config!$A:$D,3,0),"")</f>
        <v>0</v>
      </c>
      <c r="N276" s="4">
        <f>IFERROR(VLOOKUP(I276,Config!$A:$F,6,0),"")</f>
        <v>0</v>
      </c>
    </row>
    <row r="277" spans="1:14" x14ac:dyDescent="0.25">
      <c r="A277" s="1">
        <v>277</v>
      </c>
      <c r="B277" s="4">
        <f t="shared" si="8"/>
        <v>2021</v>
      </c>
      <c r="C277" s="4">
        <f t="shared" si="9"/>
        <v>2</v>
      </c>
      <c r="D277" s="13">
        <v>44231</v>
      </c>
      <c r="E277" s="11">
        <v>0.625</v>
      </c>
      <c r="G277" s="4" t="s">
        <v>74</v>
      </c>
      <c r="I277" s="1" t="s">
        <v>22</v>
      </c>
      <c r="J277" s="4" t="str">
        <f>IFERROR(VLOOKUP(I277,Config!$A:$B,2,0),"")</f>
        <v>Khăn lau phòng sạch (100% polyester)</v>
      </c>
      <c r="K277" s="1">
        <v>2</v>
      </c>
      <c r="L277" s="4" t="str">
        <f>IFERROR(VLOOKUP(I277,Config!$A:$G,7,0),"")</f>
        <v>Pack</v>
      </c>
      <c r="M277" s="4">
        <f>IFERROR(VLOOKUP(I277,Config!$A:$D,3,0),"")</f>
        <v>0</v>
      </c>
      <c r="N277" s="4">
        <f>IFERROR(VLOOKUP(I277,Config!$A:$F,6,0),"")</f>
        <v>0</v>
      </c>
    </row>
    <row r="278" spans="1:14" x14ac:dyDescent="0.25">
      <c r="A278" s="1">
        <v>278</v>
      </c>
      <c r="B278" s="4">
        <f t="shared" si="8"/>
        <v>2021</v>
      </c>
      <c r="C278" s="4">
        <f t="shared" si="9"/>
        <v>2</v>
      </c>
      <c r="D278" s="13">
        <v>44231</v>
      </c>
      <c r="E278" s="11">
        <v>0.625</v>
      </c>
      <c r="G278" s="4" t="s">
        <v>74</v>
      </c>
      <c r="I278" s="1" t="s">
        <v>27</v>
      </c>
      <c r="J278" s="4" t="str">
        <f>IFERROR(VLOOKUP(I278,Config!$A:$B,2,0),"")</f>
        <v>Nitrile gloves size M</v>
      </c>
      <c r="K278" s="1">
        <v>1</v>
      </c>
      <c r="L278" s="4" t="str">
        <f>IFERROR(VLOOKUP(I278,Config!$A:$G,7,0),"")</f>
        <v>Pack</v>
      </c>
      <c r="M278" s="4">
        <f>IFERROR(VLOOKUP(I278,Config!$A:$D,3,0),"")</f>
        <v>0</v>
      </c>
      <c r="N278" s="4">
        <f>IFERROR(VLOOKUP(I278,Config!$A:$F,6,0),"")</f>
        <v>0</v>
      </c>
    </row>
    <row r="279" spans="1:14" x14ac:dyDescent="0.25">
      <c r="A279" s="1">
        <v>279</v>
      </c>
      <c r="B279" s="4">
        <f t="shared" si="8"/>
        <v>2021</v>
      </c>
      <c r="C279" s="4">
        <f t="shared" si="9"/>
        <v>2</v>
      </c>
      <c r="D279" s="13">
        <v>44231</v>
      </c>
      <c r="E279" s="11">
        <v>0.625</v>
      </c>
      <c r="G279" s="4" t="s">
        <v>74</v>
      </c>
      <c r="I279" s="1" t="s">
        <v>23</v>
      </c>
      <c r="J279" s="4" t="str">
        <f>IFERROR(VLOOKUP(I279,Config!$A:$B,2,0),"")</f>
        <v>Giấy lau phòng sạch (55% cellulose, 45% polyester)</v>
      </c>
      <c r="K279" s="1">
        <v>1</v>
      </c>
      <c r="L279" s="4" t="str">
        <f>IFERROR(VLOOKUP(I279,Config!$A:$G,7,0),"")</f>
        <v>Pack</v>
      </c>
      <c r="M279" s="4">
        <f>IFERROR(VLOOKUP(I279,Config!$A:$D,3,0),"")</f>
        <v>0</v>
      </c>
      <c r="N279" s="4">
        <f>IFERROR(VLOOKUP(I279,Config!$A:$F,6,0),"")</f>
        <v>0</v>
      </c>
    </row>
    <row r="280" spans="1:14" x14ac:dyDescent="0.25">
      <c r="A280" s="1">
        <v>280</v>
      </c>
      <c r="B280" s="4">
        <f t="shared" si="8"/>
        <v>2021</v>
      </c>
      <c r="C280" s="4">
        <f t="shared" si="9"/>
        <v>2</v>
      </c>
      <c r="D280" s="13">
        <v>44231</v>
      </c>
      <c r="E280" s="11">
        <v>0.625</v>
      </c>
      <c r="G280" s="4" t="s">
        <v>74</v>
      </c>
      <c r="I280" s="1" t="s">
        <v>50</v>
      </c>
      <c r="J280" s="4" t="str">
        <f>IFERROR(VLOOKUP(I280,Config!$A:$B,2,0),"")</f>
        <v>Tem in barcode Zebra</v>
      </c>
      <c r="K280" s="1">
        <v>4</v>
      </c>
      <c r="L280" s="4" t="str">
        <f>IFERROR(VLOOKUP(I280,Config!$A:$G,7,0),"")</f>
        <v>Reel</v>
      </c>
      <c r="M280" s="4">
        <f>IFERROR(VLOOKUP(I280,Config!$A:$D,3,0),"")</f>
        <v>0</v>
      </c>
      <c r="N280" s="4">
        <f>IFERROR(VLOOKUP(I280,Config!$A:$F,6,0),"")</f>
        <v>0</v>
      </c>
    </row>
    <row r="281" spans="1:14" x14ac:dyDescent="0.25">
      <c r="A281" s="1">
        <v>281</v>
      </c>
      <c r="B281" s="4">
        <f t="shared" si="8"/>
        <v>2021</v>
      </c>
      <c r="C281" s="4">
        <f t="shared" si="9"/>
        <v>2</v>
      </c>
      <c r="D281" s="13">
        <v>44232</v>
      </c>
      <c r="E281" s="11">
        <v>0.66666666666666663</v>
      </c>
      <c r="G281" s="4" t="s">
        <v>74</v>
      </c>
      <c r="I281" s="1" t="s">
        <v>28</v>
      </c>
      <c r="J281" s="4" t="str">
        <f>IFERROR(VLOOKUP(I281,Config!$A:$B,2,0),"")</f>
        <v>Cồn IPA</v>
      </c>
      <c r="K281" s="1">
        <v>2</v>
      </c>
      <c r="L281" s="4" t="str">
        <f>IFERROR(VLOOKUP(I281,Config!$A:$G,7,0),"")</f>
        <v>Lít</v>
      </c>
      <c r="M281" s="4">
        <f>IFERROR(VLOOKUP(I281,Config!$A:$D,3,0),"")</f>
        <v>0</v>
      </c>
      <c r="N281" s="4">
        <f>IFERROR(VLOOKUP(I281,Config!$A:$F,6,0),"")</f>
        <v>0</v>
      </c>
    </row>
    <row r="282" spans="1:14" x14ac:dyDescent="0.25">
      <c r="A282" s="1">
        <v>282</v>
      </c>
      <c r="B282" s="4">
        <f t="shared" si="8"/>
        <v>2021</v>
      </c>
      <c r="C282" s="4">
        <f t="shared" si="9"/>
        <v>2</v>
      </c>
      <c r="D282" s="13">
        <v>44232</v>
      </c>
      <c r="E282" s="11">
        <v>0.66666666666666663</v>
      </c>
      <c r="G282" s="4" t="s">
        <v>74</v>
      </c>
      <c r="I282" s="1" t="s">
        <v>426</v>
      </c>
      <c r="J282" s="4" t="str">
        <f>IFERROR(VLOOKUP(I282,Config!$A:$B,2,0),"")</f>
        <v>PL Splice Tape 8mm for ASM  FUJI DETECTI</v>
      </c>
      <c r="K282" s="1">
        <v>11</v>
      </c>
      <c r="L282" s="4" t="str">
        <f>IFERROR(VLOOKUP(I282,Config!$A:$G,7,0),"")</f>
        <v>Box</v>
      </c>
      <c r="M282" s="4">
        <f>IFERROR(VLOOKUP(I282,Config!$A:$D,3,0),"")</f>
        <v>0</v>
      </c>
      <c r="N282" s="4">
        <f>IFERROR(VLOOKUP(I282,Config!$A:$F,6,0),"")</f>
        <v>0</v>
      </c>
    </row>
    <row r="283" spans="1:14" x14ac:dyDescent="0.25">
      <c r="A283" s="1">
        <v>283</v>
      </c>
      <c r="B283" s="4">
        <f t="shared" si="8"/>
        <v>2021</v>
      </c>
      <c r="C283" s="4">
        <f t="shared" si="9"/>
        <v>2</v>
      </c>
      <c r="D283" s="13">
        <v>44232</v>
      </c>
      <c r="E283" s="11">
        <v>0.66666666666666663</v>
      </c>
      <c r="G283" s="4" t="s">
        <v>74</v>
      </c>
      <c r="I283" s="1" t="s">
        <v>25</v>
      </c>
      <c r="J283" s="4" t="str">
        <f>IFERROR(VLOOKUP(I283,Config!$A:$B,2,0),"")</f>
        <v>MPM Cleaning Roll 380*300*10m</v>
      </c>
      <c r="K283" s="1">
        <v>5</v>
      </c>
      <c r="L283" s="4" t="str">
        <f>IFERROR(VLOOKUP(I283,Config!$A:$G,7,0),"")</f>
        <v>Reel</v>
      </c>
      <c r="M283" s="4">
        <f>IFERROR(VLOOKUP(I283,Config!$A:$D,3,0),"")</f>
        <v>0</v>
      </c>
      <c r="N283" s="4">
        <f>IFERROR(VLOOKUP(I283,Config!$A:$F,6,0),"")</f>
        <v>0</v>
      </c>
    </row>
    <row r="284" spans="1:14" x14ac:dyDescent="0.25">
      <c r="A284" s="1">
        <v>284</v>
      </c>
      <c r="B284" s="4">
        <f t="shared" si="8"/>
        <v>2021</v>
      </c>
      <c r="C284" s="4">
        <f t="shared" si="9"/>
        <v>2</v>
      </c>
      <c r="D284" s="13">
        <v>44232</v>
      </c>
      <c r="E284" s="11">
        <v>0.66666666666666663</v>
      </c>
      <c r="G284" s="4" t="s">
        <v>74</v>
      </c>
      <c r="I284" s="1" t="s">
        <v>458</v>
      </c>
      <c r="J284" s="4" t="str">
        <f>IFERROR(VLOOKUP(I284,Config!$A:$B,2,0),"")</f>
        <v>Tăm bông vệ sinh head ASM</v>
      </c>
      <c r="K284" s="1">
        <v>2</v>
      </c>
      <c r="L284" s="4" t="str">
        <f>IFERROR(VLOOKUP(I284,Config!$A:$G,7,0),"")</f>
        <v>Pack</v>
      </c>
      <c r="M284" s="4">
        <f>IFERROR(VLOOKUP(I284,Config!$A:$D,3,0),"")</f>
        <v>0</v>
      </c>
      <c r="N284" s="4" t="str">
        <f>IFERROR(VLOOKUP(I284,Config!$A:$F,6,0),"")</f>
        <v>00388764-03</v>
      </c>
    </row>
    <row r="285" spans="1:14" x14ac:dyDescent="0.25">
      <c r="A285" s="1">
        <v>285</v>
      </c>
      <c r="B285" s="4">
        <f t="shared" si="8"/>
        <v>2021</v>
      </c>
      <c r="C285" s="4">
        <f t="shared" si="9"/>
        <v>2</v>
      </c>
      <c r="D285" s="13">
        <v>44232</v>
      </c>
      <c r="E285" s="11">
        <v>0.66666666666666663</v>
      </c>
      <c r="G285" s="4" t="s">
        <v>74</v>
      </c>
      <c r="I285" s="1" t="s">
        <v>28</v>
      </c>
      <c r="J285" s="4" t="str">
        <f>IFERROR(VLOOKUP(I285,Config!$A:$B,2,0),"")</f>
        <v>Cồn IPA</v>
      </c>
      <c r="K285" s="1">
        <v>3</v>
      </c>
      <c r="L285" s="4" t="str">
        <f>IFERROR(VLOOKUP(I285,Config!$A:$G,7,0),"")</f>
        <v>Lít</v>
      </c>
      <c r="M285" s="4">
        <f>IFERROR(VLOOKUP(I285,Config!$A:$D,3,0),"")</f>
        <v>0</v>
      </c>
      <c r="N285" s="4">
        <f>IFERROR(VLOOKUP(I285,Config!$A:$F,6,0),"")</f>
        <v>0</v>
      </c>
    </row>
    <row r="286" spans="1:14" x14ac:dyDescent="0.25">
      <c r="A286" s="1">
        <v>286</v>
      </c>
      <c r="B286" s="4">
        <f t="shared" si="8"/>
        <v>2021</v>
      </c>
      <c r="C286" s="4">
        <f t="shared" si="9"/>
        <v>2</v>
      </c>
      <c r="D286" s="13">
        <v>44232</v>
      </c>
      <c r="E286" s="11">
        <v>0.66666666666666663</v>
      </c>
      <c r="G286" s="4" t="s">
        <v>74</v>
      </c>
      <c r="I286" s="1" t="s">
        <v>25</v>
      </c>
      <c r="J286" s="4" t="str">
        <f>IFERROR(VLOOKUP(I286,Config!$A:$B,2,0),"")</f>
        <v>MPM Cleaning Roll 380*300*10m</v>
      </c>
      <c r="K286" s="1">
        <v>10</v>
      </c>
      <c r="L286" s="4" t="str">
        <f>IFERROR(VLOOKUP(I286,Config!$A:$G,7,0),"")</f>
        <v>Reel</v>
      </c>
      <c r="M286" s="4">
        <f>IFERROR(VLOOKUP(I286,Config!$A:$D,3,0),"")</f>
        <v>0</v>
      </c>
      <c r="N286" s="4">
        <f>IFERROR(VLOOKUP(I286,Config!$A:$F,6,0),"")</f>
        <v>0</v>
      </c>
    </row>
    <row r="287" spans="1:14" x14ac:dyDescent="0.25">
      <c r="A287" s="1">
        <v>287</v>
      </c>
      <c r="B287" s="4">
        <f t="shared" si="8"/>
        <v>2021</v>
      </c>
      <c r="C287" s="4">
        <f t="shared" si="9"/>
        <v>2</v>
      </c>
      <c r="D287" s="13">
        <v>44232</v>
      </c>
      <c r="E287" s="11">
        <v>0.66666666666666663</v>
      </c>
      <c r="G287" s="4" t="s">
        <v>74</v>
      </c>
      <c r="I287" s="1" t="s">
        <v>22</v>
      </c>
      <c r="J287" s="4" t="str">
        <f>IFERROR(VLOOKUP(I287,Config!$A:$B,2,0),"")</f>
        <v>Khăn lau phòng sạch (100% polyester)</v>
      </c>
      <c r="K287" s="1">
        <v>2</v>
      </c>
      <c r="L287" s="4" t="str">
        <f>IFERROR(VLOOKUP(I287,Config!$A:$G,7,0),"")</f>
        <v>Pack</v>
      </c>
      <c r="M287" s="4">
        <f>IFERROR(VLOOKUP(I287,Config!$A:$D,3,0),"")</f>
        <v>0</v>
      </c>
      <c r="N287" s="4">
        <f>IFERROR(VLOOKUP(I287,Config!$A:$F,6,0),"")</f>
        <v>0</v>
      </c>
    </row>
    <row r="288" spans="1:14" x14ac:dyDescent="0.25">
      <c r="A288" s="1">
        <v>288</v>
      </c>
      <c r="B288" s="4">
        <f t="shared" si="8"/>
        <v>2021</v>
      </c>
      <c r="C288" s="4">
        <f t="shared" si="9"/>
        <v>2</v>
      </c>
      <c r="D288" s="13">
        <v>44232</v>
      </c>
      <c r="E288" s="11">
        <v>0.66666666666666663</v>
      </c>
      <c r="G288" s="4" t="s">
        <v>74</v>
      </c>
      <c r="I288" s="24" t="s">
        <v>458</v>
      </c>
      <c r="J288" s="4" t="str">
        <f>IFERROR(VLOOKUP(I288,Config!$A:$B,2,0),"")</f>
        <v>Tăm bông vệ sinh head ASM</v>
      </c>
      <c r="K288" s="1">
        <v>1</v>
      </c>
      <c r="L288" s="4" t="str">
        <f>IFERROR(VLOOKUP(I288,Config!$A:$G,7,0),"")</f>
        <v>Pack</v>
      </c>
      <c r="M288" s="4">
        <f>IFERROR(VLOOKUP(I288,Config!$A:$D,3,0),"")</f>
        <v>0</v>
      </c>
      <c r="N288" s="4" t="str">
        <f>IFERROR(VLOOKUP(I288,Config!$A:$F,6,0),"")</f>
        <v>00388764-03</v>
      </c>
    </row>
    <row r="289" spans="1:14" x14ac:dyDescent="0.25">
      <c r="A289" s="1">
        <v>289</v>
      </c>
      <c r="B289" s="4">
        <f t="shared" si="8"/>
        <v>2021</v>
      </c>
      <c r="C289" s="4">
        <f t="shared" si="9"/>
        <v>2</v>
      </c>
      <c r="D289" s="13">
        <v>44233</v>
      </c>
      <c r="E289" s="11">
        <v>0.64583333333333337</v>
      </c>
      <c r="G289" s="4" t="s">
        <v>74</v>
      </c>
      <c r="I289" s="1" t="s">
        <v>28</v>
      </c>
      <c r="J289" s="4" t="str">
        <f>IFERROR(VLOOKUP(I289,Config!$A:$B,2,0),"")</f>
        <v>Cồn IPA</v>
      </c>
      <c r="K289" s="1">
        <v>3.5</v>
      </c>
      <c r="L289" s="4" t="str">
        <f>IFERROR(VLOOKUP(I289,Config!$A:$G,7,0),"")</f>
        <v>Lít</v>
      </c>
      <c r="M289" s="4">
        <f>IFERROR(VLOOKUP(I289,Config!$A:$D,3,0),"")</f>
        <v>0</v>
      </c>
      <c r="N289" s="4">
        <f>IFERROR(VLOOKUP(I289,Config!$A:$F,6,0),"")</f>
        <v>0</v>
      </c>
    </row>
    <row r="290" spans="1:14" x14ac:dyDescent="0.25">
      <c r="A290" s="1">
        <v>290</v>
      </c>
      <c r="B290" s="4">
        <f t="shared" si="8"/>
        <v>2021</v>
      </c>
      <c r="C290" s="4">
        <f t="shared" si="9"/>
        <v>2</v>
      </c>
      <c r="D290" s="13">
        <v>44233</v>
      </c>
      <c r="E290" s="11">
        <v>0.64583333333333337</v>
      </c>
      <c r="G290" s="4" t="s">
        <v>74</v>
      </c>
      <c r="I290" s="1" t="s">
        <v>22</v>
      </c>
      <c r="J290" s="4" t="str">
        <f>IFERROR(VLOOKUP(I290,Config!$A:$B,2,0),"")</f>
        <v>Khăn lau phòng sạch (100% polyester)</v>
      </c>
      <c r="K290" s="1">
        <v>2</v>
      </c>
      <c r="L290" s="4" t="str">
        <f>IFERROR(VLOOKUP(I290,Config!$A:$G,7,0),"")</f>
        <v>Pack</v>
      </c>
      <c r="M290" s="4">
        <f>IFERROR(VLOOKUP(I290,Config!$A:$D,3,0),"")</f>
        <v>0</v>
      </c>
      <c r="N290" s="4">
        <f>IFERROR(VLOOKUP(I290,Config!$A:$F,6,0),"")</f>
        <v>0</v>
      </c>
    </row>
    <row r="291" spans="1:14" x14ac:dyDescent="0.25">
      <c r="A291" s="1">
        <v>291</v>
      </c>
      <c r="B291" s="4">
        <f t="shared" si="8"/>
        <v>2021</v>
      </c>
      <c r="C291" s="4">
        <f t="shared" si="9"/>
        <v>2</v>
      </c>
      <c r="D291" s="13">
        <v>44233</v>
      </c>
      <c r="E291" s="11">
        <v>0.64583333333333337</v>
      </c>
      <c r="G291" s="4" t="s">
        <v>74</v>
      </c>
      <c r="I291" s="24" t="s">
        <v>116</v>
      </c>
      <c r="J291" s="4" t="str">
        <f>IFERROR(VLOOKUP(I291,Config!$A:$B,2,0),"")</f>
        <v>Nozzle 4108</v>
      </c>
      <c r="K291" s="1">
        <v>10</v>
      </c>
      <c r="L291" s="4" t="str">
        <f>IFERROR(VLOOKUP(I291,Config!$A:$G,7,0),"")</f>
        <v>Pac</v>
      </c>
      <c r="M291" s="4">
        <f>IFERROR(VLOOKUP(I291,Config!$A:$D,3,0),"")</f>
        <v>0</v>
      </c>
      <c r="N291" s="4" t="str">
        <f>IFERROR(VLOOKUP(I291,Config!$A:$F,6,0),"")</f>
        <v>03103544-01</v>
      </c>
    </row>
    <row r="292" spans="1:14" x14ac:dyDescent="0.25">
      <c r="A292" s="1">
        <v>292</v>
      </c>
      <c r="B292" s="4">
        <f t="shared" si="8"/>
        <v>2021</v>
      </c>
      <c r="C292" s="4">
        <f t="shared" si="9"/>
        <v>2</v>
      </c>
      <c r="D292" s="13">
        <v>44233</v>
      </c>
      <c r="E292" s="11">
        <v>0.64583333333333337</v>
      </c>
      <c r="G292" s="4" t="s">
        <v>74</v>
      </c>
      <c r="I292" s="24" t="s">
        <v>29</v>
      </c>
      <c r="J292" s="4" t="str">
        <f>IFERROR(VLOOKUP(I292,Config!$A:$B,2,0),"")</f>
        <v>Khẩu trang</v>
      </c>
      <c r="K292" s="1">
        <v>3</v>
      </c>
      <c r="L292" s="4" t="str">
        <f>IFERROR(VLOOKUP(I292,Config!$A:$G,7,0),"")</f>
        <v>Pack</v>
      </c>
      <c r="M292" s="4">
        <f>IFERROR(VLOOKUP(I292,Config!$A:$D,3,0),"")</f>
        <v>0</v>
      </c>
      <c r="N292" s="4">
        <f>IFERROR(VLOOKUP(I292,Config!$A:$F,6,0),"")</f>
        <v>0</v>
      </c>
    </row>
    <row r="293" spans="1:14" x14ac:dyDescent="0.25">
      <c r="A293" s="1">
        <v>293</v>
      </c>
      <c r="B293" s="4">
        <f t="shared" si="8"/>
        <v>2021</v>
      </c>
      <c r="C293" s="4">
        <f t="shared" si="9"/>
        <v>2</v>
      </c>
      <c r="D293" s="13">
        <v>44233</v>
      </c>
      <c r="E293" s="11">
        <v>0.64583333333333337</v>
      </c>
      <c r="G293" s="4" t="s">
        <v>74</v>
      </c>
      <c r="I293" s="1" t="s">
        <v>28</v>
      </c>
      <c r="J293" s="4" t="str">
        <f>IFERROR(VLOOKUP(I293,Config!$A:$B,2,0),"")</f>
        <v>Cồn IPA</v>
      </c>
      <c r="K293" s="1">
        <v>2.5</v>
      </c>
      <c r="L293" s="4" t="str">
        <f>IFERROR(VLOOKUP(I293,Config!$A:$G,7,0),"")</f>
        <v>Lít</v>
      </c>
      <c r="M293" s="4">
        <f>IFERROR(VLOOKUP(I293,Config!$A:$D,3,0),"")</f>
        <v>0</v>
      </c>
      <c r="N293" s="4">
        <f>IFERROR(VLOOKUP(I293,Config!$A:$F,6,0),"")</f>
        <v>0</v>
      </c>
    </row>
    <row r="294" spans="1:14" x14ac:dyDescent="0.25">
      <c r="A294" s="1">
        <v>294</v>
      </c>
      <c r="B294" s="4">
        <f t="shared" si="8"/>
        <v>2021</v>
      </c>
      <c r="C294" s="4">
        <f t="shared" si="9"/>
        <v>2</v>
      </c>
      <c r="D294" s="13">
        <v>44233</v>
      </c>
      <c r="E294" s="11">
        <v>0.64583333333333337</v>
      </c>
      <c r="G294" s="4" t="s">
        <v>74</v>
      </c>
      <c r="I294" s="1" t="s">
        <v>27</v>
      </c>
      <c r="J294" s="4" t="str">
        <f>IFERROR(VLOOKUP(I294,Config!$A:$B,2,0),"")</f>
        <v>Nitrile gloves size M</v>
      </c>
      <c r="K294" s="1">
        <v>1</v>
      </c>
      <c r="L294" s="4" t="str">
        <f>IFERROR(VLOOKUP(I294,Config!$A:$G,7,0),"")</f>
        <v>Pack</v>
      </c>
      <c r="M294" s="4">
        <f>IFERROR(VLOOKUP(I294,Config!$A:$D,3,0),"")</f>
        <v>0</v>
      </c>
      <c r="N294" s="4">
        <f>IFERROR(VLOOKUP(I294,Config!$A:$F,6,0),"")</f>
        <v>0</v>
      </c>
    </row>
    <row r="295" spans="1:14" x14ac:dyDescent="0.25">
      <c r="A295" s="1">
        <v>295</v>
      </c>
      <c r="B295" s="4">
        <f t="shared" si="8"/>
        <v>2021</v>
      </c>
      <c r="C295" s="4">
        <f t="shared" si="9"/>
        <v>2</v>
      </c>
      <c r="D295" s="13">
        <v>44233</v>
      </c>
      <c r="E295" s="11">
        <v>0.64583333333333337</v>
      </c>
      <c r="G295" s="4" t="s">
        <v>74</v>
      </c>
      <c r="I295" s="1" t="s">
        <v>22</v>
      </c>
      <c r="J295" s="4" t="str">
        <f>IFERROR(VLOOKUP(I295,Config!$A:$B,2,0),"")</f>
        <v>Khăn lau phòng sạch (100% polyester)</v>
      </c>
      <c r="K295" s="1">
        <v>1</v>
      </c>
      <c r="L295" s="4" t="str">
        <f>IFERROR(VLOOKUP(I295,Config!$A:$G,7,0),"")</f>
        <v>Pack</v>
      </c>
      <c r="M295" s="4">
        <f>IFERROR(VLOOKUP(I295,Config!$A:$D,3,0),"")</f>
        <v>0</v>
      </c>
      <c r="N295" s="4">
        <f>IFERROR(VLOOKUP(I295,Config!$A:$F,6,0),"")</f>
        <v>0</v>
      </c>
    </row>
    <row r="296" spans="1:14" x14ac:dyDescent="0.25">
      <c r="A296" s="1">
        <v>296</v>
      </c>
      <c r="B296" s="4">
        <f t="shared" si="8"/>
        <v>2021</v>
      </c>
      <c r="C296" s="4">
        <f t="shared" si="9"/>
        <v>2</v>
      </c>
      <c r="D296" s="13">
        <v>44233</v>
      </c>
      <c r="E296" s="11">
        <v>0.64583333333333337</v>
      </c>
      <c r="G296" s="4" t="s">
        <v>74</v>
      </c>
      <c r="I296" s="1" t="s">
        <v>25</v>
      </c>
      <c r="J296" s="4" t="str">
        <f>IFERROR(VLOOKUP(I296,Config!$A:$B,2,0),"")</f>
        <v>MPM Cleaning Roll 380*300*10m</v>
      </c>
      <c r="K296" s="1">
        <v>10</v>
      </c>
      <c r="L296" s="4" t="str">
        <f>IFERROR(VLOOKUP(I296,Config!$A:$G,7,0),"")</f>
        <v>Reel</v>
      </c>
      <c r="M296" s="4">
        <f>IFERROR(VLOOKUP(I296,Config!$A:$D,3,0),"")</f>
        <v>0</v>
      </c>
      <c r="N296" s="4">
        <f>IFERROR(VLOOKUP(I296,Config!$A:$F,6,0),"")</f>
        <v>0</v>
      </c>
    </row>
    <row r="297" spans="1:14" x14ac:dyDescent="0.25">
      <c r="A297" s="1">
        <v>297</v>
      </c>
      <c r="B297" s="4">
        <f t="shared" si="8"/>
        <v>2021</v>
      </c>
      <c r="C297" s="4">
        <f t="shared" si="9"/>
        <v>2</v>
      </c>
      <c r="D297" s="13">
        <v>44235</v>
      </c>
      <c r="E297" s="11">
        <v>0.45833333333333331</v>
      </c>
      <c r="G297" s="4" t="s">
        <v>74</v>
      </c>
      <c r="I297" s="1" t="s">
        <v>28</v>
      </c>
      <c r="J297" s="4" t="str">
        <f>IFERROR(VLOOKUP(I297,Config!$A:$B,2,0),"")</f>
        <v>Cồn IPA</v>
      </c>
      <c r="K297" s="1">
        <v>5.5</v>
      </c>
      <c r="L297" s="4" t="str">
        <f>IFERROR(VLOOKUP(I297,Config!$A:$G,7,0),"")</f>
        <v>Lít</v>
      </c>
      <c r="M297" s="4">
        <f>IFERROR(VLOOKUP(I297,Config!$A:$D,3,0),"")</f>
        <v>0</v>
      </c>
      <c r="N297" s="4">
        <f>IFERROR(VLOOKUP(I297,Config!$A:$F,6,0),"")</f>
        <v>0</v>
      </c>
    </row>
    <row r="298" spans="1:14" x14ac:dyDescent="0.25">
      <c r="A298" s="1">
        <v>298</v>
      </c>
      <c r="B298" s="4">
        <f t="shared" si="8"/>
        <v>2021</v>
      </c>
      <c r="C298" s="4">
        <f t="shared" si="9"/>
        <v>2</v>
      </c>
      <c r="D298" s="13">
        <v>44235</v>
      </c>
      <c r="E298" s="11">
        <v>0.45833333333333331</v>
      </c>
      <c r="G298" s="4" t="s">
        <v>74</v>
      </c>
      <c r="I298" s="1" t="s">
        <v>27</v>
      </c>
      <c r="J298" s="4" t="str">
        <f>IFERROR(VLOOKUP(I298,Config!$A:$B,2,0),"")</f>
        <v>Nitrile gloves size M</v>
      </c>
      <c r="K298" s="1">
        <v>4</v>
      </c>
      <c r="L298" s="4" t="str">
        <f>IFERROR(VLOOKUP(I298,Config!$A:$G,7,0),"")</f>
        <v>Pack</v>
      </c>
      <c r="M298" s="4">
        <f>IFERROR(VLOOKUP(I298,Config!$A:$D,3,0),"")</f>
        <v>0</v>
      </c>
      <c r="N298" s="4">
        <f>IFERROR(VLOOKUP(I298,Config!$A:$F,6,0),"")</f>
        <v>0</v>
      </c>
    </row>
    <row r="299" spans="1:14" x14ac:dyDescent="0.25">
      <c r="A299" s="1">
        <v>299</v>
      </c>
      <c r="B299" s="4">
        <f t="shared" si="8"/>
        <v>2021</v>
      </c>
      <c r="C299" s="4">
        <f t="shared" si="9"/>
        <v>2</v>
      </c>
      <c r="D299" s="13">
        <v>44235</v>
      </c>
      <c r="E299" s="11">
        <v>0.45833333333333331</v>
      </c>
      <c r="G299" s="4" t="s">
        <v>74</v>
      </c>
      <c r="I299" s="1" t="s">
        <v>22</v>
      </c>
      <c r="J299" s="4" t="str">
        <f>IFERROR(VLOOKUP(I299,Config!$A:$B,2,0),"")</f>
        <v>Khăn lau phòng sạch (100% polyester)</v>
      </c>
      <c r="K299" s="1">
        <v>3</v>
      </c>
      <c r="L299" s="4" t="str">
        <f>IFERROR(VLOOKUP(I299,Config!$A:$G,7,0),"")</f>
        <v>Pack</v>
      </c>
      <c r="M299" s="4">
        <f>IFERROR(VLOOKUP(I299,Config!$A:$D,3,0),"")</f>
        <v>0</v>
      </c>
      <c r="N299" s="4">
        <f>IFERROR(VLOOKUP(I299,Config!$A:$F,6,0),"")</f>
        <v>0</v>
      </c>
    </row>
    <row r="300" spans="1:14" x14ac:dyDescent="0.25">
      <c r="A300" s="1">
        <v>300</v>
      </c>
      <c r="B300" s="4">
        <f t="shared" si="8"/>
        <v>2021</v>
      </c>
      <c r="C300" s="4">
        <f t="shared" si="9"/>
        <v>2</v>
      </c>
      <c r="D300" s="13">
        <v>44235</v>
      </c>
      <c r="E300" s="11">
        <v>0.45833333333333331</v>
      </c>
      <c r="G300" s="4" t="s">
        <v>74</v>
      </c>
      <c r="I300" s="1" t="s">
        <v>25</v>
      </c>
      <c r="J300" s="4" t="str">
        <f>IFERROR(VLOOKUP(I300,Config!$A:$B,2,0),"")</f>
        <v>MPM Cleaning Roll 380*300*10m</v>
      </c>
      <c r="K300" s="1">
        <v>5</v>
      </c>
      <c r="L300" s="4" t="str">
        <f>IFERROR(VLOOKUP(I300,Config!$A:$G,7,0),"")</f>
        <v>Reel</v>
      </c>
      <c r="M300" s="4">
        <f>IFERROR(VLOOKUP(I300,Config!$A:$D,3,0),"")</f>
        <v>0</v>
      </c>
      <c r="N300" s="4">
        <f>IFERROR(VLOOKUP(I300,Config!$A:$F,6,0),"")</f>
        <v>0</v>
      </c>
    </row>
    <row r="301" spans="1:14" x14ac:dyDescent="0.25">
      <c r="A301" s="1">
        <v>301</v>
      </c>
      <c r="B301" s="4">
        <f t="shared" si="8"/>
        <v>2021</v>
      </c>
      <c r="C301" s="4">
        <f t="shared" si="9"/>
        <v>2</v>
      </c>
      <c r="D301" s="13">
        <v>44235</v>
      </c>
      <c r="E301" s="11">
        <v>0.45833333333333331</v>
      </c>
      <c r="G301" s="4" t="s">
        <v>74</v>
      </c>
      <c r="I301" s="1" t="s">
        <v>23</v>
      </c>
      <c r="J301" s="4" t="str">
        <f>IFERROR(VLOOKUP(I301,Config!$A:$B,2,0),"")</f>
        <v>Giấy lau phòng sạch (55% cellulose, 45% polyester)</v>
      </c>
      <c r="K301" s="1">
        <v>1</v>
      </c>
      <c r="L301" s="4" t="str">
        <f>IFERROR(VLOOKUP(I301,Config!$A:$G,7,0),"")</f>
        <v>Pack</v>
      </c>
      <c r="M301" s="4">
        <f>IFERROR(VLOOKUP(I301,Config!$A:$D,3,0),"")</f>
        <v>0</v>
      </c>
      <c r="N301" s="4">
        <f>IFERROR(VLOOKUP(I301,Config!$A:$F,6,0),"")</f>
        <v>0</v>
      </c>
    </row>
    <row r="302" spans="1:14" x14ac:dyDescent="0.25">
      <c r="A302" s="1">
        <v>302</v>
      </c>
      <c r="B302" s="4">
        <f t="shared" si="8"/>
        <v>2021</v>
      </c>
      <c r="C302" s="4">
        <f t="shared" si="9"/>
        <v>2</v>
      </c>
      <c r="D302" s="13">
        <v>44235</v>
      </c>
      <c r="E302" s="11">
        <v>0.45833333333333331</v>
      </c>
      <c r="G302" s="4" t="s">
        <v>74</v>
      </c>
      <c r="I302" s="1" t="s">
        <v>424</v>
      </c>
      <c r="J302" s="4" t="str">
        <f>IFERROR(VLOOKUP(I302,Config!$A:$B,2,0),"")</f>
        <v>Găng tay tĩnh điện màu trắng ( Sz: M)</v>
      </c>
      <c r="K302" s="1">
        <v>40</v>
      </c>
      <c r="L302" s="4" t="str">
        <f>IFERROR(VLOOKUP(I302,Config!$A:$G,7,0),"")</f>
        <v>Pair</v>
      </c>
      <c r="M302" s="4">
        <f>IFERROR(VLOOKUP(I302,Config!$A:$D,3,0),"")</f>
        <v>0</v>
      </c>
      <c r="N302" s="4">
        <f>IFERROR(VLOOKUP(I302,Config!$A:$F,6,0),"")</f>
        <v>0</v>
      </c>
    </row>
    <row r="303" spans="1:14" x14ac:dyDescent="0.25">
      <c r="A303" s="1">
        <v>303</v>
      </c>
      <c r="B303" s="4">
        <f t="shared" si="8"/>
        <v>2021</v>
      </c>
      <c r="C303" s="4">
        <f t="shared" si="9"/>
        <v>2</v>
      </c>
      <c r="D303" s="13">
        <v>44235</v>
      </c>
      <c r="E303" s="11">
        <v>0.45833333333333331</v>
      </c>
      <c r="G303" s="4" t="s">
        <v>74</v>
      </c>
      <c r="I303" s="24" t="s">
        <v>43</v>
      </c>
      <c r="J303" s="4" t="str">
        <f>IFERROR(VLOOKUP(I303,Config!$A:$B,2,0),"")</f>
        <v>Băng dính chịu nhiệt PET( Màu đồng ) 10mm*33m</v>
      </c>
      <c r="K303" s="1">
        <v>15</v>
      </c>
      <c r="L303" s="4" t="str">
        <f>IFERROR(VLOOKUP(I303,Config!$A:$G,7,0),"")</f>
        <v>Reel</v>
      </c>
      <c r="M303" s="4">
        <f>IFERROR(VLOOKUP(I303,Config!$A:$D,3,0),"")</f>
        <v>0</v>
      </c>
      <c r="N303" s="4">
        <f>IFERROR(VLOOKUP(I303,Config!$A:$F,6,0),"")</f>
        <v>0</v>
      </c>
    </row>
    <row r="304" spans="1:14" x14ac:dyDescent="0.25">
      <c r="A304" s="1">
        <v>304</v>
      </c>
      <c r="B304" s="4">
        <f t="shared" si="8"/>
        <v>2021</v>
      </c>
      <c r="C304" s="4">
        <f t="shared" si="9"/>
        <v>2</v>
      </c>
      <c r="D304" s="13">
        <v>44236</v>
      </c>
      <c r="E304" s="11">
        <v>0.41666666666666669</v>
      </c>
      <c r="G304" s="4" t="s">
        <v>74</v>
      </c>
      <c r="I304" s="1" t="s">
        <v>28</v>
      </c>
      <c r="J304" s="4" t="str">
        <f>IFERROR(VLOOKUP(I304,Config!$A:$B,2,0),"")</f>
        <v>Cồn IPA</v>
      </c>
      <c r="K304" s="1">
        <v>2.5</v>
      </c>
      <c r="L304" s="4" t="str">
        <f>IFERROR(VLOOKUP(I304,Config!$A:$G,7,0),"")</f>
        <v>Lít</v>
      </c>
      <c r="M304" s="4">
        <f>IFERROR(VLOOKUP(I304,Config!$A:$D,3,0),"")</f>
        <v>0</v>
      </c>
      <c r="N304" s="4">
        <f>IFERROR(VLOOKUP(I304,Config!$A:$F,6,0),"")</f>
        <v>0</v>
      </c>
    </row>
    <row r="305" spans="1:14" x14ac:dyDescent="0.25">
      <c r="A305" s="1">
        <v>305</v>
      </c>
      <c r="B305" s="4">
        <f t="shared" si="8"/>
        <v>2021</v>
      </c>
      <c r="C305" s="4">
        <f t="shared" si="9"/>
        <v>2</v>
      </c>
      <c r="D305" s="13">
        <v>44236</v>
      </c>
      <c r="E305" s="11">
        <v>0.41666666666666669</v>
      </c>
      <c r="G305" s="4" t="s">
        <v>74</v>
      </c>
      <c r="I305" s="24" t="s">
        <v>458</v>
      </c>
      <c r="J305" s="4" t="str">
        <f>IFERROR(VLOOKUP(I305,Config!$A:$B,2,0),"")</f>
        <v>Tăm bông vệ sinh head ASM</v>
      </c>
      <c r="K305" s="1">
        <v>5</v>
      </c>
      <c r="L305" s="4" t="str">
        <f>IFERROR(VLOOKUP(I305,Config!$A:$G,7,0),"")</f>
        <v>Pack</v>
      </c>
      <c r="M305" s="4">
        <f>IFERROR(VLOOKUP(I305,Config!$A:$D,3,0),"")</f>
        <v>0</v>
      </c>
      <c r="N305" s="4" t="str">
        <f>IFERROR(VLOOKUP(I305,Config!$A:$F,6,0),"")</f>
        <v>00388764-03</v>
      </c>
    </row>
    <row r="306" spans="1:14" x14ac:dyDescent="0.25">
      <c r="A306" s="1">
        <v>306</v>
      </c>
      <c r="B306" s="4">
        <f t="shared" si="8"/>
        <v>2021</v>
      </c>
      <c r="C306" s="4">
        <f t="shared" si="9"/>
        <v>2</v>
      </c>
      <c r="D306" s="13">
        <v>44236</v>
      </c>
      <c r="E306" s="11">
        <v>0.41666666666666669</v>
      </c>
      <c r="G306" s="4" t="s">
        <v>74</v>
      </c>
      <c r="I306" s="24" t="s">
        <v>83</v>
      </c>
      <c r="J306" s="4" t="str">
        <f>IFERROR(VLOOKUP(I306,Config!$A:$B,2,0),"")</f>
        <v>Tấm lót chuột</v>
      </c>
      <c r="K306" s="1">
        <v>2</v>
      </c>
      <c r="L306" s="4" t="str">
        <f>IFERROR(VLOOKUP(I306,Config!$A:$G,7,0),"")</f>
        <v>Ea</v>
      </c>
      <c r="M306" s="4">
        <f>IFERROR(VLOOKUP(I306,Config!$A:$D,3,0),"")</f>
        <v>0</v>
      </c>
      <c r="N306" s="4">
        <f>IFERROR(VLOOKUP(I306,Config!$A:$F,6,0),"")</f>
        <v>0</v>
      </c>
    </row>
    <row r="307" spans="1:14" x14ac:dyDescent="0.25">
      <c r="A307" s="1">
        <v>307</v>
      </c>
      <c r="B307" s="4">
        <f t="shared" si="8"/>
        <v>2021</v>
      </c>
      <c r="C307" s="4">
        <f t="shared" si="9"/>
        <v>2</v>
      </c>
      <c r="D307" s="13">
        <v>44236</v>
      </c>
      <c r="E307" s="11">
        <v>0.41666666666666669</v>
      </c>
      <c r="G307" s="4" t="s">
        <v>74</v>
      </c>
      <c r="I307" s="1" t="s">
        <v>28</v>
      </c>
      <c r="J307" s="4" t="str">
        <f>IFERROR(VLOOKUP(I307,Config!$A:$B,2,0),"")</f>
        <v>Cồn IPA</v>
      </c>
      <c r="K307" s="1">
        <v>1</v>
      </c>
      <c r="L307" s="4" t="str">
        <f>IFERROR(VLOOKUP(I307,Config!$A:$G,7,0),"")</f>
        <v>Lít</v>
      </c>
      <c r="M307" s="4">
        <f>IFERROR(VLOOKUP(I307,Config!$A:$D,3,0),"")</f>
        <v>0</v>
      </c>
      <c r="N307" s="4">
        <f>IFERROR(VLOOKUP(I307,Config!$A:$F,6,0),"")</f>
        <v>0</v>
      </c>
    </row>
    <row r="308" spans="1:14" x14ac:dyDescent="0.25">
      <c r="A308" s="1">
        <v>308</v>
      </c>
      <c r="B308" s="4">
        <f t="shared" si="8"/>
        <v>2021</v>
      </c>
      <c r="C308" s="4">
        <f t="shared" si="9"/>
        <v>2</v>
      </c>
      <c r="D308" s="13">
        <v>44236</v>
      </c>
      <c r="E308" s="11">
        <v>0.41666666666666669</v>
      </c>
      <c r="G308" s="4" t="s">
        <v>74</v>
      </c>
      <c r="I308" s="1" t="s">
        <v>25</v>
      </c>
      <c r="J308" s="4" t="str">
        <f>IFERROR(VLOOKUP(I308,Config!$A:$B,2,0),"")</f>
        <v>MPM Cleaning Roll 380*300*10m</v>
      </c>
      <c r="K308" s="1">
        <v>10</v>
      </c>
      <c r="L308" s="4" t="str">
        <f>IFERROR(VLOOKUP(I308,Config!$A:$G,7,0),"")</f>
        <v>Reel</v>
      </c>
      <c r="M308" s="4">
        <f>IFERROR(VLOOKUP(I308,Config!$A:$D,3,0),"")</f>
        <v>0</v>
      </c>
      <c r="N308" s="4">
        <f>IFERROR(VLOOKUP(I308,Config!$A:$F,6,0),"")</f>
        <v>0</v>
      </c>
    </row>
    <row r="309" spans="1:14" x14ac:dyDescent="0.25">
      <c r="A309" s="1">
        <v>309</v>
      </c>
      <c r="B309" s="4">
        <f t="shared" si="8"/>
        <v>2021</v>
      </c>
      <c r="C309" s="4">
        <f t="shared" si="9"/>
        <v>2</v>
      </c>
      <c r="D309" s="13">
        <v>44236</v>
      </c>
      <c r="E309" s="11">
        <v>0.41666666666666669</v>
      </c>
      <c r="G309" s="4" t="s">
        <v>74</v>
      </c>
      <c r="I309" s="1" t="s">
        <v>23</v>
      </c>
      <c r="J309" s="4" t="str">
        <f>IFERROR(VLOOKUP(I309,Config!$A:$B,2,0),"")</f>
        <v>Giấy lau phòng sạch (55% cellulose, 45% polyester)</v>
      </c>
      <c r="K309" s="1">
        <v>3</v>
      </c>
      <c r="L309" s="4" t="str">
        <f>IFERROR(VLOOKUP(I309,Config!$A:$G,7,0),"")</f>
        <v>Pack</v>
      </c>
      <c r="M309" s="4">
        <f>IFERROR(VLOOKUP(I309,Config!$A:$D,3,0),"")</f>
        <v>0</v>
      </c>
      <c r="N309" s="4">
        <f>IFERROR(VLOOKUP(I309,Config!$A:$F,6,0),"")</f>
        <v>0</v>
      </c>
    </row>
    <row r="310" spans="1:14" x14ac:dyDescent="0.25">
      <c r="A310" s="1">
        <v>310</v>
      </c>
      <c r="B310" s="4">
        <f t="shared" si="8"/>
        <v>2021</v>
      </c>
      <c r="C310" s="4">
        <f t="shared" si="9"/>
        <v>2</v>
      </c>
      <c r="D310" s="13">
        <v>44236</v>
      </c>
      <c r="E310" s="11">
        <v>0.41666666666666669</v>
      </c>
      <c r="G310" s="4" t="s">
        <v>74</v>
      </c>
      <c r="I310" s="1" t="s">
        <v>53</v>
      </c>
      <c r="J310" s="4" t="str">
        <f>IFERROR(VLOOKUP(I310,Config!$A:$B,2,0),"")</f>
        <v>Giấy than cho máy in Zebra</v>
      </c>
      <c r="K310" s="1">
        <v>1</v>
      </c>
      <c r="L310" s="4" t="str">
        <f>IFERROR(VLOOKUP(I310,Config!$A:$G,7,0),"")</f>
        <v>Reel</v>
      </c>
      <c r="M310" s="4">
        <f>IFERROR(VLOOKUP(I310,Config!$A:$D,3,0),"")</f>
        <v>0</v>
      </c>
      <c r="N310" s="4">
        <f>IFERROR(VLOOKUP(I310,Config!$A:$F,6,0),"")</f>
        <v>0</v>
      </c>
    </row>
    <row r="311" spans="1:14" x14ac:dyDescent="0.25">
      <c r="A311" s="1">
        <v>311</v>
      </c>
      <c r="B311" s="4">
        <f t="shared" si="8"/>
        <v>2021</v>
      </c>
      <c r="C311" s="4">
        <f t="shared" si="9"/>
        <v>2</v>
      </c>
      <c r="D311" s="13">
        <v>44236</v>
      </c>
      <c r="E311" s="11">
        <v>0.41666666666666669</v>
      </c>
      <c r="G311" s="4" t="s">
        <v>74</v>
      </c>
      <c r="I311" s="1" t="s">
        <v>106</v>
      </c>
      <c r="J311" s="4" t="str">
        <f>IFERROR(VLOOKUP(I311,Config!$A:$B,2,0),"")</f>
        <v>Nozzle 4028</v>
      </c>
      <c r="K311" s="1">
        <v>4</v>
      </c>
      <c r="L311" s="4" t="str">
        <f>IFERROR(VLOOKUP(I311,Config!$A:$G,7,0),"")</f>
        <v>Pac</v>
      </c>
      <c r="M311" s="4">
        <f>IFERROR(VLOOKUP(I311,Config!$A:$D,3,0),"")</f>
        <v>0</v>
      </c>
      <c r="N311" s="4" t="str">
        <f>IFERROR(VLOOKUP(I311,Config!$A:$F,6,0),"")</f>
        <v>03115821-01</v>
      </c>
    </row>
    <row r="312" spans="1:14" x14ac:dyDescent="0.25">
      <c r="A312" s="1">
        <v>312</v>
      </c>
      <c r="B312" s="4">
        <f t="shared" si="8"/>
        <v>2021</v>
      </c>
      <c r="C312" s="4">
        <f t="shared" si="9"/>
        <v>2</v>
      </c>
      <c r="D312" s="13">
        <v>44243</v>
      </c>
      <c r="E312" s="11">
        <v>0.45833333333333331</v>
      </c>
      <c r="G312" s="4" t="s">
        <v>74</v>
      </c>
      <c r="I312" s="1" t="s">
        <v>28</v>
      </c>
      <c r="J312" s="4" t="str">
        <f>IFERROR(VLOOKUP(I312,Config!$A:$B,2,0),"")</f>
        <v>Cồn IPA</v>
      </c>
      <c r="K312" s="1">
        <v>5</v>
      </c>
      <c r="L312" s="4" t="str">
        <f>IFERROR(VLOOKUP(I312,Config!$A:$G,7,0),"")</f>
        <v>Lít</v>
      </c>
      <c r="M312" s="4">
        <f>IFERROR(VLOOKUP(I312,Config!$A:$D,3,0),"")</f>
        <v>0</v>
      </c>
      <c r="N312" s="4">
        <f>IFERROR(VLOOKUP(I312,Config!$A:$F,6,0),"")</f>
        <v>0</v>
      </c>
    </row>
    <row r="313" spans="1:14" x14ac:dyDescent="0.25">
      <c r="A313" s="1">
        <v>313</v>
      </c>
      <c r="B313" s="4">
        <f t="shared" si="8"/>
        <v>2021</v>
      </c>
      <c r="C313" s="4">
        <f t="shared" si="9"/>
        <v>2</v>
      </c>
      <c r="D313" s="13">
        <v>44243</v>
      </c>
      <c r="E313" s="11">
        <v>0.45833333333333331</v>
      </c>
      <c r="G313" s="4" t="s">
        <v>74</v>
      </c>
      <c r="I313" s="1" t="s">
        <v>25</v>
      </c>
      <c r="J313" s="4" t="str">
        <f>IFERROR(VLOOKUP(I313,Config!$A:$B,2,0),"")</f>
        <v>MPM Cleaning Roll 380*300*10m</v>
      </c>
      <c r="K313" s="1">
        <v>10</v>
      </c>
      <c r="L313" s="4" t="str">
        <f>IFERROR(VLOOKUP(I313,Config!$A:$G,7,0),"")</f>
        <v>Reel</v>
      </c>
      <c r="M313" s="4">
        <f>IFERROR(VLOOKUP(I313,Config!$A:$D,3,0),"")</f>
        <v>0</v>
      </c>
      <c r="N313" s="4">
        <f>IFERROR(VLOOKUP(I313,Config!$A:$F,6,0),"")</f>
        <v>0</v>
      </c>
    </row>
    <row r="314" spans="1:14" x14ac:dyDescent="0.25">
      <c r="A314" s="1">
        <v>314</v>
      </c>
      <c r="B314" s="4">
        <f t="shared" si="8"/>
        <v>2021</v>
      </c>
      <c r="C314" s="4">
        <f t="shared" si="9"/>
        <v>2</v>
      </c>
      <c r="D314" s="13">
        <v>44243</v>
      </c>
      <c r="E314" s="11">
        <v>0.45833333333333331</v>
      </c>
      <c r="G314" s="4" t="s">
        <v>74</v>
      </c>
      <c r="I314" s="1" t="s">
        <v>424</v>
      </c>
      <c r="J314" s="4" t="str">
        <f>IFERROR(VLOOKUP(I314,Config!$A:$B,2,0),"")</f>
        <v>Găng tay tĩnh điện màu trắng ( Sz: M)</v>
      </c>
      <c r="K314" s="1">
        <v>30</v>
      </c>
      <c r="L314" s="4" t="str">
        <f>IFERROR(VLOOKUP(I314,Config!$A:$G,7,0),"")</f>
        <v>Pair</v>
      </c>
      <c r="M314" s="4">
        <f>IFERROR(VLOOKUP(I314,Config!$A:$D,3,0),"")</f>
        <v>0</v>
      </c>
      <c r="N314" s="4">
        <f>IFERROR(VLOOKUP(I314,Config!$A:$F,6,0),"")</f>
        <v>0</v>
      </c>
    </row>
    <row r="315" spans="1:14" x14ac:dyDescent="0.25">
      <c r="A315" s="1">
        <v>315</v>
      </c>
      <c r="B315" s="4">
        <f t="shared" si="8"/>
        <v>2021</v>
      </c>
      <c r="C315" s="4">
        <f t="shared" si="9"/>
        <v>2</v>
      </c>
      <c r="D315" s="13">
        <v>44243</v>
      </c>
      <c r="E315" s="11">
        <v>0.45833333333333331</v>
      </c>
      <c r="G315" s="4" t="s">
        <v>74</v>
      </c>
      <c r="I315" s="24" t="s">
        <v>29</v>
      </c>
      <c r="J315" s="4" t="str">
        <f>IFERROR(VLOOKUP(I315,Config!$A:$B,2,0),"")</f>
        <v>Khẩu trang</v>
      </c>
      <c r="K315" s="1">
        <v>2</v>
      </c>
      <c r="L315" s="4" t="str">
        <f>IFERROR(VLOOKUP(I315,Config!$A:$G,7,0),"")</f>
        <v>Pack</v>
      </c>
      <c r="M315" s="4">
        <f>IFERROR(VLOOKUP(I315,Config!$A:$D,3,0),"")</f>
        <v>0</v>
      </c>
      <c r="N315" s="4">
        <f>IFERROR(VLOOKUP(I315,Config!$A:$F,6,0),"")</f>
        <v>0</v>
      </c>
    </row>
    <row r="316" spans="1:14" x14ac:dyDescent="0.25">
      <c r="A316" s="1">
        <v>316</v>
      </c>
      <c r="B316" s="4">
        <f t="shared" si="8"/>
        <v>2021</v>
      </c>
      <c r="C316" s="4">
        <f t="shared" si="9"/>
        <v>2</v>
      </c>
      <c r="D316" s="13">
        <v>44244</v>
      </c>
      <c r="E316" s="11">
        <v>0.625</v>
      </c>
      <c r="G316" s="4" t="s">
        <v>74</v>
      </c>
      <c r="I316" s="1" t="s">
        <v>28</v>
      </c>
      <c r="J316" s="4" t="str">
        <f>IFERROR(VLOOKUP(I316,Config!$A:$B,2,0),"")</f>
        <v>Cồn IPA</v>
      </c>
      <c r="K316" s="1">
        <v>3</v>
      </c>
      <c r="L316" s="4" t="str">
        <f>IFERROR(VLOOKUP(I316,Config!$A:$G,7,0),"")</f>
        <v>Lít</v>
      </c>
      <c r="M316" s="4">
        <f>IFERROR(VLOOKUP(I316,Config!$A:$D,3,0),"")</f>
        <v>0</v>
      </c>
      <c r="N316" s="4">
        <f>IFERROR(VLOOKUP(I316,Config!$A:$F,6,0),"")</f>
        <v>0</v>
      </c>
    </row>
    <row r="317" spans="1:14" x14ac:dyDescent="0.25">
      <c r="A317" s="1">
        <v>317</v>
      </c>
      <c r="B317" s="4">
        <f t="shared" si="8"/>
        <v>2021</v>
      </c>
      <c r="C317" s="4">
        <f t="shared" si="9"/>
        <v>2</v>
      </c>
      <c r="D317" s="13">
        <v>44244</v>
      </c>
      <c r="E317" s="11">
        <v>0.625</v>
      </c>
      <c r="G317" s="4" t="s">
        <v>74</v>
      </c>
      <c r="I317" s="1" t="s">
        <v>22</v>
      </c>
      <c r="J317" s="4" t="str">
        <f>IFERROR(VLOOKUP(I317,Config!$A:$B,2,0),"")</f>
        <v>Khăn lau phòng sạch (100% polyester)</v>
      </c>
      <c r="K317" s="1">
        <v>3</v>
      </c>
      <c r="L317" s="4" t="str">
        <f>IFERROR(VLOOKUP(I317,Config!$A:$G,7,0),"")</f>
        <v>Pack</v>
      </c>
      <c r="M317" s="4">
        <f>IFERROR(VLOOKUP(I317,Config!$A:$D,3,0),"")</f>
        <v>0</v>
      </c>
      <c r="N317" s="4">
        <f>IFERROR(VLOOKUP(I317,Config!$A:$F,6,0),"")</f>
        <v>0</v>
      </c>
    </row>
    <row r="318" spans="1:14" x14ac:dyDescent="0.25">
      <c r="A318" s="1">
        <v>318</v>
      </c>
      <c r="B318" s="4">
        <f t="shared" si="8"/>
        <v>2021</v>
      </c>
      <c r="C318" s="4">
        <f t="shared" si="9"/>
        <v>2</v>
      </c>
      <c r="D318" s="13">
        <v>44244</v>
      </c>
      <c r="E318" s="11">
        <v>0.625</v>
      </c>
      <c r="G318" s="4" t="s">
        <v>74</v>
      </c>
      <c r="I318" s="1" t="s">
        <v>27</v>
      </c>
      <c r="J318" s="4" t="str">
        <f>IFERROR(VLOOKUP(I318,Config!$A:$B,2,0),"")</f>
        <v>Nitrile gloves size M</v>
      </c>
      <c r="K318" s="1">
        <v>1</v>
      </c>
      <c r="L318" s="4" t="str">
        <f>IFERROR(VLOOKUP(I318,Config!$A:$G,7,0),"")</f>
        <v>Pack</v>
      </c>
      <c r="M318" s="4">
        <f>IFERROR(VLOOKUP(I318,Config!$A:$D,3,0),"")</f>
        <v>0</v>
      </c>
      <c r="N318" s="4">
        <f>IFERROR(VLOOKUP(I318,Config!$A:$F,6,0),"")</f>
        <v>0</v>
      </c>
    </row>
    <row r="319" spans="1:14" x14ac:dyDescent="0.25">
      <c r="A319" s="1">
        <v>319</v>
      </c>
      <c r="B319" s="4">
        <f t="shared" si="8"/>
        <v>2021</v>
      </c>
      <c r="C319" s="4">
        <f t="shared" si="9"/>
        <v>2</v>
      </c>
      <c r="D319" s="13">
        <v>44244</v>
      </c>
      <c r="E319" s="11">
        <v>0.625</v>
      </c>
      <c r="G319" s="4" t="s">
        <v>74</v>
      </c>
      <c r="I319" s="1" t="s">
        <v>25</v>
      </c>
      <c r="J319" s="4" t="str">
        <f>IFERROR(VLOOKUP(I319,Config!$A:$B,2,0),"")</f>
        <v>MPM Cleaning Roll 380*300*10m</v>
      </c>
      <c r="K319" s="1">
        <v>10</v>
      </c>
      <c r="L319" s="4" t="str">
        <f>IFERROR(VLOOKUP(I319,Config!$A:$G,7,0),"")</f>
        <v>Reel</v>
      </c>
      <c r="M319" s="4">
        <f>IFERROR(VLOOKUP(I319,Config!$A:$D,3,0),"")</f>
        <v>0</v>
      </c>
      <c r="N319" s="4">
        <f>IFERROR(VLOOKUP(I319,Config!$A:$F,6,0),"")</f>
        <v>0</v>
      </c>
    </row>
    <row r="320" spans="1:14" x14ac:dyDescent="0.25">
      <c r="A320" s="1">
        <v>320</v>
      </c>
      <c r="B320" s="4">
        <f t="shared" si="8"/>
        <v>2021</v>
      </c>
      <c r="C320" s="4">
        <f t="shared" si="9"/>
        <v>2</v>
      </c>
      <c r="D320" s="13">
        <v>44244</v>
      </c>
      <c r="E320" s="11">
        <v>0.625</v>
      </c>
      <c r="G320" s="4" t="s">
        <v>74</v>
      </c>
      <c r="I320" s="1" t="s">
        <v>28</v>
      </c>
      <c r="J320" s="4" t="str">
        <f>IFERROR(VLOOKUP(I320,Config!$A:$B,2,0),"")</f>
        <v>Cồn IPA</v>
      </c>
      <c r="K320" s="1">
        <v>1.5</v>
      </c>
      <c r="L320" s="4" t="str">
        <f>IFERROR(VLOOKUP(I320,Config!$A:$G,7,0),"")</f>
        <v>Lít</v>
      </c>
      <c r="M320" s="4">
        <f>IFERROR(VLOOKUP(I320,Config!$A:$D,3,0),"")</f>
        <v>0</v>
      </c>
      <c r="N320" s="4">
        <f>IFERROR(VLOOKUP(I320,Config!$A:$F,6,0),"")</f>
        <v>0</v>
      </c>
    </row>
    <row r="321" spans="1:14" x14ac:dyDescent="0.25">
      <c r="A321" s="1">
        <v>321</v>
      </c>
      <c r="B321" s="4">
        <f t="shared" ref="B321:B384" si="10">YEAR(D321)</f>
        <v>2021</v>
      </c>
      <c r="C321" s="4">
        <f t="shared" ref="C321:C384" si="11">MONTH(D321)</f>
        <v>2</v>
      </c>
      <c r="D321" s="13">
        <v>44244</v>
      </c>
      <c r="E321" s="11">
        <v>0.625</v>
      </c>
      <c r="G321" s="4" t="s">
        <v>74</v>
      </c>
      <c r="I321" s="1" t="s">
        <v>25</v>
      </c>
      <c r="J321" s="4" t="str">
        <f>IFERROR(VLOOKUP(I321,Config!$A:$B,2,0),"")</f>
        <v>MPM Cleaning Roll 380*300*10m</v>
      </c>
      <c r="K321" s="1">
        <v>10</v>
      </c>
      <c r="L321" s="4" t="str">
        <f>IFERROR(VLOOKUP(I321,Config!$A:$G,7,0),"")</f>
        <v>Reel</v>
      </c>
      <c r="M321" s="4">
        <f>IFERROR(VLOOKUP(I321,Config!$A:$D,3,0),"")</f>
        <v>0</v>
      </c>
      <c r="N321" s="4">
        <f>IFERROR(VLOOKUP(I321,Config!$A:$F,6,0),"")</f>
        <v>0</v>
      </c>
    </row>
    <row r="322" spans="1:14" x14ac:dyDescent="0.25">
      <c r="A322" s="1">
        <v>322</v>
      </c>
      <c r="B322" s="4">
        <f t="shared" si="10"/>
        <v>2021</v>
      </c>
      <c r="C322" s="4">
        <f t="shared" si="11"/>
        <v>2</v>
      </c>
      <c r="D322" s="13">
        <v>44244</v>
      </c>
      <c r="E322" s="11">
        <v>0.625</v>
      </c>
      <c r="G322" s="4" t="s">
        <v>74</v>
      </c>
      <c r="I322" s="1" t="s">
        <v>22</v>
      </c>
      <c r="J322" s="4" t="str">
        <f>IFERROR(VLOOKUP(I322,Config!$A:$B,2,0),"")</f>
        <v>Khăn lau phòng sạch (100% polyester)</v>
      </c>
      <c r="K322" s="1">
        <v>2</v>
      </c>
      <c r="L322" s="4" t="str">
        <f>IFERROR(VLOOKUP(I322,Config!$A:$G,7,0),"")</f>
        <v>Pack</v>
      </c>
      <c r="M322" s="4">
        <f>IFERROR(VLOOKUP(I322,Config!$A:$D,3,0),"")</f>
        <v>0</v>
      </c>
      <c r="N322" s="4">
        <f>IFERROR(VLOOKUP(I322,Config!$A:$F,6,0),"")</f>
        <v>0</v>
      </c>
    </row>
    <row r="323" spans="1:14" x14ac:dyDescent="0.25">
      <c r="A323" s="1">
        <v>323</v>
      </c>
      <c r="B323" s="4">
        <f t="shared" si="10"/>
        <v>2021</v>
      </c>
      <c r="C323" s="4">
        <f t="shared" si="11"/>
        <v>2</v>
      </c>
      <c r="D323" s="13">
        <v>44244</v>
      </c>
      <c r="E323" s="11">
        <v>0.625</v>
      </c>
      <c r="G323" s="4" t="s">
        <v>74</v>
      </c>
      <c r="I323" s="1" t="s">
        <v>23</v>
      </c>
      <c r="J323" s="4" t="str">
        <f>IFERROR(VLOOKUP(I323,Config!$A:$B,2,0),"")</f>
        <v>Giấy lau phòng sạch (55% cellulose, 45% polyester)</v>
      </c>
      <c r="K323" s="1">
        <v>3</v>
      </c>
      <c r="L323" s="4" t="str">
        <f>IFERROR(VLOOKUP(I323,Config!$A:$G,7,0),"")</f>
        <v>Pack</v>
      </c>
      <c r="M323" s="4">
        <f>IFERROR(VLOOKUP(I323,Config!$A:$D,3,0),"")</f>
        <v>0</v>
      </c>
      <c r="N323" s="4">
        <f>IFERROR(VLOOKUP(I323,Config!$A:$F,6,0),"")</f>
        <v>0</v>
      </c>
    </row>
    <row r="324" spans="1:14" x14ac:dyDescent="0.25">
      <c r="A324" s="1">
        <v>324</v>
      </c>
      <c r="B324" s="4">
        <f t="shared" si="10"/>
        <v>2021</v>
      </c>
      <c r="C324" s="4">
        <f t="shared" si="11"/>
        <v>2</v>
      </c>
      <c r="D324" s="13">
        <v>44244</v>
      </c>
      <c r="E324" s="11">
        <v>0.625</v>
      </c>
      <c r="G324" s="4" t="s">
        <v>74</v>
      </c>
      <c r="I324" s="1" t="s">
        <v>426</v>
      </c>
      <c r="J324" s="4" t="str">
        <f>IFERROR(VLOOKUP(I324,Config!$A:$B,2,0),"")</f>
        <v>PL Splice Tape 8mm for ASM  FUJI DETECTI</v>
      </c>
      <c r="K324" s="1">
        <v>12</v>
      </c>
      <c r="L324" s="4" t="str">
        <f>IFERROR(VLOOKUP(I324,Config!$A:$G,7,0),"")</f>
        <v>Box</v>
      </c>
      <c r="M324" s="4">
        <f>IFERROR(VLOOKUP(I324,Config!$A:$D,3,0),"")</f>
        <v>0</v>
      </c>
      <c r="N324" s="4">
        <f>IFERROR(VLOOKUP(I324,Config!$A:$F,6,0),"")</f>
        <v>0</v>
      </c>
    </row>
    <row r="325" spans="1:14" x14ac:dyDescent="0.25">
      <c r="A325" s="1">
        <v>325</v>
      </c>
      <c r="B325" s="4">
        <f t="shared" si="10"/>
        <v>2021</v>
      </c>
      <c r="C325" s="4">
        <f t="shared" si="11"/>
        <v>2</v>
      </c>
      <c r="D325" s="13">
        <v>44245</v>
      </c>
      <c r="E325" s="11">
        <v>0.66666666666666663</v>
      </c>
      <c r="G325" s="4" t="s">
        <v>74</v>
      </c>
      <c r="I325" s="1" t="s">
        <v>424</v>
      </c>
      <c r="J325" s="4" t="str">
        <f>IFERROR(VLOOKUP(I325,Config!$A:$B,2,0),"")</f>
        <v>Găng tay tĩnh điện màu trắng ( Sz: M)</v>
      </c>
      <c r="K325" s="1">
        <v>30</v>
      </c>
      <c r="L325" s="4" t="str">
        <f>IFERROR(VLOOKUP(I325,Config!$A:$G,7,0),"")</f>
        <v>Pair</v>
      </c>
      <c r="M325" s="4">
        <f>IFERROR(VLOOKUP(I325,Config!$A:$D,3,0),"")</f>
        <v>0</v>
      </c>
      <c r="N325" s="4">
        <f>IFERROR(VLOOKUP(I325,Config!$A:$F,6,0),"")</f>
        <v>0</v>
      </c>
    </row>
    <row r="326" spans="1:14" x14ac:dyDescent="0.25">
      <c r="A326" s="1">
        <v>326</v>
      </c>
      <c r="B326" s="4">
        <f t="shared" si="10"/>
        <v>2021</v>
      </c>
      <c r="C326" s="4">
        <f t="shared" si="11"/>
        <v>2</v>
      </c>
      <c r="D326" s="13">
        <v>44245</v>
      </c>
      <c r="E326" s="11">
        <v>0.66666666666666663</v>
      </c>
      <c r="G326" s="4" t="s">
        <v>74</v>
      </c>
      <c r="I326" s="24" t="s">
        <v>29</v>
      </c>
      <c r="J326" s="4" t="str">
        <f>IFERROR(VLOOKUP(I326,Config!$A:$B,2,0),"")</f>
        <v>Khẩu trang</v>
      </c>
      <c r="K326" s="1">
        <v>2</v>
      </c>
      <c r="L326" s="4" t="str">
        <f>IFERROR(VLOOKUP(I326,Config!$A:$G,7,0),"")</f>
        <v>Pack</v>
      </c>
      <c r="M326" s="4">
        <f>IFERROR(VLOOKUP(I326,Config!$A:$D,3,0),"")</f>
        <v>0</v>
      </c>
      <c r="N326" s="4">
        <f>IFERROR(VLOOKUP(I326,Config!$A:$F,6,0),"")</f>
        <v>0</v>
      </c>
    </row>
    <row r="327" spans="1:14" x14ac:dyDescent="0.25">
      <c r="A327" s="1">
        <v>327</v>
      </c>
      <c r="B327" s="4">
        <f t="shared" si="10"/>
        <v>2021</v>
      </c>
      <c r="C327" s="4">
        <f t="shared" si="11"/>
        <v>2</v>
      </c>
      <c r="D327" s="13">
        <v>44245</v>
      </c>
      <c r="E327" s="11">
        <v>0.66666666666666663</v>
      </c>
      <c r="G327" s="4" t="s">
        <v>74</v>
      </c>
      <c r="I327" s="1" t="s">
        <v>28</v>
      </c>
      <c r="J327" s="4" t="str">
        <f>IFERROR(VLOOKUP(I327,Config!$A:$B,2,0),"")</f>
        <v>Cồn IPA</v>
      </c>
      <c r="K327" s="1">
        <v>2.5</v>
      </c>
      <c r="L327" s="4" t="str">
        <f>IFERROR(VLOOKUP(I327,Config!$A:$G,7,0),"")</f>
        <v>Lít</v>
      </c>
      <c r="M327" s="4">
        <f>IFERROR(VLOOKUP(I327,Config!$A:$D,3,0),"")</f>
        <v>0</v>
      </c>
      <c r="N327" s="4">
        <f>IFERROR(VLOOKUP(I327,Config!$A:$F,6,0),"")</f>
        <v>0</v>
      </c>
    </row>
    <row r="328" spans="1:14" x14ac:dyDescent="0.25">
      <c r="A328" s="1">
        <v>328</v>
      </c>
      <c r="B328" s="4">
        <f t="shared" si="10"/>
        <v>2021</v>
      </c>
      <c r="C328" s="4">
        <f t="shared" si="11"/>
        <v>2</v>
      </c>
      <c r="D328" s="13">
        <v>44245</v>
      </c>
      <c r="E328" s="11">
        <v>0.66666666666666663</v>
      </c>
      <c r="G328" s="4" t="s">
        <v>74</v>
      </c>
      <c r="I328" s="1" t="s">
        <v>27</v>
      </c>
      <c r="J328" s="4" t="str">
        <f>IFERROR(VLOOKUP(I328,Config!$A:$B,2,0),"")</f>
        <v>Nitrile gloves size M</v>
      </c>
      <c r="K328" s="1">
        <v>1</v>
      </c>
      <c r="L328" s="4" t="str">
        <f>IFERROR(VLOOKUP(I328,Config!$A:$G,7,0),"")</f>
        <v>Pack</v>
      </c>
      <c r="M328" s="4">
        <f>IFERROR(VLOOKUP(I328,Config!$A:$D,3,0),"")</f>
        <v>0</v>
      </c>
      <c r="N328" s="4">
        <f>IFERROR(VLOOKUP(I328,Config!$A:$F,6,0),"")</f>
        <v>0</v>
      </c>
    </row>
    <row r="329" spans="1:14" x14ac:dyDescent="0.25">
      <c r="A329" s="1">
        <v>329</v>
      </c>
      <c r="B329" s="4">
        <f t="shared" si="10"/>
        <v>2021</v>
      </c>
      <c r="C329" s="4">
        <f t="shared" si="11"/>
        <v>2</v>
      </c>
      <c r="D329" s="13">
        <v>44245</v>
      </c>
      <c r="E329" s="11">
        <v>0.66666666666666663</v>
      </c>
      <c r="G329" s="4" t="s">
        <v>74</v>
      </c>
      <c r="I329" s="1" t="s">
        <v>22</v>
      </c>
      <c r="J329" s="4" t="str">
        <f>IFERROR(VLOOKUP(I329,Config!$A:$B,2,0),"")</f>
        <v>Khăn lau phòng sạch (100% polyester)</v>
      </c>
      <c r="K329" s="1">
        <v>1</v>
      </c>
      <c r="L329" s="4" t="str">
        <f>IFERROR(VLOOKUP(I329,Config!$A:$G,7,0),"")</f>
        <v>Pack</v>
      </c>
      <c r="M329" s="4">
        <f>IFERROR(VLOOKUP(I329,Config!$A:$D,3,0),"")</f>
        <v>0</v>
      </c>
      <c r="N329" s="4">
        <f>IFERROR(VLOOKUP(I329,Config!$A:$F,6,0),"")</f>
        <v>0</v>
      </c>
    </row>
    <row r="330" spans="1:14" x14ac:dyDescent="0.25">
      <c r="A330" s="1">
        <v>330</v>
      </c>
      <c r="B330" s="4">
        <f t="shared" si="10"/>
        <v>2021</v>
      </c>
      <c r="C330" s="4">
        <f t="shared" si="11"/>
        <v>2</v>
      </c>
      <c r="D330" s="13">
        <v>44245</v>
      </c>
      <c r="E330" s="11">
        <v>0.66666666666666663</v>
      </c>
      <c r="G330" s="4" t="s">
        <v>74</v>
      </c>
      <c r="I330" s="24" t="s">
        <v>43</v>
      </c>
      <c r="J330" s="4" t="str">
        <f>IFERROR(VLOOKUP(I330,Config!$A:$B,2,0),"")</f>
        <v>Băng dính chịu nhiệt PET( Màu đồng ) 10mm*33m</v>
      </c>
      <c r="K330" s="1">
        <v>20</v>
      </c>
      <c r="L330" s="4" t="str">
        <f>IFERROR(VLOOKUP(I330,Config!$A:$G,7,0),"")</f>
        <v>Reel</v>
      </c>
      <c r="M330" s="4">
        <f>IFERROR(VLOOKUP(I330,Config!$A:$D,3,0),"")</f>
        <v>0</v>
      </c>
      <c r="N330" s="4">
        <f>IFERROR(VLOOKUP(I330,Config!$A:$F,6,0),"")</f>
        <v>0</v>
      </c>
    </row>
    <row r="331" spans="1:14" x14ac:dyDescent="0.25">
      <c r="A331" s="1">
        <v>331</v>
      </c>
      <c r="B331" s="4">
        <f t="shared" si="10"/>
        <v>2021</v>
      </c>
      <c r="C331" s="4">
        <f t="shared" si="11"/>
        <v>2</v>
      </c>
      <c r="D331" s="13">
        <v>44245</v>
      </c>
      <c r="E331" s="11">
        <v>0.66666666666666663</v>
      </c>
      <c r="G331" s="4" t="s">
        <v>74</v>
      </c>
      <c r="I331" s="24" t="s">
        <v>33</v>
      </c>
      <c r="J331" s="4" t="str">
        <f>IFERROR(VLOOKUP(I331,Config!$A:$B,2,0),"")</f>
        <v>Băng dính xanh dương 5cm</v>
      </c>
      <c r="K331" s="1">
        <v>2</v>
      </c>
      <c r="L331" s="4" t="str">
        <f>IFERROR(VLOOKUP(I331,Config!$A:$G,7,0),"")</f>
        <v>Reel</v>
      </c>
      <c r="M331" s="4">
        <f>IFERROR(VLOOKUP(I331,Config!$A:$D,3,0),"")</f>
        <v>0</v>
      </c>
      <c r="N331" s="4">
        <f>IFERROR(VLOOKUP(I331,Config!$A:$F,6,0),"")</f>
        <v>0</v>
      </c>
    </row>
    <row r="332" spans="1:14" x14ac:dyDescent="0.25">
      <c r="A332" s="1">
        <v>332</v>
      </c>
      <c r="B332" s="4">
        <f t="shared" si="10"/>
        <v>2021</v>
      </c>
      <c r="C332" s="4">
        <f t="shared" si="11"/>
        <v>2</v>
      </c>
      <c r="D332" s="13">
        <v>44245</v>
      </c>
      <c r="E332" s="11">
        <v>0.66666666666666663</v>
      </c>
      <c r="G332" s="4" t="s">
        <v>74</v>
      </c>
      <c r="I332" s="1" t="s">
        <v>42</v>
      </c>
      <c r="J332" s="4" t="str">
        <f>IFERROR(VLOOKUP(I332,Config!$A:$B,2,0),"")</f>
        <v>Băng dính 2 mặt 3M</v>
      </c>
      <c r="K332" s="1">
        <v>7</v>
      </c>
      <c r="L332" s="4" t="str">
        <f>IFERROR(VLOOKUP(I332,Config!$A:$G,7,0),"")</f>
        <v>Reel</v>
      </c>
      <c r="M332" s="4">
        <f>IFERROR(VLOOKUP(I332,Config!$A:$D,3,0),"")</f>
        <v>0</v>
      </c>
      <c r="N332" s="4">
        <f>IFERROR(VLOOKUP(I332,Config!$A:$F,6,0),"")</f>
        <v>0</v>
      </c>
    </row>
    <row r="333" spans="1:14" x14ac:dyDescent="0.25">
      <c r="A333" s="1">
        <v>333</v>
      </c>
      <c r="B333" s="4">
        <f t="shared" si="10"/>
        <v>2021</v>
      </c>
      <c r="C333" s="4">
        <f t="shared" si="11"/>
        <v>2</v>
      </c>
      <c r="D333" s="13">
        <v>44245</v>
      </c>
      <c r="E333" s="11">
        <v>0.66666666666666663</v>
      </c>
      <c r="G333" s="4" t="s">
        <v>74</v>
      </c>
      <c r="I333" s="1" t="s">
        <v>424</v>
      </c>
      <c r="J333" s="4" t="str">
        <f>IFERROR(VLOOKUP(I333,Config!$A:$B,2,0),"")</f>
        <v>Găng tay tĩnh điện màu trắng ( Sz: M)</v>
      </c>
      <c r="K333" s="1">
        <v>20</v>
      </c>
      <c r="L333" s="4" t="str">
        <f>IFERROR(VLOOKUP(I333,Config!$A:$G,7,0),"")</f>
        <v>Pair</v>
      </c>
      <c r="M333" s="4">
        <f>IFERROR(VLOOKUP(I333,Config!$A:$D,3,0),"")</f>
        <v>0</v>
      </c>
      <c r="N333" s="4">
        <f>IFERROR(VLOOKUP(I333,Config!$A:$F,6,0),"")</f>
        <v>0</v>
      </c>
    </row>
    <row r="334" spans="1:14" x14ac:dyDescent="0.25">
      <c r="A334" s="1">
        <v>334</v>
      </c>
      <c r="B334" s="4">
        <f t="shared" si="10"/>
        <v>2021</v>
      </c>
      <c r="C334" s="4">
        <f t="shared" si="11"/>
        <v>2</v>
      </c>
      <c r="D334" s="13">
        <v>44245</v>
      </c>
      <c r="E334" s="11">
        <v>0.66666666666666663</v>
      </c>
      <c r="G334" s="4" t="s">
        <v>74</v>
      </c>
      <c r="I334" s="1" t="s">
        <v>28</v>
      </c>
      <c r="J334" s="4" t="str">
        <f>IFERROR(VLOOKUP(I334,Config!$A:$B,2,0),"")</f>
        <v>Cồn IPA</v>
      </c>
      <c r="K334" s="1">
        <v>3</v>
      </c>
      <c r="L334" s="4" t="str">
        <f>IFERROR(VLOOKUP(I334,Config!$A:$G,7,0),"")</f>
        <v>Lít</v>
      </c>
      <c r="M334" s="4">
        <f>IFERROR(VLOOKUP(I334,Config!$A:$D,3,0),"")</f>
        <v>0</v>
      </c>
      <c r="N334" s="4">
        <f>IFERROR(VLOOKUP(I334,Config!$A:$F,6,0),"")</f>
        <v>0</v>
      </c>
    </row>
    <row r="335" spans="1:14" x14ac:dyDescent="0.25">
      <c r="A335" s="1">
        <v>335</v>
      </c>
      <c r="B335" s="4">
        <f t="shared" si="10"/>
        <v>2021</v>
      </c>
      <c r="C335" s="4">
        <f t="shared" si="11"/>
        <v>2</v>
      </c>
      <c r="D335" s="13">
        <v>44245</v>
      </c>
      <c r="E335" s="11">
        <v>0.66666666666666663</v>
      </c>
      <c r="G335" s="4" t="s">
        <v>74</v>
      </c>
      <c r="I335" s="1" t="s">
        <v>25</v>
      </c>
      <c r="J335" s="4" t="str">
        <f>IFERROR(VLOOKUP(I335,Config!$A:$B,2,0),"")</f>
        <v>MPM Cleaning Roll 380*300*10m</v>
      </c>
      <c r="K335" s="1">
        <v>10</v>
      </c>
      <c r="L335" s="4" t="str">
        <f>IFERROR(VLOOKUP(I335,Config!$A:$G,7,0),"")</f>
        <v>Reel</v>
      </c>
      <c r="M335" s="4">
        <f>IFERROR(VLOOKUP(I335,Config!$A:$D,3,0),"")</f>
        <v>0</v>
      </c>
      <c r="N335" s="4">
        <f>IFERROR(VLOOKUP(I335,Config!$A:$F,6,0),"")</f>
        <v>0</v>
      </c>
    </row>
    <row r="336" spans="1:14" x14ac:dyDescent="0.25">
      <c r="A336" s="1">
        <v>336</v>
      </c>
      <c r="B336" s="4">
        <f t="shared" si="10"/>
        <v>2021</v>
      </c>
      <c r="C336" s="4">
        <f t="shared" si="11"/>
        <v>2</v>
      </c>
      <c r="D336" s="13">
        <v>44246</v>
      </c>
      <c r="E336" s="11">
        <v>0.47916666666666669</v>
      </c>
      <c r="G336" s="4" t="s">
        <v>74</v>
      </c>
      <c r="I336" s="1" t="s">
        <v>28</v>
      </c>
      <c r="J336" s="4" t="str">
        <f>IFERROR(VLOOKUP(I336,Config!$A:$B,2,0),"")</f>
        <v>Cồn IPA</v>
      </c>
      <c r="K336" s="1">
        <v>3</v>
      </c>
      <c r="L336" s="4" t="str">
        <f>IFERROR(VLOOKUP(I336,Config!$A:$G,7,0),"")</f>
        <v>Lít</v>
      </c>
      <c r="M336" s="4">
        <f>IFERROR(VLOOKUP(I336,Config!$A:$D,3,0),"")</f>
        <v>0</v>
      </c>
      <c r="N336" s="4">
        <f>IFERROR(VLOOKUP(I336,Config!$A:$F,6,0),"")</f>
        <v>0</v>
      </c>
    </row>
    <row r="337" spans="1:14" x14ac:dyDescent="0.25">
      <c r="A337" s="1">
        <v>337</v>
      </c>
      <c r="B337" s="4">
        <f t="shared" si="10"/>
        <v>2021</v>
      </c>
      <c r="C337" s="4">
        <f t="shared" si="11"/>
        <v>2</v>
      </c>
      <c r="D337" s="13">
        <v>44246</v>
      </c>
      <c r="E337" s="11">
        <v>0.47916666666666669</v>
      </c>
      <c r="G337" s="4" t="s">
        <v>74</v>
      </c>
      <c r="I337" s="1" t="s">
        <v>22</v>
      </c>
      <c r="J337" s="4" t="str">
        <f>IFERROR(VLOOKUP(I337,Config!$A:$B,2,0),"")</f>
        <v>Khăn lau phòng sạch (100% polyester)</v>
      </c>
      <c r="K337" s="1">
        <v>3</v>
      </c>
      <c r="L337" s="4" t="str">
        <f>IFERROR(VLOOKUP(I337,Config!$A:$G,7,0),"")</f>
        <v>Pack</v>
      </c>
      <c r="M337" s="4">
        <f>IFERROR(VLOOKUP(I337,Config!$A:$D,3,0),"")</f>
        <v>0</v>
      </c>
      <c r="N337" s="4">
        <f>IFERROR(VLOOKUP(I337,Config!$A:$F,6,0),"")</f>
        <v>0</v>
      </c>
    </row>
    <row r="338" spans="1:14" x14ac:dyDescent="0.25">
      <c r="A338" s="1">
        <v>338</v>
      </c>
      <c r="B338" s="4">
        <f t="shared" si="10"/>
        <v>2021</v>
      </c>
      <c r="C338" s="4">
        <f t="shared" si="11"/>
        <v>2</v>
      </c>
      <c r="D338" s="13">
        <v>44246</v>
      </c>
      <c r="E338" s="11">
        <v>0.47916666666666669</v>
      </c>
      <c r="G338" s="4" t="s">
        <v>74</v>
      </c>
      <c r="I338" s="1" t="s">
        <v>27</v>
      </c>
      <c r="J338" s="4" t="str">
        <f>IFERROR(VLOOKUP(I338,Config!$A:$B,2,0),"")</f>
        <v>Nitrile gloves size M</v>
      </c>
      <c r="K338" s="1">
        <v>2</v>
      </c>
      <c r="L338" s="4" t="str">
        <f>IFERROR(VLOOKUP(I338,Config!$A:$G,7,0),"")</f>
        <v>Pack</v>
      </c>
      <c r="M338" s="4">
        <f>IFERROR(VLOOKUP(I338,Config!$A:$D,3,0),"")</f>
        <v>0</v>
      </c>
      <c r="N338" s="4">
        <f>IFERROR(VLOOKUP(I338,Config!$A:$F,6,0),"")</f>
        <v>0</v>
      </c>
    </row>
    <row r="339" spans="1:14" x14ac:dyDescent="0.25">
      <c r="A339" s="1">
        <v>339</v>
      </c>
      <c r="B339" s="4">
        <f t="shared" si="10"/>
        <v>2021</v>
      </c>
      <c r="C339" s="4">
        <f t="shared" si="11"/>
        <v>2</v>
      </c>
      <c r="D339" s="13">
        <v>44246</v>
      </c>
      <c r="E339" s="11">
        <v>0.47916666666666669</v>
      </c>
      <c r="G339" s="4" t="s">
        <v>74</v>
      </c>
      <c r="I339" s="1" t="s">
        <v>25</v>
      </c>
      <c r="J339" s="4" t="str">
        <f>IFERROR(VLOOKUP(I339,Config!$A:$B,2,0),"")</f>
        <v>MPM Cleaning Roll 380*300*10m</v>
      </c>
      <c r="K339" s="1">
        <v>10</v>
      </c>
      <c r="L339" s="4" t="str">
        <f>IFERROR(VLOOKUP(I339,Config!$A:$G,7,0),"")</f>
        <v>Reel</v>
      </c>
      <c r="M339" s="4">
        <f>IFERROR(VLOOKUP(I339,Config!$A:$D,3,0),"")</f>
        <v>0</v>
      </c>
      <c r="N339" s="4">
        <f>IFERROR(VLOOKUP(I339,Config!$A:$F,6,0),"")</f>
        <v>0</v>
      </c>
    </row>
    <row r="340" spans="1:14" x14ac:dyDescent="0.25">
      <c r="A340" s="1">
        <v>340</v>
      </c>
      <c r="B340" s="4">
        <f t="shared" si="10"/>
        <v>2021</v>
      </c>
      <c r="C340" s="4">
        <f t="shared" si="11"/>
        <v>2</v>
      </c>
      <c r="D340" s="13">
        <v>44246</v>
      </c>
      <c r="E340" s="11">
        <v>0.47916666666666669</v>
      </c>
      <c r="G340" s="4" t="s">
        <v>74</v>
      </c>
      <c r="I340" s="1" t="s">
        <v>116</v>
      </c>
      <c r="J340" s="4" t="str">
        <f>IFERROR(VLOOKUP(I340,Config!$A:$B,2,0),"")</f>
        <v>Nozzle 4108</v>
      </c>
      <c r="K340" s="1">
        <v>4</v>
      </c>
      <c r="L340" s="4" t="str">
        <f>IFERROR(VLOOKUP(I340,Config!$A:$G,7,0),"")</f>
        <v>Pac</v>
      </c>
      <c r="M340" s="4">
        <f>IFERROR(VLOOKUP(I340,Config!$A:$D,3,0),"")</f>
        <v>0</v>
      </c>
      <c r="N340" s="4" t="str">
        <f>IFERROR(VLOOKUP(I340,Config!$A:$F,6,0),"")</f>
        <v>03103544-01</v>
      </c>
    </row>
    <row r="341" spans="1:14" x14ac:dyDescent="0.25">
      <c r="A341" s="1">
        <v>341</v>
      </c>
      <c r="B341" s="4">
        <f t="shared" si="10"/>
        <v>2021</v>
      </c>
      <c r="C341" s="4">
        <f t="shared" si="11"/>
        <v>2</v>
      </c>
      <c r="D341" s="13">
        <v>44246</v>
      </c>
      <c r="E341" s="11">
        <v>0.47916666666666669</v>
      </c>
      <c r="G341" s="4" t="s">
        <v>74</v>
      </c>
      <c r="I341" s="1" t="s">
        <v>426</v>
      </c>
      <c r="J341" s="4" t="str">
        <f>IFERROR(VLOOKUP(I341,Config!$A:$B,2,0),"")</f>
        <v>PL Splice Tape 8mm for ASM  FUJI DETECTI</v>
      </c>
      <c r="K341" s="1">
        <v>6</v>
      </c>
      <c r="L341" s="4" t="str">
        <f>IFERROR(VLOOKUP(I341,Config!$A:$G,7,0),"")</f>
        <v>Box</v>
      </c>
      <c r="M341" s="4">
        <f>IFERROR(VLOOKUP(I341,Config!$A:$D,3,0),"")</f>
        <v>0</v>
      </c>
      <c r="N341" s="4">
        <f>IFERROR(VLOOKUP(I341,Config!$A:$F,6,0),"")</f>
        <v>0</v>
      </c>
    </row>
    <row r="342" spans="1:14" x14ac:dyDescent="0.25">
      <c r="A342" s="1">
        <v>342</v>
      </c>
      <c r="B342" s="4">
        <f t="shared" si="10"/>
        <v>2021</v>
      </c>
      <c r="C342" s="4">
        <f t="shared" si="11"/>
        <v>2</v>
      </c>
      <c r="D342" s="13">
        <v>44246</v>
      </c>
      <c r="E342" s="11">
        <v>0.47916666666666669</v>
      </c>
      <c r="G342" s="4" t="s">
        <v>74</v>
      </c>
      <c r="I342" s="1" t="s">
        <v>28</v>
      </c>
      <c r="J342" s="4" t="str">
        <f>IFERROR(VLOOKUP(I342,Config!$A:$B,2,0),"")</f>
        <v>Cồn IPA</v>
      </c>
      <c r="K342" s="1">
        <v>2.5</v>
      </c>
      <c r="L342" s="4" t="str">
        <f>IFERROR(VLOOKUP(I342,Config!$A:$G,7,0),"")</f>
        <v>Lít</v>
      </c>
      <c r="M342" s="4">
        <f>IFERROR(VLOOKUP(I342,Config!$A:$D,3,0),"")</f>
        <v>0</v>
      </c>
      <c r="N342" s="4">
        <f>IFERROR(VLOOKUP(I342,Config!$A:$F,6,0),"")</f>
        <v>0</v>
      </c>
    </row>
    <row r="343" spans="1:14" x14ac:dyDescent="0.25">
      <c r="A343" s="1">
        <v>343</v>
      </c>
      <c r="B343" s="4">
        <f t="shared" si="10"/>
        <v>2021</v>
      </c>
      <c r="C343" s="4">
        <f t="shared" si="11"/>
        <v>2</v>
      </c>
      <c r="D343" s="13">
        <v>44246</v>
      </c>
      <c r="E343" s="11">
        <v>0.47916666666666669</v>
      </c>
      <c r="G343" s="4" t="s">
        <v>74</v>
      </c>
      <c r="I343" s="1" t="s">
        <v>25</v>
      </c>
      <c r="J343" s="4" t="str">
        <f>IFERROR(VLOOKUP(I343,Config!$A:$B,2,0),"")</f>
        <v>MPM Cleaning Roll 380*300*10m</v>
      </c>
      <c r="K343" s="1">
        <v>10</v>
      </c>
      <c r="L343" s="4" t="str">
        <f>IFERROR(VLOOKUP(I343,Config!$A:$G,7,0),"")</f>
        <v>Reel</v>
      </c>
      <c r="M343" s="4">
        <f>IFERROR(VLOOKUP(I343,Config!$A:$D,3,0),"")</f>
        <v>0</v>
      </c>
      <c r="N343" s="4">
        <f>IFERROR(VLOOKUP(I343,Config!$A:$F,6,0),"")</f>
        <v>0</v>
      </c>
    </row>
    <row r="344" spans="1:14" x14ac:dyDescent="0.25">
      <c r="A344" s="1">
        <v>344</v>
      </c>
      <c r="B344" s="4">
        <f t="shared" si="10"/>
        <v>2021</v>
      </c>
      <c r="C344" s="4">
        <f t="shared" si="11"/>
        <v>2</v>
      </c>
      <c r="D344" s="13">
        <v>44246</v>
      </c>
      <c r="E344" s="11">
        <v>0.47916666666666669</v>
      </c>
      <c r="G344" s="4" t="s">
        <v>74</v>
      </c>
      <c r="I344" s="24" t="s">
        <v>45</v>
      </c>
      <c r="J344" s="4" t="str">
        <f>IFERROR(VLOOKUP(I344,Config!$A:$B,2,0),"")</f>
        <v>Băng dính dán LCR</v>
      </c>
      <c r="K344" s="1">
        <v>1</v>
      </c>
      <c r="L344" s="4" t="str">
        <f>IFERROR(VLOOKUP(I344,Config!$A:$G,7,0),"")</f>
        <v>Reel</v>
      </c>
      <c r="M344" s="4">
        <f>IFERROR(VLOOKUP(I344,Config!$A:$D,3,0),"")</f>
        <v>0</v>
      </c>
      <c r="N344" s="4">
        <f>IFERROR(VLOOKUP(I344,Config!$A:$F,6,0),"")</f>
        <v>0</v>
      </c>
    </row>
    <row r="345" spans="1:14" x14ac:dyDescent="0.25">
      <c r="A345" s="1">
        <v>345</v>
      </c>
      <c r="B345" s="4">
        <f t="shared" si="10"/>
        <v>2021</v>
      </c>
      <c r="C345" s="4">
        <f t="shared" si="11"/>
        <v>2</v>
      </c>
      <c r="D345" s="13">
        <v>44247</v>
      </c>
      <c r="E345" s="11">
        <v>0.54166666666666663</v>
      </c>
      <c r="G345" s="4" t="s">
        <v>74</v>
      </c>
      <c r="I345" s="1" t="s">
        <v>424</v>
      </c>
      <c r="J345" s="4" t="str">
        <f>IFERROR(VLOOKUP(I345,Config!$A:$B,2,0),"")</f>
        <v>Găng tay tĩnh điện màu trắng ( Sz: M)</v>
      </c>
      <c r="K345" s="1">
        <v>40</v>
      </c>
      <c r="L345" s="4" t="str">
        <f>IFERROR(VLOOKUP(I345,Config!$A:$G,7,0),"")</f>
        <v>Pair</v>
      </c>
      <c r="M345" s="4">
        <f>IFERROR(VLOOKUP(I345,Config!$A:$D,3,0),"")</f>
        <v>0</v>
      </c>
      <c r="N345" s="4">
        <f>IFERROR(VLOOKUP(I345,Config!$A:$F,6,0),"")</f>
        <v>0</v>
      </c>
    </row>
    <row r="346" spans="1:14" x14ac:dyDescent="0.25">
      <c r="A346" s="1">
        <v>346</v>
      </c>
      <c r="B346" s="4">
        <f t="shared" si="10"/>
        <v>2021</v>
      </c>
      <c r="C346" s="4">
        <f t="shared" si="11"/>
        <v>2</v>
      </c>
      <c r="D346" s="13">
        <v>44247</v>
      </c>
      <c r="E346" s="11">
        <v>0.54166666666666663</v>
      </c>
      <c r="G346" s="4" t="s">
        <v>74</v>
      </c>
      <c r="I346" s="24" t="s">
        <v>29</v>
      </c>
      <c r="J346" s="4" t="str">
        <f>IFERROR(VLOOKUP(I346,Config!$A:$B,2,0),"")</f>
        <v>Khẩu trang</v>
      </c>
      <c r="K346" s="1">
        <v>3</v>
      </c>
      <c r="L346" s="4" t="str">
        <f>IFERROR(VLOOKUP(I346,Config!$A:$G,7,0),"")</f>
        <v>Pack</v>
      </c>
      <c r="M346" s="4">
        <f>IFERROR(VLOOKUP(I346,Config!$A:$D,3,0),"")</f>
        <v>0</v>
      </c>
      <c r="N346" s="4">
        <f>IFERROR(VLOOKUP(I346,Config!$A:$F,6,0),"")</f>
        <v>0</v>
      </c>
    </row>
    <row r="347" spans="1:14" x14ac:dyDescent="0.25">
      <c r="A347" s="1">
        <v>347</v>
      </c>
      <c r="B347" s="4">
        <f t="shared" si="10"/>
        <v>2021</v>
      </c>
      <c r="C347" s="4">
        <f t="shared" si="11"/>
        <v>2</v>
      </c>
      <c r="D347" s="13">
        <v>44247</v>
      </c>
      <c r="E347" s="11">
        <v>0.54166666666666663</v>
      </c>
      <c r="G347" s="4" t="s">
        <v>74</v>
      </c>
      <c r="I347" s="1" t="s">
        <v>28</v>
      </c>
      <c r="J347" s="4" t="str">
        <f>IFERROR(VLOOKUP(I347,Config!$A:$B,2,0),"")</f>
        <v>Cồn IPA</v>
      </c>
      <c r="K347" s="1">
        <v>4</v>
      </c>
      <c r="L347" s="4" t="str">
        <f>IFERROR(VLOOKUP(I347,Config!$A:$G,7,0),"")</f>
        <v>Lít</v>
      </c>
      <c r="M347" s="4">
        <f>IFERROR(VLOOKUP(I347,Config!$A:$D,3,0),"")</f>
        <v>0</v>
      </c>
      <c r="N347" s="4">
        <f>IFERROR(VLOOKUP(I347,Config!$A:$F,6,0),"")</f>
        <v>0</v>
      </c>
    </row>
    <row r="348" spans="1:14" x14ac:dyDescent="0.25">
      <c r="A348" s="1">
        <v>348</v>
      </c>
      <c r="B348" s="4">
        <f t="shared" si="10"/>
        <v>2021</v>
      </c>
      <c r="C348" s="4">
        <f t="shared" si="11"/>
        <v>2</v>
      </c>
      <c r="D348" s="13">
        <v>44247</v>
      </c>
      <c r="E348" s="11">
        <v>0.54166666666666663</v>
      </c>
      <c r="G348" s="4" t="s">
        <v>74</v>
      </c>
      <c r="I348" s="1" t="s">
        <v>23</v>
      </c>
      <c r="J348" s="4" t="str">
        <f>IFERROR(VLOOKUP(I348,Config!$A:$B,2,0),"")</f>
        <v>Giấy lau phòng sạch (55% cellulose, 45% polyester)</v>
      </c>
      <c r="K348" s="1">
        <v>3</v>
      </c>
      <c r="L348" s="4" t="str">
        <f>IFERROR(VLOOKUP(I348,Config!$A:$G,7,0),"")</f>
        <v>Pack</v>
      </c>
      <c r="M348" s="4">
        <f>IFERROR(VLOOKUP(I348,Config!$A:$D,3,0),"")</f>
        <v>0</v>
      </c>
      <c r="N348" s="4">
        <f>IFERROR(VLOOKUP(I348,Config!$A:$F,6,0),"")</f>
        <v>0</v>
      </c>
    </row>
    <row r="349" spans="1:14" x14ac:dyDescent="0.25">
      <c r="A349" s="1">
        <v>349</v>
      </c>
      <c r="B349" s="4">
        <f t="shared" si="10"/>
        <v>2021</v>
      </c>
      <c r="C349" s="4">
        <f t="shared" si="11"/>
        <v>2</v>
      </c>
      <c r="D349" s="13">
        <v>44247</v>
      </c>
      <c r="E349" s="11">
        <v>0.54166666666666663</v>
      </c>
      <c r="G349" s="4" t="s">
        <v>74</v>
      </c>
      <c r="I349" s="1" t="s">
        <v>28</v>
      </c>
      <c r="J349" s="4" t="str">
        <f>IFERROR(VLOOKUP(I349,Config!$A:$B,2,0),"")</f>
        <v>Cồn IPA</v>
      </c>
      <c r="K349" s="1">
        <v>20</v>
      </c>
      <c r="L349" s="4" t="str">
        <f>IFERROR(VLOOKUP(I349,Config!$A:$G,7,0),"")</f>
        <v>Lít</v>
      </c>
      <c r="M349" s="4">
        <f>IFERROR(VLOOKUP(I349,Config!$A:$D,3,0),"")</f>
        <v>0</v>
      </c>
      <c r="N349" s="4">
        <f>IFERROR(VLOOKUP(I349,Config!$A:$F,6,0),"")</f>
        <v>0</v>
      </c>
    </row>
    <row r="350" spans="1:14" x14ac:dyDescent="0.25">
      <c r="A350" s="1">
        <v>350</v>
      </c>
      <c r="B350" s="4">
        <f t="shared" si="10"/>
        <v>2021</v>
      </c>
      <c r="C350" s="4">
        <f t="shared" si="11"/>
        <v>2</v>
      </c>
      <c r="D350" s="13">
        <v>44247</v>
      </c>
      <c r="E350" s="11">
        <v>0.54166666666666663</v>
      </c>
      <c r="G350" s="4" t="s">
        <v>74</v>
      </c>
      <c r="I350" s="1" t="s">
        <v>22</v>
      </c>
      <c r="J350" s="4" t="str">
        <f>IFERROR(VLOOKUP(I350,Config!$A:$B,2,0),"")</f>
        <v>Khăn lau phòng sạch (100% polyester)</v>
      </c>
      <c r="K350" s="1">
        <v>2</v>
      </c>
      <c r="L350" s="4" t="str">
        <f>IFERROR(VLOOKUP(I350,Config!$A:$G,7,0),"")</f>
        <v>Pack</v>
      </c>
      <c r="M350" s="4">
        <f>IFERROR(VLOOKUP(I350,Config!$A:$D,3,0),"")</f>
        <v>0</v>
      </c>
      <c r="N350" s="4">
        <f>IFERROR(VLOOKUP(I350,Config!$A:$F,6,0),"")</f>
        <v>0</v>
      </c>
    </row>
    <row r="351" spans="1:14" x14ac:dyDescent="0.25">
      <c r="A351" s="1">
        <v>351</v>
      </c>
      <c r="B351" s="4">
        <f t="shared" si="10"/>
        <v>2021</v>
      </c>
      <c r="C351" s="4">
        <f t="shared" si="11"/>
        <v>2</v>
      </c>
      <c r="D351" s="13">
        <v>44247</v>
      </c>
      <c r="E351" s="11">
        <v>0.54166666666666663</v>
      </c>
      <c r="G351" s="4" t="s">
        <v>74</v>
      </c>
      <c r="I351" s="24" t="s">
        <v>29</v>
      </c>
      <c r="J351" s="4" t="str">
        <f>IFERROR(VLOOKUP(I351,Config!$A:$B,2,0),"")</f>
        <v>Khẩu trang</v>
      </c>
      <c r="K351" s="1">
        <v>3</v>
      </c>
      <c r="L351" s="4" t="str">
        <f>IFERROR(VLOOKUP(I351,Config!$A:$G,7,0),"")</f>
        <v>Pack</v>
      </c>
      <c r="M351" s="4">
        <f>IFERROR(VLOOKUP(I351,Config!$A:$D,3,0),"")</f>
        <v>0</v>
      </c>
      <c r="N351" s="4">
        <f>IFERROR(VLOOKUP(I351,Config!$A:$F,6,0),"")</f>
        <v>0</v>
      </c>
    </row>
    <row r="352" spans="1:14" x14ac:dyDescent="0.25">
      <c r="A352" s="1">
        <v>352</v>
      </c>
      <c r="B352" s="4">
        <f t="shared" si="10"/>
        <v>2021</v>
      </c>
      <c r="C352" s="4">
        <f t="shared" si="11"/>
        <v>2</v>
      </c>
      <c r="D352" s="13">
        <v>44247</v>
      </c>
      <c r="E352" s="11">
        <v>0.54166666666666663</v>
      </c>
      <c r="G352" s="4" t="s">
        <v>74</v>
      </c>
      <c r="I352" s="1" t="s">
        <v>458</v>
      </c>
      <c r="J352" s="4" t="str">
        <f>IFERROR(VLOOKUP(I352,Config!$A:$B,2,0),"")</f>
        <v>Tăm bông vệ sinh head ASM</v>
      </c>
      <c r="K352" s="1">
        <v>1</v>
      </c>
      <c r="L352" s="4" t="str">
        <f>IFERROR(VLOOKUP(I352,Config!$A:$G,7,0),"")</f>
        <v>Pack</v>
      </c>
      <c r="M352" s="4">
        <f>IFERROR(VLOOKUP(I352,Config!$A:$D,3,0),"")</f>
        <v>0</v>
      </c>
      <c r="N352" s="4" t="str">
        <f>IFERROR(VLOOKUP(I352,Config!$A:$F,6,0),"")</f>
        <v>00388764-03</v>
      </c>
    </row>
    <row r="353" spans="1:14" x14ac:dyDescent="0.25">
      <c r="A353" s="1">
        <v>353</v>
      </c>
      <c r="B353" s="4">
        <f t="shared" si="10"/>
        <v>2021</v>
      </c>
      <c r="C353" s="4">
        <f t="shared" si="11"/>
        <v>2</v>
      </c>
      <c r="D353" s="13">
        <v>44247</v>
      </c>
      <c r="E353" s="11">
        <v>0.54166666666666663</v>
      </c>
      <c r="G353" s="4" t="s">
        <v>74</v>
      </c>
      <c r="I353" s="1" t="s">
        <v>28</v>
      </c>
      <c r="J353" s="4" t="str">
        <f>IFERROR(VLOOKUP(I353,Config!$A:$B,2,0),"")</f>
        <v>Cồn IPA</v>
      </c>
      <c r="K353" s="1">
        <v>8.5</v>
      </c>
      <c r="L353" s="4" t="str">
        <f>IFERROR(VLOOKUP(I353,Config!$A:$G,7,0),"")</f>
        <v>Lít</v>
      </c>
      <c r="M353" s="4">
        <f>IFERROR(VLOOKUP(I353,Config!$A:$D,3,0),"")</f>
        <v>0</v>
      </c>
      <c r="N353" s="4">
        <f>IFERROR(VLOOKUP(I353,Config!$A:$F,6,0),"")</f>
        <v>0</v>
      </c>
    </row>
    <row r="354" spans="1:14" x14ac:dyDescent="0.25">
      <c r="A354" s="1">
        <v>354</v>
      </c>
      <c r="B354" s="4">
        <f t="shared" si="10"/>
        <v>2021</v>
      </c>
      <c r="C354" s="4">
        <f t="shared" si="11"/>
        <v>2</v>
      </c>
      <c r="D354" s="13">
        <v>44247</v>
      </c>
      <c r="E354" s="11">
        <v>0.54166666666666663</v>
      </c>
      <c r="G354" s="4" t="s">
        <v>74</v>
      </c>
      <c r="I354" s="1" t="s">
        <v>25</v>
      </c>
      <c r="J354" s="4" t="str">
        <f>IFERROR(VLOOKUP(I354,Config!$A:$B,2,0),"")</f>
        <v>MPM Cleaning Roll 380*300*10m</v>
      </c>
      <c r="K354" s="1">
        <v>20</v>
      </c>
      <c r="L354" s="4" t="str">
        <f>IFERROR(VLOOKUP(I354,Config!$A:$G,7,0),"")</f>
        <v>Reel</v>
      </c>
      <c r="M354" s="4">
        <f>IFERROR(VLOOKUP(I354,Config!$A:$D,3,0),"")</f>
        <v>0</v>
      </c>
      <c r="N354" s="4">
        <f>IFERROR(VLOOKUP(I354,Config!$A:$F,6,0),"")</f>
        <v>0</v>
      </c>
    </row>
    <row r="355" spans="1:14" x14ac:dyDescent="0.25">
      <c r="A355" s="1">
        <v>355</v>
      </c>
      <c r="B355" s="4">
        <f t="shared" si="10"/>
        <v>2021</v>
      </c>
      <c r="C355" s="4">
        <f t="shared" si="11"/>
        <v>2</v>
      </c>
      <c r="D355" s="13">
        <v>44247</v>
      </c>
      <c r="E355" s="11">
        <v>0.54166666666666663</v>
      </c>
      <c r="G355" s="4" t="s">
        <v>74</v>
      </c>
      <c r="I355" s="1" t="s">
        <v>22</v>
      </c>
      <c r="J355" s="4" t="str">
        <f>IFERROR(VLOOKUP(I355,Config!$A:$B,2,0),"")</f>
        <v>Khăn lau phòng sạch (100% polyester)</v>
      </c>
      <c r="K355" s="1">
        <v>6</v>
      </c>
      <c r="L355" s="4" t="str">
        <f>IFERROR(VLOOKUP(I355,Config!$A:$G,7,0),"")</f>
        <v>Pack</v>
      </c>
      <c r="M355" s="4">
        <f>IFERROR(VLOOKUP(I355,Config!$A:$D,3,0),"")</f>
        <v>0</v>
      </c>
      <c r="N355" s="4">
        <f>IFERROR(VLOOKUP(I355,Config!$A:$F,6,0),"")</f>
        <v>0</v>
      </c>
    </row>
    <row r="356" spans="1:14" x14ac:dyDescent="0.25">
      <c r="A356" s="1">
        <v>356</v>
      </c>
      <c r="B356" s="4">
        <f t="shared" si="10"/>
        <v>2021</v>
      </c>
      <c r="C356" s="4">
        <f t="shared" si="11"/>
        <v>2</v>
      </c>
      <c r="D356" s="13">
        <v>44247</v>
      </c>
      <c r="E356" s="11">
        <v>0.54166666666666663</v>
      </c>
      <c r="G356" s="4" t="s">
        <v>74</v>
      </c>
      <c r="I356" s="1" t="s">
        <v>23</v>
      </c>
      <c r="J356" s="4" t="str">
        <f>IFERROR(VLOOKUP(I356,Config!$A:$B,2,0),"")</f>
        <v>Giấy lau phòng sạch (55% cellulose, 45% polyester)</v>
      </c>
      <c r="K356" s="1">
        <v>2</v>
      </c>
      <c r="L356" s="4" t="str">
        <f>IFERROR(VLOOKUP(I356,Config!$A:$G,7,0),"")</f>
        <v>Pack</v>
      </c>
      <c r="M356" s="4">
        <f>IFERROR(VLOOKUP(I356,Config!$A:$D,3,0),"")</f>
        <v>0</v>
      </c>
      <c r="N356" s="4">
        <f>IFERROR(VLOOKUP(I356,Config!$A:$F,6,0),"")</f>
        <v>0</v>
      </c>
    </row>
    <row r="357" spans="1:14" x14ac:dyDescent="0.25">
      <c r="A357" s="1">
        <v>357</v>
      </c>
      <c r="B357" s="4">
        <f t="shared" si="10"/>
        <v>2021</v>
      </c>
      <c r="C357" s="4">
        <f t="shared" si="11"/>
        <v>2</v>
      </c>
      <c r="D357" s="13">
        <v>44249</v>
      </c>
      <c r="E357" s="11">
        <v>0.45833333333333331</v>
      </c>
      <c r="G357" s="4" t="s">
        <v>74</v>
      </c>
      <c r="I357" s="24" t="s">
        <v>43</v>
      </c>
      <c r="J357" s="4" t="str">
        <f>IFERROR(VLOOKUP(I357,Config!$A:$B,2,0),"")</f>
        <v>Băng dính chịu nhiệt PET( Màu đồng ) 10mm*33m</v>
      </c>
      <c r="K357" s="1">
        <v>50</v>
      </c>
      <c r="L357" s="4" t="str">
        <f>IFERROR(VLOOKUP(I357,Config!$A:$G,7,0),"")</f>
        <v>Reel</v>
      </c>
      <c r="M357" s="4">
        <f>IFERROR(VLOOKUP(I357,Config!$A:$D,3,0),"")</f>
        <v>0</v>
      </c>
      <c r="N357" s="4">
        <f>IFERROR(VLOOKUP(I357,Config!$A:$F,6,0),"")</f>
        <v>0</v>
      </c>
    </row>
    <row r="358" spans="1:14" x14ac:dyDescent="0.25">
      <c r="A358" s="1">
        <v>358</v>
      </c>
      <c r="B358" s="4">
        <f t="shared" si="10"/>
        <v>2021</v>
      </c>
      <c r="C358" s="4">
        <f t="shared" si="11"/>
        <v>2</v>
      </c>
      <c r="D358" s="13">
        <v>44249</v>
      </c>
      <c r="E358" s="11">
        <v>0.45833333333333331</v>
      </c>
      <c r="G358" s="4" t="s">
        <v>74</v>
      </c>
      <c r="I358" s="24" t="s">
        <v>29</v>
      </c>
      <c r="J358" s="4" t="str">
        <f>IFERROR(VLOOKUP(I358,Config!$A:$B,2,0),"")</f>
        <v>Khẩu trang</v>
      </c>
      <c r="K358" s="1">
        <v>3</v>
      </c>
      <c r="L358" s="4" t="str">
        <f>IFERROR(VLOOKUP(I358,Config!$A:$G,7,0),"")</f>
        <v>Pack</v>
      </c>
      <c r="M358" s="4">
        <f>IFERROR(VLOOKUP(I358,Config!$A:$D,3,0),"")</f>
        <v>0</v>
      </c>
      <c r="N358" s="4">
        <f>IFERROR(VLOOKUP(I358,Config!$A:$F,6,0),"")</f>
        <v>0</v>
      </c>
    </row>
    <row r="359" spans="1:14" x14ac:dyDescent="0.25">
      <c r="A359" s="1">
        <v>359</v>
      </c>
      <c r="B359" s="4">
        <f t="shared" si="10"/>
        <v>2021</v>
      </c>
      <c r="C359" s="4">
        <f t="shared" si="11"/>
        <v>2</v>
      </c>
      <c r="D359" s="13">
        <v>44249</v>
      </c>
      <c r="E359" s="11">
        <v>0.45833333333333331</v>
      </c>
      <c r="G359" s="4" t="s">
        <v>74</v>
      </c>
      <c r="I359" s="1" t="s">
        <v>424</v>
      </c>
      <c r="J359" s="4" t="str">
        <f>IFERROR(VLOOKUP(I359,Config!$A:$B,2,0),"")</f>
        <v>Găng tay tĩnh điện màu trắng ( Sz: M)</v>
      </c>
      <c r="K359" s="1">
        <v>70</v>
      </c>
      <c r="L359" s="4" t="str">
        <f>IFERROR(VLOOKUP(I359,Config!$A:$G,7,0),"")</f>
        <v>Pair</v>
      </c>
      <c r="M359" s="4">
        <f>IFERROR(VLOOKUP(I359,Config!$A:$D,3,0),"")</f>
        <v>0</v>
      </c>
      <c r="N359" s="4">
        <f>IFERROR(VLOOKUP(I359,Config!$A:$F,6,0),"")</f>
        <v>0</v>
      </c>
    </row>
    <row r="360" spans="1:14" x14ac:dyDescent="0.25">
      <c r="A360" s="1">
        <v>360</v>
      </c>
      <c r="B360" s="4">
        <f t="shared" si="10"/>
        <v>2021</v>
      </c>
      <c r="C360" s="4">
        <f t="shared" si="11"/>
        <v>2</v>
      </c>
      <c r="D360" s="13">
        <v>44249</v>
      </c>
      <c r="E360" s="11">
        <v>0.45833333333333331</v>
      </c>
      <c r="G360" s="4" t="s">
        <v>74</v>
      </c>
      <c r="I360" s="1" t="s">
        <v>28</v>
      </c>
      <c r="J360" s="4" t="str">
        <f>IFERROR(VLOOKUP(I360,Config!$A:$B,2,0),"")</f>
        <v>Cồn IPA</v>
      </c>
      <c r="K360" s="1">
        <v>6</v>
      </c>
      <c r="L360" s="4" t="str">
        <f>IFERROR(VLOOKUP(I360,Config!$A:$G,7,0),"")</f>
        <v>Lít</v>
      </c>
      <c r="M360" s="4">
        <f>IFERROR(VLOOKUP(I360,Config!$A:$D,3,0),"")</f>
        <v>0</v>
      </c>
      <c r="N360" s="4">
        <f>IFERROR(VLOOKUP(I360,Config!$A:$F,6,0),"")</f>
        <v>0</v>
      </c>
    </row>
    <row r="361" spans="1:14" x14ac:dyDescent="0.25">
      <c r="A361" s="1">
        <v>361</v>
      </c>
      <c r="B361" s="4">
        <f t="shared" si="10"/>
        <v>2021</v>
      </c>
      <c r="C361" s="4">
        <f t="shared" si="11"/>
        <v>2</v>
      </c>
      <c r="D361" s="13">
        <v>44249</v>
      </c>
      <c r="E361" s="11">
        <v>0.45833333333333331</v>
      </c>
      <c r="G361" s="4" t="s">
        <v>74</v>
      </c>
      <c r="I361" s="1" t="s">
        <v>22</v>
      </c>
      <c r="J361" s="4" t="str">
        <f>IFERROR(VLOOKUP(I361,Config!$A:$B,2,0),"")</f>
        <v>Khăn lau phòng sạch (100% polyester)</v>
      </c>
      <c r="K361" s="1">
        <v>3</v>
      </c>
      <c r="L361" s="4" t="str">
        <f>IFERROR(VLOOKUP(I361,Config!$A:$G,7,0),"")</f>
        <v>Pack</v>
      </c>
      <c r="M361" s="4">
        <f>IFERROR(VLOOKUP(I361,Config!$A:$D,3,0),"")</f>
        <v>0</v>
      </c>
      <c r="N361" s="4">
        <f>IFERROR(VLOOKUP(I361,Config!$A:$F,6,0),"")</f>
        <v>0</v>
      </c>
    </row>
    <row r="362" spans="1:14" x14ac:dyDescent="0.25">
      <c r="A362" s="1">
        <v>362</v>
      </c>
      <c r="B362" s="4">
        <f t="shared" si="10"/>
        <v>2021</v>
      </c>
      <c r="C362" s="4">
        <f t="shared" si="11"/>
        <v>2</v>
      </c>
      <c r="D362" s="13">
        <v>44249</v>
      </c>
      <c r="E362" s="11">
        <v>0.45833333333333331</v>
      </c>
      <c r="G362" s="4" t="s">
        <v>74</v>
      </c>
      <c r="I362" s="1" t="s">
        <v>25</v>
      </c>
      <c r="J362" s="4" t="str">
        <f>IFERROR(VLOOKUP(I362,Config!$A:$B,2,0),"")</f>
        <v>MPM Cleaning Roll 380*300*10m</v>
      </c>
      <c r="K362" s="1">
        <v>10</v>
      </c>
      <c r="L362" s="4" t="str">
        <f>IFERROR(VLOOKUP(I362,Config!$A:$G,7,0),"")</f>
        <v>Reel</v>
      </c>
      <c r="M362" s="4">
        <f>IFERROR(VLOOKUP(I362,Config!$A:$D,3,0),"")</f>
        <v>0</v>
      </c>
      <c r="N362" s="4">
        <f>IFERROR(VLOOKUP(I362,Config!$A:$F,6,0),"")</f>
        <v>0</v>
      </c>
    </row>
    <row r="363" spans="1:14" x14ac:dyDescent="0.25">
      <c r="A363" s="1">
        <v>363</v>
      </c>
      <c r="B363" s="4">
        <f t="shared" si="10"/>
        <v>2021</v>
      </c>
      <c r="C363" s="4">
        <f t="shared" si="11"/>
        <v>2</v>
      </c>
      <c r="D363" s="13">
        <v>44249</v>
      </c>
      <c r="E363" s="11">
        <v>0.45833333333333331</v>
      </c>
      <c r="G363" s="4" t="s">
        <v>74</v>
      </c>
      <c r="I363" s="1" t="s">
        <v>23</v>
      </c>
      <c r="J363" s="4" t="str">
        <f>IFERROR(VLOOKUP(I363,Config!$A:$B,2,0),"")</f>
        <v>Giấy lau phòng sạch (55% cellulose, 45% polyester)</v>
      </c>
      <c r="K363" s="1">
        <v>2</v>
      </c>
      <c r="L363" s="4" t="str">
        <f>IFERROR(VLOOKUP(I363,Config!$A:$G,7,0),"")</f>
        <v>Pack</v>
      </c>
      <c r="M363" s="4">
        <f>IFERROR(VLOOKUP(I363,Config!$A:$D,3,0),"")</f>
        <v>0</v>
      </c>
      <c r="N363" s="4">
        <f>IFERROR(VLOOKUP(I363,Config!$A:$F,6,0),"")</f>
        <v>0</v>
      </c>
    </row>
    <row r="364" spans="1:14" x14ac:dyDescent="0.25">
      <c r="A364" s="1">
        <v>364</v>
      </c>
      <c r="B364" s="4">
        <f t="shared" si="10"/>
        <v>2021</v>
      </c>
      <c r="C364" s="4">
        <f t="shared" si="11"/>
        <v>2</v>
      </c>
      <c r="D364" s="13">
        <v>44249</v>
      </c>
      <c r="E364" s="11">
        <v>0.45833333333333331</v>
      </c>
      <c r="G364" s="4" t="s">
        <v>74</v>
      </c>
      <c r="I364" s="1" t="s">
        <v>426</v>
      </c>
      <c r="J364" s="4" t="str">
        <f>IFERROR(VLOOKUP(I364,Config!$A:$B,2,0),"")</f>
        <v>PL Splice Tape 8mm for ASM  FUJI DETECTI</v>
      </c>
      <c r="K364" s="1">
        <v>4</v>
      </c>
      <c r="L364" s="4" t="str">
        <f>IFERROR(VLOOKUP(I364,Config!$A:$G,7,0),"")</f>
        <v>Box</v>
      </c>
      <c r="M364" s="4">
        <f>IFERROR(VLOOKUP(I364,Config!$A:$D,3,0),"")</f>
        <v>0</v>
      </c>
      <c r="N364" s="4">
        <f>IFERROR(VLOOKUP(I364,Config!$A:$F,6,0),"")</f>
        <v>0</v>
      </c>
    </row>
    <row r="365" spans="1:14" x14ac:dyDescent="0.25">
      <c r="A365" s="1">
        <v>365</v>
      </c>
      <c r="B365" s="4">
        <f t="shared" si="10"/>
        <v>2021</v>
      </c>
      <c r="C365" s="4">
        <f t="shared" si="11"/>
        <v>2</v>
      </c>
      <c r="D365" s="13">
        <v>44250</v>
      </c>
      <c r="E365" s="11">
        <v>0.60416666666666663</v>
      </c>
      <c r="G365" s="4" t="s">
        <v>74</v>
      </c>
      <c r="I365" s="1" t="s">
        <v>28</v>
      </c>
      <c r="J365" s="4" t="str">
        <f>IFERROR(VLOOKUP(I365,Config!$A:$B,2,0),"")</f>
        <v>Cồn IPA</v>
      </c>
      <c r="K365" s="1">
        <v>2.5</v>
      </c>
      <c r="L365" s="4" t="str">
        <f>IFERROR(VLOOKUP(I365,Config!$A:$G,7,0),"")</f>
        <v>Lít</v>
      </c>
      <c r="M365" s="4">
        <f>IFERROR(VLOOKUP(I365,Config!$A:$D,3,0),"")</f>
        <v>0</v>
      </c>
      <c r="N365" s="4">
        <f>IFERROR(VLOOKUP(I365,Config!$A:$F,6,0),"")</f>
        <v>0</v>
      </c>
    </row>
    <row r="366" spans="1:14" x14ac:dyDescent="0.25">
      <c r="A366" s="1">
        <v>366</v>
      </c>
      <c r="B366" s="4">
        <f t="shared" si="10"/>
        <v>2021</v>
      </c>
      <c r="C366" s="4">
        <f t="shared" si="11"/>
        <v>2</v>
      </c>
      <c r="D366" s="13">
        <v>44250</v>
      </c>
      <c r="E366" s="11">
        <v>0.60416666666666663</v>
      </c>
      <c r="G366" s="4" t="s">
        <v>74</v>
      </c>
      <c r="I366" s="1" t="s">
        <v>25</v>
      </c>
      <c r="J366" s="4" t="str">
        <f>IFERROR(VLOOKUP(I366,Config!$A:$B,2,0),"")</f>
        <v>MPM Cleaning Roll 380*300*10m</v>
      </c>
      <c r="K366" s="1">
        <v>10</v>
      </c>
      <c r="L366" s="4" t="str">
        <f>IFERROR(VLOOKUP(I366,Config!$A:$G,7,0),"")</f>
        <v>Reel</v>
      </c>
      <c r="M366" s="4">
        <f>IFERROR(VLOOKUP(I366,Config!$A:$D,3,0),"")</f>
        <v>0</v>
      </c>
      <c r="N366" s="4">
        <f>IFERROR(VLOOKUP(I366,Config!$A:$F,6,0),"")</f>
        <v>0</v>
      </c>
    </row>
    <row r="367" spans="1:14" x14ac:dyDescent="0.25">
      <c r="A367" s="1">
        <v>367</v>
      </c>
      <c r="B367" s="4">
        <f t="shared" si="10"/>
        <v>2021</v>
      </c>
      <c r="C367" s="4">
        <f t="shared" si="11"/>
        <v>2</v>
      </c>
      <c r="D367" s="13">
        <v>44250</v>
      </c>
      <c r="E367" s="11">
        <v>0.60416666666666663</v>
      </c>
      <c r="G367" s="4" t="s">
        <v>74</v>
      </c>
      <c r="I367" s="1" t="s">
        <v>27</v>
      </c>
      <c r="J367" s="4" t="str">
        <f>IFERROR(VLOOKUP(I367,Config!$A:$B,2,0),"")</f>
        <v>Nitrile gloves size M</v>
      </c>
      <c r="K367" s="1">
        <v>1</v>
      </c>
      <c r="L367" s="4" t="str">
        <f>IFERROR(VLOOKUP(I367,Config!$A:$G,7,0),"")</f>
        <v>Pack</v>
      </c>
      <c r="M367" s="4">
        <f>IFERROR(VLOOKUP(I367,Config!$A:$D,3,0),"")</f>
        <v>0</v>
      </c>
      <c r="N367" s="4">
        <f>IFERROR(VLOOKUP(I367,Config!$A:$F,6,0),"")</f>
        <v>0</v>
      </c>
    </row>
    <row r="368" spans="1:14" x14ac:dyDescent="0.25">
      <c r="A368" s="1">
        <v>368</v>
      </c>
      <c r="B368" s="4">
        <f t="shared" si="10"/>
        <v>2021</v>
      </c>
      <c r="C368" s="4">
        <f t="shared" si="11"/>
        <v>2</v>
      </c>
      <c r="D368" s="13">
        <v>44250</v>
      </c>
      <c r="E368" s="11">
        <v>0.60416666666666663</v>
      </c>
      <c r="G368" s="4" t="s">
        <v>74</v>
      </c>
      <c r="I368" s="1" t="s">
        <v>28</v>
      </c>
      <c r="J368" s="4" t="str">
        <f>IFERROR(VLOOKUP(I368,Config!$A:$B,2,0),"")</f>
        <v>Cồn IPA</v>
      </c>
      <c r="K368" s="1">
        <v>3</v>
      </c>
      <c r="L368" s="4" t="str">
        <f>IFERROR(VLOOKUP(I368,Config!$A:$G,7,0),"")</f>
        <v>Lít</v>
      </c>
      <c r="M368" s="4">
        <f>IFERROR(VLOOKUP(I368,Config!$A:$D,3,0),"")</f>
        <v>0</v>
      </c>
      <c r="N368" s="4">
        <f>IFERROR(VLOOKUP(I368,Config!$A:$F,6,0),"")</f>
        <v>0</v>
      </c>
    </row>
    <row r="369" spans="1:14" x14ac:dyDescent="0.25">
      <c r="A369" s="1">
        <v>369</v>
      </c>
      <c r="B369" s="4">
        <f t="shared" si="10"/>
        <v>2021</v>
      </c>
      <c r="C369" s="4">
        <f t="shared" si="11"/>
        <v>2</v>
      </c>
      <c r="D369" s="13">
        <v>44250</v>
      </c>
      <c r="E369" s="11">
        <v>0.60416666666666663</v>
      </c>
      <c r="G369" s="4" t="s">
        <v>74</v>
      </c>
      <c r="I369" s="1" t="s">
        <v>22</v>
      </c>
      <c r="J369" s="4" t="str">
        <f>IFERROR(VLOOKUP(I369,Config!$A:$B,2,0),"")</f>
        <v>Khăn lau phòng sạch (100% polyester)</v>
      </c>
      <c r="K369" s="1">
        <v>2</v>
      </c>
      <c r="L369" s="4" t="str">
        <f>IFERROR(VLOOKUP(I369,Config!$A:$G,7,0),"")</f>
        <v>Pack</v>
      </c>
      <c r="M369" s="4">
        <f>IFERROR(VLOOKUP(I369,Config!$A:$D,3,0),"")</f>
        <v>0</v>
      </c>
      <c r="N369" s="4">
        <f>IFERROR(VLOOKUP(I369,Config!$A:$F,6,0),"")</f>
        <v>0</v>
      </c>
    </row>
    <row r="370" spans="1:14" x14ac:dyDescent="0.25">
      <c r="A370" s="1">
        <v>370</v>
      </c>
      <c r="B370" s="4">
        <f t="shared" si="10"/>
        <v>2021</v>
      </c>
      <c r="C370" s="4">
        <f t="shared" si="11"/>
        <v>2</v>
      </c>
      <c r="D370" s="13">
        <v>44250</v>
      </c>
      <c r="E370" s="11">
        <v>0.60416666666666663</v>
      </c>
      <c r="G370" s="4" t="s">
        <v>74</v>
      </c>
      <c r="I370" s="1" t="s">
        <v>23</v>
      </c>
      <c r="J370" s="4" t="str">
        <f>IFERROR(VLOOKUP(I370,Config!$A:$B,2,0),"")</f>
        <v>Giấy lau phòng sạch (55% cellulose, 45% polyester)</v>
      </c>
      <c r="K370" s="1">
        <v>2</v>
      </c>
      <c r="L370" s="4" t="str">
        <f>IFERROR(VLOOKUP(I370,Config!$A:$G,7,0),"")</f>
        <v>Pack</v>
      </c>
      <c r="M370" s="4">
        <f>IFERROR(VLOOKUP(I370,Config!$A:$D,3,0),"")</f>
        <v>0</v>
      </c>
      <c r="N370" s="4">
        <f>IFERROR(VLOOKUP(I370,Config!$A:$F,6,0),"")</f>
        <v>0</v>
      </c>
    </row>
    <row r="371" spans="1:14" x14ac:dyDescent="0.25">
      <c r="A371" s="1">
        <v>371</v>
      </c>
      <c r="B371" s="4">
        <f t="shared" si="10"/>
        <v>2021</v>
      </c>
      <c r="C371" s="4">
        <f t="shared" si="11"/>
        <v>2</v>
      </c>
      <c r="D371" s="13">
        <v>44250</v>
      </c>
      <c r="E371" s="11">
        <v>0.60416666666666663</v>
      </c>
      <c r="G371" s="4" t="s">
        <v>74</v>
      </c>
      <c r="I371" s="1" t="s">
        <v>426</v>
      </c>
      <c r="J371" s="4" t="str">
        <f>IFERROR(VLOOKUP(I371,Config!$A:$B,2,0),"")</f>
        <v>PL Splice Tape 8mm for ASM  FUJI DETECTI</v>
      </c>
      <c r="K371" s="1">
        <v>8</v>
      </c>
      <c r="L371" s="4" t="str">
        <f>IFERROR(VLOOKUP(I371,Config!$A:$G,7,0),"")</f>
        <v>Box</v>
      </c>
      <c r="M371" s="4">
        <f>IFERROR(VLOOKUP(I371,Config!$A:$D,3,0),"")</f>
        <v>0</v>
      </c>
      <c r="N371" s="4">
        <f>IFERROR(VLOOKUP(I371,Config!$A:$F,6,0),"")</f>
        <v>0</v>
      </c>
    </row>
    <row r="372" spans="1:14" x14ac:dyDescent="0.25">
      <c r="A372" s="1">
        <v>372</v>
      </c>
      <c r="B372" s="4">
        <f t="shared" si="10"/>
        <v>2021</v>
      </c>
      <c r="C372" s="4">
        <f t="shared" si="11"/>
        <v>2</v>
      </c>
      <c r="D372" s="13">
        <v>44251</v>
      </c>
      <c r="E372" s="11">
        <v>0.375</v>
      </c>
      <c r="G372" s="4" t="s">
        <v>74</v>
      </c>
      <c r="I372" s="1" t="s">
        <v>25</v>
      </c>
      <c r="J372" s="4" t="str">
        <f>IFERROR(VLOOKUP(I372,Config!$A:$B,2,0),"")</f>
        <v>MPM Cleaning Roll 380*300*10m</v>
      </c>
      <c r="K372" s="1">
        <v>20</v>
      </c>
      <c r="L372" s="4" t="str">
        <f>IFERROR(VLOOKUP(I372,Config!$A:$G,7,0),"")</f>
        <v>Reel</v>
      </c>
      <c r="M372" s="4">
        <f>IFERROR(VLOOKUP(I372,Config!$A:$D,3,0),"")</f>
        <v>0</v>
      </c>
      <c r="N372" s="4">
        <f>IFERROR(VLOOKUP(I372,Config!$A:$F,6,0),"")</f>
        <v>0</v>
      </c>
    </row>
    <row r="373" spans="1:14" x14ac:dyDescent="0.25">
      <c r="A373" s="1">
        <v>373</v>
      </c>
      <c r="B373" s="4">
        <f t="shared" si="10"/>
        <v>2021</v>
      </c>
      <c r="C373" s="4">
        <f t="shared" si="11"/>
        <v>2</v>
      </c>
      <c r="D373" s="13">
        <v>44251</v>
      </c>
      <c r="E373" s="11">
        <v>0.375</v>
      </c>
      <c r="G373" s="4" t="s">
        <v>74</v>
      </c>
      <c r="I373" s="1" t="s">
        <v>28</v>
      </c>
      <c r="J373" s="4" t="str">
        <f>IFERROR(VLOOKUP(I373,Config!$A:$B,2,0),"")</f>
        <v>Cồn IPA</v>
      </c>
      <c r="K373" s="1">
        <v>2.5</v>
      </c>
      <c r="L373" s="4" t="str">
        <f>IFERROR(VLOOKUP(I373,Config!$A:$G,7,0),"")</f>
        <v>Lít</v>
      </c>
      <c r="M373" s="4">
        <f>IFERROR(VLOOKUP(I373,Config!$A:$D,3,0),"")</f>
        <v>0</v>
      </c>
      <c r="N373" s="4">
        <f>IFERROR(VLOOKUP(I373,Config!$A:$F,6,0),"")</f>
        <v>0</v>
      </c>
    </row>
    <row r="374" spans="1:14" x14ac:dyDescent="0.25">
      <c r="A374" s="1">
        <v>374</v>
      </c>
      <c r="B374" s="4">
        <f t="shared" si="10"/>
        <v>2021</v>
      </c>
      <c r="C374" s="4">
        <f t="shared" si="11"/>
        <v>2</v>
      </c>
      <c r="D374" s="13">
        <v>44251</v>
      </c>
      <c r="E374" s="11">
        <v>0.375</v>
      </c>
      <c r="G374" s="4" t="s">
        <v>74</v>
      </c>
      <c r="I374" s="1" t="s">
        <v>22</v>
      </c>
      <c r="J374" s="4" t="str">
        <f>IFERROR(VLOOKUP(I374,Config!$A:$B,2,0),"")</f>
        <v>Khăn lau phòng sạch (100% polyester)</v>
      </c>
      <c r="K374" s="1">
        <v>1</v>
      </c>
      <c r="L374" s="4" t="str">
        <f>IFERROR(VLOOKUP(I374,Config!$A:$G,7,0),"")</f>
        <v>Pack</v>
      </c>
      <c r="M374" s="4">
        <f>IFERROR(VLOOKUP(I374,Config!$A:$D,3,0),"")</f>
        <v>0</v>
      </c>
      <c r="N374" s="4">
        <f>IFERROR(VLOOKUP(I374,Config!$A:$F,6,0),"")</f>
        <v>0</v>
      </c>
    </row>
    <row r="375" spans="1:14" x14ac:dyDescent="0.25">
      <c r="A375" s="1">
        <v>375</v>
      </c>
      <c r="B375" s="4">
        <f t="shared" si="10"/>
        <v>2021</v>
      </c>
      <c r="C375" s="4">
        <f t="shared" si="11"/>
        <v>2</v>
      </c>
      <c r="D375" s="13">
        <v>44251</v>
      </c>
      <c r="E375" s="11">
        <v>0.375</v>
      </c>
      <c r="G375" s="4" t="s">
        <v>74</v>
      </c>
      <c r="I375" s="24" t="s">
        <v>29</v>
      </c>
      <c r="J375" s="4" t="str">
        <f>IFERROR(VLOOKUP(I375,Config!$A:$B,2,0),"")</f>
        <v>Khẩu trang</v>
      </c>
      <c r="K375" s="1">
        <v>4</v>
      </c>
      <c r="L375" s="4" t="str">
        <f>IFERROR(VLOOKUP(I375,Config!$A:$G,7,0),"")</f>
        <v>Pack</v>
      </c>
      <c r="M375" s="4">
        <f>IFERROR(VLOOKUP(I375,Config!$A:$D,3,0),"")</f>
        <v>0</v>
      </c>
      <c r="N375" s="4">
        <f>IFERROR(VLOOKUP(I375,Config!$A:$F,6,0),"")</f>
        <v>0</v>
      </c>
    </row>
    <row r="376" spans="1:14" x14ac:dyDescent="0.25">
      <c r="A376" s="1">
        <v>376</v>
      </c>
      <c r="B376" s="4">
        <f t="shared" si="10"/>
        <v>2021</v>
      </c>
      <c r="C376" s="4">
        <f t="shared" si="11"/>
        <v>2</v>
      </c>
      <c r="D376" s="13">
        <v>44251</v>
      </c>
      <c r="E376" s="11">
        <v>0.375</v>
      </c>
      <c r="G376" s="4" t="s">
        <v>74</v>
      </c>
      <c r="I376" s="1" t="s">
        <v>424</v>
      </c>
      <c r="J376" s="4" t="str">
        <f>IFERROR(VLOOKUP(I376,Config!$A:$B,2,0),"")</f>
        <v>Găng tay tĩnh điện màu trắng ( Sz: M)</v>
      </c>
      <c r="K376" s="1">
        <v>60</v>
      </c>
      <c r="L376" s="4" t="str">
        <f>IFERROR(VLOOKUP(I376,Config!$A:$G,7,0),"")</f>
        <v>Pair</v>
      </c>
      <c r="M376" s="4">
        <f>IFERROR(VLOOKUP(I376,Config!$A:$D,3,0),"")</f>
        <v>0</v>
      </c>
      <c r="N376" s="4">
        <f>IFERROR(VLOOKUP(I376,Config!$A:$F,6,0),"")</f>
        <v>0</v>
      </c>
    </row>
    <row r="377" spans="1:14" x14ac:dyDescent="0.25">
      <c r="A377" s="1">
        <v>377</v>
      </c>
      <c r="B377" s="4">
        <f t="shared" si="10"/>
        <v>2021</v>
      </c>
      <c r="C377" s="4">
        <f t="shared" si="11"/>
        <v>2</v>
      </c>
      <c r="D377" s="13">
        <v>44251</v>
      </c>
      <c r="E377" s="11">
        <v>0.375</v>
      </c>
      <c r="G377" s="4" t="s">
        <v>74</v>
      </c>
      <c r="I377" s="1" t="s">
        <v>28</v>
      </c>
      <c r="J377" s="4" t="str">
        <f>IFERROR(VLOOKUP(I377,Config!$A:$B,2,0),"")</f>
        <v>Cồn IPA</v>
      </c>
      <c r="K377" s="1">
        <v>3</v>
      </c>
      <c r="L377" s="4" t="str">
        <f>IFERROR(VLOOKUP(I377,Config!$A:$G,7,0),"")</f>
        <v>Lít</v>
      </c>
      <c r="M377" s="4">
        <f>IFERROR(VLOOKUP(I377,Config!$A:$D,3,0),"")</f>
        <v>0</v>
      </c>
      <c r="N377" s="4">
        <f>IFERROR(VLOOKUP(I377,Config!$A:$F,6,0),"")</f>
        <v>0</v>
      </c>
    </row>
    <row r="378" spans="1:14" x14ac:dyDescent="0.25">
      <c r="A378" s="1">
        <v>378</v>
      </c>
      <c r="B378" s="4">
        <f t="shared" si="10"/>
        <v>2021</v>
      </c>
      <c r="C378" s="4">
        <f t="shared" si="11"/>
        <v>2</v>
      </c>
      <c r="D378" s="13">
        <v>44251</v>
      </c>
      <c r="E378" s="11">
        <v>0.375</v>
      </c>
      <c r="G378" s="4" t="s">
        <v>74</v>
      </c>
      <c r="I378" s="1" t="s">
        <v>27</v>
      </c>
      <c r="J378" s="4" t="str">
        <f>IFERROR(VLOOKUP(I378,Config!$A:$B,2,0),"")</f>
        <v>Nitrile gloves size M</v>
      </c>
      <c r="K378" s="1">
        <v>1</v>
      </c>
      <c r="L378" s="4" t="str">
        <f>IFERROR(VLOOKUP(I378,Config!$A:$G,7,0),"")</f>
        <v>Pack</v>
      </c>
      <c r="M378" s="4">
        <f>IFERROR(VLOOKUP(I378,Config!$A:$D,3,0),"")</f>
        <v>0</v>
      </c>
      <c r="N378" s="4">
        <f>IFERROR(VLOOKUP(I378,Config!$A:$F,6,0),"")</f>
        <v>0</v>
      </c>
    </row>
    <row r="379" spans="1:14" x14ac:dyDescent="0.25">
      <c r="A379" s="1">
        <v>379</v>
      </c>
      <c r="B379" s="4">
        <f t="shared" si="10"/>
        <v>2021</v>
      </c>
      <c r="C379" s="4">
        <f t="shared" si="11"/>
        <v>2</v>
      </c>
      <c r="D379" s="13">
        <v>44252</v>
      </c>
      <c r="E379" s="11">
        <v>0.45833333333333331</v>
      </c>
      <c r="G379" s="4" t="s">
        <v>74</v>
      </c>
      <c r="I379" s="1" t="s">
        <v>23</v>
      </c>
      <c r="J379" s="4" t="str">
        <f>IFERROR(VLOOKUP(I379,Config!$A:$B,2,0),"")</f>
        <v>Giấy lau phòng sạch (55% cellulose, 45% polyester)</v>
      </c>
      <c r="K379" s="1">
        <v>2</v>
      </c>
      <c r="L379" s="4" t="str">
        <f>IFERROR(VLOOKUP(I379,Config!$A:$G,7,0),"")</f>
        <v>Pack</v>
      </c>
      <c r="M379" s="4">
        <f>IFERROR(VLOOKUP(I379,Config!$A:$D,3,0),"")</f>
        <v>0</v>
      </c>
      <c r="N379" s="4">
        <f>IFERROR(VLOOKUP(I379,Config!$A:$F,6,0),"")</f>
        <v>0</v>
      </c>
    </row>
    <row r="380" spans="1:14" x14ac:dyDescent="0.25">
      <c r="A380" s="1">
        <v>380</v>
      </c>
      <c r="B380" s="4">
        <f t="shared" si="10"/>
        <v>2021</v>
      </c>
      <c r="C380" s="4">
        <f t="shared" si="11"/>
        <v>2</v>
      </c>
      <c r="D380" s="13">
        <v>44252</v>
      </c>
      <c r="E380" s="11">
        <v>0.45833333333333331</v>
      </c>
      <c r="G380" s="4" t="s">
        <v>74</v>
      </c>
      <c r="I380" s="1" t="s">
        <v>28</v>
      </c>
      <c r="J380" s="4" t="str">
        <f>IFERROR(VLOOKUP(I380,Config!$A:$B,2,0),"")</f>
        <v>Cồn IPA</v>
      </c>
      <c r="K380" s="1">
        <v>3</v>
      </c>
      <c r="L380" s="4" t="str">
        <f>IFERROR(VLOOKUP(I380,Config!$A:$G,7,0),"")</f>
        <v>Lít</v>
      </c>
      <c r="M380" s="4">
        <f>IFERROR(VLOOKUP(I380,Config!$A:$D,3,0),"")</f>
        <v>0</v>
      </c>
      <c r="N380" s="4">
        <f>IFERROR(VLOOKUP(I380,Config!$A:$F,6,0),"")</f>
        <v>0</v>
      </c>
    </row>
    <row r="381" spans="1:14" x14ac:dyDescent="0.25">
      <c r="A381" s="1">
        <v>381</v>
      </c>
      <c r="B381" s="4">
        <f t="shared" si="10"/>
        <v>2021</v>
      </c>
      <c r="C381" s="4">
        <f t="shared" si="11"/>
        <v>2</v>
      </c>
      <c r="D381" s="13">
        <v>44252</v>
      </c>
      <c r="E381" s="11">
        <v>0.45833333333333331</v>
      </c>
      <c r="G381" s="4" t="s">
        <v>74</v>
      </c>
      <c r="I381" s="1" t="s">
        <v>22</v>
      </c>
      <c r="J381" s="4" t="str">
        <f>IFERROR(VLOOKUP(I381,Config!$A:$B,2,0),"")</f>
        <v>Khăn lau phòng sạch (100% polyester)</v>
      </c>
      <c r="K381" s="1">
        <v>1</v>
      </c>
      <c r="L381" s="4" t="str">
        <f>IFERROR(VLOOKUP(I381,Config!$A:$G,7,0),"")</f>
        <v>Pack</v>
      </c>
      <c r="M381" s="4">
        <f>IFERROR(VLOOKUP(I381,Config!$A:$D,3,0),"")</f>
        <v>0</v>
      </c>
      <c r="N381" s="4">
        <f>IFERROR(VLOOKUP(I381,Config!$A:$F,6,0),"")</f>
        <v>0</v>
      </c>
    </row>
    <row r="382" spans="1:14" x14ac:dyDescent="0.25">
      <c r="A382" s="1">
        <v>382</v>
      </c>
      <c r="B382" s="4">
        <f t="shared" si="10"/>
        <v>2021</v>
      </c>
      <c r="C382" s="4">
        <f t="shared" si="11"/>
        <v>2</v>
      </c>
      <c r="D382" s="13">
        <v>44252</v>
      </c>
      <c r="E382" s="11">
        <v>0.45833333333333331</v>
      </c>
      <c r="G382" s="4" t="s">
        <v>74</v>
      </c>
      <c r="I382" s="1" t="s">
        <v>25</v>
      </c>
      <c r="J382" s="4" t="str">
        <f>IFERROR(VLOOKUP(I382,Config!$A:$B,2,0),"")</f>
        <v>MPM Cleaning Roll 380*300*10m</v>
      </c>
      <c r="K382" s="1">
        <v>13</v>
      </c>
      <c r="L382" s="4" t="str">
        <f>IFERROR(VLOOKUP(I382,Config!$A:$G,7,0),"")</f>
        <v>Reel</v>
      </c>
      <c r="M382" s="4">
        <f>IFERROR(VLOOKUP(I382,Config!$A:$D,3,0),"")</f>
        <v>0</v>
      </c>
      <c r="N382" s="4">
        <f>IFERROR(VLOOKUP(I382,Config!$A:$F,6,0),"")</f>
        <v>0</v>
      </c>
    </row>
    <row r="383" spans="1:14" x14ac:dyDescent="0.25">
      <c r="A383" s="1">
        <v>383</v>
      </c>
      <c r="B383" s="4">
        <f t="shared" si="10"/>
        <v>2021</v>
      </c>
      <c r="C383" s="4">
        <f t="shared" si="11"/>
        <v>2</v>
      </c>
      <c r="D383" s="13">
        <v>44252</v>
      </c>
      <c r="E383" s="11">
        <v>0.45833333333333331</v>
      </c>
      <c r="G383" s="4" t="s">
        <v>74</v>
      </c>
      <c r="I383" s="1" t="s">
        <v>28</v>
      </c>
      <c r="J383" s="4" t="str">
        <f>IFERROR(VLOOKUP(I383,Config!$A:$B,2,0),"")</f>
        <v>Cồn IPA</v>
      </c>
      <c r="K383" s="1">
        <v>2</v>
      </c>
      <c r="L383" s="4" t="str">
        <f>IFERROR(VLOOKUP(I383,Config!$A:$G,7,0),"")</f>
        <v>Lít</v>
      </c>
      <c r="M383" s="4">
        <f>IFERROR(VLOOKUP(I383,Config!$A:$D,3,0),"")</f>
        <v>0</v>
      </c>
      <c r="N383" s="4">
        <f>IFERROR(VLOOKUP(I383,Config!$A:$F,6,0),"")</f>
        <v>0</v>
      </c>
    </row>
    <row r="384" spans="1:14" x14ac:dyDescent="0.25">
      <c r="A384" s="1">
        <v>384</v>
      </c>
      <c r="B384" s="4">
        <f t="shared" si="10"/>
        <v>2021</v>
      </c>
      <c r="C384" s="4">
        <f t="shared" si="11"/>
        <v>2</v>
      </c>
      <c r="D384" s="13">
        <v>44252</v>
      </c>
      <c r="E384" s="11">
        <v>0.45833333333333331</v>
      </c>
      <c r="G384" s="4" t="s">
        <v>74</v>
      </c>
      <c r="I384" s="1" t="s">
        <v>22</v>
      </c>
      <c r="J384" s="4" t="str">
        <f>IFERROR(VLOOKUP(I384,Config!$A:$B,2,0),"")</f>
        <v>Khăn lau phòng sạch (100% polyester)</v>
      </c>
      <c r="K384" s="1">
        <v>1</v>
      </c>
      <c r="L384" s="4" t="str">
        <f>IFERROR(VLOOKUP(I384,Config!$A:$G,7,0),"")</f>
        <v>Pack</v>
      </c>
      <c r="M384" s="4">
        <f>IFERROR(VLOOKUP(I384,Config!$A:$D,3,0),"")</f>
        <v>0</v>
      </c>
      <c r="N384" s="4">
        <f>IFERROR(VLOOKUP(I384,Config!$A:$F,6,0),"")</f>
        <v>0</v>
      </c>
    </row>
    <row r="385" spans="1:14" x14ac:dyDescent="0.25">
      <c r="A385" s="1">
        <v>385</v>
      </c>
      <c r="B385" s="4">
        <f t="shared" ref="B385:B448" si="12">YEAR(D385)</f>
        <v>2021</v>
      </c>
      <c r="C385" s="4">
        <f t="shared" ref="C385:C448" si="13">MONTH(D385)</f>
        <v>2</v>
      </c>
      <c r="D385" s="13">
        <v>44252</v>
      </c>
      <c r="E385" s="11">
        <v>0.45833333333333331</v>
      </c>
      <c r="G385" s="4" t="s">
        <v>74</v>
      </c>
      <c r="I385" s="1" t="s">
        <v>23</v>
      </c>
      <c r="J385" s="4" t="str">
        <f>IFERROR(VLOOKUP(I385,Config!$A:$B,2,0),"")</f>
        <v>Giấy lau phòng sạch (55% cellulose, 45% polyester)</v>
      </c>
      <c r="K385" s="1">
        <v>3</v>
      </c>
      <c r="L385" s="4" t="str">
        <f>IFERROR(VLOOKUP(I385,Config!$A:$G,7,0),"")</f>
        <v>Pack</v>
      </c>
      <c r="M385" s="4">
        <f>IFERROR(VLOOKUP(I385,Config!$A:$D,3,0),"")</f>
        <v>0</v>
      </c>
      <c r="N385" s="4">
        <f>IFERROR(VLOOKUP(I385,Config!$A:$F,6,0),"")</f>
        <v>0</v>
      </c>
    </row>
    <row r="386" spans="1:14" x14ac:dyDescent="0.25">
      <c r="A386" s="1">
        <v>386</v>
      </c>
      <c r="B386" s="4">
        <f t="shared" si="12"/>
        <v>2021</v>
      </c>
      <c r="C386" s="4">
        <f t="shared" si="13"/>
        <v>2</v>
      </c>
      <c r="D386" s="13">
        <v>44252</v>
      </c>
      <c r="E386" s="11">
        <v>0.45833333333333331</v>
      </c>
      <c r="G386" s="4" t="s">
        <v>74</v>
      </c>
      <c r="I386" s="1" t="s">
        <v>25</v>
      </c>
      <c r="J386" s="4" t="str">
        <f>IFERROR(VLOOKUP(I386,Config!$A:$B,2,0),"")</f>
        <v>MPM Cleaning Roll 380*300*10m</v>
      </c>
      <c r="K386" s="1">
        <v>10</v>
      </c>
      <c r="L386" s="4" t="str">
        <f>IFERROR(VLOOKUP(I386,Config!$A:$G,7,0),"")</f>
        <v>Reel</v>
      </c>
      <c r="M386" s="4">
        <f>IFERROR(VLOOKUP(I386,Config!$A:$D,3,0),"")</f>
        <v>0</v>
      </c>
      <c r="N386" s="4">
        <f>IFERROR(VLOOKUP(I386,Config!$A:$F,6,0),"")</f>
        <v>0</v>
      </c>
    </row>
    <row r="387" spans="1:14" x14ac:dyDescent="0.25">
      <c r="A387" s="1">
        <v>387</v>
      </c>
      <c r="B387" s="4">
        <f t="shared" si="12"/>
        <v>2021</v>
      </c>
      <c r="C387" s="4">
        <f t="shared" si="13"/>
        <v>2</v>
      </c>
      <c r="D387" s="13">
        <v>44253</v>
      </c>
      <c r="E387" s="11">
        <v>0.58333333333333337</v>
      </c>
      <c r="G387" s="4" t="s">
        <v>74</v>
      </c>
      <c r="I387" s="1" t="s">
        <v>426</v>
      </c>
      <c r="J387" s="4" t="str">
        <f>IFERROR(VLOOKUP(I387,Config!$A:$B,2,0),"")</f>
        <v>PL Splice Tape 8mm for ASM  FUJI DETECTI</v>
      </c>
      <c r="K387" s="1">
        <v>8</v>
      </c>
      <c r="L387" s="4" t="str">
        <f>IFERROR(VLOOKUP(I387,Config!$A:$G,7,0),"")</f>
        <v>Box</v>
      </c>
      <c r="M387" s="4">
        <f>IFERROR(VLOOKUP(I387,Config!$A:$D,3,0),"")</f>
        <v>0</v>
      </c>
      <c r="N387" s="4">
        <f>IFERROR(VLOOKUP(I387,Config!$A:$F,6,0),"")</f>
        <v>0</v>
      </c>
    </row>
    <row r="388" spans="1:14" x14ac:dyDescent="0.25">
      <c r="A388" s="1">
        <v>388</v>
      </c>
      <c r="B388" s="4">
        <f t="shared" si="12"/>
        <v>2021</v>
      </c>
      <c r="C388" s="4">
        <f t="shared" si="13"/>
        <v>2</v>
      </c>
      <c r="D388" s="13">
        <v>44253</v>
      </c>
      <c r="E388" s="11">
        <v>0.58333333333333337</v>
      </c>
      <c r="G388" s="4" t="s">
        <v>74</v>
      </c>
      <c r="I388" s="1" t="s">
        <v>28</v>
      </c>
      <c r="J388" s="4" t="str">
        <f>IFERROR(VLOOKUP(I388,Config!$A:$B,2,0),"")</f>
        <v>Cồn IPA</v>
      </c>
      <c r="K388" s="1">
        <v>3</v>
      </c>
      <c r="L388" s="4" t="str">
        <f>IFERROR(VLOOKUP(I388,Config!$A:$G,7,0),"")</f>
        <v>Lít</v>
      </c>
      <c r="M388" s="4">
        <f>IFERROR(VLOOKUP(I388,Config!$A:$D,3,0),"")</f>
        <v>0</v>
      </c>
      <c r="N388" s="4">
        <f>IFERROR(VLOOKUP(I388,Config!$A:$F,6,0),"")</f>
        <v>0</v>
      </c>
    </row>
    <row r="389" spans="1:14" x14ac:dyDescent="0.25">
      <c r="A389" s="1">
        <v>389</v>
      </c>
      <c r="B389" s="4">
        <f t="shared" si="12"/>
        <v>2021</v>
      </c>
      <c r="C389" s="4">
        <f t="shared" si="13"/>
        <v>2</v>
      </c>
      <c r="D389" s="13">
        <v>44253</v>
      </c>
      <c r="E389" s="11">
        <v>0.58333333333333337</v>
      </c>
      <c r="G389" s="4" t="s">
        <v>74</v>
      </c>
      <c r="I389" s="1" t="s">
        <v>25</v>
      </c>
      <c r="J389" s="4" t="str">
        <f>IFERROR(VLOOKUP(I389,Config!$A:$B,2,0),"")</f>
        <v>MPM Cleaning Roll 380*300*10m</v>
      </c>
      <c r="K389" s="1">
        <v>10</v>
      </c>
      <c r="L389" s="4" t="str">
        <f>IFERROR(VLOOKUP(I389,Config!$A:$G,7,0),"")</f>
        <v>Reel</v>
      </c>
      <c r="M389" s="4">
        <f>IFERROR(VLOOKUP(I389,Config!$A:$D,3,0),"")</f>
        <v>0</v>
      </c>
      <c r="N389" s="4">
        <f>IFERROR(VLOOKUP(I389,Config!$A:$F,6,0),"")</f>
        <v>0</v>
      </c>
    </row>
    <row r="390" spans="1:14" x14ac:dyDescent="0.25">
      <c r="A390" s="1">
        <v>390</v>
      </c>
      <c r="B390" s="4">
        <f t="shared" si="12"/>
        <v>2021</v>
      </c>
      <c r="C390" s="4">
        <f t="shared" si="13"/>
        <v>2</v>
      </c>
      <c r="D390" s="13">
        <v>44253</v>
      </c>
      <c r="E390" s="11">
        <v>0.58333333333333337</v>
      </c>
      <c r="G390" s="4" t="s">
        <v>74</v>
      </c>
      <c r="I390" s="1" t="s">
        <v>28</v>
      </c>
      <c r="J390" s="4" t="str">
        <f>IFERROR(VLOOKUP(I390,Config!$A:$B,2,0),"")</f>
        <v>Cồn IPA</v>
      </c>
      <c r="K390" s="1">
        <v>3</v>
      </c>
      <c r="L390" s="4" t="str">
        <f>IFERROR(VLOOKUP(I390,Config!$A:$G,7,0),"")</f>
        <v>Lít</v>
      </c>
      <c r="M390" s="4">
        <f>IFERROR(VLOOKUP(I390,Config!$A:$D,3,0),"")</f>
        <v>0</v>
      </c>
      <c r="N390" s="4">
        <f>IFERROR(VLOOKUP(I390,Config!$A:$F,6,0),"")</f>
        <v>0</v>
      </c>
    </row>
    <row r="391" spans="1:14" x14ac:dyDescent="0.25">
      <c r="A391" s="1">
        <v>391</v>
      </c>
      <c r="B391" s="4">
        <f t="shared" si="12"/>
        <v>2021</v>
      </c>
      <c r="C391" s="4">
        <f t="shared" si="13"/>
        <v>2</v>
      </c>
      <c r="D391" s="13">
        <v>44253</v>
      </c>
      <c r="E391" s="11">
        <v>0.58333333333333337</v>
      </c>
      <c r="G391" s="4" t="s">
        <v>74</v>
      </c>
      <c r="I391" s="1" t="s">
        <v>22</v>
      </c>
      <c r="J391" s="4" t="str">
        <f>IFERROR(VLOOKUP(I391,Config!$A:$B,2,0),"")</f>
        <v>Khăn lau phòng sạch (100% polyester)</v>
      </c>
      <c r="K391" s="1">
        <v>2</v>
      </c>
      <c r="L391" s="4" t="str">
        <f>IFERROR(VLOOKUP(I391,Config!$A:$G,7,0),"")</f>
        <v>Pack</v>
      </c>
      <c r="M391" s="4">
        <f>IFERROR(VLOOKUP(I391,Config!$A:$D,3,0),"")</f>
        <v>0</v>
      </c>
      <c r="N391" s="4">
        <f>IFERROR(VLOOKUP(I391,Config!$A:$F,6,0),"")</f>
        <v>0</v>
      </c>
    </row>
    <row r="392" spans="1:14" x14ac:dyDescent="0.25">
      <c r="A392" s="1">
        <v>392</v>
      </c>
      <c r="B392" s="4">
        <f t="shared" si="12"/>
        <v>2021</v>
      </c>
      <c r="C392" s="4">
        <f t="shared" si="13"/>
        <v>2</v>
      </c>
      <c r="D392" s="13">
        <v>44253</v>
      </c>
      <c r="E392" s="11">
        <v>0.58333333333333337</v>
      </c>
      <c r="G392" s="4" t="s">
        <v>74</v>
      </c>
      <c r="I392" s="1" t="s">
        <v>23</v>
      </c>
      <c r="J392" s="4" t="str">
        <f>IFERROR(VLOOKUP(I392,Config!$A:$B,2,0),"")</f>
        <v>Giấy lau phòng sạch (55% cellulose, 45% polyester)</v>
      </c>
      <c r="K392" s="1">
        <v>2</v>
      </c>
      <c r="L392" s="4" t="str">
        <f>IFERROR(VLOOKUP(I392,Config!$A:$G,7,0),"")</f>
        <v>Pack</v>
      </c>
      <c r="M392" s="4">
        <f>IFERROR(VLOOKUP(I392,Config!$A:$D,3,0),"")</f>
        <v>0</v>
      </c>
      <c r="N392" s="4">
        <f>IFERROR(VLOOKUP(I392,Config!$A:$F,6,0),"")</f>
        <v>0</v>
      </c>
    </row>
    <row r="393" spans="1:14" x14ac:dyDescent="0.25">
      <c r="A393" s="1">
        <v>393</v>
      </c>
      <c r="B393" s="4">
        <f t="shared" si="12"/>
        <v>2021</v>
      </c>
      <c r="C393" s="4">
        <f t="shared" si="13"/>
        <v>2</v>
      </c>
      <c r="D393" s="13">
        <v>44253</v>
      </c>
      <c r="E393" s="11">
        <v>0.58333333333333337</v>
      </c>
      <c r="G393" s="4" t="s">
        <v>74</v>
      </c>
      <c r="I393" s="1" t="s">
        <v>27</v>
      </c>
      <c r="J393" s="4" t="str">
        <f>IFERROR(VLOOKUP(I393,Config!$A:$B,2,0),"")</f>
        <v>Nitrile gloves size M</v>
      </c>
      <c r="K393" s="1">
        <v>1</v>
      </c>
      <c r="L393" s="4" t="str">
        <f>IFERROR(VLOOKUP(I393,Config!$A:$G,7,0),"")</f>
        <v>Pack</v>
      </c>
      <c r="M393" s="4">
        <f>IFERROR(VLOOKUP(I393,Config!$A:$D,3,0),"")</f>
        <v>0</v>
      </c>
      <c r="N393" s="4">
        <f>IFERROR(VLOOKUP(I393,Config!$A:$F,6,0),"")</f>
        <v>0</v>
      </c>
    </row>
    <row r="394" spans="1:14" x14ac:dyDescent="0.25">
      <c r="A394" s="1">
        <v>394</v>
      </c>
      <c r="B394" s="4">
        <f t="shared" si="12"/>
        <v>2021</v>
      </c>
      <c r="C394" s="4">
        <f t="shared" si="13"/>
        <v>2</v>
      </c>
      <c r="D394" s="13">
        <v>44254</v>
      </c>
      <c r="E394" s="11">
        <v>0.6875</v>
      </c>
      <c r="G394" s="4" t="s">
        <v>74</v>
      </c>
      <c r="I394" s="1" t="s">
        <v>28</v>
      </c>
      <c r="J394" s="4" t="str">
        <f>IFERROR(VLOOKUP(I394,Config!$A:$B,2,0),"")</f>
        <v>Cồn IPA</v>
      </c>
      <c r="K394" s="1">
        <v>2.5</v>
      </c>
      <c r="L394" s="4" t="str">
        <f>IFERROR(VLOOKUP(I394,Config!$A:$G,7,0),"")</f>
        <v>Lít</v>
      </c>
      <c r="M394" s="4">
        <f>IFERROR(VLOOKUP(I394,Config!$A:$D,3,0),"")</f>
        <v>0</v>
      </c>
      <c r="N394" s="4">
        <f>IFERROR(VLOOKUP(I394,Config!$A:$F,6,0),"")</f>
        <v>0</v>
      </c>
    </row>
    <row r="395" spans="1:14" x14ac:dyDescent="0.25">
      <c r="A395" s="1">
        <v>395</v>
      </c>
      <c r="B395" s="4">
        <f t="shared" si="12"/>
        <v>2021</v>
      </c>
      <c r="C395" s="4">
        <f t="shared" si="13"/>
        <v>2</v>
      </c>
      <c r="D395" s="13">
        <v>44254</v>
      </c>
      <c r="E395" s="11">
        <v>0.6875</v>
      </c>
      <c r="G395" s="4" t="s">
        <v>74</v>
      </c>
      <c r="I395" s="1" t="s">
        <v>25</v>
      </c>
      <c r="J395" s="4" t="str">
        <f>IFERROR(VLOOKUP(I395,Config!$A:$B,2,0),"")</f>
        <v>MPM Cleaning Roll 380*300*10m</v>
      </c>
      <c r="K395" s="1">
        <v>10</v>
      </c>
      <c r="L395" s="4" t="str">
        <f>IFERROR(VLOOKUP(I395,Config!$A:$G,7,0),"")</f>
        <v>Reel</v>
      </c>
      <c r="M395" s="4">
        <f>IFERROR(VLOOKUP(I395,Config!$A:$D,3,0),"")</f>
        <v>0</v>
      </c>
      <c r="N395" s="4">
        <f>IFERROR(VLOOKUP(I395,Config!$A:$F,6,0),"")</f>
        <v>0</v>
      </c>
    </row>
    <row r="396" spans="1:14" x14ac:dyDescent="0.25">
      <c r="A396" s="1">
        <v>396</v>
      </c>
      <c r="B396" s="4">
        <f t="shared" si="12"/>
        <v>2021</v>
      </c>
      <c r="C396" s="4">
        <f t="shared" si="13"/>
        <v>2</v>
      </c>
      <c r="D396" s="13">
        <v>44254</v>
      </c>
      <c r="E396" s="11">
        <v>0.6875</v>
      </c>
      <c r="G396" s="4" t="s">
        <v>74</v>
      </c>
      <c r="I396" s="1" t="s">
        <v>22</v>
      </c>
      <c r="J396" s="4" t="str">
        <f>IFERROR(VLOOKUP(I396,Config!$A:$B,2,0),"")</f>
        <v>Khăn lau phòng sạch (100% polyester)</v>
      </c>
      <c r="K396" s="1">
        <v>2</v>
      </c>
      <c r="L396" s="4" t="str">
        <f>IFERROR(VLOOKUP(I396,Config!$A:$G,7,0),"")</f>
        <v>Pack</v>
      </c>
      <c r="M396" s="4">
        <f>IFERROR(VLOOKUP(I396,Config!$A:$D,3,0),"")</f>
        <v>0</v>
      </c>
      <c r="N396" s="4">
        <f>IFERROR(VLOOKUP(I396,Config!$A:$F,6,0),"")</f>
        <v>0</v>
      </c>
    </row>
    <row r="397" spans="1:14" x14ac:dyDescent="0.25">
      <c r="A397" s="1">
        <v>397</v>
      </c>
      <c r="B397" s="4">
        <f t="shared" si="12"/>
        <v>2021</v>
      </c>
      <c r="C397" s="4">
        <f t="shared" si="13"/>
        <v>2</v>
      </c>
      <c r="D397" s="13">
        <v>44254</v>
      </c>
      <c r="E397" s="11">
        <v>0.6875</v>
      </c>
      <c r="G397" s="4" t="s">
        <v>74</v>
      </c>
      <c r="I397" s="1" t="s">
        <v>23</v>
      </c>
      <c r="J397" s="4" t="str">
        <f>IFERROR(VLOOKUP(I397,Config!$A:$B,2,0),"")</f>
        <v>Giấy lau phòng sạch (55% cellulose, 45% polyester)</v>
      </c>
      <c r="K397" s="1">
        <v>2</v>
      </c>
      <c r="L397" s="4" t="str">
        <f>IFERROR(VLOOKUP(I397,Config!$A:$G,7,0),"")</f>
        <v>Pack</v>
      </c>
      <c r="M397" s="4">
        <f>IFERROR(VLOOKUP(I397,Config!$A:$D,3,0),"")</f>
        <v>0</v>
      </c>
      <c r="N397" s="4">
        <f>IFERROR(VLOOKUP(I397,Config!$A:$F,6,0),"")</f>
        <v>0</v>
      </c>
    </row>
    <row r="398" spans="1:14" x14ac:dyDescent="0.25">
      <c r="A398" s="1">
        <v>398</v>
      </c>
      <c r="B398" s="4">
        <f t="shared" si="12"/>
        <v>2021</v>
      </c>
      <c r="C398" s="4">
        <f t="shared" si="13"/>
        <v>2</v>
      </c>
      <c r="D398" s="13">
        <v>44254</v>
      </c>
      <c r="E398" s="11">
        <v>0.6875</v>
      </c>
      <c r="G398" s="4" t="s">
        <v>74</v>
      </c>
      <c r="I398" s="24" t="s">
        <v>29</v>
      </c>
      <c r="J398" s="4" t="str">
        <f>IFERROR(VLOOKUP(I398,Config!$A:$B,2,0),"")</f>
        <v>Khẩu trang</v>
      </c>
      <c r="K398" s="1">
        <v>5</v>
      </c>
      <c r="L398" s="4" t="str">
        <f>IFERROR(VLOOKUP(I398,Config!$A:$G,7,0),"")</f>
        <v>Pack</v>
      </c>
      <c r="M398" s="4">
        <f>IFERROR(VLOOKUP(I398,Config!$A:$D,3,0),"")</f>
        <v>0</v>
      </c>
      <c r="N398" s="4">
        <f>IFERROR(VLOOKUP(I398,Config!$A:$F,6,0),"")</f>
        <v>0</v>
      </c>
    </row>
    <row r="399" spans="1:14" x14ac:dyDescent="0.25">
      <c r="A399" s="1">
        <v>399</v>
      </c>
      <c r="B399" s="4">
        <f t="shared" si="12"/>
        <v>2021</v>
      </c>
      <c r="C399" s="4">
        <f t="shared" si="13"/>
        <v>2</v>
      </c>
      <c r="D399" s="13">
        <v>44254</v>
      </c>
      <c r="E399" s="11">
        <v>0.6875</v>
      </c>
      <c r="G399" s="4" t="s">
        <v>74</v>
      </c>
      <c r="I399" s="1" t="s">
        <v>424</v>
      </c>
      <c r="J399" s="4" t="str">
        <f>IFERROR(VLOOKUP(I399,Config!$A:$B,2,0),"")</f>
        <v>Găng tay tĩnh điện màu trắng ( Sz: M)</v>
      </c>
      <c r="K399" s="1">
        <v>60</v>
      </c>
      <c r="L399" s="4" t="str">
        <f>IFERROR(VLOOKUP(I399,Config!$A:$G,7,0),"")</f>
        <v>Pair</v>
      </c>
      <c r="M399" s="4">
        <f>IFERROR(VLOOKUP(I399,Config!$A:$D,3,0),"")</f>
        <v>0</v>
      </c>
      <c r="N399" s="4">
        <f>IFERROR(VLOOKUP(I399,Config!$A:$F,6,0),"")</f>
        <v>0</v>
      </c>
    </row>
    <row r="400" spans="1:14" x14ac:dyDescent="0.25">
      <c r="A400" s="1">
        <v>400</v>
      </c>
      <c r="B400" s="4">
        <f t="shared" si="12"/>
        <v>2021</v>
      </c>
      <c r="C400" s="4">
        <f t="shared" si="13"/>
        <v>3</v>
      </c>
      <c r="D400" s="13">
        <v>44256</v>
      </c>
      <c r="E400" s="11">
        <v>0.45833333333333331</v>
      </c>
      <c r="G400" s="4" t="s">
        <v>74</v>
      </c>
      <c r="I400" s="1" t="s">
        <v>28</v>
      </c>
      <c r="J400" s="4" t="str">
        <f>IFERROR(VLOOKUP(I400,Config!$A:$B,2,0),"")</f>
        <v>Cồn IPA</v>
      </c>
      <c r="K400" s="1">
        <v>40</v>
      </c>
      <c r="L400" s="4" t="str">
        <f>IFERROR(VLOOKUP(I400,Config!$A:$G,7,0),"")</f>
        <v>Lít</v>
      </c>
      <c r="M400" s="4">
        <f>IFERROR(VLOOKUP(I400,Config!$A:$D,3,0),"")</f>
        <v>0</v>
      </c>
      <c r="N400" s="4">
        <f>IFERROR(VLOOKUP(I400,Config!$A:$F,6,0),"")</f>
        <v>0</v>
      </c>
    </row>
    <row r="401" spans="1:17" x14ac:dyDescent="0.25">
      <c r="A401" s="1">
        <v>401</v>
      </c>
      <c r="B401" s="4">
        <f t="shared" si="12"/>
        <v>2021</v>
      </c>
      <c r="C401" s="4">
        <f t="shared" si="13"/>
        <v>3</v>
      </c>
      <c r="D401" s="13">
        <v>44256</v>
      </c>
      <c r="E401" s="11">
        <v>0.45833333333333331</v>
      </c>
      <c r="G401" s="4" t="s">
        <v>74</v>
      </c>
      <c r="I401" s="1" t="s">
        <v>22</v>
      </c>
      <c r="J401" s="4" t="str">
        <f>IFERROR(VLOOKUP(I401,Config!$A:$B,2,0),"")</f>
        <v>Khăn lau phòng sạch (100% polyester)</v>
      </c>
      <c r="K401" s="1">
        <v>3</v>
      </c>
      <c r="L401" s="4" t="str">
        <f>IFERROR(VLOOKUP(I401,Config!$A:$G,7,0),"")</f>
        <v>Pack</v>
      </c>
      <c r="M401" s="4">
        <f>IFERROR(VLOOKUP(I401,Config!$A:$D,3,0),"")</f>
        <v>0</v>
      </c>
      <c r="N401" s="4">
        <f>IFERROR(VLOOKUP(I401,Config!$A:$F,6,0),"")</f>
        <v>0</v>
      </c>
    </row>
    <row r="402" spans="1:17" x14ac:dyDescent="0.25">
      <c r="A402" s="1">
        <v>402</v>
      </c>
      <c r="B402" s="4">
        <f t="shared" si="12"/>
        <v>2021</v>
      </c>
      <c r="C402" s="4">
        <f t="shared" si="13"/>
        <v>3</v>
      </c>
      <c r="D402" s="13">
        <v>44256</v>
      </c>
      <c r="E402" s="11">
        <v>0.45833333333333331</v>
      </c>
      <c r="G402" s="4" t="s">
        <v>74</v>
      </c>
      <c r="I402" s="1" t="s">
        <v>27</v>
      </c>
      <c r="J402" s="4" t="str">
        <f>IFERROR(VLOOKUP(I402,Config!$A:$B,2,0),"")</f>
        <v>Nitrile gloves size M</v>
      </c>
      <c r="K402" s="1">
        <v>3</v>
      </c>
      <c r="L402" s="4" t="str">
        <f>IFERROR(VLOOKUP(I402,Config!$A:$G,7,0),"")</f>
        <v>Pack</v>
      </c>
      <c r="M402" s="4">
        <f>IFERROR(VLOOKUP(I402,Config!$A:$D,3,0),"")</f>
        <v>0</v>
      </c>
      <c r="N402" s="4">
        <f>IFERROR(VLOOKUP(I402,Config!$A:$F,6,0),"")</f>
        <v>0</v>
      </c>
    </row>
    <row r="403" spans="1:17" x14ac:dyDescent="0.25">
      <c r="A403" s="1">
        <v>403</v>
      </c>
      <c r="B403" s="4">
        <f t="shared" si="12"/>
        <v>2021</v>
      </c>
      <c r="C403" s="4">
        <f t="shared" si="13"/>
        <v>3</v>
      </c>
      <c r="D403" s="13">
        <v>44256</v>
      </c>
      <c r="E403" s="11">
        <v>0.45833333333333331</v>
      </c>
      <c r="G403" s="4" t="s">
        <v>74</v>
      </c>
      <c r="I403" s="1" t="s">
        <v>25</v>
      </c>
      <c r="J403" s="4" t="str">
        <f>IFERROR(VLOOKUP(I403,Config!$A:$B,2,0),"")</f>
        <v>MPM Cleaning Roll 380*300*10m</v>
      </c>
      <c r="K403" s="1">
        <v>10</v>
      </c>
      <c r="L403" s="4" t="str">
        <f>IFERROR(VLOOKUP(I403,Config!$A:$G,7,0),"")</f>
        <v>Reel</v>
      </c>
      <c r="M403" s="4">
        <f>IFERROR(VLOOKUP(I403,Config!$A:$D,3,0),"")</f>
        <v>0</v>
      </c>
      <c r="N403" s="4">
        <f>IFERROR(VLOOKUP(I403,Config!$A:$F,6,0),"")</f>
        <v>0</v>
      </c>
    </row>
    <row r="404" spans="1:17" x14ac:dyDescent="0.25">
      <c r="A404" s="1">
        <v>404</v>
      </c>
      <c r="B404" s="4">
        <f t="shared" si="12"/>
        <v>2021</v>
      </c>
      <c r="C404" s="4">
        <f t="shared" si="13"/>
        <v>3</v>
      </c>
      <c r="D404" s="13">
        <v>44256</v>
      </c>
      <c r="E404" s="11">
        <v>0.45833333333333331</v>
      </c>
      <c r="G404" s="4" t="s">
        <v>74</v>
      </c>
      <c r="I404" s="1" t="s">
        <v>426</v>
      </c>
      <c r="J404" s="4" t="str">
        <f>IFERROR(VLOOKUP(I404,Config!$A:$B,2,0),"")</f>
        <v>PL Splice Tape 8mm for ASM  FUJI DETECTI</v>
      </c>
      <c r="K404" s="1">
        <v>10</v>
      </c>
      <c r="L404" s="4" t="str">
        <f>IFERROR(VLOOKUP(I404,Config!$A:$G,7,0),"")</f>
        <v>Box</v>
      </c>
      <c r="M404" s="4">
        <f>IFERROR(VLOOKUP(I404,Config!$A:$D,3,0),"")</f>
        <v>0</v>
      </c>
      <c r="N404" s="4">
        <f>IFERROR(VLOOKUP(I404,Config!$A:$F,6,0),"")</f>
        <v>0</v>
      </c>
    </row>
    <row r="405" spans="1:17" x14ac:dyDescent="0.25">
      <c r="A405" s="1">
        <v>405</v>
      </c>
      <c r="B405" s="4">
        <f t="shared" si="12"/>
        <v>2021</v>
      </c>
      <c r="C405" s="4">
        <f t="shared" si="13"/>
        <v>3</v>
      </c>
      <c r="D405" s="13">
        <v>44256</v>
      </c>
      <c r="E405" s="11">
        <v>0.45833333333333331</v>
      </c>
      <c r="G405" s="4" t="s">
        <v>74</v>
      </c>
      <c r="I405" s="1" t="s">
        <v>326</v>
      </c>
      <c r="J405" s="4" t="str">
        <f>IFERROR(VLOOKUP(I405,Config!$A:$B,2,0),"")</f>
        <v>Zig cắt liệu ( Handy Splicer )</v>
      </c>
      <c r="K405" s="1">
        <v>11</v>
      </c>
      <c r="L405" s="4" t="str">
        <f>IFERROR(VLOOKUP(I405,Config!$A:$G,7,0),"")</f>
        <v>EA</v>
      </c>
      <c r="M405" s="4">
        <f>IFERROR(VLOOKUP(I405,Config!$A:$D,3,0),"")</f>
        <v>0</v>
      </c>
      <c r="N405" s="4">
        <f>IFERROR(VLOOKUP(I405,Config!$A:$F,6,0),"")</f>
        <v>0</v>
      </c>
    </row>
    <row r="406" spans="1:17" x14ac:dyDescent="0.25">
      <c r="A406" s="1">
        <v>406</v>
      </c>
      <c r="B406" s="4">
        <f t="shared" si="12"/>
        <v>2021</v>
      </c>
      <c r="C406" s="4">
        <f t="shared" si="13"/>
        <v>3</v>
      </c>
      <c r="D406" s="13">
        <v>44256</v>
      </c>
      <c r="E406" s="11">
        <v>0.45833333333333331</v>
      </c>
      <c r="G406" s="4" t="s">
        <v>74</v>
      </c>
      <c r="I406" s="1" t="s">
        <v>58</v>
      </c>
      <c r="J406" s="4" t="str">
        <f>IFERROR(VLOOKUP(I406,Config!$A:$B,2,0),"")</f>
        <v>Ổ khóa locker</v>
      </c>
      <c r="K406" s="1">
        <v>2</v>
      </c>
      <c r="L406" s="4" t="str">
        <f>IFERROR(VLOOKUP(I406,Config!$A:$G,7,0),"")</f>
        <v>Ea</v>
      </c>
      <c r="M406" s="4">
        <f>IFERROR(VLOOKUP(I406,Config!$A:$D,3,0),"")</f>
        <v>0</v>
      </c>
      <c r="N406" s="4">
        <f>IFERROR(VLOOKUP(I406,Config!$A:$F,6,0),"")</f>
        <v>0</v>
      </c>
    </row>
    <row r="407" spans="1:17" x14ac:dyDescent="0.25">
      <c r="A407" s="1">
        <v>407</v>
      </c>
      <c r="B407" s="4">
        <f t="shared" si="12"/>
        <v>2021</v>
      </c>
      <c r="C407" s="4">
        <f t="shared" si="13"/>
        <v>3</v>
      </c>
      <c r="D407" s="13">
        <v>44256</v>
      </c>
      <c r="E407" s="11">
        <v>0.45833333333333331</v>
      </c>
      <c r="G407" s="4" t="s">
        <v>74</v>
      </c>
      <c r="I407" s="1" t="s">
        <v>28</v>
      </c>
      <c r="J407" s="4" t="str">
        <f>IFERROR(VLOOKUP(I407,Config!$A:$B,2,0),"")</f>
        <v>Cồn IPA</v>
      </c>
      <c r="K407" s="1">
        <v>3</v>
      </c>
      <c r="L407" s="4" t="str">
        <f>IFERROR(VLOOKUP(I407,Config!$A:$G,7,0),"")</f>
        <v>Lít</v>
      </c>
      <c r="M407" s="4">
        <f>IFERROR(VLOOKUP(I407,Config!$A:$D,3,0),"")</f>
        <v>0</v>
      </c>
      <c r="N407" s="4">
        <f>IFERROR(VLOOKUP(I407,Config!$A:$F,6,0),"")</f>
        <v>0</v>
      </c>
    </row>
    <row r="408" spans="1:17" x14ac:dyDescent="0.25">
      <c r="A408" s="1">
        <v>408</v>
      </c>
      <c r="B408" s="4">
        <f t="shared" si="12"/>
        <v>2021</v>
      </c>
      <c r="C408" s="4">
        <f t="shared" si="13"/>
        <v>3</v>
      </c>
      <c r="D408" s="13">
        <v>44257</v>
      </c>
      <c r="E408" s="11">
        <v>0.64583333333333337</v>
      </c>
      <c r="G408" s="4" t="s">
        <v>74</v>
      </c>
      <c r="I408" s="1" t="s">
        <v>25</v>
      </c>
      <c r="J408" s="4" t="str">
        <f>IFERROR(VLOOKUP(I408,Config!$A:$B,2,0),"")</f>
        <v>MPM Cleaning Roll 380*300*10m</v>
      </c>
      <c r="K408" s="1">
        <v>12</v>
      </c>
      <c r="L408" s="4" t="str">
        <f>IFERROR(VLOOKUP(I408,Config!$A:$G,7,0),"")</f>
        <v>Reel</v>
      </c>
      <c r="M408" s="4">
        <f>IFERROR(VLOOKUP(I408,Config!$A:$D,3,0),"")</f>
        <v>0</v>
      </c>
      <c r="N408" s="4">
        <f>IFERROR(VLOOKUP(I408,Config!$A:$F,6,0),"")</f>
        <v>0</v>
      </c>
    </row>
    <row r="409" spans="1:17" x14ac:dyDescent="0.25">
      <c r="A409" s="1">
        <v>409</v>
      </c>
      <c r="B409" s="4">
        <f t="shared" si="12"/>
        <v>2021</v>
      </c>
      <c r="C409" s="4">
        <f t="shared" si="13"/>
        <v>3</v>
      </c>
      <c r="D409" s="13">
        <v>44257</v>
      </c>
      <c r="E409" s="11">
        <v>0.64583333333333337</v>
      </c>
      <c r="G409" s="4" t="s">
        <v>74</v>
      </c>
      <c r="I409" s="1" t="s">
        <v>28</v>
      </c>
      <c r="J409" s="4" t="str">
        <f>IFERROR(VLOOKUP(I409,Config!$A:$B,2,0),"")</f>
        <v>Cồn IPA</v>
      </c>
      <c r="K409" s="1">
        <v>3</v>
      </c>
      <c r="L409" s="4" t="str">
        <f>IFERROR(VLOOKUP(I409,Config!$A:$G,7,0),"")</f>
        <v>Lít</v>
      </c>
      <c r="M409" s="4">
        <f>IFERROR(VLOOKUP(I409,Config!$A:$D,3,0),"")</f>
        <v>0</v>
      </c>
      <c r="N409" s="4">
        <f>IFERROR(VLOOKUP(I409,Config!$A:$F,6,0),"")</f>
        <v>0</v>
      </c>
    </row>
    <row r="410" spans="1:17" x14ac:dyDescent="0.25">
      <c r="A410" s="1">
        <v>410</v>
      </c>
      <c r="B410" s="4">
        <f t="shared" si="12"/>
        <v>2021</v>
      </c>
      <c r="C410" s="4">
        <f t="shared" si="13"/>
        <v>3</v>
      </c>
      <c r="D410" s="13">
        <v>44257</v>
      </c>
      <c r="E410" s="11">
        <v>0.64583333333333337</v>
      </c>
      <c r="G410" s="4" t="s">
        <v>74</v>
      </c>
      <c r="I410" s="1" t="s">
        <v>22</v>
      </c>
      <c r="J410" s="4" t="str">
        <f>IFERROR(VLOOKUP(I410,Config!$A:$B,2,0),"")</f>
        <v>Khăn lau phòng sạch (100% polyester)</v>
      </c>
      <c r="K410" s="1">
        <v>2</v>
      </c>
      <c r="L410" s="4" t="str">
        <f>IFERROR(VLOOKUP(I410,Config!$A:$G,7,0),"")</f>
        <v>Pack</v>
      </c>
      <c r="M410" s="4">
        <f>IFERROR(VLOOKUP(I410,Config!$A:$D,3,0),"")</f>
        <v>0</v>
      </c>
      <c r="N410" s="4">
        <f>IFERROR(VLOOKUP(I410,Config!$A:$F,6,0),"")</f>
        <v>0</v>
      </c>
    </row>
    <row r="411" spans="1:17" x14ac:dyDescent="0.25">
      <c r="A411" s="1">
        <v>411</v>
      </c>
      <c r="B411" s="4">
        <f t="shared" si="12"/>
        <v>2021</v>
      </c>
      <c r="C411" s="4">
        <f t="shared" si="13"/>
        <v>3</v>
      </c>
      <c r="D411" s="13">
        <v>44257</v>
      </c>
      <c r="E411" s="11">
        <v>0.64583333333333337</v>
      </c>
      <c r="G411" s="4" t="s">
        <v>74</v>
      </c>
      <c r="I411" s="1" t="s">
        <v>23</v>
      </c>
      <c r="J411" s="4" t="str">
        <f>IFERROR(VLOOKUP(I411,Config!$A:$B,2,0),"")</f>
        <v>Giấy lau phòng sạch (55% cellulose, 45% polyester)</v>
      </c>
      <c r="K411" s="1">
        <v>2</v>
      </c>
      <c r="L411" s="4" t="str">
        <f>IFERROR(VLOOKUP(I411,Config!$A:$G,7,0),"")</f>
        <v>Pack</v>
      </c>
      <c r="M411" s="4">
        <f>IFERROR(VLOOKUP(I411,Config!$A:$D,3,0),"")</f>
        <v>0</v>
      </c>
      <c r="N411" s="4">
        <f>IFERROR(VLOOKUP(I411,Config!$A:$F,6,0),"")</f>
        <v>0</v>
      </c>
    </row>
    <row r="412" spans="1:17" x14ac:dyDescent="0.25">
      <c r="A412" s="1">
        <v>412</v>
      </c>
      <c r="B412" s="4">
        <f t="shared" si="12"/>
        <v>2021</v>
      </c>
      <c r="C412" s="4">
        <f t="shared" si="13"/>
        <v>3</v>
      </c>
      <c r="D412" s="13">
        <v>44257</v>
      </c>
      <c r="E412" s="11">
        <v>0.64583333333333337</v>
      </c>
      <c r="G412" s="4" t="s">
        <v>74</v>
      </c>
      <c r="I412" s="1" t="s">
        <v>27</v>
      </c>
      <c r="J412" s="4" t="str">
        <f>IFERROR(VLOOKUP(I412,Config!$A:$B,2,0),"")</f>
        <v>Nitrile gloves size M</v>
      </c>
      <c r="K412" s="1">
        <v>1</v>
      </c>
      <c r="L412" s="4" t="str">
        <f>IFERROR(VLOOKUP(I412,Config!$A:$G,7,0),"")</f>
        <v>Pack</v>
      </c>
      <c r="M412" s="4">
        <f>IFERROR(VLOOKUP(I412,Config!$A:$D,3,0),"")</f>
        <v>0</v>
      </c>
      <c r="N412" s="4">
        <f>IFERROR(VLOOKUP(I412,Config!$A:$F,6,0),"")</f>
        <v>0</v>
      </c>
    </row>
    <row r="413" spans="1:17" x14ac:dyDescent="0.25">
      <c r="A413" s="1">
        <v>413</v>
      </c>
      <c r="B413" s="4">
        <f t="shared" si="12"/>
        <v>2021</v>
      </c>
      <c r="C413" s="4">
        <f t="shared" si="13"/>
        <v>3</v>
      </c>
      <c r="D413" s="13">
        <v>44257</v>
      </c>
      <c r="E413" s="11">
        <v>0.64583333333333337</v>
      </c>
      <c r="G413" s="4" t="s">
        <v>74</v>
      </c>
      <c r="I413" s="1" t="s">
        <v>28</v>
      </c>
      <c r="J413" s="4" t="str">
        <f>IFERROR(VLOOKUP(I413,Config!$A:$B,2,0),"")</f>
        <v>Cồn IPA</v>
      </c>
      <c r="K413" s="1">
        <v>3</v>
      </c>
      <c r="L413" s="4" t="str">
        <f>IFERROR(VLOOKUP(I413,Config!$A:$G,7,0),"")</f>
        <v>Lít</v>
      </c>
      <c r="M413" s="4">
        <f>IFERROR(VLOOKUP(I413,Config!$A:$D,3,0),"")</f>
        <v>0</v>
      </c>
      <c r="N413" s="4">
        <f>IFERROR(VLOOKUP(I413,Config!$A:$F,6,0),"")</f>
        <v>0</v>
      </c>
    </row>
    <row r="414" spans="1:17" x14ac:dyDescent="0.25">
      <c r="A414" s="1">
        <v>414</v>
      </c>
      <c r="B414" s="4">
        <f t="shared" si="12"/>
        <v>2021</v>
      </c>
      <c r="C414" s="4">
        <f t="shared" si="13"/>
        <v>3</v>
      </c>
      <c r="D414" s="13">
        <v>44257</v>
      </c>
      <c r="E414" s="11">
        <v>0.64583333333333337</v>
      </c>
      <c r="G414" s="4" t="s">
        <v>74</v>
      </c>
      <c r="I414" s="1" t="s">
        <v>27</v>
      </c>
      <c r="J414" s="4" t="str">
        <f>IFERROR(VLOOKUP(I414,Config!$A:$B,2,0),"")</f>
        <v>Nitrile gloves size M</v>
      </c>
      <c r="K414" s="1">
        <v>1</v>
      </c>
      <c r="L414" s="4" t="str">
        <f>IFERROR(VLOOKUP(I414,Config!$A:$G,7,0),"")</f>
        <v>Pack</v>
      </c>
      <c r="M414" s="4">
        <f>IFERROR(VLOOKUP(I414,Config!$A:$D,3,0),"")</f>
        <v>0</v>
      </c>
      <c r="N414" s="4">
        <f>IFERROR(VLOOKUP(I414,Config!$A:$F,6,0),"")</f>
        <v>0</v>
      </c>
    </row>
    <row r="415" spans="1:17" x14ac:dyDescent="0.25">
      <c r="A415" s="1">
        <v>415</v>
      </c>
      <c r="B415" s="4">
        <f t="shared" si="12"/>
        <v>2021</v>
      </c>
      <c r="C415" s="4">
        <f t="shared" si="13"/>
        <v>3</v>
      </c>
      <c r="D415" s="13">
        <v>44257</v>
      </c>
      <c r="E415" s="11">
        <v>0.64583333333333337</v>
      </c>
      <c r="G415" s="4" t="s">
        <v>74</v>
      </c>
      <c r="I415" s="1" t="s">
        <v>22</v>
      </c>
      <c r="J415" s="4" t="str">
        <f>IFERROR(VLOOKUP(I415,Config!$A:$B,2,0),"")</f>
        <v>Khăn lau phòng sạch (100% polyester)</v>
      </c>
      <c r="K415" s="1">
        <v>1</v>
      </c>
      <c r="L415" s="4" t="str">
        <f>IFERROR(VLOOKUP(I415,Config!$A:$G,7,0),"")</f>
        <v>Pack</v>
      </c>
      <c r="M415" s="4">
        <f>IFERROR(VLOOKUP(I415,Config!$A:$D,3,0),"")</f>
        <v>0</v>
      </c>
      <c r="N415" s="4">
        <f>IFERROR(VLOOKUP(I415,Config!$A:$F,6,0),"")</f>
        <v>0</v>
      </c>
    </row>
    <row r="416" spans="1:17" x14ac:dyDescent="0.25">
      <c r="A416" s="1">
        <v>416</v>
      </c>
      <c r="B416" s="4">
        <f t="shared" si="12"/>
        <v>2021</v>
      </c>
      <c r="C416" s="4">
        <f t="shared" si="13"/>
        <v>3</v>
      </c>
      <c r="D416" s="13">
        <v>44258</v>
      </c>
      <c r="E416" s="11">
        <v>0.375</v>
      </c>
      <c r="G416" s="4" t="s">
        <v>74</v>
      </c>
      <c r="I416" s="1" t="s">
        <v>28</v>
      </c>
      <c r="J416" s="4" t="str">
        <f>IFERROR(VLOOKUP(I416,Config!$A:$B,2,0),"")</f>
        <v>Cồn IPA</v>
      </c>
      <c r="K416" s="1">
        <v>1.5</v>
      </c>
      <c r="L416" s="4" t="str">
        <f>IFERROR(VLOOKUP(I416,Config!$A:$G,7,0),"")</f>
        <v>Lít</v>
      </c>
      <c r="M416" s="4">
        <f>IFERROR(VLOOKUP(I416,Config!$A:$D,3,0),"")</f>
        <v>0</v>
      </c>
      <c r="N416" s="4">
        <f>IFERROR(VLOOKUP(I416,Config!$A:$F,6,0),"")</f>
        <v>0</v>
      </c>
      <c r="Q416" t="s">
        <v>308</v>
      </c>
    </row>
    <row r="417" spans="1:18" x14ac:dyDescent="0.25">
      <c r="A417" s="1">
        <v>417</v>
      </c>
      <c r="B417" s="4">
        <f t="shared" si="12"/>
        <v>2021</v>
      </c>
      <c r="C417" s="4">
        <f t="shared" si="13"/>
        <v>3</v>
      </c>
      <c r="D417" s="13">
        <v>44258</v>
      </c>
      <c r="E417" s="11">
        <v>0.375</v>
      </c>
      <c r="G417" s="4" t="s">
        <v>74</v>
      </c>
      <c r="I417" s="1" t="s">
        <v>25</v>
      </c>
      <c r="J417" s="4" t="str">
        <f>IFERROR(VLOOKUP(I417,Config!$A:$B,2,0),"")</f>
        <v>MPM Cleaning Roll 380*300*10m</v>
      </c>
      <c r="K417" s="1">
        <v>10</v>
      </c>
      <c r="L417" s="4" t="str">
        <f>IFERROR(VLOOKUP(I417,Config!$A:$G,7,0),"")</f>
        <v>Reel</v>
      </c>
      <c r="M417" s="4">
        <f>IFERROR(VLOOKUP(I417,Config!$A:$D,3,0),"")</f>
        <v>0</v>
      </c>
      <c r="N417" s="4">
        <f>IFERROR(VLOOKUP(I417,Config!$A:$F,6,0),"")</f>
        <v>0</v>
      </c>
    </row>
    <row r="418" spans="1:18" x14ac:dyDescent="0.25">
      <c r="A418" s="1">
        <v>418</v>
      </c>
      <c r="B418" s="4">
        <f t="shared" si="12"/>
        <v>2021</v>
      </c>
      <c r="C418" s="4">
        <f t="shared" si="13"/>
        <v>3</v>
      </c>
      <c r="D418" s="13">
        <v>44258</v>
      </c>
      <c r="E418" s="11">
        <v>0.375</v>
      </c>
      <c r="G418" s="4" t="s">
        <v>74</v>
      </c>
      <c r="I418" s="1" t="s">
        <v>23</v>
      </c>
      <c r="J418" s="4" t="str">
        <f>IFERROR(VLOOKUP(I418,Config!$A:$B,2,0),"")</f>
        <v>Giấy lau phòng sạch (55% cellulose, 45% polyester)</v>
      </c>
      <c r="K418" s="1">
        <v>2</v>
      </c>
      <c r="L418" s="4" t="str">
        <f>IFERROR(VLOOKUP(I418,Config!$A:$G,7,0),"")</f>
        <v>Pack</v>
      </c>
      <c r="M418" s="4">
        <f>IFERROR(VLOOKUP(I418,Config!$A:$D,3,0),"")</f>
        <v>0</v>
      </c>
      <c r="N418" s="4">
        <f>IFERROR(VLOOKUP(I418,Config!$A:$F,6,0),"")</f>
        <v>0</v>
      </c>
    </row>
    <row r="419" spans="1:18" x14ac:dyDescent="0.25">
      <c r="A419" s="1">
        <v>419</v>
      </c>
      <c r="B419" s="4">
        <f t="shared" si="12"/>
        <v>2021</v>
      </c>
      <c r="C419" s="4">
        <f t="shared" si="13"/>
        <v>3</v>
      </c>
      <c r="D419" s="13">
        <v>44258</v>
      </c>
      <c r="E419" s="11">
        <v>0.375</v>
      </c>
      <c r="G419" s="4" t="s">
        <v>74</v>
      </c>
      <c r="I419" s="1" t="s">
        <v>424</v>
      </c>
      <c r="J419" s="4" t="str">
        <f>IFERROR(VLOOKUP(I419,Config!$A:$B,2,0),"")</f>
        <v>Găng tay tĩnh điện màu trắng ( Sz: M)</v>
      </c>
      <c r="K419" s="1">
        <v>80</v>
      </c>
      <c r="L419" s="4" t="str">
        <f>IFERROR(VLOOKUP(I419,Config!$A:$G,7,0),"")</f>
        <v>Pair</v>
      </c>
      <c r="M419" s="4">
        <f>IFERROR(VLOOKUP(I419,Config!$A:$D,3,0),"")</f>
        <v>0</v>
      </c>
      <c r="N419" s="4">
        <f>IFERROR(VLOOKUP(I419,Config!$A:$F,6,0),"")</f>
        <v>0</v>
      </c>
    </row>
    <row r="420" spans="1:18" x14ac:dyDescent="0.25">
      <c r="A420" s="1">
        <v>420</v>
      </c>
      <c r="B420" s="4">
        <f t="shared" si="12"/>
        <v>2021</v>
      </c>
      <c r="C420" s="4">
        <f t="shared" si="13"/>
        <v>3</v>
      </c>
      <c r="D420" s="13">
        <v>44258</v>
      </c>
      <c r="E420" s="11">
        <v>0.375</v>
      </c>
      <c r="G420" s="4" t="s">
        <v>74</v>
      </c>
      <c r="I420" s="24" t="s">
        <v>29</v>
      </c>
      <c r="J420" s="4" t="str">
        <f>IFERROR(VLOOKUP(I420,Config!$A:$B,2,0),"")</f>
        <v>Khẩu trang</v>
      </c>
      <c r="K420" s="1">
        <v>4</v>
      </c>
      <c r="L420" s="4" t="str">
        <f>IFERROR(VLOOKUP(I420,Config!$A:$G,7,0),"")</f>
        <v>Pack</v>
      </c>
      <c r="M420" s="4">
        <f>IFERROR(VLOOKUP(I420,Config!$A:$D,3,0),"")</f>
        <v>0</v>
      </c>
      <c r="N420" s="4">
        <f>IFERROR(VLOOKUP(I420,Config!$A:$F,6,0),"")</f>
        <v>0</v>
      </c>
    </row>
    <row r="421" spans="1:18" x14ac:dyDescent="0.25">
      <c r="A421" s="1">
        <v>421</v>
      </c>
      <c r="B421" s="4">
        <f t="shared" si="12"/>
        <v>2021</v>
      </c>
      <c r="C421" s="4">
        <f t="shared" si="13"/>
        <v>3</v>
      </c>
      <c r="D421" s="13">
        <v>44258</v>
      </c>
      <c r="E421" s="11">
        <v>0.375</v>
      </c>
      <c r="G421" s="4" t="s">
        <v>74</v>
      </c>
      <c r="I421" s="1" t="s">
        <v>28</v>
      </c>
      <c r="J421" s="4" t="str">
        <f>IFERROR(VLOOKUP(I421,Config!$A:$B,2,0),"")</f>
        <v>Cồn IPA</v>
      </c>
      <c r="K421" s="1">
        <v>2</v>
      </c>
      <c r="L421" s="4" t="str">
        <f>IFERROR(VLOOKUP(I421,Config!$A:$G,7,0),"")</f>
        <v>Lít</v>
      </c>
      <c r="M421" s="4">
        <f>IFERROR(VLOOKUP(I421,Config!$A:$D,3,0),"")</f>
        <v>0</v>
      </c>
      <c r="N421" s="4">
        <f>IFERROR(VLOOKUP(I421,Config!$A:$F,6,0),"")</f>
        <v>0</v>
      </c>
    </row>
    <row r="422" spans="1:18" x14ac:dyDescent="0.25">
      <c r="A422" s="1">
        <v>422</v>
      </c>
      <c r="B422" s="4">
        <f t="shared" si="12"/>
        <v>2021</v>
      </c>
      <c r="C422" s="4">
        <f t="shared" si="13"/>
        <v>3</v>
      </c>
      <c r="D422" s="13">
        <v>44258</v>
      </c>
      <c r="E422" s="11">
        <v>0.375</v>
      </c>
      <c r="G422" s="4" t="s">
        <v>74</v>
      </c>
      <c r="I422" s="1" t="s">
        <v>22</v>
      </c>
      <c r="J422" s="4" t="str">
        <f>IFERROR(VLOOKUP(I422,Config!$A:$B,2,0),"")</f>
        <v>Khăn lau phòng sạch (100% polyester)</v>
      </c>
      <c r="K422" s="1">
        <v>1</v>
      </c>
      <c r="L422" s="4" t="str">
        <f>IFERROR(VLOOKUP(I422,Config!$A:$G,7,0),"")</f>
        <v>Pack</v>
      </c>
      <c r="M422" s="4">
        <f>IFERROR(VLOOKUP(I422,Config!$A:$D,3,0),"")</f>
        <v>0</v>
      </c>
      <c r="N422" s="4">
        <f>IFERROR(VLOOKUP(I422,Config!$A:$F,6,0),"")</f>
        <v>0</v>
      </c>
    </row>
    <row r="423" spans="1:18" x14ac:dyDescent="0.25">
      <c r="A423" s="1">
        <v>423</v>
      </c>
      <c r="B423" s="4">
        <f t="shared" si="12"/>
        <v>2021</v>
      </c>
      <c r="C423" s="4">
        <f t="shared" si="13"/>
        <v>3</v>
      </c>
      <c r="D423" s="13">
        <v>44258</v>
      </c>
      <c r="E423" s="11">
        <v>0.375</v>
      </c>
      <c r="G423" s="4" t="s">
        <v>74</v>
      </c>
      <c r="I423" s="1" t="s">
        <v>25</v>
      </c>
      <c r="J423" s="4" t="str">
        <f>IFERROR(VLOOKUP(I423,Config!$A:$B,2,0),"")</f>
        <v>MPM Cleaning Roll 380*300*10m</v>
      </c>
      <c r="K423" s="1">
        <v>10</v>
      </c>
      <c r="L423" s="4" t="str">
        <f>IFERROR(VLOOKUP(I423,Config!$A:$G,7,0),"")</f>
        <v>Reel</v>
      </c>
      <c r="M423" s="4">
        <f>IFERROR(VLOOKUP(I423,Config!$A:$D,3,0),"")</f>
        <v>0</v>
      </c>
      <c r="N423" s="4">
        <f>IFERROR(VLOOKUP(I423,Config!$A:$F,6,0),"")</f>
        <v>0</v>
      </c>
    </row>
    <row r="424" spans="1:18" x14ac:dyDescent="0.25">
      <c r="A424" s="1">
        <v>424</v>
      </c>
      <c r="B424" s="4">
        <f t="shared" si="12"/>
        <v>2021</v>
      </c>
      <c r="C424" s="4">
        <f t="shared" si="13"/>
        <v>3</v>
      </c>
      <c r="D424" s="13">
        <v>44258</v>
      </c>
      <c r="E424" s="11">
        <v>0.375</v>
      </c>
      <c r="G424" s="4" t="s">
        <v>74</v>
      </c>
      <c r="I424" s="24" t="s">
        <v>43</v>
      </c>
      <c r="J424" s="4" t="str">
        <f>IFERROR(VLOOKUP(I424,Config!$A:$B,2,0),"")</f>
        <v>Băng dính chịu nhiệt PET( Màu đồng ) 10mm*33m</v>
      </c>
      <c r="K424" s="1">
        <v>20</v>
      </c>
      <c r="L424" s="4" t="str">
        <f>IFERROR(VLOOKUP(I424,Config!$A:$G,7,0),"")</f>
        <v>Reel</v>
      </c>
      <c r="M424" s="4">
        <f>IFERROR(VLOOKUP(I424,Config!$A:$D,3,0),"")</f>
        <v>0</v>
      </c>
      <c r="N424" s="4">
        <f>IFERROR(VLOOKUP(I424,Config!$A:$F,6,0),"")</f>
        <v>0</v>
      </c>
    </row>
    <row r="425" spans="1:18" x14ac:dyDescent="0.25">
      <c r="A425" s="1">
        <v>425</v>
      </c>
      <c r="B425" s="4">
        <f t="shared" si="12"/>
        <v>2021</v>
      </c>
      <c r="C425" s="4">
        <f t="shared" si="13"/>
        <v>3</v>
      </c>
      <c r="D425" s="13">
        <v>44259</v>
      </c>
      <c r="E425" s="11">
        <v>0.61805555555555558</v>
      </c>
      <c r="G425" s="4" t="s">
        <v>74</v>
      </c>
      <c r="I425" s="1" t="s">
        <v>28</v>
      </c>
      <c r="J425" s="4" t="str">
        <f>IFERROR(VLOOKUP(I425,Config!$A:$B,2,0),"")</f>
        <v>Cồn IPA</v>
      </c>
      <c r="K425" s="1">
        <v>1.5</v>
      </c>
      <c r="L425" s="4" t="str">
        <f>IFERROR(VLOOKUP(I425,Config!$A:$G,7,0),"")</f>
        <v>Lít</v>
      </c>
      <c r="M425" s="4">
        <f>IFERROR(VLOOKUP(I425,Config!$A:$D,3,0),"")</f>
        <v>0</v>
      </c>
      <c r="N425" s="4">
        <f>IFERROR(VLOOKUP(I425,Config!$A:$F,6,0),"")</f>
        <v>0</v>
      </c>
      <c r="Q425" t="s">
        <v>308</v>
      </c>
    </row>
    <row r="426" spans="1:18" x14ac:dyDescent="0.25">
      <c r="A426" s="1">
        <v>426</v>
      </c>
      <c r="B426" s="4">
        <f t="shared" si="12"/>
        <v>2021</v>
      </c>
      <c r="C426" s="4">
        <f t="shared" si="13"/>
        <v>3</v>
      </c>
      <c r="D426" s="13">
        <v>44259</v>
      </c>
      <c r="E426" s="11">
        <v>0.61805555555555558</v>
      </c>
      <c r="G426" s="4" t="s">
        <v>74</v>
      </c>
      <c r="I426" s="1" t="s">
        <v>22</v>
      </c>
      <c r="J426" s="4" t="str">
        <f>IFERROR(VLOOKUP(I426,Config!$A:$B,2,0),"")</f>
        <v>Khăn lau phòng sạch (100% polyester)</v>
      </c>
      <c r="K426" s="1">
        <v>3</v>
      </c>
      <c r="L426" s="4" t="str">
        <f>IFERROR(VLOOKUP(I426,Config!$A:$G,7,0),"")</f>
        <v>Pack</v>
      </c>
      <c r="M426" s="4">
        <f>IFERROR(VLOOKUP(I426,Config!$A:$D,3,0),"")</f>
        <v>0</v>
      </c>
      <c r="N426" s="4">
        <f>IFERROR(VLOOKUP(I426,Config!$A:$F,6,0),"")</f>
        <v>0</v>
      </c>
      <c r="R426" t="s">
        <v>309</v>
      </c>
    </row>
    <row r="427" spans="1:18" x14ac:dyDescent="0.25">
      <c r="A427" s="1">
        <v>427</v>
      </c>
      <c r="B427" s="4">
        <f t="shared" si="12"/>
        <v>2021</v>
      </c>
      <c r="C427" s="4">
        <f t="shared" si="13"/>
        <v>3</v>
      </c>
      <c r="D427" s="13">
        <v>44259</v>
      </c>
      <c r="E427" s="11">
        <v>0.61805555555555558</v>
      </c>
      <c r="G427" s="4" t="s">
        <v>74</v>
      </c>
      <c r="I427" s="1" t="s">
        <v>23</v>
      </c>
      <c r="J427" s="4" t="str">
        <f>IFERROR(VLOOKUP(I427,Config!$A:$B,2,0),"")</f>
        <v>Giấy lau phòng sạch (55% cellulose, 45% polyester)</v>
      </c>
      <c r="K427" s="1">
        <v>4</v>
      </c>
      <c r="L427" s="4" t="str">
        <f>IFERROR(VLOOKUP(I427,Config!$A:$G,7,0),"")</f>
        <v>Pack</v>
      </c>
      <c r="M427" s="4">
        <f>IFERROR(VLOOKUP(I427,Config!$A:$D,3,0),"")</f>
        <v>0</v>
      </c>
      <c r="N427" s="4">
        <f>IFERROR(VLOOKUP(I427,Config!$A:$F,6,0),"")</f>
        <v>0</v>
      </c>
    </row>
    <row r="428" spans="1:18" x14ac:dyDescent="0.25">
      <c r="A428" s="1">
        <v>428</v>
      </c>
      <c r="B428" s="4">
        <f t="shared" si="12"/>
        <v>2021</v>
      </c>
      <c r="C428" s="4">
        <f t="shared" si="13"/>
        <v>3</v>
      </c>
      <c r="D428" s="13">
        <v>44259</v>
      </c>
      <c r="E428" s="11">
        <v>0.61805555555555558</v>
      </c>
      <c r="G428" s="4" t="s">
        <v>74</v>
      </c>
      <c r="I428" s="1" t="s">
        <v>57</v>
      </c>
      <c r="J428" s="4" t="str">
        <f>IFERROR(VLOOKUP(I428,Config!$A:$B,2,0),"")</f>
        <v>Màng bọc mask</v>
      </c>
      <c r="K428" s="1">
        <v>1</v>
      </c>
      <c r="L428" s="4" t="str">
        <f>IFERROR(VLOOKUP(I428,Config!$A:$G,7,0),"")</f>
        <v>Reel</v>
      </c>
      <c r="M428" s="4">
        <f>IFERROR(VLOOKUP(I428,Config!$A:$D,3,0),"")</f>
        <v>0</v>
      </c>
      <c r="N428" s="4">
        <f>IFERROR(VLOOKUP(I428,Config!$A:$F,6,0),"")</f>
        <v>0</v>
      </c>
    </row>
    <row r="429" spans="1:18" x14ac:dyDescent="0.25">
      <c r="A429" s="1">
        <v>429</v>
      </c>
      <c r="B429" s="4">
        <f t="shared" si="12"/>
        <v>2021</v>
      </c>
      <c r="C429" s="4">
        <f t="shared" si="13"/>
        <v>3</v>
      </c>
      <c r="D429" s="13">
        <v>44259</v>
      </c>
      <c r="E429" s="11">
        <v>0.61805555555555558</v>
      </c>
      <c r="G429" s="4" t="s">
        <v>74</v>
      </c>
      <c r="I429" s="1" t="s">
        <v>28</v>
      </c>
      <c r="J429" s="4" t="str">
        <f>IFERROR(VLOOKUP(I429,Config!$A:$B,2,0),"")</f>
        <v>Cồn IPA</v>
      </c>
      <c r="K429" s="1">
        <v>2</v>
      </c>
      <c r="L429" s="4" t="str">
        <f>IFERROR(VLOOKUP(I429,Config!$A:$G,7,0),"")</f>
        <v>Lít</v>
      </c>
      <c r="M429" s="4">
        <f>IFERROR(VLOOKUP(I429,Config!$A:$D,3,0),"")</f>
        <v>0</v>
      </c>
      <c r="N429" s="4">
        <f>IFERROR(VLOOKUP(I429,Config!$A:$F,6,0),"")</f>
        <v>0</v>
      </c>
    </row>
    <row r="430" spans="1:18" x14ac:dyDescent="0.25">
      <c r="A430" s="1">
        <v>430</v>
      </c>
      <c r="B430" s="4">
        <f t="shared" si="12"/>
        <v>2021</v>
      </c>
      <c r="C430" s="4">
        <f t="shared" si="13"/>
        <v>3</v>
      </c>
      <c r="D430" s="13">
        <v>44260</v>
      </c>
      <c r="E430" s="11">
        <v>0.43055555555555558</v>
      </c>
      <c r="G430" s="4" t="s">
        <v>74</v>
      </c>
      <c r="I430" s="1" t="s">
        <v>25</v>
      </c>
      <c r="J430" s="4" t="str">
        <f>IFERROR(VLOOKUP(I430,Config!$A:$B,2,0),"")</f>
        <v>MPM Cleaning Roll 380*300*10m</v>
      </c>
      <c r="K430" s="1">
        <v>10</v>
      </c>
      <c r="L430" s="4" t="str">
        <f>IFERROR(VLOOKUP(I430,Config!$A:$G,7,0),"")</f>
        <v>Reel</v>
      </c>
      <c r="M430" s="4">
        <f>IFERROR(VLOOKUP(I430,Config!$A:$D,3,0),"")</f>
        <v>0</v>
      </c>
      <c r="N430" s="4">
        <f>IFERROR(VLOOKUP(I430,Config!$A:$F,6,0),"")</f>
        <v>0</v>
      </c>
    </row>
    <row r="431" spans="1:18" x14ac:dyDescent="0.25">
      <c r="A431" s="1">
        <v>431</v>
      </c>
      <c r="B431" s="4">
        <f t="shared" si="12"/>
        <v>2021</v>
      </c>
      <c r="C431" s="4">
        <f t="shared" si="13"/>
        <v>3</v>
      </c>
      <c r="D431" s="13">
        <v>44260</v>
      </c>
      <c r="E431" s="11">
        <v>0.43055555555555558</v>
      </c>
      <c r="G431" s="4" t="s">
        <v>74</v>
      </c>
      <c r="I431" s="1" t="s">
        <v>28</v>
      </c>
      <c r="J431" s="4" t="str">
        <f>IFERROR(VLOOKUP(I431,Config!$A:$B,2,0),"")</f>
        <v>Cồn IPA</v>
      </c>
      <c r="K431" s="1">
        <v>1.5</v>
      </c>
      <c r="L431" s="4" t="str">
        <f>IFERROR(VLOOKUP(I431,Config!$A:$G,7,0),"")</f>
        <v>Lít</v>
      </c>
      <c r="M431" s="4">
        <f>IFERROR(VLOOKUP(I431,Config!$A:$D,3,0),"")</f>
        <v>0</v>
      </c>
      <c r="N431" s="4">
        <f>IFERROR(VLOOKUP(I431,Config!$A:$F,6,0),"")</f>
        <v>0</v>
      </c>
    </row>
    <row r="432" spans="1:18" x14ac:dyDescent="0.25">
      <c r="A432" s="1">
        <v>432</v>
      </c>
      <c r="B432" s="4">
        <f t="shared" si="12"/>
        <v>2021</v>
      </c>
      <c r="C432" s="4">
        <f t="shared" si="13"/>
        <v>3</v>
      </c>
      <c r="D432" s="13">
        <v>44260</v>
      </c>
      <c r="E432" s="11">
        <v>0.43055555555555558</v>
      </c>
      <c r="G432" s="4" t="s">
        <v>74</v>
      </c>
      <c r="I432" s="1" t="s">
        <v>50</v>
      </c>
      <c r="J432" s="4" t="str">
        <f>IFERROR(VLOOKUP(I432,Config!$A:$B,2,0),"")</f>
        <v>Tem in barcode Zebra</v>
      </c>
      <c r="K432" s="1">
        <v>2</v>
      </c>
      <c r="L432" s="4" t="str">
        <f>IFERROR(VLOOKUP(I432,Config!$A:$G,7,0),"")</f>
        <v>Reel</v>
      </c>
      <c r="M432" s="4">
        <f>IFERROR(VLOOKUP(I432,Config!$A:$D,3,0),"")</f>
        <v>0</v>
      </c>
      <c r="N432" s="4">
        <f>IFERROR(VLOOKUP(I432,Config!$A:$F,6,0),"")</f>
        <v>0</v>
      </c>
    </row>
    <row r="433" spans="1:14" x14ac:dyDescent="0.25">
      <c r="A433" s="1">
        <v>433</v>
      </c>
      <c r="B433" s="4">
        <f t="shared" si="12"/>
        <v>2021</v>
      </c>
      <c r="C433" s="4">
        <f t="shared" si="13"/>
        <v>3</v>
      </c>
      <c r="D433" s="13">
        <v>44260</v>
      </c>
      <c r="E433" s="11">
        <v>0.43055555555555558</v>
      </c>
      <c r="G433" s="4" t="s">
        <v>74</v>
      </c>
      <c r="I433" s="1" t="s">
        <v>53</v>
      </c>
      <c r="J433" s="4" t="str">
        <f>IFERROR(VLOOKUP(I433,Config!$A:$B,2,0),"")</f>
        <v>Giấy than cho máy in Zebra</v>
      </c>
      <c r="K433" s="1">
        <v>1</v>
      </c>
      <c r="L433" s="4" t="str">
        <f>IFERROR(VLOOKUP(I433,Config!$A:$G,7,0),"")</f>
        <v>Reel</v>
      </c>
      <c r="M433" s="4">
        <f>IFERROR(VLOOKUP(I433,Config!$A:$D,3,0),"")</f>
        <v>0</v>
      </c>
      <c r="N433" s="4">
        <f>IFERROR(VLOOKUP(I433,Config!$A:$F,6,0),"")</f>
        <v>0</v>
      </c>
    </row>
    <row r="434" spans="1:14" x14ac:dyDescent="0.25">
      <c r="A434" s="1">
        <v>434</v>
      </c>
      <c r="B434" s="4">
        <f t="shared" si="12"/>
        <v>2021</v>
      </c>
      <c r="C434" s="4">
        <f t="shared" si="13"/>
        <v>3</v>
      </c>
      <c r="D434" s="13">
        <v>44260</v>
      </c>
      <c r="E434" s="11">
        <v>0.43055555555555558</v>
      </c>
      <c r="G434" s="4" t="s">
        <v>74</v>
      </c>
      <c r="I434" s="1" t="s">
        <v>28</v>
      </c>
      <c r="J434" s="4" t="str">
        <f>IFERROR(VLOOKUP(I434,Config!$A:$B,2,0),"")</f>
        <v>Cồn IPA</v>
      </c>
      <c r="K434" s="1">
        <v>3</v>
      </c>
      <c r="L434" s="4" t="str">
        <f>IFERROR(VLOOKUP(I434,Config!$A:$G,7,0),"")</f>
        <v>Lít</v>
      </c>
      <c r="M434" s="4">
        <f>IFERROR(VLOOKUP(I434,Config!$A:$D,3,0),"")</f>
        <v>0</v>
      </c>
      <c r="N434" s="4">
        <f>IFERROR(VLOOKUP(I434,Config!$A:$F,6,0),"")</f>
        <v>0</v>
      </c>
    </row>
    <row r="435" spans="1:14" x14ac:dyDescent="0.25">
      <c r="A435" s="1">
        <v>435</v>
      </c>
      <c r="B435" s="4">
        <f t="shared" si="12"/>
        <v>2021</v>
      </c>
      <c r="C435" s="4">
        <f t="shared" si="13"/>
        <v>3</v>
      </c>
      <c r="D435" s="13">
        <v>44260</v>
      </c>
      <c r="E435" s="11">
        <v>0.43055555555555558</v>
      </c>
      <c r="G435" s="4" t="s">
        <v>74</v>
      </c>
      <c r="I435" s="1" t="s">
        <v>27</v>
      </c>
      <c r="J435" s="4" t="str">
        <f>IFERROR(VLOOKUP(I435,Config!$A:$B,2,0),"")</f>
        <v>Nitrile gloves size M</v>
      </c>
      <c r="K435" s="1">
        <v>1</v>
      </c>
      <c r="L435" s="4" t="str">
        <f>IFERROR(VLOOKUP(I435,Config!$A:$G,7,0),"")</f>
        <v>Pack</v>
      </c>
      <c r="M435" s="4">
        <f>IFERROR(VLOOKUP(I435,Config!$A:$D,3,0),"")</f>
        <v>0</v>
      </c>
      <c r="N435" s="4">
        <f>IFERROR(VLOOKUP(I435,Config!$A:$F,6,0),"")</f>
        <v>0</v>
      </c>
    </row>
    <row r="436" spans="1:14" x14ac:dyDescent="0.25">
      <c r="A436" s="1">
        <v>436</v>
      </c>
      <c r="B436" s="4">
        <f t="shared" si="12"/>
        <v>2021</v>
      </c>
      <c r="C436" s="4">
        <f t="shared" si="13"/>
        <v>3</v>
      </c>
      <c r="D436" s="13">
        <v>44260</v>
      </c>
      <c r="E436" s="11">
        <v>0.43055555555555558</v>
      </c>
      <c r="G436" s="4" t="s">
        <v>74</v>
      </c>
      <c r="I436" s="1" t="s">
        <v>22</v>
      </c>
      <c r="J436" s="4" t="str">
        <f>IFERROR(VLOOKUP(I436,Config!$A:$B,2,0),"")</f>
        <v>Khăn lau phòng sạch (100% polyester)</v>
      </c>
      <c r="K436" s="1">
        <v>1</v>
      </c>
      <c r="L436" s="4" t="str">
        <f>IFERROR(VLOOKUP(I436,Config!$A:$G,7,0),"")</f>
        <v>Pack</v>
      </c>
      <c r="M436" s="4">
        <f>IFERROR(VLOOKUP(I436,Config!$A:$D,3,0),"")</f>
        <v>0</v>
      </c>
      <c r="N436" s="4">
        <f>IFERROR(VLOOKUP(I436,Config!$A:$F,6,0),"")</f>
        <v>0</v>
      </c>
    </row>
    <row r="437" spans="1:14" x14ac:dyDescent="0.25">
      <c r="A437" s="1">
        <v>437</v>
      </c>
      <c r="B437" s="4">
        <f t="shared" si="12"/>
        <v>2021</v>
      </c>
      <c r="C437" s="4">
        <f t="shared" si="13"/>
        <v>3</v>
      </c>
      <c r="D437" s="13">
        <v>44260</v>
      </c>
      <c r="E437" s="11">
        <v>0.43055555555555558</v>
      </c>
      <c r="G437" s="4" t="s">
        <v>74</v>
      </c>
      <c r="I437" s="1" t="s">
        <v>25</v>
      </c>
      <c r="J437" s="4" t="str">
        <f>IFERROR(VLOOKUP(I437,Config!$A:$B,2,0),"")</f>
        <v>MPM Cleaning Roll 380*300*10m</v>
      </c>
      <c r="K437" s="1">
        <v>5</v>
      </c>
      <c r="L437" s="4" t="str">
        <f>IFERROR(VLOOKUP(I437,Config!$A:$G,7,0),"")</f>
        <v>Reel</v>
      </c>
      <c r="M437" s="4">
        <f>IFERROR(VLOOKUP(I437,Config!$A:$D,3,0),"")</f>
        <v>0</v>
      </c>
      <c r="N437" s="4">
        <f>IFERROR(VLOOKUP(I437,Config!$A:$F,6,0),"")</f>
        <v>0</v>
      </c>
    </row>
    <row r="438" spans="1:14" x14ac:dyDescent="0.25">
      <c r="A438" s="1">
        <v>438</v>
      </c>
      <c r="B438" s="4">
        <f t="shared" si="12"/>
        <v>2021</v>
      </c>
      <c r="C438" s="4">
        <f t="shared" si="13"/>
        <v>3</v>
      </c>
      <c r="D438" s="13">
        <v>44260</v>
      </c>
      <c r="E438" s="11">
        <v>0.43055555555555558</v>
      </c>
      <c r="G438" s="4" t="s">
        <v>74</v>
      </c>
      <c r="I438" s="1" t="s">
        <v>426</v>
      </c>
      <c r="J438" s="4" t="str">
        <f>IFERROR(VLOOKUP(I438,Config!$A:$B,2,0),"")</f>
        <v>PL Splice Tape 8mm for ASM  FUJI DETECTI</v>
      </c>
      <c r="K438" s="1">
        <v>10</v>
      </c>
      <c r="L438" s="4" t="str">
        <f>IFERROR(VLOOKUP(I438,Config!$A:$G,7,0),"")</f>
        <v>Box</v>
      </c>
      <c r="M438" s="4">
        <f>IFERROR(VLOOKUP(I438,Config!$A:$D,3,0),"")</f>
        <v>0</v>
      </c>
      <c r="N438" s="4">
        <f>IFERROR(VLOOKUP(I438,Config!$A:$F,6,0),"")</f>
        <v>0</v>
      </c>
    </row>
    <row r="439" spans="1:14" x14ac:dyDescent="0.25">
      <c r="A439" s="1">
        <v>439</v>
      </c>
      <c r="B439" s="4">
        <f t="shared" si="12"/>
        <v>2021</v>
      </c>
      <c r="C439" s="4">
        <f t="shared" si="13"/>
        <v>3</v>
      </c>
      <c r="D439" s="13">
        <v>44260</v>
      </c>
      <c r="E439" s="11">
        <v>0.43055555555555558</v>
      </c>
      <c r="G439" s="4" t="s">
        <v>74</v>
      </c>
      <c r="I439" s="1" t="s">
        <v>33</v>
      </c>
      <c r="J439" s="4" t="str">
        <f>IFERROR(VLOOKUP(I439,Config!$A:$B,2,0),"")</f>
        <v>Băng dính xanh dương 5cm</v>
      </c>
      <c r="K439" s="1">
        <v>3</v>
      </c>
      <c r="L439" s="4" t="str">
        <f>IFERROR(VLOOKUP(I439,Config!$A:$G,7,0),"")</f>
        <v>Reel</v>
      </c>
      <c r="M439" s="4">
        <f>IFERROR(VLOOKUP(I439,Config!$A:$D,3,0),"")</f>
        <v>0</v>
      </c>
      <c r="N439" s="4">
        <f>IFERROR(VLOOKUP(I439,Config!$A:$F,6,0),"")</f>
        <v>0</v>
      </c>
    </row>
    <row r="440" spans="1:14" x14ac:dyDescent="0.25">
      <c r="A440" s="1">
        <v>440</v>
      </c>
      <c r="B440" s="4">
        <f t="shared" si="12"/>
        <v>2021</v>
      </c>
      <c r="C440" s="4">
        <f t="shared" si="13"/>
        <v>3</v>
      </c>
      <c r="D440" s="13">
        <v>44261</v>
      </c>
      <c r="E440" s="11">
        <v>0.59375</v>
      </c>
      <c r="G440" s="4" t="s">
        <v>74</v>
      </c>
      <c r="I440" s="1" t="s">
        <v>28</v>
      </c>
      <c r="J440" s="4" t="str">
        <f>IFERROR(VLOOKUP(I440,Config!$A:$B,2,0),"")</f>
        <v>Cồn IPA</v>
      </c>
      <c r="K440" s="1">
        <v>2</v>
      </c>
      <c r="L440" s="4" t="str">
        <f>IFERROR(VLOOKUP(I440,Config!$A:$G,7,0),"")</f>
        <v>Lít</v>
      </c>
      <c r="M440" s="4">
        <f>IFERROR(VLOOKUP(I440,Config!$A:$D,3,0),"")</f>
        <v>0</v>
      </c>
      <c r="N440" s="4">
        <f>IFERROR(VLOOKUP(I440,Config!$A:$F,6,0),"")</f>
        <v>0</v>
      </c>
    </row>
    <row r="441" spans="1:14" x14ac:dyDescent="0.25">
      <c r="A441" s="1">
        <v>441</v>
      </c>
      <c r="B441" s="4">
        <f t="shared" si="12"/>
        <v>2021</v>
      </c>
      <c r="C441" s="4">
        <f t="shared" si="13"/>
        <v>3</v>
      </c>
      <c r="D441" s="13">
        <v>44261</v>
      </c>
      <c r="E441" s="11">
        <v>0.59375</v>
      </c>
      <c r="G441" s="4" t="s">
        <v>74</v>
      </c>
      <c r="I441" s="1" t="s">
        <v>22</v>
      </c>
      <c r="J441" s="4" t="str">
        <f>IFERROR(VLOOKUP(I441,Config!$A:$B,2,0),"")</f>
        <v>Khăn lau phòng sạch (100% polyester)</v>
      </c>
      <c r="K441" s="1">
        <v>2</v>
      </c>
      <c r="L441" s="4" t="str">
        <f>IFERROR(VLOOKUP(I441,Config!$A:$G,7,0),"")</f>
        <v>Pack</v>
      </c>
      <c r="M441" s="4">
        <f>IFERROR(VLOOKUP(I441,Config!$A:$D,3,0),"")</f>
        <v>0</v>
      </c>
      <c r="N441" s="4">
        <f>IFERROR(VLOOKUP(I441,Config!$A:$F,6,0),"")</f>
        <v>0</v>
      </c>
    </row>
    <row r="442" spans="1:14" x14ac:dyDescent="0.25">
      <c r="A442" s="1">
        <v>442</v>
      </c>
      <c r="B442" s="4">
        <f t="shared" si="12"/>
        <v>2021</v>
      </c>
      <c r="C442" s="4">
        <f t="shared" si="13"/>
        <v>3</v>
      </c>
      <c r="D442" s="13">
        <v>44261</v>
      </c>
      <c r="E442" s="11">
        <v>0.59375</v>
      </c>
      <c r="G442" s="4" t="s">
        <v>74</v>
      </c>
      <c r="I442" s="1" t="s">
        <v>33</v>
      </c>
      <c r="J442" s="4" t="str">
        <f>IFERROR(VLOOKUP(I442,Config!$A:$B,2,0),"")</f>
        <v>Băng dính xanh dương 5cm</v>
      </c>
      <c r="K442" s="1">
        <v>5</v>
      </c>
      <c r="L442" s="4" t="str">
        <f>IFERROR(VLOOKUP(I442,Config!$A:$G,7,0),"")</f>
        <v>Reel</v>
      </c>
      <c r="M442" s="4">
        <f>IFERROR(VLOOKUP(I442,Config!$A:$D,3,0),"")</f>
        <v>0</v>
      </c>
      <c r="N442" s="4">
        <f>IFERROR(VLOOKUP(I442,Config!$A:$F,6,0),"")</f>
        <v>0</v>
      </c>
    </row>
    <row r="443" spans="1:14" x14ac:dyDescent="0.25">
      <c r="A443" s="1">
        <v>443</v>
      </c>
      <c r="B443" s="4">
        <f t="shared" si="12"/>
        <v>2021</v>
      </c>
      <c r="C443" s="4">
        <f t="shared" si="13"/>
        <v>3</v>
      </c>
      <c r="D443" s="13">
        <v>44261</v>
      </c>
      <c r="E443" s="11">
        <v>0.59375</v>
      </c>
      <c r="G443" s="4" t="s">
        <v>74</v>
      </c>
      <c r="I443" s="1" t="s">
        <v>28</v>
      </c>
      <c r="J443" s="4" t="str">
        <f>IFERROR(VLOOKUP(I443,Config!$A:$B,2,0),"")</f>
        <v>Cồn IPA</v>
      </c>
      <c r="K443" s="1">
        <v>46.5</v>
      </c>
      <c r="L443" s="4" t="str">
        <f>IFERROR(VLOOKUP(I443,Config!$A:$G,7,0),"")</f>
        <v>Lít</v>
      </c>
      <c r="M443" s="4">
        <f>IFERROR(VLOOKUP(I443,Config!$A:$D,3,0),"")</f>
        <v>0</v>
      </c>
      <c r="N443" s="4">
        <f>IFERROR(VLOOKUP(I443,Config!$A:$F,6,0),"")</f>
        <v>0</v>
      </c>
    </row>
    <row r="444" spans="1:14" x14ac:dyDescent="0.25">
      <c r="A444" s="1">
        <v>444</v>
      </c>
      <c r="B444" s="4">
        <f t="shared" si="12"/>
        <v>2021</v>
      </c>
      <c r="C444" s="4">
        <f t="shared" si="13"/>
        <v>3</v>
      </c>
      <c r="D444" s="13">
        <v>44261</v>
      </c>
      <c r="E444" s="11">
        <v>0.59375</v>
      </c>
      <c r="G444" s="4" t="s">
        <v>74</v>
      </c>
      <c r="I444" s="1" t="s">
        <v>22</v>
      </c>
      <c r="J444" s="4" t="str">
        <f>IFERROR(VLOOKUP(I444,Config!$A:$B,2,0),"")</f>
        <v>Khăn lau phòng sạch (100% polyester)</v>
      </c>
      <c r="K444" s="1">
        <v>2</v>
      </c>
      <c r="L444" s="4" t="str">
        <f>IFERROR(VLOOKUP(I444,Config!$A:$G,7,0),"")</f>
        <v>Pack</v>
      </c>
      <c r="M444" s="4">
        <f>IFERROR(VLOOKUP(I444,Config!$A:$D,3,0),"")</f>
        <v>0</v>
      </c>
      <c r="N444" s="4">
        <f>IFERROR(VLOOKUP(I444,Config!$A:$F,6,0),"")</f>
        <v>0</v>
      </c>
    </row>
    <row r="445" spans="1:14" x14ac:dyDescent="0.25">
      <c r="A445" s="1">
        <v>445</v>
      </c>
      <c r="B445" s="4">
        <f t="shared" si="12"/>
        <v>2021</v>
      </c>
      <c r="C445" s="4">
        <f t="shared" si="13"/>
        <v>3</v>
      </c>
      <c r="D445" s="13">
        <v>44261</v>
      </c>
      <c r="E445" s="11">
        <v>0.59375</v>
      </c>
      <c r="G445" s="4" t="s">
        <v>74</v>
      </c>
      <c r="I445" s="1" t="s">
        <v>27</v>
      </c>
      <c r="J445" s="4" t="str">
        <f>IFERROR(VLOOKUP(I445,Config!$A:$B,2,0),"")</f>
        <v>Nitrile gloves size M</v>
      </c>
      <c r="K445" s="1">
        <v>1</v>
      </c>
      <c r="L445" s="4" t="str">
        <f>IFERROR(VLOOKUP(I445,Config!$A:$G,7,0),"")</f>
        <v>Pack</v>
      </c>
      <c r="M445" s="4">
        <f>IFERROR(VLOOKUP(I445,Config!$A:$D,3,0),"")</f>
        <v>0</v>
      </c>
      <c r="N445" s="4">
        <f>IFERROR(VLOOKUP(I445,Config!$A:$F,6,0),"")</f>
        <v>0</v>
      </c>
    </row>
    <row r="446" spans="1:14" x14ac:dyDescent="0.25">
      <c r="A446" s="1">
        <v>446</v>
      </c>
      <c r="B446" s="4">
        <f t="shared" si="12"/>
        <v>2021</v>
      </c>
      <c r="C446" s="4">
        <f t="shared" si="13"/>
        <v>3</v>
      </c>
      <c r="D446" s="13">
        <v>44261</v>
      </c>
      <c r="E446" s="11">
        <v>0.59375</v>
      </c>
      <c r="G446" s="4" t="s">
        <v>74</v>
      </c>
      <c r="I446" s="1" t="s">
        <v>25</v>
      </c>
      <c r="J446" s="4" t="str">
        <f>IFERROR(VLOOKUP(I446,Config!$A:$B,2,0),"")</f>
        <v>MPM Cleaning Roll 380*300*10m</v>
      </c>
      <c r="K446" s="1">
        <v>10</v>
      </c>
      <c r="L446" s="4" t="str">
        <f>IFERROR(VLOOKUP(I446,Config!$A:$G,7,0),"")</f>
        <v>Reel</v>
      </c>
      <c r="M446" s="4">
        <f>IFERROR(VLOOKUP(I446,Config!$A:$D,3,0),"")</f>
        <v>0</v>
      </c>
      <c r="N446" s="4">
        <f>IFERROR(VLOOKUP(I446,Config!$A:$F,6,0),"")</f>
        <v>0</v>
      </c>
    </row>
    <row r="447" spans="1:14" x14ac:dyDescent="0.25">
      <c r="A447" s="1">
        <v>447</v>
      </c>
      <c r="B447" s="4">
        <f t="shared" si="12"/>
        <v>2021</v>
      </c>
      <c r="C447" s="4">
        <f t="shared" si="13"/>
        <v>3</v>
      </c>
      <c r="D447" s="13">
        <v>44261</v>
      </c>
      <c r="E447" s="11">
        <v>0.59375</v>
      </c>
      <c r="G447" s="4" t="s">
        <v>74</v>
      </c>
      <c r="I447" s="1" t="s">
        <v>32</v>
      </c>
      <c r="J447" s="4" t="str">
        <f>IFERROR(VLOOKUP(I447,Config!$A:$B,2,0),"")</f>
        <v>Băng dính vàng 10 cm</v>
      </c>
      <c r="K447" s="1">
        <v>2</v>
      </c>
      <c r="L447" s="4" t="str">
        <f>IFERROR(VLOOKUP(I447,Config!$A:$G,7,0),"")</f>
        <v>Reel</v>
      </c>
      <c r="M447" s="4">
        <f>IFERROR(VLOOKUP(I447,Config!$A:$D,3,0),"")</f>
        <v>0</v>
      </c>
      <c r="N447" s="4">
        <f>IFERROR(VLOOKUP(I447,Config!$A:$F,6,0),"")</f>
        <v>0</v>
      </c>
    </row>
    <row r="448" spans="1:14" x14ac:dyDescent="0.25">
      <c r="A448" s="1">
        <v>448</v>
      </c>
      <c r="B448" s="4">
        <f t="shared" si="12"/>
        <v>2021</v>
      </c>
      <c r="C448" s="4">
        <f t="shared" si="13"/>
        <v>3</v>
      </c>
      <c r="D448" s="13">
        <v>44263</v>
      </c>
      <c r="E448" s="11">
        <v>0.64583333333333337</v>
      </c>
      <c r="G448" s="4" t="s">
        <v>74</v>
      </c>
      <c r="I448" s="1" t="s">
        <v>28</v>
      </c>
      <c r="J448" s="4" t="str">
        <f>IFERROR(VLOOKUP(I448,Config!$A:$B,2,0),"")</f>
        <v>Cồn IPA</v>
      </c>
      <c r="K448" s="1">
        <v>3</v>
      </c>
      <c r="L448" s="4" t="str">
        <f>IFERROR(VLOOKUP(I448,Config!$A:$G,7,0),"")</f>
        <v>Lít</v>
      </c>
      <c r="M448" s="4">
        <f>IFERROR(VLOOKUP(I448,Config!$A:$D,3,0),"")</f>
        <v>0</v>
      </c>
      <c r="N448" s="4">
        <f>IFERROR(VLOOKUP(I448,Config!$A:$F,6,0),"")</f>
        <v>0</v>
      </c>
    </row>
    <row r="449" spans="1:14" x14ac:dyDescent="0.25">
      <c r="A449" s="1">
        <v>449</v>
      </c>
      <c r="B449" s="4">
        <f t="shared" ref="B449:B512" si="14">YEAR(D449)</f>
        <v>2021</v>
      </c>
      <c r="C449" s="4">
        <f t="shared" ref="C449:C512" si="15">MONTH(D449)</f>
        <v>3</v>
      </c>
      <c r="D449" s="13">
        <v>44263</v>
      </c>
      <c r="E449" s="11">
        <v>0.64583333333333337</v>
      </c>
      <c r="G449" s="4" t="s">
        <v>74</v>
      </c>
      <c r="I449" s="1" t="s">
        <v>22</v>
      </c>
      <c r="J449" s="4" t="str">
        <f>IFERROR(VLOOKUP(I449,Config!$A:$B,2,0),"")</f>
        <v>Khăn lau phòng sạch (100% polyester)</v>
      </c>
      <c r="K449" s="1">
        <v>3</v>
      </c>
      <c r="L449" s="4" t="str">
        <f>IFERROR(VLOOKUP(I449,Config!$A:$G,7,0),"")</f>
        <v>Pack</v>
      </c>
      <c r="M449" s="4">
        <f>IFERROR(VLOOKUP(I449,Config!$A:$D,3,0),"")</f>
        <v>0</v>
      </c>
      <c r="N449" s="4">
        <f>IFERROR(VLOOKUP(I449,Config!$A:$F,6,0),"")</f>
        <v>0</v>
      </c>
    </row>
    <row r="450" spans="1:14" x14ac:dyDescent="0.25">
      <c r="A450" s="1">
        <v>450</v>
      </c>
      <c r="B450" s="4">
        <f t="shared" si="14"/>
        <v>2021</v>
      </c>
      <c r="C450" s="4">
        <f t="shared" si="15"/>
        <v>3</v>
      </c>
      <c r="D450" s="13">
        <v>44263</v>
      </c>
      <c r="E450" s="11">
        <v>0.64583333333333337</v>
      </c>
      <c r="G450" s="4" t="s">
        <v>74</v>
      </c>
      <c r="I450" s="1" t="s">
        <v>23</v>
      </c>
      <c r="J450" s="4" t="str">
        <f>IFERROR(VLOOKUP(I450,Config!$A:$B,2,0),"")</f>
        <v>Giấy lau phòng sạch (55% cellulose, 45% polyester)</v>
      </c>
      <c r="K450" s="1">
        <v>6</v>
      </c>
      <c r="L450" s="4" t="str">
        <f>IFERROR(VLOOKUP(I450,Config!$A:$G,7,0),"")</f>
        <v>Pack</v>
      </c>
      <c r="M450" s="4">
        <f>IFERROR(VLOOKUP(I450,Config!$A:$D,3,0),"")</f>
        <v>0</v>
      </c>
      <c r="N450" s="4">
        <f>IFERROR(VLOOKUP(I450,Config!$A:$F,6,0),"")</f>
        <v>0</v>
      </c>
    </row>
    <row r="451" spans="1:14" x14ac:dyDescent="0.25">
      <c r="A451" s="1">
        <v>451</v>
      </c>
      <c r="B451" s="4">
        <f t="shared" si="14"/>
        <v>2021</v>
      </c>
      <c r="C451" s="4">
        <f t="shared" si="15"/>
        <v>3</v>
      </c>
      <c r="D451" s="13">
        <v>44263</v>
      </c>
      <c r="E451" s="11">
        <v>0.64583333333333337</v>
      </c>
      <c r="G451" s="4" t="s">
        <v>74</v>
      </c>
      <c r="I451" s="1" t="s">
        <v>25</v>
      </c>
      <c r="J451" s="4" t="str">
        <f>IFERROR(VLOOKUP(I451,Config!$A:$B,2,0),"")</f>
        <v>MPM Cleaning Roll 380*300*10m</v>
      </c>
      <c r="K451" s="1">
        <v>10</v>
      </c>
      <c r="L451" s="4" t="str">
        <f>IFERROR(VLOOKUP(I451,Config!$A:$G,7,0),"")</f>
        <v>Reel</v>
      </c>
      <c r="M451" s="4">
        <f>IFERROR(VLOOKUP(I451,Config!$A:$D,3,0),"")</f>
        <v>0</v>
      </c>
      <c r="N451" s="4">
        <f>IFERROR(VLOOKUP(I451,Config!$A:$F,6,0),"")</f>
        <v>0</v>
      </c>
    </row>
    <row r="452" spans="1:14" x14ac:dyDescent="0.25">
      <c r="A452" s="1">
        <v>452</v>
      </c>
      <c r="B452" s="4">
        <f t="shared" si="14"/>
        <v>2021</v>
      </c>
      <c r="C452" s="4">
        <f t="shared" si="15"/>
        <v>3</v>
      </c>
      <c r="D452" s="13">
        <v>44263</v>
      </c>
      <c r="E452" s="11">
        <v>0.64583333333333337</v>
      </c>
      <c r="G452" s="4" t="s">
        <v>74</v>
      </c>
      <c r="I452" s="1" t="s">
        <v>424</v>
      </c>
      <c r="J452" s="4" t="str">
        <f>IFERROR(VLOOKUP(I452,Config!$A:$B,2,0),"")</f>
        <v>Găng tay tĩnh điện màu trắng ( Sz: M)</v>
      </c>
      <c r="K452" s="1">
        <v>60</v>
      </c>
      <c r="L452" s="4" t="str">
        <f>IFERROR(VLOOKUP(I452,Config!$A:$G,7,0),"")</f>
        <v>Pair</v>
      </c>
      <c r="M452" s="4">
        <f>IFERROR(VLOOKUP(I452,Config!$A:$D,3,0),"")</f>
        <v>0</v>
      </c>
      <c r="N452" s="4">
        <f>IFERROR(VLOOKUP(I452,Config!$A:$F,6,0),"")</f>
        <v>0</v>
      </c>
    </row>
    <row r="453" spans="1:14" x14ac:dyDescent="0.25">
      <c r="A453" s="1">
        <v>453</v>
      </c>
      <c r="B453" s="4">
        <f t="shared" si="14"/>
        <v>2021</v>
      </c>
      <c r="C453" s="4">
        <f t="shared" si="15"/>
        <v>3</v>
      </c>
      <c r="D453" s="13">
        <v>44263</v>
      </c>
      <c r="E453" s="11">
        <v>0.64583333333333337</v>
      </c>
      <c r="G453" s="4" t="s">
        <v>74</v>
      </c>
      <c r="I453" s="24" t="s">
        <v>102</v>
      </c>
      <c r="J453" s="4" t="str">
        <f>IFERROR(VLOOKUP(I453,Config!$A:$B,2,0),"")</f>
        <v>Nozzle 1008</v>
      </c>
      <c r="K453" s="1">
        <v>8</v>
      </c>
      <c r="L453" s="4" t="str">
        <f>IFERROR(VLOOKUP(I453,Config!$A:$G,7,0),"")</f>
        <v>Pac</v>
      </c>
      <c r="M453" s="4">
        <f>IFERROR(VLOOKUP(I453,Config!$A:$D,3,0),"")</f>
        <v>0</v>
      </c>
      <c r="N453" s="4" t="str">
        <f>IFERROR(VLOOKUP(I453,Config!$A:$F,6,0),"")</f>
        <v>03099720-01</v>
      </c>
    </row>
    <row r="454" spans="1:14" x14ac:dyDescent="0.25">
      <c r="A454" s="1">
        <v>454</v>
      </c>
      <c r="B454" s="4">
        <f t="shared" si="14"/>
        <v>2021</v>
      </c>
      <c r="C454" s="4">
        <f t="shared" si="15"/>
        <v>3</v>
      </c>
      <c r="D454" s="13">
        <v>44263</v>
      </c>
      <c r="E454" s="11">
        <v>0.64583333333333337</v>
      </c>
      <c r="G454" s="4" t="s">
        <v>74</v>
      </c>
      <c r="I454" s="1" t="s">
        <v>28</v>
      </c>
      <c r="J454" s="4" t="str">
        <f>IFERROR(VLOOKUP(I454,Config!$A:$B,2,0),"")</f>
        <v>Cồn IPA</v>
      </c>
      <c r="K454" s="1">
        <v>1</v>
      </c>
      <c r="L454" s="4" t="str">
        <f>IFERROR(VLOOKUP(I454,Config!$A:$G,7,0),"")</f>
        <v>Lít</v>
      </c>
      <c r="M454" s="4">
        <f>IFERROR(VLOOKUP(I454,Config!$A:$D,3,0),"")</f>
        <v>0</v>
      </c>
      <c r="N454" s="4">
        <f>IFERROR(VLOOKUP(I454,Config!$A:$F,6,0),"")</f>
        <v>0</v>
      </c>
    </row>
    <row r="455" spans="1:14" x14ac:dyDescent="0.25">
      <c r="A455" s="1">
        <v>455</v>
      </c>
      <c r="B455" s="4">
        <f t="shared" si="14"/>
        <v>2021</v>
      </c>
      <c r="C455" s="4">
        <f t="shared" si="15"/>
        <v>3</v>
      </c>
      <c r="D455" s="13">
        <v>44263</v>
      </c>
      <c r="E455" s="11">
        <v>0.64583333333333337</v>
      </c>
      <c r="G455" s="4" t="s">
        <v>74</v>
      </c>
      <c r="I455" s="1" t="s">
        <v>426</v>
      </c>
      <c r="J455" s="4" t="str">
        <f>IFERROR(VLOOKUP(I455,Config!$A:$B,2,0),"")</f>
        <v>PL Splice Tape 8mm for ASM  FUJI DETECTI</v>
      </c>
      <c r="K455" s="1">
        <v>10</v>
      </c>
      <c r="L455" s="4" t="str">
        <f>IFERROR(VLOOKUP(I455,Config!$A:$G,7,0),"")</f>
        <v>Box</v>
      </c>
      <c r="M455" s="4">
        <f>IFERROR(VLOOKUP(I455,Config!$A:$D,3,0),"")</f>
        <v>0</v>
      </c>
      <c r="N455" s="4">
        <f>IFERROR(VLOOKUP(I455,Config!$A:$F,6,0),"")</f>
        <v>0</v>
      </c>
    </row>
    <row r="456" spans="1:14" x14ac:dyDescent="0.25">
      <c r="A456" s="1">
        <v>456</v>
      </c>
      <c r="B456" s="4">
        <f t="shared" si="14"/>
        <v>2021</v>
      </c>
      <c r="C456" s="4">
        <f t="shared" si="15"/>
        <v>3</v>
      </c>
      <c r="D456" s="13">
        <v>44264</v>
      </c>
      <c r="E456" s="11">
        <v>0.42708333333333331</v>
      </c>
      <c r="G456" s="4" t="s">
        <v>74</v>
      </c>
      <c r="I456" s="1" t="s">
        <v>28</v>
      </c>
      <c r="J456" s="4" t="str">
        <f>IFERROR(VLOOKUP(I456,Config!$A:$B,2,0),"")</f>
        <v>Cồn IPA</v>
      </c>
      <c r="K456" s="1">
        <v>1</v>
      </c>
      <c r="L456" s="4" t="str">
        <f>IFERROR(VLOOKUP(I456,Config!$A:$G,7,0),"")</f>
        <v>Lít</v>
      </c>
      <c r="M456" s="4">
        <f>IFERROR(VLOOKUP(I456,Config!$A:$D,3,0),"")</f>
        <v>0</v>
      </c>
      <c r="N456" s="4">
        <f>IFERROR(VLOOKUP(I456,Config!$A:$F,6,0),"")</f>
        <v>0</v>
      </c>
    </row>
    <row r="457" spans="1:14" x14ac:dyDescent="0.25">
      <c r="A457" s="1">
        <v>457</v>
      </c>
      <c r="B457" s="4">
        <f t="shared" si="14"/>
        <v>2021</v>
      </c>
      <c r="C457" s="4">
        <f t="shared" si="15"/>
        <v>3</v>
      </c>
      <c r="D457" s="13">
        <v>44264</v>
      </c>
      <c r="E457" s="11">
        <v>0.42708333333333331</v>
      </c>
      <c r="G457" s="4" t="s">
        <v>74</v>
      </c>
      <c r="I457" s="1" t="s">
        <v>22</v>
      </c>
      <c r="J457" s="4" t="str">
        <f>IFERROR(VLOOKUP(I457,Config!$A:$B,2,0),"")</f>
        <v>Khăn lau phòng sạch (100% polyester)</v>
      </c>
      <c r="K457" s="1">
        <v>1</v>
      </c>
      <c r="L457" s="4" t="str">
        <f>IFERROR(VLOOKUP(I457,Config!$A:$G,7,0),"")</f>
        <v>Pack</v>
      </c>
      <c r="M457" s="4">
        <f>IFERROR(VLOOKUP(I457,Config!$A:$D,3,0),"")</f>
        <v>0</v>
      </c>
      <c r="N457" s="4">
        <f>IFERROR(VLOOKUP(I457,Config!$A:$F,6,0),"")</f>
        <v>0</v>
      </c>
    </row>
    <row r="458" spans="1:14" x14ac:dyDescent="0.25">
      <c r="A458" s="1">
        <v>458</v>
      </c>
      <c r="B458" s="4">
        <f t="shared" si="14"/>
        <v>2021</v>
      </c>
      <c r="C458" s="4">
        <f t="shared" si="15"/>
        <v>3</v>
      </c>
      <c r="D458" s="13">
        <v>44264</v>
      </c>
      <c r="E458" s="11">
        <v>0.42708333333333331</v>
      </c>
      <c r="G458" s="4" t="s">
        <v>74</v>
      </c>
      <c r="I458" s="1" t="s">
        <v>23</v>
      </c>
      <c r="J458" s="4" t="str">
        <f>IFERROR(VLOOKUP(I458,Config!$A:$B,2,0),"")</f>
        <v>Giấy lau phòng sạch (55% cellulose, 45% polyester)</v>
      </c>
      <c r="K458" s="1">
        <v>2</v>
      </c>
      <c r="L458" s="4" t="str">
        <f>IFERROR(VLOOKUP(I458,Config!$A:$G,7,0),"")</f>
        <v>Pack</v>
      </c>
      <c r="M458" s="4">
        <f>IFERROR(VLOOKUP(I458,Config!$A:$D,3,0),"")</f>
        <v>0</v>
      </c>
      <c r="N458" s="4">
        <f>IFERROR(VLOOKUP(I458,Config!$A:$F,6,0),"")</f>
        <v>0</v>
      </c>
    </row>
    <row r="459" spans="1:14" x14ac:dyDescent="0.25">
      <c r="A459" s="1">
        <v>459</v>
      </c>
      <c r="B459" s="4">
        <f t="shared" si="14"/>
        <v>2021</v>
      </c>
      <c r="C459" s="4">
        <f t="shared" si="15"/>
        <v>3</v>
      </c>
      <c r="D459" s="13">
        <v>44264</v>
      </c>
      <c r="E459" s="11">
        <v>0.42708333333333331</v>
      </c>
      <c r="G459" s="4" t="s">
        <v>74</v>
      </c>
      <c r="I459" s="1" t="s">
        <v>25</v>
      </c>
      <c r="J459" s="4" t="str">
        <f>IFERROR(VLOOKUP(I459,Config!$A:$B,2,0),"")</f>
        <v>MPM Cleaning Roll 380*300*10m</v>
      </c>
      <c r="K459" s="1">
        <v>10</v>
      </c>
      <c r="L459" s="4" t="str">
        <f>IFERROR(VLOOKUP(I459,Config!$A:$G,7,0),"")</f>
        <v>Reel</v>
      </c>
      <c r="M459" s="4">
        <f>IFERROR(VLOOKUP(I459,Config!$A:$D,3,0),"")</f>
        <v>0</v>
      </c>
      <c r="N459" s="4">
        <f>IFERROR(VLOOKUP(I459,Config!$A:$F,6,0),"")</f>
        <v>0</v>
      </c>
    </row>
    <row r="460" spans="1:14" x14ac:dyDescent="0.25">
      <c r="A460" s="1">
        <v>460</v>
      </c>
      <c r="B460" s="4">
        <f t="shared" si="14"/>
        <v>2021</v>
      </c>
      <c r="C460" s="4">
        <f t="shared" si="15"/>
        <v>3</v>
      </c>
      <c r="D460" s="13">
        <v>44264</v>
      </c>
      <c r="E460" s="11">
        <v>0.42708333333333331</v>
      </c>
      <c r="G460" s="4" t="s">
        <v>74</v>
      </c>
      <c r="I460" s="1" t="s">
        <v>27</v>
      </c>
      <c r="J460" s="4" t="str">
        <f>IFERROR(VLOOKUP(I460,Config!$A:$B,2,0),"")</f>
        <v>Nitrile gloves size M</v>
      </c>
      <c r="K460" s="1">
        <v>1</v>
      </c>
      <c r="L460" s="4" t="str">
        <f>IFERROR(VLOOKUP(I460,Config!$A:$G,7,0),"")</f>
        <v>Pack</v>
      </c>
      <c r="M460" s="4">
        <f>IFERROR(VLOOKUP(I460,Config!$A:$D,3,0),"")</f>
        <v>0</v>
      </c>
      <c r="N460" s="4">
        <f>IFERROR(VLOOKUP(I460,Config!$A:$F,6,0),"")</f>
        <v>0</v>
      </c>
    </row>
    <row r="461" spans="1:14" x14ac:dyDescent="0.25">
      <c r="A461" s="1">
        <v>461</v>
      </c>
      <c r="B461" s="4">
        <f t="shared" si="14"/>
        <v>2021</v>
      </c>
      <c r="C461" s="4">
        <f t="shared" si="15"/>
        <v>3</v>
      </c>
      <c r="D461" s="13">
        <v>44264</v>
      </c>
      <c r="E461" s="11">
        <v>0.42708333333333331</v>
      </c>
      <c r="G461" s="4" t="s">
        <v>74</v>
      </c>
      <c r="I461" s="24" t="s">
        <v>43</v>
      </c>
      <c r="J461" s="4" t="str">
        <f>IFERROR(VLOOKUP(I461,Config!$A:$B,2,0),"")</f>
        <v>Băng dính chịu nhiệt PET( Màu đồng ) 10mm*33m</v>
      </c>
      <c r="K461" s="1">
        <v>20</v>
      </c>
      <c r="L461" s="4" t="str">
        <f>IFERROR(VLOOKUP(I461,Config!$A:$G,7,0),"")</f>
        <v>Reel</v>
      </c>
      <c r="M461" s="4">
        <f>IFERROR(VLOOKUP(I461,Config!$A:$D,3,0),"")</f>
        <v>0</v>
      </c>
      <c r="N461" s="4">
        <f>IFERROR(VLOOKUP(I461,Config!$A:$F,6,0),"")</f>
        <v>0</v>
      </c>
    </row>
    <row r="462" spans="1:14" x14ac:dyDescent="0.25">
      <c r="A462" s="1">
        <v>462</v>
      </c>
      <c r="B462" s="4">
        <f t="shared" si="14"/>
        <v>2021</v>
      </c>
      <c r="C462" s="4">
        <f t="shared" si="15"/>
        <v>3</v>
      </c>
      <c r="D462" s="13">
        <v>44264</v>
      </c>
      <c r="E462" s="11">
        <v>0.42708333333333331</v>
      </c>
      <c r="G462" s="4" t="s">
        <v>74</v>
      </c>
      <c r="I462" s="1" t="s">
        <v>28</v>
      </c>
      <c r="J462" s="4" t="str">
        <f>IFERROR(VLOOKUP(I462,Config!$A:$B,2,0),"")</f>
        <v>Cồn IPA</v>
      </c>
      <c r="K462" s="1">
        <v>2</v>
      </c>
      <c r="L462" s="4" t="str">
        <f>IFERROR(VLOOKUP(I462,Config!$A:$G,7,0),"")</f>
        <v>Lít</v>
      </c>
      <c r="M462" s="4">
        <f>IFERROR(VLOOKUP(I462,Config!$A:$D,3,0),"")</f>
        <v>0</v>
      </c>
      <c r="N462" s="4">
        <f>IFERROR(VLOOKUP(I462,Config!$A:$F,6,0),"")</f>
        <v>0</v>
      </c>
    </row>
    <row r="463" spans="1:14" x14ac:dyDescent="0.25">
      <c r="A463" s="1">
        <v>463</v>
      </c>
      <c r="B463" s="4">
        <f t="shared" si="14"/>
        <v>2021</v>
      </c>
      <c r="C463" s="4">
        <f t="shared" si="15"/>
        <v>3</v>
      </c>
      <c r="D463" s="13">
        <v>44264</v>
      </c>
      <c r="E463" s="11">
        <v>0.42708333333333331</v>
      </c>
      <c r="G463" s="4" t="s">
        <v>74</v>
      </c>
      <c r="I463" s="1" t="s">
        <v>27</v>
      </c>
      <c r="J463" s="4" t="str">
        <f>IFERROR(VLOOKUP(I463,Config!$A:$B,2,0),"")</f>
        <v>Nitrile gloves size M</v>
      </c>
      <c r="K463" s="1">
        <v>1</v>
      </c>
      <c r="L463" s="4" t="str">
        <f>IFERROR(VLOOKUP(I463,Config!$A:$G,7,0),"")</f>
        <v>Pack</v>
      </c>
      <c r="M463" s="4">
        <f>IFERROR(VLOOKUP(I463,Config!$A:$D,3,0),"")</f>
        <v>0</v>
      </c>
      <c r="N463" s="4">
        <f>IFERROR(VLOOKUP(I463,Config!$A:$F,6,0),"")</f>
        <v>0</v>
      </c>
    </row>
    <row r="464" spans="1:14" x14ac:dyDescent="0.25">
      <c r="A464" s="1">
        <v>464</v>
      </c>
      <c r="B464" s="4">
        <f t="shared" si="14"/>
        <v>2021</v>
      </c>
      <c r="C464" s="4">
        <f t="shared" si="15"/>
        <v>3</v>
      </c>
      <c r="D464" s="13">
        <v>44264</v>
      </c>
      <c r="E464" s="11">
        <v>0.42708333333333331</v>
      </c>
      <c r="G464" s="4" t="s">
        <v>74</v>
      </c>
      <c r="I464" s="1" t="s">
        <v>50</v>
      </c>
      <c r="J464" s="4" t="str">
        <f>IFERROR(VLOOKUP(I464,Config!$A:$B,2,0),"")</f>
        <v>Tem in barcode Zebra</v>
      </c>
      <c r="K464" s="1">
        <v>1</v>
      </c>
      <c r="L464" s="4" t="str">
        <f>IFERROR(VLOOKUP(I464,Config!$A:$G,7,0),"")</f>
        <v>Reel</v>
      </c>
      <c r="M464" s="4">
        <f>IFERROR(VLOOKUP(I464,Config!$A:$D,3,0),"")</f>
        <v>0</v>
      </c>
      <c r="N464" s="4">
        <f>IFERROR(VLOOKUP(I464,Config!$A:$F,6,0),"")</f>
        <v>0</v>
      </c>
    </row>
    <row r="465" spans="1:14" x14ac:dyDescent="0.25">
      <c r="A465" s="1">
        <v>465</v>
      </c>
      <c r="B465" s="4">
        <f t="shared" si="14"/>
        <v>2021</v>
      </c>
      <c r="C465" s="4">
        <f t="shared" si="15"/>
        <v>3</v>
      </c>
      <c r="D465" s="13">
        <v>44264</v>
      </c>
      <c r="E465" s="11">
        <v>0.42708333333333331</v>
      </c>
      <c r="G465" s="4" t="s">
        <v>74</v>
      </c>
      <c r="I465" s="1" t="s">
        <v>424</v>
      </c>
      <c r="J465" s="4" t="str">
        <f>IFERROR(VLOOKUP(I465,Config!$A:$B,2,0),"")</f>
        <v>Găng tay tĩnh điện màu trắng ( Sz: M)</v>
      </c>
      <c r="K465" s="1">
        <v>60</v>
      </c>
      <c r="L465" s="4" t="str">
        <f>IFERROR(VLOOKUP(I465,Config!$A:$G,7,0),"")</f>
        <v>Pair</v>
      </c>
      <c r="M465" s="4">
        <f>IFERROR(VLOOKUP(I465,Config!$A:$D,3,0),"")</f>
        <v>0</v>
      </c>
      <c r="N465" s="4">
        <f>IFERROR(VLOOKUP(I465,Config!$A:$F,6,0),"")</f>
        <v>0</v>
      </c>
    </row>
    <row r="466" spans="1:14" x14ac:dyDescent="0.25">
      <c r="A466" s="1">
        <v>466</v>
      </c>
      <c r="B466" s="4">
        <f t="shared" si="14"/>
        <v>2021</v>
      </c>
      <c r="C466" s="4">
        <f t="shared" si="15"/>
        <v>3</v>
      </c>
      <c r="D466" s="13">
        <v>44265</v>
      </c>
      <c r="E466" s="11">
        <v>0.45833333333333331</v>
      </c>
      <c r="G466" s="4" t="s">
        <v>74</v>
      </c>
      <c r="I466" s="1" t="s">
        <v>22</v>
      </c>
      <c r="J466" s="4" t="str">
        <f>IFERROR(VLOOKUP(I466,Config!$A:$B,2,0),"")</f>
        <v>Khăn lau phòng sạch (100% polyester)</v>
      </c>
      <c r="K466" s="1">
        <v>1</v>
      </c>
      <c r="L466" s="4" t="str">
        <f>IFERROR(VLOOKUP(I466,Config!$A:$G,7,0),"")</f>
        <v>Pack</v>
      </c>
      <c r="M466" s="4">
        <f>IFERROR(VLOOKUP(I466,Config!$A:$D,3,0),"")</f>
        <v>0</v>
      </c>
      <c r="N466" s="4">
        <f>IFERROR(VLOOKUP(I466,Config!$A:$F,6,0),"")</f>
        <v>0</v>
      </c>
    </row>
    <row r="467" spans="1:14" x14ac:dyDescent="0.25">
      <c r="A467" s="1">
        <v>467</v>
      </c>
      <c r="B467" s="4">
        <f t="shared" si="14"/>
        <v>2021</v>
      </c>
      <c r="C467" s="4">
        <f t="shared" si="15"/>
        <v>3</v>
      </c>
      <c r="D467" s="13">
        <v>44265</v>
      </c>
      <c r="E467" s="11">
        <v>0.45833333333333331</v>
      </c>
      <c r="G467" s="4" t="s">
        <v>74</v>
      </c>
      <c r="I467" s="1" t="s">
        <v>25</v>
      </c>
      <c r="J467" s="4" t="str">
        <f>IFERROR(VLOOKUP(I467,Config!$A:$B,2,0),"")</f>
        <v>MPM Cleaning Roll 380*300*10m</v>
      </c>
      <c r="K467" s="1">
        <v>10</v>
      </c>
      <c r="L467" s="4" t="str">
        <f>IFERROR(VLOOKUP(I467,Config!$A:$G,7,0),"")</f>
        <v>Reel</v>
      </c>
      <c r="M467" s="4">
        <f>IFERROR(VLOOKUP(I467,Config!$A:$D,3,0),"")</f>
        <v>0</v>
      </c>
      <c r="N467" s="4">
        <f>IFERROR(VLOOKUP(I467,Config!$A:$F,6,0),"")</f>
        <v>0</v>
      </c>
    </row>
    <row r="468" spans="1:14" x14ac:dyDescent="0.25">
      <c r="A468" s="1">
        <v>468</v>
      </c>
      <c r="B468" s="4">
        <f t="shared" si="14"/>
        <v>2021</v>
      </c>
      <c r="C468" s="4">
        <f t="shared" si="15"/>
        <v>3</v>
      </c>
      <c r="D468" s="13">
        <v>44265</v>
      </c>
      <c r="E468" s="11">
        <v>0.45833333333333331</v>
      </c>
      <c r="G468" s="4" t="s">
        <v>74</v>
      </c>
      <c r="I468" s="24" t="s">
        <v>29</v>
      </c>
      <c r="J468" s="4" t="str">
        <f>IFERROR(VLOOKUP(I468,Config!$A:$B,2,0),"")</f>
        <v>Khẩu trang</v>
      </c>
      <c r="K468" s="1">
        <v>11</v>
      </c>
      <c r="L468" s="4" t="str">
        <f>IFERROR(VLOOKUP(I468,Config!$A:$G,7,0),"")</f>
        <v>Pack</v>
      </c>
      <c r="M468" s="4">
        <f>IFERROR(VLOOKUP(I468,Config!$A:$D,3,0),"")</f>
        <v>0</v>
      </c>
      <c r="N468" s="4">
        <f>IFERROR(VLOOKUP(I468,Config!$A:$F,6,0),"")</f>
        <v>0</v>
      </c>
    </row>
    <row r="469" spans="1:14" x14ac:dyDescent="0.25">
      <c r="A469" s="1">
        <v>469</v>
      </c>
      <c r="B469" s="4">
        <f t="shared" si="14"/>
        <v>2021</v>
      </c>
      <c r="C469" s="4">
        <f t="shared" si="15"/>
        <v>3</v>
      </c>
      <c r="D469" s="13">
        <v>44265</v>
      </c>
      <c r="E469" s="11">
        <v>0.45833333333333331</v>
      </c>
      <c r="G469" s="4" t="s">
        <v>74</v>
      </c>
      <c r="I469" s="1" t="s">
        <v>48</v>
      </c>
      <c r="J469" s="4" t="str">
        <f>IFERROR(VLOOKUP(I469,Config!$A:$B,2,0),"")</f>
        <v xml:space="preserve">Bút tô bad mark </v>
      </c>
      <c r="K469" s="1">
        <v>2</v>
      </c>
      <c r="L469" s="4" t="str">
        <f>IFERROR(VLOOKUP(I469,Config!$A:$G,7,0),"")</f>
        <v>Box</v>
      </c>
      <c r="M469" s="4">
        <f>IFERROR(VLOOKUP(I469,Config!$A:$D,3,0),"")</f>
        <v>0</v>
      </c>
      <c r="N469" s="4">
        <f>IFERROR(VLOOKUP(I469,Config!$A:$F,6,0),"")</f>
        <v>0</v>
      </c>
    </row>
    <row r="470" spans="1:14" x14ac:dyDescent="0.25">
      <c r="A470" s="1">
        <v>470</v>
      </c>
      <c r="B470" s="4">
        <f t="shared" si="14"/>
        <v>2021</v>
      </c>
      <c r="C470" s="4">
        <f t="shared" si="15"/>
        <v>3</v>
      </c>
      <c r="D470" s="13">
        <v>44265</v>
      </c>
      <c r="E470" s="11">
        <v>0.45833333333333331</v>
      </c>
      <c r="G470" s="4" t="s">
        <v>74</v>
      </c>
      <c r="I470" s="1" t="s">
        <v>28</v>
      </c>
      <c r="J470" s="4" t="str">
        <f>IFERROR(VLOOKUP(I470,Config!$A:$B,2,0),"")</f>
        <v>Cồn IPA</v>
      </c>
      <c r="K470" s="1">
        <v>3.5</v>
      </c>
      <c r="L470" s="4" t="str">
        <f>IFERROR(VLOOKUP(I470,Config!$A:$G,7,0),"")</f>
        <v>Lít</v>
      </c>
      <c r="M470" s="4">
        <f>IFERROR(VLOOKUP(I470,Config!$A:$D,3,0),"")</f>
        <v>0</v>
      </c>
      <c r="N470" s="4">
        <f>IFERROR(VLOOKUP(I470,Config!$A:$F,6,0),"")</f>
        <v>0</v>
      </c>
    </row>
    <row r="471" spans="1:14" x14ac:dyDescent="0.25">
      <c r="A471" s="1">
        <v>471</v>
      </c>
      <c r="B471" s="4">
        <f t="shared" si="14"/>
        <v>2021</v>
      </c>
      <c r="C471" s="4">
        <f t="shared" si="15"/>
        <v>3</v>
      </c>
      <c r="D471" s="13">
        <v>44265</v>
      </c>
      <c r="E471" s="11">
        <v>0.45833333333333331</v>
      </c>
      <c r="G471" s="4" t="s">
        <v>74</v>
      </c>
      <c r="I471" s="1" t="s">
        <v>23</v>
      </c>
      <c r="J471" s="4" t="str">
        <f>IFERROR(VLOOKUP(I471,Config!$A:$B,2,0),"")</f>
        <v>Giấy lau phòng sạch (55% cellulose, 45% polyester)</v>
      </c>
      <c r="K471" s="1">
        <v>3</v>
      </c>
      <c r="L471" s="4" t="str">
        <f>IFERROR(VLOOKUP(I471,Config!$A:$G,7,0),"")</f>
        <v>Pack</v>
      </c>
      <c r="M471" s="4">
        <f>IFERROR(VLOOKUP(I471,Config!$A:$D,3,0),"")</f>
        <v>0</v>
      </c>
      <c r="N471" s="4">
        <f>IFERROR(VLOOKUP(I471,Config!$A:$F,6,0),"")</f>
        <v>0</v>
      </c>
    </row>
    <row r="472" spans="1:14" x14ac:dyDescent="0.25">
      <c r="A472" s="1">
        <v>472</v>
      </c>
      <c r="B472" s="4">
        <f t="shared" si="14"/>
        <v>2021</v>
      </c>
      <c r="C472" s="4">
        <f t="shared" si="15"/>
        <v>3</v>
      </c>
      <c r="D472" s="13">
        <v>44266</v>
      </c>
      <c r="E472" s="11">
        <v>0.63541666666666663</v>
      </c>
      <c r="G472" s="4" t="s">
        <v>74</v>
      </c>
      <c r="I472" s="1" t="s">
        <v>28</v>
      </c>
      <c r="J472" s="4" t="str">
        <f>IFERROR(VLOOKUP(I472,Config!$A:$B,2,0),"")</f>
        <v>Cồn IPA</v>
      </c>
      <c r="K472" s="1">
        <v>3.5</v>
      </c>
      <c r="L472" s="4" t="str">
        <f>IFERROR(VLOOKUP(I472,Config!$A:$G,7,0),"")</f>
        <v>Lít</v>
      </c>
      <c r="M472" s="4">
        <f>IFERROR(VLOOKUP(I472,Config!$A:$D,3,0),"")</f>
        <v>0</v>
      </c>
      <c r="N472" s="4">
        <f>IFERROR(VLOOKUP(I472,Config!$A:$F,6,0),"")</f>
        <v>0</v>
      </c>
    </row>
    <row r="473" spans="1:14" x14ac:dyDescent="0.25">
      <c r="A473" s="1">
        <v>473</v>
      </c>
      <c r="B473" s="4">
        <f t="shared" si="14"/>
        <v>2021</v>
      </c>
      <c r="C473" s="4">
        <f t="shared" si="15"/>
        <v>3</v>
      </c>
      <c r="D473" s="13">
        <v>44266</v>
      </c>
      <c r="E473" s="11">
        <v>0.63541666666666663</v>
      </c>
      <c r="G473" s="4" t="s">
        <v>74</v>
      </c>
      <c r="I473" s="1" t="s">
        <v>22</v>
      </c>
      <c r="J473" s="4" t="str">
        <f>IFERROR(VLOOKUP(I473,Config!$A:$B,2,0),"")</f>
        <v>Khăn lau phòng sạch (100% polyester)</v>
      </c>
      <c r="K473" s="1">
        <v>1</v>
      </c>
      <c r="L473" s="4" t="str">
        <f>IFERROR(VLOOKUP(I473,Config!$A:$G,7,0),"")</f>
        <v>Pack</v>
      </c>
      <c r="M473" s="4">
        <f>IFERROR(VLOOKUP(I473,Config!$A:$D,3,0),"")</f>
        <v>0</v>
      </c>
      <c r="N473" s="4">
        <f>IFERROR(VLOOKUP(I473,Config!$A:$F,6,0),"")</f>
        <v>0</v>
      </c>
    </row>
    <row r="474" spans="1:14" x14ac:dyDescent="0.25">
      <c r="A474" s="1">
        <v>474</v>
      </c>
      <c r="B474" s="4">
        <f t="shared" si="14"/>
        <v>2021</v>
      </c>
      <c r="C474" s="4">
        <f t="shared" si="15"/>
        <v>3</v>
      </c>
      <c r="D474" s="13">
        <v>44266</v>
      </c>
      <c r="E474" s="11">
        <v>0.63541666666666663</v>
      </c>
      <c r="G474" s="4" t="s">
        <v>74</v>
      </c>
      <c r="I474" s="1" t="s">
        <v>23</v>
      </c>
      <c r="J474" s="4" t="str">
        <f>IFERROR(VLOOKUP(I474,Config!$A:$B,2,0),"")</f>
        <v>Giấy lau phòng sạch (55% cellulose, 45% polyester)</v>
      </c>
      <c r="K474" s="1">
        <v>2</v>
      </c>
      <c r="L474" s="4" t="str">
        <f>IFERROR(VLOOKUP(I474,Config!$A:$G,7,0),"")</f>
        <v>Pack</v>
      </c>
      <c r="M474" s="4">
        <f>IFERROR(VLOOKUP(I474,Config!$A:$D,3,0),"")</f>
        <v>0</v>
      </c>
      <c r="N474" s="4">
        <f>IFERROR(VLOOKUP(I474,Config!$A:$F,6,0),"")</f>
        <v>0</v>
      </c>
    </row>
    <row r="475" spans="1:14" x14ac:dyDescent="0.25">
      <c r="A475" s="1">
        <v>475</v>
      </c>
      <c r="B475" s="4">
        <f t="shared" si="14"/>
        <v>2021</v>
      </c>
      <c r="C475" s="4">
        <f t="shared" si="15"/>
        <v>3</v>
      </c>
      <c r="D475" s="13">
        <v>44266</v>
      </c>
      <c r="E475" s="11">
        <v>0.63541666666666663</v>
      </c>
      <c r="G475" s="4" t="s">
        <v>74</v>
      </c>
      <c r="I475" s="1" t="s">
        <v>25</v>
      </c>
      <c r="J475" s="4" t="str">
        <f>IFERROR(VLOOKUP(I475,Config!$A:$B,2,0),"")</f>
        <v>MPM Cleaning Roll 380*300*10m</v>
      </c>
      <c r="K475" s="1">
        <v>10</v>
      </c>
      <c r="L475" s="4" t="str">
        <f>IFERROR(VLOOKUP(I475,Config!$A:$G,7,0),"")</f>
        <v>Reel</v>
      </c>
      <c r="M475" s="4">
        <f>IFERROR(VLOOKUP(I475,Config!$A:$D,3,0),"")</f>
        <v>0</v>
      </c>
      <c r="N475" s="4">
        <f>IFERROR(VLOOKUP(I475,Config!$A:$F,6,0),"")</f>
        <v>0</v>
      </c>
    </row>
    <row r="476" spans="1:14" x14ac:dyDescent="0.25">
      <c r="A476" s="1">
        <v>476</v>
      </c>
      <c r="B476" s="4">
        <f t="shared" si="14"/>
        <v>2021</v>
      </c>
      <c r="C476" s="4">
        <f t="shared" si="15"/>
        <v>3</v>
      </c>
      <c r="D476" s="13">
        <v>44266</v>
      </c>
      <c r="E476" s="11">
        <v>0.63541666666666663</v>
      </c>
      <c r="G476" s="4" t="s">
        <v>74</v>
      </c>
      <c r="I476" s="1" t="s">
        <v>27</v>
      </c>
      <c r="J476" s="4" t="str">
        <f>IFERROR(VLOOKUP(I476,Config!$A:$B,2,0),"")</f>
        <v>Nitrile gloves size M</v>
      </c>
      <c r="K476" s="1">
        <v>2</v>
      </c>
      <c r="L476" s="4" t="str">
        <f>IFERROR(VLOOKUP(I476,Config!$A:$G,7,0),"")</f>
        <v>Pack</v>
      </c>
      <c r="M476" s="4">
        <f>IFERROR(VLOOKUP(I476,Config!$A:$D,3,0),"")</f>
        <v>0</v>
      </c>
      <c r="N476" s="4">
        <f>IFERROR(VLOOKUP(I476,Config!$A:$F,6,0),"")</f>
        <v>0</v>
      </c>
    </row>
    <row r="477" spans="1:14" x14ac:dyDescent="0.25">
      <c r="A477" s="1">
        <v>477</v>
      </c>
      <c r="B477" s="4">
        <f t="shared" si="14"/>
        <v>2021</v>
      </c>
      <c r="C477" s="4">
        <f t="shared" si="15"/>
        <v>3</v>
      </c>
      <c r="D477" s="13">
        <v>44266</v>
      </c>
      <c r="E477" s="11">
        <v>0.63541666666666663</v>
      </c>
      <c r="G477" s="4" t="s">
        <v>74</v>
      </c>
      <c r="I477" s="1" t="s">
        <v>426</v>
      </c>
      <c r="J477" s="4" t="str">
        <f>IFERROR(VLOOKUP(I477,Config!$A:$B,2,0),"")</f>
        <v>PL Splice Tape 8mm for ASM  FUJI DETECTI</v>
      </c>
      <c r="K477" s="1">
        <v>5</v>
      </c>
      <c r="L477" s="4" t="str">
        <f>IFERROR(VLOOKUP(I477,Config!$A:$G,7,0),"")</f>
        <v>Box</v>
      </c>
      <c r="M477" s="4">
        <f>IFERROR(VLOOKUP(I477,Config!$A:$D,3,0),"")</f>
        <v>0</v>
      </c>
      <c r="N477" s="4">
        <f>IFERROR(VLOOKUP(I477,Config!$A:$F,6,0),"")</f>
        <v>0</v>
      </c>
    </row>
    <row r="478" spans="1:14" x14ac:dyDescent="0.25">
      <c r="A478" s="1">
        <v>478</v>
      </c>
      <c r="B478" s="4">
        <f t="shared" si="14"/>
        <v>2021</v>
      </c>
      <c r="C478" s="4">
        <f t="shared" si="15"/>
        <v>3</v>
      </c>
      <c r="D478" s="13">
        <v>44266</v>
      </c>
      <c r="E478" s="11">
        <v>0.63541666666666663</v>
      </c>
      <c r="G478" s="4" t="s">
        <v>74</v>
      </c>
      <c r="I478" s="1" t="s">
        <v>39</v>
      </c>
      <c r="J478" s="4" t="str">
        <f>IFERROR(VLOOKUP(I478,Config!$A:$B,2,0),"")</f>
        <v>Băng dính đen 1cm</v>
      </c>
      <c r="K478" s="1">
        <v>1</v>
      </c>
      <c r="L478" s="4" t="str">
        <f>IFERROR(VLOOKUP(I478,Config!$A:$G,7,0),"")</f>
        <v>Reel</v>
      </c>
      <c r="M478" s="4">
        <f>IFERROR(VLOOKUP(I478,Config!$A:$D,3,0),"")</f>
        <v>0</v>
      </c>
      <c r="N478" s="4">
        <f>IFERROR(VLOOKUP(I478,Config!$A:$F,6,0),"")</f>
        <v>0</v>
      </c>
    </row>
    <row r="479" spans="1:14" x14ac:dyDescent="0.25">
      <c r="A479" s="1">
        <v>479</v>
      </c>
      <c r="B479" s="4">
        <f t="shared" si="14"/>
        <v>2021</v>
      </c>
      <c r="C479" s="4">
        <f t="shared" si="15"/>
        <v>3</v>
      </c>
      <c r="D479" s="13">
        <v>44266</v>
      </c>
      <c r="E479" s="11">
        <v>0.63541666666666663</v>
      </c>
      <c r="G479" s="4" t="s">
        <v>74</v>
      </c>
      <c r="I479" s="1" t="s">
        <v>28</v>
      </c>
      <c r="J479" s="4" t="str">
        <f>IFERROR(VLOOKUP(I479,Config!$A:$B,2,0),"")</f>
        <v>Cồn IPA</v>
      </c>
      <c r="K479" s="1">
        <v>1.5</v>
      </c>
      <c r="L479" s="4" t="str">
        <f>IFERROR(VLOOKUP(I479,Config!$A:$G,7,0),"")</f>
        <v>Lít</v>
      </c>
      <c r="M479" s="4">
        <f>IFERROR(VLOOKUP(I479,Config!$A:$D,3,0),"")</f>
        <v>0</v>
      </c>
      <c r="N479" s="4">
        <f>IFERROR(VLOOKUP(I479,Config!$A:$F,6,0),"")</f>
        <v>0</v>
      </c>
    </row>
    <row r="480" spans="1:14" x14ac:dyDescent="0.25">
      <c r="A480" s="1">
        <v>480</v>
      </c>
      <c r="B480" s="4">
        <f t="shared" si="14"/>
        <v>2021</v>
      </c>
      <c r="C480" s="4">
        <f t="shared" si="15"/>
        <v>3</v>
      </c>
      <c r="D480" s="13">
        <v>44266</v>
      </c>
      <c r="E480" s="11">
        <v>0.63541666666666663</v>
      </c>
      <c r="G480" s="4" t="s">
        <v>74</v>
      </c>
      <c r="I480" s="1" t="s">
        <v>22</v>
      </c>
      <c r="J480" s="4" t="str">
        <f>IFERROR(VLOOKUP(I480,Config!$A:$B,2,0),"")</f>
        <v>Khăn lau phòng sạch (100% polyester)</v>
      </c>
      <c r="K480" s="1">
        <v>2</v>
      </c>
      <c r="L480" s="4" t="str">
        <f>IFERROR(VLOOKUP(I480,Config!$A:$G,7,0),"")</f>
        <v>Pack</v>
      </c>
      <c r="M480" s="4">
        <f>IFERROR(VLOOKUP(I480,Config!$A:$D,3,0),"")</f>
        <v>0</v>
      </c>
      <c r="N480" s="4">
        <f>IFERROR(VLOOKUP(I480,Config!$A:$F,6,0),"")</f>
        <v>0</v>
      </c>
    </row>
    <row r="481" spans="1:14" x14ac:dyDescent="0.25">
      <c r="A481" s="1">
        <v>481</v>
      </c>
      <c r="B481" s="4">
        <f t="shared" si="14"/>
        <v>2021</v>
      </c>
      <c r="C481" s="4">
        <f t="shared" si="15"/>
        <v>3</v>
      </c>
      <c r="D481" s="13">
        <v>44267</v>
      </c>
      <c r="E481" s="11">
        <v>0.6875</v>
      </c>
      <c r="G481" s="4" t="s">
        <v>74</v>
      </c>
      <c r="I481" s="1" t="s">
        <v>28</v>
      </c>
      <c r="J481" s="4" t="str">
        <f>IFERROR(VLOOKUP(I481,Config!$A:$B,2,0),"")</f>
        <v>Cồn IPA</v>
      </c>
      <c r="K481" s="1">
        <v>1.5</v>
      </c>
      <c r="L481" s="4" t="str">
        <f>IFERROR(VLOOKUP(I481,Config!$A:$G,7,0),"")</f>
        <v>Lít</v>
      </c>
      <c r="M481" s="4">
        <f>IFERROR(VLOOKUP(I481,Config!$A:$D,3,0),"")</f>
        <v>0</v>
      </c>
      <c r="N481" s="4">
        <f>IFERROR(VLOOKUP(I481,Config!$A:$F,6,0),"")</f>
        <v>0</v>
      </c>
    </row>
    <row r="482" spans="1:14" x14ac:dyDescent="0.25">
      <c r="A482" s="1">
        <v>482</v>
      </c>
      <c r="B482" s="4">
        <f t="shared" si="14"/>
        <v>2021</v>
      </c>
      <c r="C482" s="4">
        <f t="shared" si="15"/>
        <v>3</v>
      </c>
      <c r="D482" s="13">
        <v>44267</v>
      </c>
      <c r="E482" s="11">
        <v>0.6875</v>
      </c>
      <c r="G482" s="4" t="s">
        <v>74</v>
      </c>
      <c r="I482" s="1" t="s">
        <v>22</v>
      </c>
      <c r="J482" s="4" t="str">
        <f>IFERROR(VLOOKUP(I482,Config!$A:$B,2,0),"")</f>
        <v>Khăn lau phòng sạch (100% polyester)</v>
      </c>
      <c r="K482" s="1">
        <v>1</v>
      </c>
      <c r="L482" s="4" t="str">
        <f>IFERROR(VLOOKUP(I482,Config!$A:$G,7,0),"")</f>
        <v>Pack</v>
      </c>
      <c r="M482" s="4">
        <f>IFERROR(VLOOKUP(I482,Config!$A:$D,3,0),"")</f>
        <v>0</v>
      </c>
      <c r="N482" s="4">
        <f>IFERROR(VLOOKUP(I482,Config!$A:$F,6,0),"")</f>
        <v>0</v>
      </c>
    </row>
    <row r="483" spans="1:14" x14ac:dyDescent="0.25">
      <c r="A483" s="1">
        <v>483</v>
      </c>
      <c r="B483" s="4">
        <f t="shared" si="14"/>
        <v>2021</v>
      </c>
      <c r="C483" s="4">
        <f t="shared" si="15"/>
        <v>3</v>
      </c>
      <c r="D483" s="13">
        <v>44267</v>
      </c>
      <c r="E483" s="11">
        <v>0.6875</v>
      </c>
      <c r="G483" s="4" t="s">
        <v>74</v>
      </c>
      <c r="I483" s="1" t="s">
        <v>23</v>
      </c>
      <c r="J483" s="4" t="str">
        <f>IFERROR(VLOOKUP(I483,Config!$A:$B,2,0),"")</f>
        <v>Giấy lau phòng sạch (55% cellulose, 45% polyester)</v>
      </c>
      <c r="K483" s="1">
        <v>2</v>
      </c>
      <c r="L483" s="4" t="str">
        <f>IFERROR(VLOOKUP(I483,Config!$A:$G,7,0),"")</f>
        <v>Pack</v>
      </c>
      <c r="M483" s="4">
        <f>IFERROR(VLOOKUP(I483,Config!$A:$D,3,0),"")</f>
        <v>0</v>
      </c>
      <c r="N483" s="4">
        <f>IFERROR(VLOOKUP(I483,Config!$A:$F,6,0),"")</f>
        <v>0</v>
      </c>
    </row>
    <row r="484" spans="1:14" x14ac:dyDescent="0.25">
      <c r="A484" s="1">
        <v>484</v>
      </c>
      <c r="B484" s="4">
        <f t="shared" si="14"/>
        <v>2021</v>
      </c>
      <c r="C484" s="4">
        <f t="shared" si="15"/>
        <v>3</v>
      </c>
      <c r="D484" s="13">
        <v>44267</v>
      </c>
      <c r="E484" s="11">
        <v>0.6875</v>
      </c>
      <c r="G484" s="4" t="s">
        <v>74</v>
      </c>
      <c r="I484" s="1" t="s">
        <v>27</v>
      </c>
      <c r="J484" s="4" t="str">
        <f>IFERROR(VLOOKUP(I484,Config!$A:$B,2,0),"")</f>
        <v>Nitrile gloves size M</v>
      </c>
      <c r="K484" s="1">
        <v>2</v>
      </c>
      <c r="L484" s="4" t="str">
        <f>IFERROR(VLOOKUP(I484,Config!$A:$G,7,0),"")</f>
        <v>Pack</v>
      </c>
      <c r="M484" s="4">
        <f>IFERROR(VLOOKUP(I484,Config!$A:$D,3,0),"")</f>
        <v>0</v>
      </c>
      <c r="N484" s="4">
        <f>IFERROR(VLOOKUP(I484,Config!$A:$F,6,0),"")</f>
        <v>0</v>
      </c>
    </row>
    <row r="485" spans="1:14" x14ac:dyDescent="0.25">
      <c r="A485" s="1">
        <v>485</v>
      </c>
      <c r="B485" s="4">
        <f t="shared" si="14"/>
        <v>2021</v>
      </c>
      <c r="C485" s="4">
        <f t="shared" si="15"/>
        <v>3</v>
      </c>
      <c r="D485" s="13">
        <v>44267</v>
      </c>
      <c r="E485" s="11">
        <v>0.6875</v>
      </c>
      <c r="G485" s="4" t="s">
        <v>74</v>
      </c>
      <c r="I485" s="24" t="s">
        <v>44</v>
      </c>
      <c r="J485" s="4" t="str">
        <f>IFERROR(VLOOKUP(I485,Config!$A:$B,2,0),"")</f>
        <v>Băng dính 2 mặt loại to</v>
      </c>
      <c r="K485" s="1">
        <v>1</v>
      </c>
      <c r="L485" s="4" t="str">
        <f>IFERROR(VLOOKUP(I485,Config!$A:$G,7,0),"")</f>
        <v>Reel</v>
      </c>
      <c r="M485" s="4">
        <f>IFERROR(VLOOKUP(I485,Config!$A:$D,3,0),"")</f>
        <v>0</v>
      </c>
      <c r="N485" s="4">
        <f>IFERROR(VLOOKUP(I485,Config!$A:$F,6,0),"")</f>
        <v>0</v>
      </c>
    </row>
    <row r="486" spans="1:14" x14ac:dyDescent="0.25">
      <c r="A486" s="1">
        <v>486</v>
      </c>
      <c r="B486" s="4">
        <f t="shared" si="14"/>
        <v>2021</v>
      </c>
      <c r="C486" s="4">
        <f t="shared" si="15"/>
        <v>3</v>
      </c>
      <c r="D486" s="13">
        <v>44267</v>
      </c>
      <c r="E486" s="11">
        <v>0.6875</v>
      </c>
      <c r="G486" s="4" t="s">
        <v>74</v>
      </c>
      <c r="I486" s="1" t="s">
        <v>424</v>
      </c>
      <c r="J486" s="4" t="str">
        <f>IFERROR(VLOOKUP(I486,Config!$A:$B,2,0),"")</f>
        <v>Găng tay tĩnh điện màu trắng ( Sz: M)</v>
      </c>
      <c r="K486" s="1">
        <v>40</v>
      </c>
      <c r="L486" s="4" t="str">
        <f>IFERROR(VLOOKUP(I486,Config!$A:$G,7,0),"")</f>
        <v>Pair</v>
      </c>
      <c r="M486" s="4">
        <f>IFERROR(VLOOKUP(I486,Config!$A:$D,3,0),"")</f>
        <v>0</v>
      </c>
      <c r="N486" s="4">
        <f>IFERROR(VLOOKUP(I486,Config!$A:$F,6,0),"")</f>
        <v>0</v>
      </c>
    </row>
    <row r="487" spans="1:14" x14ac:dyDescent="0.25">
      <c r="A487" s="1">
        <v>487</v>
      </c>
      <c r="B487" s="4">
        <f t="shared" si="14"/>
        <v>2021</v>
      </c>
      <c r="C487" s="4">
        <f t="shared" si="15"/>
        <v>3</v>
      </c>
      <c r="D487" s="13">
        <v>44267</v>
      </c>
      <c r="E487" s="11">
        <v>0.6875</v>
      </c>
      <c r="G487" s="4" t="s">
        <v>74</v>
      </c>
      <c r="I487" s="1" t="s">
        <v>28</v>
      </c>
      <c r="J487" s="4" t="str">
        <f>IFERROR(VLOOKUP(I487,Config!$A:$B,2,0),"")</f>
        <v>Cồn IPA</v>
      </c>
      <c r="K487" s="1">
        <v>2.5</v>
      </c>
      <c r="L487" s="4" t="str">
        <f>IFERROR(VLOOKUP(I487,Config!$A:$G,7,0),"")</f>
        <v>Lít</v>
      </c>
      <c r="M487" s="4">
        <f>IFERROR(VLOOKUP(I487,Config!$A:$D,3,0),"")</f>
        <v>0</v>
      </c>
      <c r="N487" s="4">
        <f>IFERROR(VLOOKUP(I487,Config!$A:$F,6,0),"")</f>
        <v>0</v>
      </c>
    </row>
    <row r="488" spans="1:14" x14ac:dyDescent="0.25">
      <c r="A488" s="1">
        <v>488</v>
      </c>
      <c r="B488" s="4">
        <f t="shared" si="14"/>
        <v>2021</v>
      </c>
      <c r="C488" s="4">
        <f t="shared" si="15"/>
        <v>3</v>
      </c>
      <c r="D488" s="13">
        <v>44267</v>
      </c>
      <c r="E488" s="11">
        <v>0.6875</v>
      </c>
      <c r="G488" s="4" t="s">
        <v>74</v>
      </c>
      <c r="I488" s="1" t="s">
        <v>25</v>
      </c>
      <c r="J488" s="4" t="str">
        <f>IFERROR(VLOOKUP(I488,Config!$A:$B,2,0),"")</f>
        <v>MPM Cleaning Roll 380*300*10m</v>
      </c>
      <c r="K488" s="1">
        <v>10</v>
      </c>
      <c r="L488" s="4" t="str">
        <f>IFERROR(VLOOKUP(I488,Config!$A:$G,7,0),"")</f>
        <v>Reel</v>
      </c>
      <c r="M488" s="4">
        <f>IFERROR(VLOOKUP(I488,Config!$A:$D,3,0),"")</f>
        <v>0</v>
      </c>
      <c r="N488" s="4">
        <f>IFERROR(VLOOKUP(I488,Config!$A:$F,6,0),"")</f>
        <v>0</v>
      </c>
    </row>
    <row r="489" spans="1:14" x14ac:dyDescent="0.25">
      <c r="A489" s="1">
        <v>489</v>
      </c>
      <c r="B489" s="4">
        <f t="shared" si="14"/>
        <v>2021</v>
      </c>
      <c r="C489" s="4">
        <f t="shared" si="15"/>
        <v>3</v>
      </c>
      <c r="D489" s="13">
        <v>44267</v>
      </c>
      <c r="E489" s="11">
        <v>0.6875</v>
      </c>
      <c r="G489" s="4" t="s">
        <v>74</v>
      </c>
      <c r="I489" s="1" t="s">
        <v>22</v>
      </c>
      <c r="J489" s="4" t="str">
        <f>IFERROR(VLOOKUP(I489,Config!$A:$B,2,0),"")</f>
        <v>Khăn lau phòng sạch (100% polyester)</v>
      </c>
      <c r="K489" s="1">
        <v>1</v>
      </c>
      <c r="L489" s="4" t="str">
        <f>IFERROR(VLOOKUP(I489,Config!$A:$G,7,0),"")</f>
        <v>Pack</v>
      </c>
      <c r="M489" s="4">
        <f>IFERROR(VLOOKUP(I489,Config!$A:$D,3,0),"")</f>
        <v>0</v>
      </c>
      <c r="N489" s="4">
        <f>IFERROR(VLOOKUP(I489,Config!$A:$F,6,0),"")</f>
        <v>0</v>
      </c>
    </row>
    <row r="490" spans="1:14" x14ac:dyDescent="0.25">
      <c r="A490" s="1">
        <v>490</v>
      </c>
      <c r="B490" s="4">
        <f t="shared" si="14"/>
        <v>2021</v>
      </c>
      <c r="C490" s="4">
        <f t="shared" si="15"/>
        <v>3</v>
      </c>
      <c r="D490" s="13">
        <v>44268</v>
      </c>
      <c r="E490" s="11">
        <v>0.54166666666666663</v>
      </c>
      <c r="G490" s="4" t="s">
        <v>74</v>
      </c>
      <c r="I490" s="1" t="s">
        <v>28</v>
      </c>
      <c r="J490" s="4" t="str">
        <f>IFERROR(VLOOKUP(I490,Config!$A:$B,2,0),"")</f>
        <v>Cồn IPA</v>
      </c>
      <c r="K490" s="1">
        <v>3.5</v>
      </c>
      <c r="L490" s="4" t="str">
        <f>IFERROR(VLOOKUP(I490,Config!$A:$G,7,0),"")</f>
        <v>Lít</v>
      </c>
      <c r="M490" s="4">
        <f>IFERROR(VLOOKUP(I490,Config!$A:$D,3,0),"")</f>
        <v>0</v>
      </c>
      <c r="N490" s="4">
        <f>IFERROR(VLOOKUP(I490,Config!$A:$F,6,0),"")</f>
        <v>0</v>
      </c>
    </row>
    <row r="491" spans="1:14" x14ac:dyDescent="0.25">
      <c r="A491" s="1">
        <v>491</v>
      </c>
      <c r="B491" s="4">
        <f t="shared" si="14"/>
        <v>2021</v>
      </c>
      <c r="C491" s="4">
        <f t="shared" si="15"/>
        <v>3</v>
      </c>
      <c r="D491" s="13">
        <v>44268</v>
      </c>
      <c r="E491" s="11">
        <v>0.54166666666666663</v>
      </c>
      <c r="G491" s="4" t="s">
        <v>74</v>
      </c>
      <c r="I491" s="1" t="s">
        <v>23</v>
      </c>
      <c r="J491" s="4" t="str">
        <f>IFERROR(VLOOKUP(I491,Config!$A:$B,2,0),"")</f>
        <v>Giấy lau phòng sạch (55% cellulose, 45% polyester)</v>
      </c>
      <c r="K491" s="1">
        <v>2</v>
      </c>
      <c r="L491" s="4" t="str">
        <f>IFERROR(VLOOKUP(I491,Config!$A:$G,7,0),"")</f>
        <v>Pack</v>
      </c>
      <c r="M491" s="4">
        <f>IFERROR(VLOOKUP(I491,Config!$A:$D,3,0),"")</f>
        <v>0</v>
      </c>
      <c r="N491" s="4">
        <f>IFERROR(VLOOKUP(I491,Config!$A:$F,6,0),"")</f>
        <v>0</v>
      </c>
    </row>
    <row r="492" spans="1:14" x14ac:dyDescent="0.25">
      <c r="A492" s="1">
        <v>492</v>
      </c>
      <c r="B492" s="4">
        <f t="shared" si="14"/>
        <v>2021</v>
      </c>
      <c r="C492" s="4">
        <f t="shared" si="15"/>
        <v>3</v>
      </c>
      <c r="D492" s="13">
        <v>44268</v>
      </c>
      <c r="E492" s="11">
        <v>0.54166666666666663</v>
      </c>
      <c r="G492" s="4" t="s">
        <v>74</v>
      </c>
      <c r="I492" s="1" t="s">
        <v>28</v>
      </c>
      <c r="J492" s="4" t="str">
        <f>IFERROR(VLOOKUP(I492,Config!$A:$B,2,0),"")</f>
        <v>Cồn IPA</v>
      </c>
      <c r="K492" s="1">
        <v>1</v>
      </c>
      <c r="L492" s="4" t="str">
        <f>IFERROR(VLOOKUP(I492,Config!$A:$G,7,0),"")</f>
        <v>Lít</v>
      </c>
      <c r="M492" s="4">
        <f>IFERROR(VLOOKUP(I492,Config!$A:$D,3,0),"")</f>
        <v>0</v>
      </c>
      <c r="N492" s="4">
        <f>IFERROR(VLOOKUP(I492,Config!$A:$F,6,0),"")</f>
        <v>0</v>
      </c>
    </row>
    <row r="493" spans="1:14" x14ac:dyDescent="0.25">
      <c r="A493" s="1">
        <v>493</v>
      </c>
      <c r="B493" s="4">
        <f t="shared" si="14"/>
        <v>2021</v>
      </c>
      <c r="C493" s="4">
        <f t="shared" si="15"/>
        <v>3</v>
      </c>
      <c r="D493" s="13">
        <v>44268</v>
      </c>
      <c r="E493" s="11">
        <v>0.54166666666666663</v>
      </c>
      <c r="G493" s="4" t="s">
        <v>74</v>
      </c>
      <c r="I493" s="1" t="s">
        <v>25</v>
      </c>
      <c r="J493" s="4" t="str">
        <f>IFERROR(VLOOKUP(I493,Config!$A:$B,2,0),"")</f>
        <v>MPM Cleaning Roll 380*300*10m</v>
      </c>
      <c r="K493" s="1">
        <v>5</v>
      </c>
      <c r="L493" s="4" t="str">
        <f>IFERROR(VLOOKUP(I493,Config!$A:$G,7,0),"")</f>
        <v>Reel</v>
      </c>
      <c r="M493" s="4">
        <f>IFERROR(VLOOKUP(I493,Config!$A:$D,3,0),"")</f>
        <v>0</v>
      </c>
      <c r="N493" s="4">
        <f>IFERROR(VLOOKUP(I493,Config!$A:$F,6,0),"")</f>
        <v>0</v>
      </c>
    </row>
    <row r="494" spans="1:14" x14ac:dyDescent="0.25">
      <c r="A494" s="1">
        <v>494</v>
      </c>
      <c r="B494" s="4">
        <f t="shared" si="14"/>
        <v>2021</v>
      </c>
      <c r="C494" s="4">
        <f t="shared" si="15"/>
        <v>3</v>
      </c>
      <c r="D494" s="13">
        <v>44268</v>
      </c>
      <c r="E494" s="11">
        <v>0.54166666666666663</v>
      </c>
      <c r="G494" s="4" t="s">
        <v>74</v>
      </c>
      <c r="I494" s="1" t="s">
        <v>22</v>
      </c>
      <c r="J494" s="4" t="str">
        <f>IFERROR(VLOOKUP(I494,Config!$A:$B,2,0),"")</f>
        <v>Khăn lau phòng sạch (100% polyester)</v>
      </c>
      <c r="K494" s="1">
        <v>1</v>
      </c>
      <c r="L494" s="4" t="str">
        <f>IFERROR(VLOOKUP(I494,Config!$A:$G,7,0),"")</f>
        <v>Pack</v>
      </c>
      <c r="M494" s="4">
        <f>IFERROR(VLOOKUP(I494,Config!$A:$D,3,0),"")</f>
        <v>0</v>
      </c>
      <c r="N494" s="4">
        <f>IFERROR(VLOOKUP(I494,Config!$A:$F,6,0),"")</f>
        <v>0</v>
      </c>
    </row>
    <row r="495" spans="1:14" x14ac:dyDescent="0.25">
      <c r="A495" s="1">
        <v>495</v>
      </c>
      <c r="B495" s="4">
        <f t="shared" si="14"/>
        <v>2021</v>
      </c>
      <c r="C495" s="4">
        <f t="shared" si="15"/>
        <v>3</v>
      </c>
      <c r="D495" s="13">
        <v>44268</v>
      </c>
      <c r="E495" s="11">
        <v>0.54166666666666663</v>
      </c>
      <c r="G495" s="4" t="s">
        <v>74</v>
      </c>
      <c r="I495" s="1" t="s">
        <v>424</v>
      </c>
      <c r="J495" s="4" t="str">
        <f>IFERROR(VLOOKUP(I495,Config!$A:$B,2,0),"")</f>
        <v>Găng tay tĩnh điện màu trắng ( Sz: M)</v>
      </c>
      <c r="K495" s="1">
        <v>60</v>
      </c>
      <c r="L495" s="4" t="str">
        <f>IFERROR(VLOOKUP(I495,Config!$A:$G,7,0),"")</f>
        <v>Pair</v>
      </c>
      <c r="M495" s="4">
        <f>IFERROR(VLOOKUP(I495,Config!$A:$D,3,0),"")</f>
        <v>0</v>
      </c>
      <c r="N495" s="4">
        <f>IFERROR(VLOOKUP(I495,Config!$A:$F,6,0),"")</f>
        <v>0</v>
      </c>
    </row>
    <row r="496" spans="1:14" x14ac:dyDescent="0.25">
      <c r="A496" s="1">
        <v>496</v>
      </c>
      <c r="B496" s="4">
        <f t="shared" si="14"/>
        <v>2021</v>
      </c>
      <c r="C496" s="4">
        <f t="shared" si="15"/>
        <v>3</v>
      </c>
      <c r="D496" s="13">
        <v>44270</v>
      </c>
      <c r="E496" s="11">
        <v>0.44791666666666669</v>
      </c>
      <c r="G496" s="4" t="s">
        <v>74</v>
      </c>
      <c r="I496" s="1" t="s">
        <v>28</v>
      </c>
      <c r="J496" s="4" t="str">
        <f>IFERROR(VLOOKUP(I496,Config!$A:$B,2,0),"")</f>
        <v>Cồn IPA</v>
      </c>
      <c r="K496" s="1">
        <v>2</v>
      </c>
      <c r="L496" s="4" t="str">
        <f>IFERROR(VLOOKUP(I496,Config!$A:$G,7,0),"")</f>
        <v>Lít</v>
      </c>
      <c r="M496" s="4">
        <f>IFERROR(VLOOKUP(I496,Config!$A:$D,3,0),"")</f>
        <v>0</v>
      </c>
      <c r="N496" s="4">
        <f>IFERROR(VLOOKUP(I496,Config!$A:$F,6,0),"")</f>
        <v>0</v>
      </c>
    </row>
    <row r="497" spans="1:14" x14ac:dyDescent="0.25">
      <c r="A497" s="1">
        <v>497</v>
      </c>
      <c r="B497" s="4">
        <f t="shared" si="14"/>
        <v>2021</v>
      </c>
      <c r="C497" s="4">
        <f t="shared" si="15"/>
        <v>3</v>
      </c>
      <c r="D497" s="13">
        <v>44270</v>
      </c>
      <c r="E497" s="11">
        <v>0.44791666666666669</v>
      </c>
      <c r="G497" s="4" t="s">
        <v>74</v>
      </c>
      <c r="I497" s="24" t="s">
        <v>43</v>
      </c>
      <c r="J497" s="4" t="str">
        <f>IFERROR(VLOOKUP(I497,Config!$A:$B,2,0),"")</f>
        <v>Băng dính chịu nhiệt PET( Màu đồng ) 10mm*33m</v>
      </c>
      <c r="K497" s="1">
        <v>22</v>
      </c>
      <c r="L497" s="4" t="str">
        <f>IFERROR(VLOOKUP(I497,Config!$A:$G,7,0),"")</f>
        <v>Reel</v>
      </c>
      <c r="M497" s="4">
        <f>IFERROR(VLOOKUP(I497,Config!$A:$D,3,0),"")</f>
        <v>0</v>
      </c>
      <c r="N497" s="4">
        <f>IFERROR(VLOOKUP(I497,Config!$A:$F,6,0),"")</f>
        <v>0</v>
      </c>
    </row>
    <row r="498" spans="1:14" x14ac:dyDescent="0.25">
      <c r="A498" s="1">
        <v>498</v>
      </c>
      <c r="B498" s="4">
        <f t="shared" si="14"/>
        <v>2021</v>
      </c>
      <c r="C498" s="4">
        <f t="shared" si="15"/>
        <v>3</v>
      </c>
      <c r="D498" s="13">
        <v>44270</v>
      </c>
      <c r="E498" s="11">
        <v>0.44791666666666669</v>
      </c>
      <c r="G498" s="4" t="s">
        <v>74</v>
      </c>
      <c r="I498" s="1" t="s">
        <v>28</v>
      </c>
      <c r="J498" s="4" t="str">
        <f>IFERROR(VLOOKUP(I498,Config!$A:$B,2,0),"")</f>
        <v>Cồn IPA</v>
      </c>
      <c r="K498" s="1">
        <v>3</v>
      </c>
      <c r="L498" s="4" t="str">
        <f>IFERROR(VLOOKUP(I498,Config!$A:$G,7,0),"")</f>
        <v>Lít</v>
      </c>
      <c r="M498" s="4">
        <f>IFERROR(VLOOKUP(I498,Config!$A:$D,3,0),"")</f>
        <v>0</v>
      </c>
      <c r="N498" s="4">
        <f>IFERROR(VLOOKUP(I498,Config!$A:$F,6,0),"")</f>
        <v>0</v>
      </c>
    </row>
    <row r="499" spans="1:14" x14ac:dyDescent="0.25">
      <c r="A499" s="1">
        <v>499</v>
      </c>
      <c r="B499" s="4">
        <f t="shared" si="14"/>
        <v>2021</v>
      </c>
      <c r="C499" s="4">
        <f t="shared" si="15"/>
        <v>3</v>
      </c>
      <c r="D499" s="13">
        <v>44270</v>
      </c>
      <c r="E499" s="11">
        <v>0.44791666666666669</v>
      </c>
      <c r="G499" s="4" t="s">
        <v>74</v>
      </c>
      <c r="I499" s="1" t="s">
        <v>25</v>
      </c>
      <c r="J499" s="4" t="str">
        <f>IFERROR(VLOOKUP(I499,Config!$A:$B,2,0),"")</f>
        <v>MPM Cleaning Roll 380*300*10m</v>
      </c>
      <c r="K499" s="1">
        <v>5</v>
      </c>
      <c r="L499" s="4" t="str">
        <f>IFERROR(VLOOKUP(I499,Config!$A:$G,7,0),"")</f>
        <v>Reel</v>
      </c>
      <c r="M499" s="4">
        <f>IFERROR(VLOOKUP(I499,Config!$A:$D,3,0),"")</f>
        <v>0</v>
      </c>
      <c r="N499" s="4">
        <f>IFERROR(VLOOKUP(I499,Config!$A:$F,6,0),"")</f>
        <v>0</v>
      </c>
    </row>
    <row r="500" spans="1:14" x14ac:dyDescent="0.25">
      <c r="A500" s="1">
        <v>500</v>
      </c>
      <c r="B500" s="4">
        <f t="shared" si="14"/>
        <v>2021</v>
      </c>
      <c r="C500" s="4">
        <f t="shared" si="15"/>
        <v>3</v>
      </c>
      <c r="D500" s="13">
        <v>44271</v>
      </c>
      <c r="E500" s="11">
        <v>0.59722222222222221</v>
      </c>
      <c r="G500" s="4" t="s">
        <v>74</v>
      </c>
      <c r="I500" s="1" t="s">
        <v>28</v>
      </c>
      <c r="J500" s="4" t="str">
        <f>IFERROR(VLOOKUP(I500,Config!$A:$B,2,0),"")</f>
        <v>Cồn IPA</v>
      </c>
      <c r="K500" s="1">
        <v>4</v>
      </c>
      <c r="L500" s="4" t="str">
        <f>IFERROR(VLOOKUP(I500,Config!$A:$G,7,0),"")</f>
        <v>Lít</v>
      </c>
      <c r="M500" s="4">
        <f>IFERROR(VLOOKUP(I500,Config!$A:$D,3,0),"")</f>
        <v>0</v>
      </c>
      <c r="N500" s="4">
        <f>IFERROR(VLOOKUP(I500,Config!$A:$F,6,0),"")</f>
        <v>0</v>
      </c>
    </row>
    <row r="501" spans="1:14" x14ac:dyDescent="0.25">
      <c r="A501" s="1">
        <v>501</v>
      </c>
      <c r="B501" s="4">
        <f t="shared" si="14"/>
        <v>2021</v>
      </c>
      <c r="C501" s="4">
        <f t="shared" si="15"/>
        <v>3</v>
      </c>
      <c r="D501" s="13">
        <v>44271</v>
      </c>
      <c r="E501" s="11">
        <v>0.59722222222222221</v>
      </c>
      <c r="G501" s="4" t="s">
        <v>74</v>
      </c>
      <c r="I501" s="1" t="s">
        <v>22</v>
      </c>
      <c r="J501" s="4" t="str">
        <f>IFERROR(VLOOKUP(I501,Config!$A:$B,2,0),"")</f>
        <v>Khăn lau phòng sạch (100% polyester)</v>
      </c>
      <c r="K501" s="1">
        <v>1</v>
      </c>
      <c r="L501" s="4" t="str">
        <f>IFERROR(VLOOKUP(I501,Config!$A:$G,7,0),"")</f>
        <v>Pack</v>
      </c>
      <c r="M501" s="4">
        <f>IFERROR(VLOOKUP(I501,Config!$A:$D,3,0),"")</f>
        <v>0</v>
      </c>
      <c r="N501" s="4">
        <f>IFERROR(VLOOKUP(I501,Config!$A:$F,6,0),"")</f>
        <v>0</v>
      </c>
    </row>
    <row r="502" spans="1:14" x14ac:dyDescent="0.25">
      <c r="A502" s="1">
        <v>502</v>
      </c>
      <c r="B502" s="4">
        <f t="shared" si="14"/>
        <v>2021</v>
      </c>
      <c r="C502" s="4">
        <f t="shared" si="15"/>
        <v>3</v>
      </c>
      <c r="D502" s="13">
        <v>44271</v>
      </c>
      <c r="E502" s="11">
        <v>0.59722222222222221</v>
      </c>
      <c r="G502" s="4" t="s">
        <v>74</v>
      </c>
      <c r="I502" s="1" t="s">
        <v>23</v>
      </c>
      <c r="J502" s="4" t="str">
        <f>IFERROR(VLOOKUP(I502,Config!$A:$B,2,0),"")</f>
        <v>Giấy lau phòng sạch (55% cellulose, 45% polyester)</v>
      </c>
      <c r="K502" s="1">
        <v>4</v>
      </c>
      <c r="L502" s="4" t="str">
        <f>IFERROR(VLOOKUP(I502,Config!$A:$G,7,0),"")</f>
        <v>Pack</v>
      </c>
      <c r="M502" s="4">
        <f>IFERROR(VLOOKUP(I502,Config!$A:$D,3,0),"")</f>
        <v>0</v>
      </c>
      <c r="N502" s="4">
        <f>IFERROR(VLOOKUP(I502,Config!$A:$F,6,0),"")</f>
        <v>0</v>
      </c>
    </row>
    <row r="503" spans="1:14" x14ac:dyDescent="0.25">
      <c r="A503" s="1">
        <v>503</v>
      </c>
      <c r="B503" s="4">
        <f t="shared" si="14"/>
        <v>2021</v>
      </c>
      <c r="C503" s="4">
        <f t="shared" si="15"/>
        <v>3</v>
      </c>
      <c r="D503" s="13">
        <v>44271</v>
      </c>
      <c r="E503" s="11">
        <v>0.59722222222222221</v>
      </c>
      <c r="G503" s="4" t="s">
        <v>74</v>
      </c>
      <c r="I503" s="1" t="s">
        <v>426</v>
      </c>
      <c r="J503" s="4" t="str">
        <f>IFERROR(VLOOKUP(I503,Config!$A:$B,2,0),"")</f>
        <v>PL Splice Tape 8mm for ASM  FUJI DETECTI</v>
      </c>
      <c r="K503" s="1">
        <v>6</v>
      </c>
      <c r="L503" s="4" t="str">
        <f>IFERROR(VLOOKUP(I503,Config!$A:$G,7,0),"")</f>
        <v>Box</v>
      </c>
      <c r="M503" s="4">
        <f>IFERROR(VLOOKUP(I503,Config!$A:$D,3,0),"")</f>
        <v>0</v>
      </c>
      <c r="N503" s="4">
        <f>IFERROR(VLOOKUP(I503,Config!$A:$F,6,0),"")</f>
        <v>0</v>
      </c>
    </row>
    <row r="504" spans="1:14" x14ac:dyDescent="0.25">
      <c r="A504" s="1">
        <v>504</v>
      </c>
      <c r="B504" s="4">
        <f t="shared" si="14"/>
        <v>2021</v>
      </c>
      <c r="C504" s="4">
        <f t="shared" si="15"/>
        <v>3</v>
      </c>
      <c r="D504" s="13">
        <v>44271</v>
      </c>
      <c r="E504" s="11">
        <v>0.59722222222222221</v>
      </c>
      <c r="G504" s="4" t="s">
        <v>74</v>
      </c>
      <c r="I504" s="1" t="s">
        <v>75</v>
      </c>
      <c r="J504" s="4" t="str">
        <f>IFERROR(VLOOKUP(I504,Config!$A:$B,2,0),"")</f>
        <v>Tape in nhãn máy in cầm tay 12mm</v>
      </c>
      <c r="K504" s="1">
        <v>3</v>
      </c>
      <c r="L504" s="4" t="str">
        <f>IFERROR(VLOOKUP(I504,Config!$A:$G,7,0),"")</f>
        <v>Reel</v>
      </c>
      <c r="M504" s="4">
        <f>IFERROR(VLOOKUP(I504,Config!$A:$D,3,0),"")</f>
        <v>0</v>
      </c>
      <c r="N504" s="4">
        <f>IFERROR(VLOOKUP(I504,Config!$A:$F,6,0),"")</f>
        <v>0</v>
      </c>
    </row>
    <row r="505" spans="1:14" x14ac:dyDescent="0.25">
      <c r="A505" s="1">
        <v>505</v>
      </c>
      <c r="B505" s="4">
        <f t="shared" si="14"/>
        <v>2021</v>
      </c>
      <c r="C505" s="4">
        <f t="shared" si="15"/>
        <v>3</v>
      </c>
      <c r="D505" s="13">
        <v>44271</v>
      </c>
      <c r="E505" s="11">
        <v>0.59722222222222221</v>
      </c>
      <c r="G505" s="4" t="s">
        <v>74</v>
      </c>
      <c r="I505" s="1" t="s">
        <v>28</v>
      </c>
      <c r="J505" s="4" t="str">
        <f>IFERROR(VLOOKUP(I505,Config!$A:$B,2,0),"")</f>
        <v>Cồn IPA</v>
      </c>
      <c r="K505" s="1">
        <v>3</v>
      </c>
      <c r="L505" s="4" t="str">
        <f>IFERROR(VLOOKUP(I505,Config!$A:$G,7,0),"")</f>
        <v>Lít</v>
      </c>
      <c r="M505" s="4">
        <f>IFERROR(VLOOKUP(I505,Config!$A:$D,3,0),"")</f>
        <v>0</v>
      </c>
      <c r="N505" s="4">
        <f>IFERROR(VLOOKUP(I505,Config!$A:$F,6,0),"")</f>
        <v>0</v>
      </c>
    </row>
    <row r="506" spans="1:14" x14ac:dyDescent="0.25">
      <c r="A506" s="1">
        <v>506</v>
      </c>
      <c r="B506" s="4">
        <f t="shared" si="14"/>
        <v>2021</v>
      </c>
      <c r="C506" s="4">
        <f t="shared" si="15"/>
        <v>3</v>
      </c>
      <c r="D506" s="13">
        <v>44271</v>
      </c>
      <c r="E506" s="11">
        <v>0.59722222222222221</v>
      </c>
      <c r="G506" s="4" t="s">
        <v>74</v>
      </c>
      <c r="I506" s="1" t="s">
        <v>25</v>
      </c>
      <c r="J506" s="4" t="str">
        <f>IFERROR(VLOOKUP(I506,Config!$A:$B,2,0),"")</f>
        <v>MPM Cleaning Roll 380*300*10m</v>
      </c>
      <c r="K506" s="1">
        <v>5</v>
      </c>
      <c r="L506" s="4" t="str">
        <f>IFERROR(VLOOKUP(I506,Config!$A:$G,7,0),"")</f>
        <v>Reel</v>
      </c>
      <c r="M506" s="4">
        <f>IFERROR(VLOOKUP(I506,Config!$A:$D,3,0),"")</f>
        <v>0</v>
      </c>
      <c r="N506" s="4">
        <f>IFERROR(VLOOKUP(I506,Config!$A:$F,6,0),"")</f>
        <v>0</v>
      </c>
    </row>
    <row r="507" spans="1:14" x14ac:dyDescent="0.25">
      <c r="A507" s="1">
        <v>507</v>
      </c>
      <c r="B507" s="4">
        <f t="shared" si="14"/>
        <v>2021</v>
      </c>
      <c r="C507" s="4">
        <f t="shared" si="15"/>
        <v>3</v>
      </c>
      <c r="D507" s="13">
        <v>44271</v>
      </c>
      <c r="E507" s="11">
        <v>0.59722222222222221</v>
      </c>
      <c r="G507" s="4" t="s">
        <v>74</v>
      </c>
      <c r="I507" s="1" t="s">
        <v>56</v>
      </c>
      <c r="J507" s="4" t="str">
        <f>IFERROR(VLOOKUP(I507,Config!$A:$B,2,0),"")</f>
        <v>Giấy in tem kem hàn, flux loại to</v>
      </c>
      <c r="K507" s="1">
        <v>3</v>
      </c>
      <c r="L507" s="4" t="str">
        <f>IFERROR(VLOOKUP(I507,Config!$A:$G,7,0),"")</f>
        <v>Reel</v>
      </c>
      <c r="M507" s="4">
        <f>IFERROR(VLOOKUP(I507,Config!$A:$D,3,0),"")</f>
        <v>0</v>
      </c>
      <c r="N507" s="4">
        <f>IFERROR(VLOOKUP(I507,Config!$A:$F,6,0),"")</f>
        <v>0</v>
      </c>
    </row>
    <row r="508" spans="1:14" x14ac:dyDescent="0.25">
      <c r="A508" s="1">
        <v>508</v>
      </c>
      <c r="B508" s="4">
        <f t="shared" si="14"/>
        <v>2021</v>
      </c>
      <c r="C508" s="4">
        <f t="shared" si="15"/>
        <v>3</v>
      </c>
      <c r="D508" s="13">
        <v>44272</v>
      </c>
      <c r="E508" s="11">
        <v>0.66666666666666663</v>
      </c>
      <c r="G508" s="4" t="s">
        <v>74</v>
      </c>
      <c r="I508" s="1" t="s">
        <v>424</v>
      </c>
      <c r="J508" s="4" t="str">
        <f>IFERROR(VLOOKUP(I508,Config!$A:$B,2,0),"")</f>
        <v>Găng tay tĩnh điện màu trắng ( Sz: M)</v>
      </c>
      <c r="K508" s="1">
        <v>60</v>
      </c>
      <c r="L508" s="4" t="str">
        <f>IFERROR(VLOOKUP(I508,Config!$A:$G,7,0),"")</f>
        <v>Pair</v>
      </c>
      <c r="M508" s="4">
        <f>IFERROR(VLOOKUP(I508,Config!$A:$D,3,0),"")</f>
        <v>0</v>
      </c>
      <c r="N508" s="4">
        <f>IFERROR(VLOOKUP(I508,Config!$A:$F,6,0),"")</f>
        <v>0</v>
      </c>
    </row>
    <row r="509" spans="1:14" x14ac:dyDescent="0.25">
      <c r="A509" s="1">
        <v>509</v>
      </c>
      <c r="B509" s="4">
        <f t="shared" si="14"/>
        <v>2021</v>
      </c>
      <c r="C509" s="4">
        <f t="shared" si="15"/>
        <v>3</v>
      </c>
      <c r="D509" s="13">
        <v>44272</v>
      </c>
      <c r="E509" s="11">
        <v>0.66666666666666663</v>
      </c>
      <c r="G509" s="4" t="s">
        <v>74</v>
      </c>
      <c r="I509" s="1" t="s">
        <v>29</v>
      </c>
      <c r="J509" s="4" t="str">
        <f>IFERROR(VLOOKUP(I509,Config!$A:$B,2,0),"")</f>
        <v>Khẩu trang</v>
      </c>
      <c r="K509" s="1">
        <v>6</v>
      </c>
      <c r="L509" s="4" t="str">
        <f>IFERROR(VLOOKUP(I509,Config!$A:$G,7,0),"")</f>
        <v>Pack</v>
      </c>
      <c r="M509" s="4">
        <f>IFERROR(VLOOKUP(I509,Config!$A:$D,3,0),"")</f>
        <v>0</v>
      </c>
      <c r="N509" s="4">
        <f>IFERROR(VLOOKUP(I509,Config!$A:$F,6,0),"")</f>
        <v>0</v>
      </c>
    </row>
    <row r="510" spans="1:14" x14ac:dyDescent="0.25">
      <c r="A510" s="1">
        <v>510</v>
      </c>
      <c r="B510" s="4">
        <f t="shared" si="14"/>
        <v>2021</v>
      </c>
      <c r="C510" s="4">
        <f t="shared" si="15"/>
        <v>3</v>
      </c>
      <c r="D510" s="13">
        <v>44272</v>
      </c>
      <c r="E510" s="11">
        <v>0.66666666666666663</v>
      </c>
      <c r="G510" s="4" t="s">
        <v>74</v>
      </c>
      <c r="I510" s="24" t="s">
        <v>46</v>
      </c>
      <c r="J510" s="4" t="str">
        <f>IFERROR(VLOOKUP(I510,Config!$A:$B,2,0),"")</f>
        <v>Băng dính 3M vệ sinh Nozzle</v>
      </c>
      <c r="K510" s="1">
        <v>1</v>
      </c>
      <c r="L510" s="4" t="str">
        <f>IFERROR(VLOOKUP(I510,Config!$A:$G,7,0),"")</f>
        <v>Reel</v>
      </c>
      <c r="M510" s="4">
        <f>IFERROR(VLOOKUP(I510,Config!$A:$D,3,0),"")</f>
        <v>0</v>
      </c>
      <c r="N510" s="4">
        <f>IFERROR(VLOOKUP(I510,Config!$A:$F,6,0),"")</f>
        <v>0</v>
      </c>
    </row>
    <row r="511" spans="1:14" x14ac:dyDescent="0.25">
      <c r="A511" s="1">
        <v>511</v>
      </c>
      <c r="B511" s="4">
        <f t="shared" si="14"/>
        <v>2021</v>
      </c>
      <c r="C511" s="4">
        <f t="shared" si="15"/>
        <v>3</v>
      </c>
      <c r="D511" s="13">
        <v>44272</v>
      </c>
      <c r="E511" s="11">
        <v>0.66666666666666663</v>
      </c>
      <c r="G511" s="4" t="s">
        <v>74</v>
      </c>
      <c r="I511" s="1" t="s">
        <v>28</v>
      </c>
      <c r="J511" s="4" t="str">
        <f>IFERROR(VLOOKUP(I511,Config!$A:$B,2,0),"")</f>
        <v>Cồn IPA</v>
      </c>
      <c r="K511" s="1">
        <v>5</v>
      </c>
      <c r="L511" s="4" t="str">
        <f>IFERROR(VLOOKUP(I511,Config!$A:$G,7,0),"")</f>
        <v>Lít</v>
      </c>
      <c r="M511" s="4">
        <f>IFERROR(VLOOKUP(I511,Config!$A:$D,3,0),"")</f>
        <v>0</v>
      </c>
      <c r="N511" s="4">
        <f>IFERROR(VLOOKUP(I511,Config!$A:$F,6,0),"")</f>
        <v>0</v>
      </c>
    </row>
    <row r="512" spans="1:14" x14ac:dyDescent="0.25">
      <c r="A512" s="1">
        <v>512</v>
      </c>
      <c r="B512" s="4">
        <f t="shared" si="14"/>
        <v>2021</v>
      </c>
      <c r="C512" s="4">
        <f t="shared" si="15"/>
        <v>3</v>
      </c>
      <c r="D512" s="13">
        <v>44272</v>
      </c>
      <c r="E512" s="11">
        <v>0.66666666666666663</v>
      </c>
      <c r="G512" s="4" t="s">
        <v>74</v>
      </c>
      <c r="I512" s="1" t="s">
        <v>22</v>
      </c>
      <c r="J512" s="4" t="str">
        <f>IFERROR(VLOOKUP(I512,Config!$A:$B,2,0),"")</f>
        <v>Khăn lau phòng sạch (100% polyester)</v>
      </c>
      <c r="K512" s="1">
        <v>2</v>
      </c>
      <c r="L512" s="4" t="str">
        <f>IFERROR(VLOOKUP(I512,Config!$A:$G,7,0),"")</f>
        <v>Pack</v>
      </c>
      <c r="M512" s="4">
        <f>IFERROR(VLOOKUP(I512,Config!$A:$D,3,0),"")</f>
        <v>0</v>
      </c>
      <c r="N512" s="4">
        <f>IFERROR(VLOOKUP(I512,Config!$A:$F,6,0),"")</f>
        <v>0</v>
      </c>
    </row>
    <row r="513" spans="1:14" x14ac:dyDescent="0.25">
      <c r="A513" s="1">
        <v>513</v>
      </c>
      <c r="B513" s="4">
        <f t="shared" ref="B513:B576" si="16">YEAR(D513)</f>
        <v>2021</v>
      </c>
      <c r="C513" s="4">
        <f t="shared" ref="C513:C576" si="17">MONTH(D513)</f>
        <v>3</v>
      </c>
      <c r="D513" s="13">
        <v>44272</v>
      </c>
      <c r="E513" s="11">
        <v>0.66666666666666663</v>
      </c>
      <c r="G513" s="4" t="s">
        <v>74</v>
      </c>
      <c r="I513" s="1" t="s">
        <v>23</v>
      </c>
      <c r="J513" s="4" t="str">
        <f>IFERROR(VLOOKUP(I513,Config!$A:$B,2,0),"")</f>
        <v>Giấy lau phòng sạch (55% cellulose, 45% polyester)</v>
      </c>
      <c r="K513" s="1">
        <v>1</v>
      </c>
      <c r="L513" s="4" t="str">
        <f>IFERROR(VLOOKUP(I513,Config!$A:$G,7,0),"")</f>
        <v>Pack</v>
      </c>
      <c r="M513" s="4">
        <f>IFERROR(VLOOKUP(I513,Config!$A:$D,3,0),"")</f>
        <v>0</v>
      </c>
      <c r="N513" s="4">
        <f>IFERROR(VLOOKUP(I513,Config!$A:$F,6,0),"")</f>
        <v>0</v>
      </c>
    </row>
    <row r="514" spans="1:14" x14ac:dyDescent="0.25">
      <c r="A514" s="1">
        <v>514</v>
      </c>
      <c r="B514" s="4">
        <f t="shared" si="16"/>
        <v>2021</v>
      </c>
      <c r="C514" s="4">
        <f t="shared" si="17"/>
        <v>3</v>
      </c>
      <c r="D514" s="13">
        <v>44272</v>
      </c>
      <c r="E514" s="11">
        <v>0.66666666666666663</v>
      </c>
      <c r="G514" s="4" t="s">
        <v>74</v>
      </c>
      <c r="I514" s="1" t="s">
        <v>27</v>
      </c>
      <c r="J514" s="4" t="str">
        <f>IFERROR(VLOOKUP(I514,Config!$A:$B,2,0),"")</f>
        <v>Nitrile gloves size M</v>
      </c>
      <c r="K514" s="1">
        <v>2</v>
      </c>
      <c r="L514" s="4" t="str">
        <f>IFERROR(VLOOKUP(I514,Config!$A:$G,7,0),"")</f>
        <v>Pack</v>
      </c>
      <c r="M514" s="4">
        <f>IFERROR(VLOOKUP(I514,Config!$A:$D,3,0),"")</f>
        <v>0</v>
      </c>
      <c r="N514" s="4">
        <f>IFERROR(VLOOKUP(I514,Config!$A:$F,6,0),"")</f>
        <v>0</v>
      </c>
    </row>
    <row r="515" spans="1:14" x14ac:dyDescent="0.25">
      <c r="A515" s="1">
        <v>515</v>
      </c>
      <c r="B515" s="4">
        <f t="shared" si="16"/>
        <v>2021</v>
      </c>
      <c r="C515" s="4">
        <f t="shared" si="17"/>
        <v>3</v>
      </c>
      <c r="D515" s="13">
        <v>44272</v>
      </c>
      <c r="E515" s="11">
        <v>0.66666666666666663</v>
      </c>
      <c r="G515" s="4" t="s">
        <v>74</v>
      </c>
      <c r="I515" s="1" t="s">
        <v>56</v>
      </c>
      <c r="J515" s="4" t="str">
        <f>IFERROR(VLOOKUP(I515,Config!$A:$B,2,0),"")</f>
        <v>Giấy in tem kem hàn, flux loại to</v>
      </c>
      <c r="K515" s="1">
        <v>2</v>
      </c>
      <c r="L515" s="4" t="str">
        <f>IFERROR(VLOOKUP(I515,Config!$A:$G,7,0),"")</f>
        <v>Reel</v>
      </c>
      <c r="M515" s="4">
        <f>IFERROR(VLOOKUP(I515,Config!$A:$D,3,0),"")</f>
        <v>0</v>
      </c>
      <c r="N515" s="4">
        <f>IFERROR(VLOOKUP(I515,Config!$A:$F,6,0),"")</f>
        <v>0</v>
      </c>
    </row>
    <row r="516" spans="1:14" x14ac:dyDescent="0.25">
      <c r="A516" s="1">
        <v>516</v>
      </c>
      <c r="B516" s="4">
        <f t="shared" si="16"/>
        <v>2021</v>
      </c>
      <c r="C516" s="4">
        <f t="shared" si="17"/>
        <v>3</v>
      </c>
      <c r="D516" s="13">
        <v>44272</v>
      </c>
      <c r="E516" s="11">
        <v>0.66666666666666663</v>
      </c>
      <c r="G516" s="4" t="s">
        <v>74</v>
      </c>
      <c r="I516" s="1" t="s">
        <v>28</v>
      </c>
      <c r="J516" s="4" t="str">
        <f>IFERROR(VLOOKUP(I516,Config!$A:$B,2,0),"")</f>
        <v>Cồn IPA</v>
      </c>
      <c r="K516" s="1">
        <v>41</v>
      </c>
      <c r="L516" s="4" t="str">
        <f>IFERROR(VLOOKUP(I516,Config!$A:$G,7,0),"")</f>
        <v>Lít</v>
      </c>
      <c r="M516" s="4">
        <f>IFERROR(VLOOKUP(I516,Config!$A:$D,3,0),"")</f>
        <v>0</v>
      </c>
      <c r="N516" s="4">
        <f>IFERROR(VLOOKUP(I516,Config!$A:$F,6,0),"")</f>
        <v>0</v>
      </c>
    </row>
    <row r="517" spans="1:14" x14ac:dyDescent="0.25">
      <c r="A517" s="1">
        <v>517</v>
      </c>
      <c r="B517" s="4">
        <f t="shared" si="16"/>
        <v>2021</v>
      </c>
      <c r="C517" s="4">
        <f t="shared" si="17"/>
        <v>3</v>
      </c>
      <c r="D517" s="13">
        <v>44272</v>
      </c>
      <c r="E517" s="11">
        <v>0.66666666666666663</v>
      </c>
      <c r="G517" s="4" t="s">
        <v>74</v>
      </c>
      <c r="I517" s="1" t="s">
        <v>25</v>
      </c>
      <c r="J517" s="4" t="str">
        <f>IFERROR(VLOOKUP(I517,Config!$A:$B,2,0),"")</f>
        <v>MPM Cleaning Roll 380*300*10m</v>
      </c>
      <c r="K517" s="1">
        <v>5</v>
      </c>
      <c r="L517" s="4" t="str">
        <f>IFERROR(VLOOKUP(I517,Config!$A:$G,7,0),"")</f>
        <v>Reel</v>
      </c>
      <c r="M517" s="4">
        <f>IFERROR(VLOOKUP(I517,Config!$A:$D,3,0),"")</f>
        <v>0</v>
      </c>
      <c r="N517" s="4">
        <f>IFERROR(VLOOKUP(I517,Config!$A:$F,6,0),"")</f>
        <v>0</v>
      </c>
    </row>
    <row r="518" spans="1:14" x14ac:dyDescent="0.25">
      <c r="A518" s="1">
        <v>518</v>
      </c>
      <c r="B518" s="4">
        <f t="shared" si="16"/>
        <v>2021</v>
      </c>
      <c r="C518" s="4">
        <f t="shared" si="17"/>
        <v>3</v>
      </c>
      <c r="D518" s="13">
        <v>44272</v>
      </c>
      <c r="E518" s="11">
        <v>0.66666666666666663</v>
      </c>
      <c r="G518" s="4" t="s">
        <v>74</v>
      </c>
      <c r="I518" s="1" t="s">
        <v>27</v>
      </c>
      <c r="J518" s="4" t="str">
        <f>IFERROR(VLOOKUP(I518,Config!$A:$B,2,0),"")</f>
        <v>Nitrile gloves size M</v>
      </c>
      <c r="K518" s="1">
        <v>2</v>
      </c>
      <c r="L518" s="4" t="str">
        <f>IFERROR(VLOOKUP(I518,Config!$A:$G,7,0),"")</f>
        <v>Pack</v>
      </c>
      <c r="M518" s="4">
        <f>IFERROR(VLOOKUP(I518,Config!$A:$D,3,0),"")</f>
        <v>0</v>
      </c>
      <c r="N518" s="4">
        <f>IFERROR(VLOOKUP(I518,Config!$A:$F,6,0),"")</f>
        <v>0</v>
      </c>
    </row>
    <row r="519" spans="1:14" x14ac:dyDescent="0.25">
      <c r="A519" s="1">
        <v>519</v>
      </c>
      <c r="B519" s="4">
        <f t="shared" si="16"/>
        <v>2021</v>
      </c>
      <c r="C519" s="4">
        <f t="shared" si="17"/>
        <v>3</v>
      </c>
      <c r="D519" s="13">
        <v>44272</v>
      </c>
      <c r="E519" s="11">
        <v>0.66666666666666663</v>
      </c>
      <c r="G519" s="4" t="s">
        <v>74</v>
      </c>
      <c r="I519" s="1" t="s">
        <v>426</v>
      </c>
      <c r="J519" s="4" t="str">
        <f>IFERROR(VLOOKUP(I519,Config!$A:$B,2,0),"")</f>
        <v>PL Splice Tape 8mm for ASM  FUJI DETECTI</v>
      </c>
      <c r="K519" s="1">
        <v>6</v>
      </c>
      <c r="L519" s="4" t="str">
        <f>IFERROR(VLOOKUP(I519,Config!$A:$G,7,0),"")</f>
        <v>Box</v>
      </c>
      <c r="M519" s="4">
        <f>IFERROR(VLOOKUP(I519,Config!$A:$D,3,0),"")</f>
        <v>0</v>
      </c>
      <c r="N519" s="4">
        <f>IFERROR(VLOOKUP(I519,Config!$A:$F,6,0),"")</f>
        <v>0</v>
      </c>
    </row>
    <row r="520" spans="1:14" x14ac:dyDescent="0.25">
      <c r="A520" s="1">
        <v>520</v>
      </c>
      <c r="B520" s="4">
        <f t="shared" si="16"/>
        <v>2021</v>
      </c>
      <c r="C520" s="4">
        <f t="shared" si="17"/>
        <v>3</v>
      </c>
      <c r="D520" s="13">
        <v>44272</v>
      </c>
      <c r="E520" s="11">
        <v>0.66666666666666663</v>
      </c>
      <c r="G520" s="4" t="s">
        <v>74</v>
      </c>
      <c r="I520" s="1" t="s">
        <v>23</v>
      </c>
      <c r="J520" s="4" t="str">
        <f>IFERROR(VLOOKUP(I520,Config!$A:$B,2,0),"")</f>
        <v>Giấy lau phòng sạch (55% cellulose, 45% polyester)</v>
      </c>
      <c r="K520" s="1">
        <v>2</v>
      </c>
      <c r="L520" s="4" t="str">
        <f>IFERROR(VLOOKUP(I520,Config!$A:$G,7,0),"")</f>
        <v>Pack</v>
      </c>
      <c r="M520" s="4">
        <f>IFERROR(VLOOKUP(I520,Config!$A:$D,3,0),"")</f>
        <v>0</v>
      </c>
      <c r="N520" s="4">
        <f>IFERROR(VLOOKUP(I520,Config!$A:$F,6,0),"")</f>
        <v>0</v>
      </c>
    </row>
    <row r="521" spans="1:14" x14ac:dyDescent="0.25">
      <c r="A521" s="1">
        <v>521</v>
      </c>
      <c r="B521" s="4">
        <f t="shared" si="16"/>
        <v>2021</v>
      </c>
      <c r="C521" s="4">
        <f t="shared" si="17"/>
        <v>3</v>
      </c>
      <c r="D521" s="13">
        <v>44272</v>
      </c>
      <c r="E521" s="11">
        <v>0.66666666666666663</v>
      </c>
      <c r="G521" s="4" t="s">
        <v>74</v>
      </c>
      <c r="I521" s="1" t="s">
        <v>22</v>
      </c>
      <c r="J521" s="4" t="str">
        <f>IFERROR(VLOOKUP(I521,Config!$A:$B,2,0),"")</f>
        <v>Khăn lau phòng sạch (100% polyester)</v>
      </c>
      <c r="K521" s="1">
        <v>1</v>
      </c>
      <c r="L521" s="4" t="str">
        <f>IFERROR(VLOOKUP(I521,Config!$A:$G,7,0),"")</f>
        <v>Pack</v>
      </c>
      <c r="M521" s="4">
        <f>IFERROR(VLOOKUP(I521,Config!$A:$D,3,0),"")</f>
        <v>0</v>
      </c>
      <c r="N521" s="4">
        <f>IFERROR(VLOOKUP(I521,Config!$A:$F,6,0),"")</f>
        <v>0</v>
      </c>
    </row>
    <row r="522" spans="1:14" x14ac:dyDescent="0.25">
      <c r="A522" s="1">
        <v>522</v>
      </c>
      <c r="B522" s="4">
        <f t="shared" si="16"/>
        <v>2021</v>
      </c>
      <c r="C522" s="4">
        <f t="shared" si="17"/>
        <v>3</v>
      </c>
      <c r="D522" s="13">
        <v>44273</v>
      </c>
      <c r="E522" s="11">
        <v>0.58333333333333337</v>
      </c>
      <c r="G522" s="4" t="s">
        <v>74</v>
      </c>
      <c r="I522" s="1" t="s">
        <v>28</v>
      </c>
      <c r="J522" s="4" t="str">
        <f>IFERROR(VLOOKUP(I522,Config!$A:$B,2,0),"")</f>
        <v>Cồn IPA</v>
      </c>
      <c r="K522" s="1">
        <v>3</v>
      </c>
      <c r="L522" s="4" t="str">
        <f>IFERROR(VLOOKUP(I522,Config!$A:$G,7,0),"")</f>
        <v>Lít</v>
      </c>
      <c r="M522" s="4">
        <f>IFERROR(VLOOKUP(I522,Config!$A:$D,3,0),"")</f>
        <v>0</v>
      </c>
      <c r="N522" s="4">
        <f>IFERROR(VLOOKUP(I522,Config!$A:$F,6,0),"")</f>
        <v>0</v>
      </c>
    </row>
    <row r="523" spans="1:14" x14ac:dyDescent="0.25">
      <c r="A523" s="1">
        <v>523</v>
      </c>
      <c r="B523" s="4">
        <f t="shared" si="16"/>
        <v>2021</v>
      </c>
      <c r="C523" s="4">
        <f t="shared" si="17"/>
        <v>3</v>
      </c>
      <c r="D523" s="13">
        <v>44273</v>
      </c>
      <c r="E523" s="11">
        <v>0.58333333333333337</v>
      </c>
      <c r="G523" s="4" t="s">
        <v>74</v>
      </c>
      <c r="I523" s="24" t="s">
        <v>458</v>
      </c>
      <c r="J523" s="4" t="str">
        <f>IFERROR(VLOOKUP(I523,Config!$A:$B,2,0),"")</f>
        <v>Tăm bông vệ sinh head ASM</v>
      </c>
      <c r="K523" s="1">
        <v>2</v>
      </c>
      <c r="L523" s="4" t="str">
        <f>IFERROR(VLOOKUP(I523,Config!$A:$G,7,0),"")</f>
        <v>Pack</v>
      </c>
      <c r="M523" s="4">
        <f>IFERROR(VLOOKUP(I523,Config!$A:$D,3,0),"")</f>
        <v>0</v>
      </c>
      <c r="N523" s="4" t="str">
        <f>IFERROR(VLOOKUP(I523,Config!$A:$F,6,0),"")</f>
        <v>00388764-03</v>
      </c>
    </row>
    <row r="524" spans="1:14" x14ac:dyDescent="0.25">
      <c r="A524" s="1">
        <v>524</v>
      </c>
      <c r="B524" s="4">
        <f t="shared" si="16"/>
        <v>2021</v>
      </c>
      <c r="C524" s="4">
        <f t="shared" si="17"/>
        <v>3</v>
      </c>
      <c r="D524" s="13">
        <v>44273</v>
      </c>
      <c r="E524" s="11">
        <v>0.58333333333333337</v>
      </c>
      <c r="G524" s="4" t="s">
        <v>74</v>
      </c>
      <c r="I524" s="24" t="s">
        <v>33</v>
      </c>
      <c r="J524" s="4" t="str">
        <f>IFERROR(VLOOKUP(I524,Config!$A:$B,2,0),"")</f>
        <v>Băng dính xanh dương 5cm</v>
      </c>
      <c r="K524" s="1">
        <v>3</v>
      </c>
      <c r="L524" s="4" t="str">
        <f>IFERROR(VLOOKUP(I524,Config!$A:$G,7,0),"")</f>
        <v>Reel</v>
      </c>
      <c r="M524" s="4">
        <f>IFERROR(VLOOKUP(I524,Config!$A:$D,3,0),"")</f>
        <v>0</v>
      </c>
      <c r="N524" s="4">
        <f>IFERROR(VLOOKUP(I524,Config!$A:$F,6,0),"")</f>
        <v>0</v>
      </c>
    </row>
    <row r="525" spans="1:14" x14ac:dyDescent="0.25">
      <c r="A525" s="1">
        <v>525</v>
      </c>
      <c r="B525" s="4">
        <f t="shared" si="16"/>
        <v>2021</v>
      </c>
      <c r="C525" s="4">
        <f t="shared" si="17"/>
        <v>3</v>
      </c>
      <c r="D525" s="13">
        <v>44273</v>
      </c>
      <c r="E525" s="11">
        <v>0.58333333333333337</v>
      </c>
      <c r="G525" s="4" t="s">
        <v>74</v>
      </c>
      <c r="I525" s="1" t="s">
        <v>27</v>
      </c>
      <c r="J525" s="4" t="str">
        <f>IFERROR(VLOOKUP(I525,Config!$A:$B,2,0),"")</f>
        <v>Nitrile gloves size M</v>
      </c>
      <c r="K525" s="1">
        <v>2</v>
      </c>
      <c r="L525" s="4" t="str">
        <f>IFERROR(VLOOKUP(I525,Config!$A:$G,7,0),"")</f>
        <v>Pack</v>
      </c>
      <c r="M525" s="4">
        <f>IFERROR(VLOOKUP(I525,Config!$A:$D,3,0),"")</f>
        <v>0</v>
      </c>
      <c r="N525" s="4">
        <f>IFERROR(VLOOKUP(I525,Config!$A:$F,6,0),"")</f>
        <v>0</v>
      </c>
    </row>
    <row r="526" spans="1:14" x14ac:dyDescent="0.25">
      <c r="A526" s="1">
        <v>526</v>
      </c>
      <c r="B526" s="4">
        <f t="shared" si="16"/>
        <v>2021</v>
      </c>
      <c r="C526" s="4">
        <f t="shared" si="17"/>
        <v>3</v>
      </c>
      <c r="D526" s="13">
        <v>44273</v>
      </c>
      <c r="E526" s="11">
        <v>0.58333333333333337</v>
      </c>
      <c r="G526" s="4" t="s">
        <v>74</v>
      </c>
      <c r="I526" s="1" t="s">
        <v>28</v>
      </c>
      <c r="J526" s="4" t="str">
        <f>IFERROR(VLOOKUP(I526,Config!$A:$B,2,0),"")</f>
        <v>Cồn IPA</v>
      </c>
      <c r="K526" s="1">
        <v>3</v>
      </c>
      <c r="L526" s="4" t="str">
        <f>IFERROR(VLOOKUP(I526,Config!$A:$G,7,0),"")</f>
        <v>Lít</v>
      </c>
      <c r="M526" s="4">
        <f>IFERROR(VLOOKUP(I526,Config!$A:$D,3,0),"")</f>
        <v>0</v>
      </c>
      <c r="N526" s="4">
        <f>IFERROR(VLOOKUP(I526,Config!$A:$F,6,0),"")</f>
        <v>0</v>
      </c>
    </row>
    <row r="527" spans="1:14" x14ac:dyDescent="0.25">
      <c r="A527" s="1">
        <v>527</v>
      </c>
      <c r="B527" s="4">
        <f t="shared" si="16"/>
        <v>2021</v>
      </c>
      <c r="C527" s="4">
        <f t="shared" si="17"/>
        <v>3</v>
      </c>
      <c r="D527" s="13">
        <v>44273</v>
      </c>
      <c r="E527" s="11">
        <v>0.58333333333333337</v>
      </c>
      <c r="G527" s="4" t="s">
        <v>74</v>
      </c>
      <c r="I527" s="1" t="s">
        <v>25</v>
      </c>
      <c r="J527" s="4" t="str">
        <f>IFERROR(VLOOKUP(I527,Config!$A:$B,2,0),"")</f>
        <v>MPM Cleaning Roll 380*300*10m</v>
      </c>
      <c r="K527" s="1">
        <v>10</v>
      </c>
      <c r="L527" s="4" t="str">
        <f>IFERROR(VLOOKUP(I527,Config!$A:$G,7,0),"")</f>
        <v>Reel</v>
      </c>
      <c r="M527" s="4">
        <f>IFERROR(VLOOKUP(I527,Config!$A:$D,3,0),"")</f>
        <v>0</v>
      </c>
      <c r="N527" s="4">
        <f>IFERROR(VLOOKUP(I527,Config!$A:$F,6,0),"")</f>
        <v>0</v>
      </c>
    </row>
    <row r="528" spans="1:14" x14ac:dyDescent="0.25">
      <c r="A528" s="1">
        <v>528</v>
      </c>
      <c r="B528" s="4">
        <f t="shared" si="16"/>
        <v>2021</v>
      </c>
      <c r="C528" s="4">
        <f t="shared" si="17"/>
        <v>3</v>
      </c>
      <c r="D528" s="13">
        <v>44273</v>
      </c>
      <c r="E528" s="11">
        <v>0.58333333333333337</v>
      </c>
      <c r="G528" s="4" t="s">
        <v>74</v>
      </c>
      <c r="I528" s="1" t="s">
        <v>22</v>
      </c>
      <c r="J528" s="4" t="str">
        <f>IFERROR(VLOOKUP(I528,Config!$A:$B,2,0),"")</f>
        <v>Khăn lau phòng sạch (100% polyester)</v>
      </c>
      <c r="K528" s="1">
        <v>1</v>
      </c>
      <c r="L528" s="4" t="str">
        <f>IFERROR(VLOOKUP(I528,Config!$A:$G,7,0),"")</f>
        <v>Pack</v>
      </c>
      <c r="M528" s="4">
        <f>IFERROR(VLOOKUP(I528,Config!$A:$D,3,0),"")</f>
        <v>0</v>
      </c>
      <c r="N528" s="4">
        <f>IFERROR(VLOOKUP(I528,Config!$A:$F,6,0),"")</f>
        <v>0</v>
      </c>
    </row>
    <row r="529" spans="1:14" x14ac:dyDescent="0.25">
      <c r="A529" s="1">
        <v>529</v>
      </c>
      <c r="B529" s="4">
        <f t="shared" si="16"/>
        <v>2021</v>
      </c>
      <c r="C529" s="4">
        <f t="shared" si="17"/>
        <v>3</v>
      </c>
      <c r="D529" s="13">
        <v>44273</v>
      </c>
      <c r="E529" s="11">
        <v>0.58333333333333337</v>
      </c>
      <c r="G529" s="4" t="s">
        <v>74</v>
      </c>
      <c r="I529" s="1" t="s">
        <v>23</v>
      </c>
      <c r="J529" s="4" t="str">
        <f>IFERROR(VLOOKUP(I529,Config!$A:$B,2,0),"")</f>
        <v>Giấy lau phòng sạch (55% cellulose, 45% polyester)</v>
      </c>
      <c r="K529" s="1">
        <v>1</v>
      </c>
      <c r="L529" s="4" t="str">
        <f>IFERROR(VLOOKUP(I529,Config!$A:$G,7,0),"")</f>
        <v>Pack</v>
      </c>
      <c r="M529" s="4">
        <f>IFERROR(VLOOKUP(I529,Config!$A:$D,3,0),"")</f>
        <v>0</v>
      </c>
      <c r="N529" s="4">
        <f>IFERROR(VLOOKUP(I529,Config!$A:$F,6,0),"")</f>
        <v>0</v>
      </c>
    </row>
    <row r="530" spans="1:14" x14ac:dyDescent="0.25">
      <c r="A530" s="1">
        <v>530</v>
      </c>
      <c r="B530" s="4">
        <f t="shared" si="16"/>
        <v>2021</v>
      </c>
      <c r="C530" s="4">
        <f t="shared" si="17"/>
        <v>3</v>
      </c>
      <c r="D530" s="13">
        <v>44273</v>
      </c>
      <c r="E530" s="11">
        <v>0.58333333333333337</v>
      </c>
      <c r="G530" s="4" t="s">
        <v>74</v>
      </c>
      <c r="I530" s="24" t="s">
        <v>42</v>
      </c>
      <c r="J530" s="4" t="str">
        <f>IFERROR(VLOOKUP(I530,Config!$A:$B,2,0),"")</f>
        <v>Băng dính 2 mặt 3M</v>
      </c>
      <c r="K530" s="1">
        <v>1</v>
      </c>
      <c r="L530" s="4" t="str">
        <f>IFERROR(VLOOKUP(I530,Config!$A:$G,7,0),"")</f>
        <v>Reel</v>
      </c>
      <c r="M530" s="4">
        <f>IFERROR(VLOOKUP(I530,Config!$A:$D,3,0),"")</f>
        <v>0</v>
      </c>
      <c r="N530" s="4">
        <f>IFERROR(VLOOKUP(I530,Config!$A:$F,6,0),"")</f>
        <v>0</v>
      </c>
    </row>
    <row r="531" spans="1:14" x14ac:dyDescent="0.25">
      <c r="A531" s="1">
        <v>531</v>
      </c>
      <c r="B531" s="4">
        <f t="shared" si="16"/>
        <v>2021</v>
      </c>
      <c r="C531" s="4">
        <f t="shared" si="17"/>
        <v>3</v>
      </c>
      <c r="D531" s="13">
        <v>44274</v>
      </c>
      <c r="E531" s="11">
        <v>0.39583333333333331</v>
      </c>
      <c r="G531" s="4" t="s">
        <v>74</v>
      </c>
      <c r="I531" s="1" t="s">
        <v>28</v>
      </c>
      <c r="J531" s="4" t="str">
        <f>IFERROR(VLOOKUP(I531,Config!$A:$B,2,0),"")</f>
        <v>Cồn IPA</v>
      </c>
      <c r="K531" s="1">
        <v>2</v>
      </c>
      <c r="L531" s="4" t="str">
        <f>IFERROR(VLOOKUP(I531,Config!$A:$G,7,0),"")</f>
        <v>Lít</v>
      </c>
      <c r="M531" s="4">
        <f>IFERROR(VLOOKUP(I531,Config!$A:$D,3,0),"")</f>
        <v>0</v>
      </c>
      <c r="N531" s="4">
        <f>IFERROR(VLOOKUP(I531,Config!$A:$F,6,0),"")</f>
        <v>0</v>
      </c>
    </row>
    <row r="532" spans="1:14" x14ac:dyDescent="0.25">
      <c r="A532" s="1">
        <v>532</v>
      </c>
      <c r="B532" s="4">
        <f t="shared" si="16"/>
        <v>2021</v>
      </c>
      <c r="C532" s="4">
        <f t="shared" si="17"/>
        <v>3</v>
      </c>
      <c r="D532" s="13">
        <v>44274</v>
      </c>
      <c r="E532" s="11">
        <v>0.39583333333333331</v>
      </c>
      <c r="G532" s="4" t="s">
        <v>74</v>
      </c>
      <c r="I532" s="1" t="s">
        <v>23</v>
      </c>
      <c r="J532" s="4" t="str">
        <f>IFERROR(VLOOKUP(I532,Config!$A:$B,2,0),"")</f>
        <v>Giấy lau phòng sạch (55% cellulose, 45% polyester)</v>
      </c>
      <c r="K532" s="1">
        <v>3</v>
      </c>
      <c r="L532" s="4" t="str">
        <f>IFERROR(VLOOKUP(I532,Config!$A:$G,7,0),"")</f>
        <v>Pack</v>
      </c>
      <c r="M532" s="4">
        <f>IFERROR(VLOOKUP(I532,Config!$A:$D,3,0),"")</f>
        <v>0</v>
      </c>
      <c r="N532" s="4">
        <f>IFERROR(VLOOKUP(I532,Config!$A:$F,6,0),"")</f>
        <v>0</v>
      </c>
    </row>
    <row r="533" spans="1:14" x14ac:dyDescent="0.25">
      <c r="A533" s="1">
        <v>533</v>
      </c>
      <c r="B533" s="4">
        <f t="shared" si="16"/>
        <v>2021</v>
      </c>
      <c r="C533" s="4">
        <f t="shared" si="17"/>
        <v>3</v>
      </c>
      <c r="D533" s="13">
        <v>44274</v>
      </c>
      <c r="E533" s="11">
        <v>0.39583333333333331</v>
      </c>
      <c r="G533" s="4" t="s">
        <v>74</v>
      </c>
      <c r="I533" s="1" t="s">
        <v>25</v>
      </c>
      <c r="J533" s="4" t="str">
        <f>IFERROR(VLOOKUP(I533,Config!$A:$B,2,0),"")</f>
        <v>MPM Cleaning Roll 380*300*10m</v>
      </c>
      <c r="K533" s="1">
        <v>10</v>
      </c>
      <c r="L533" s="4" t="str">
        <f>IFERROR(VLOOKUP(I533,Config!$A:$G,7,0),"")</f>
        <v>Reel</v>
      </c>
      <c r="M533" s="4">
        <f>IFERROR(VLOOKUP(I533,Config!$A:$D,3,0),"")</f>
        <v>0</v>
      </c>
      <c r="N533" s="4">
        <f>IFERROR(VLOOKUP(I533,Config!$A:$F,6,0),"")</f>
        <v>0</v>
      </c>
    </row>
    <row r="534" spans="1:14" x14ac:dyDescent="0.25">
      <c r="A534" s="1">
        <v>534</v>
      </c>
      <c r="B534" s="4">
        <f t="shared" si="16"/>
        <v>2021</v>
      </c>
      <c r="C534" s="4">
        <f t="shared" si="17"/>
        <v>3</v>
      </c>
      <c r="D534" s="13">
        <v>44274</v>
      </c>
      <c r="E534" s="11">
        <v>0.39583333333333331</v>
      </c>
      <c r="G534" s="4" t="s">
        <v>74</v>
      </c>
      <c r="I534" s="1" t="s">
        <v>22</v>
      </c>
      <c r="J534" s="4" t="str">
        <f>IFERROR(VLOOKUP(I534,Config!$A:$B,2,0),"")</f>
        <v>Khăn lau phòng sạch (100% polyester)</v>
      </c>
      <c r="K534" s="1">
        <v>1</v>
      </c>
      <c r="L534" s="4" t="str">
        <f>IFERROR(VLOOKUP(I534,Config!$A:$G,7,0),"")</f>
        <v>Pack</v>
      </c>
      <c r="M534" s="4">
        <f>IFERROR(VLOOKUP(I534,Config!$A:$D,3,0),"")</f>
        <v>0</v>
      </c>
      <c r="N534" s="4">
        <f>IFERROR(VLOOKUP(I534,Config!$A:$F,6,0),"")</f>
        <v>0</v>
      </c>
    </row>
    <row r="535" spans="1:14" x14ac:dyDescent="0.25">
      <c r="A535" s="1">
        <v>535</v>
      </c>
      <c r="B535" s="4">
        <f t="shared" si="16"/>
        <v>2021</v>
      </c>
      <c r="C535" s="4">
        <f t="shared" si="17"/>
        <v>3</v>
      </c>
      <c r="D535" s="13">
        <v>44274</v>
      </c>
      <c r="E535" s="11">
        <v>0.39583333333333331</v>
      </c>
      <c r="G535" s="4" t="s">
        <v>74</v>
      </c>
      <c r="I535" s="24" t="s">
        <v>458</v>
      </c>
      <c r="J535" s="4" t="str">
        <f>IFERROR(VLOOKUP(I535,Config!$A:$B,2,0),"")</f>
        <v>Tăm bông vệ sinh head ASM</v>
      </c>
      <c r="K535" s="1">
        <v>2</v>
      </c>
      <c r="L535" s="4" t="str">
        <f>IFERROR(VLOOKUP(I535,Config!$A:$G,7,0),"")</f>
        <v>Pack</v>
      </c>
      <c r="M535" s="4">
        <f>IFERROR(VLOOKUP(I535,Config!$A:$D,3,0),"")</f>
        <v>0</v>
      </c>
      <c r="N535" s="4" t="str">
        <f>IFERROR(VLOOKUP(I535,Config!$A:$F,6,0),"")</f>
        <v>00388764-03</v>
      </c>
    </row>
    <row r="536" spans="1:14" x14ac:dyDescent="0.25">
      <c r="A536" s="1">
        <v>536</v>
      </c>
      <c r="B536" s="4">
        <f t="shared" si="16"/>
        <v>2021</v>
      </c>
      <c r="C536" s="4">
        <f t="shared" si="17"/>
        <v>3</v>
      </c>
      <c r="D536" s="13">
        <v>44274</v>
      </c>
      <c r="E536" s="11">
        <v>0.39583333333333331</v>
      </c>
      <c r="G536" s="4" t="s">
        <v>74</v>
      </c>
      <c r="I536" s="1" t="s">
        <v>424</v>
      </c>
      <c r="J536" s="4" t="str">
        <f>IFERROR(VLOOKUP(I536,Config!$A:$B,2,0),"")</f>
        <v>Găng tay tĩnh điện màu trắng ( Sz: M)</v>
      </c>
      <c r="K536" s="1">
        <v>30</v>
      </c>
      <c r="L536" s="4" t="str">
        <f>IFERROR(VLOOKUP(I536,Config!$A:$G,7,0),"")</f>
        <v>Pair</v>
      </c>
      <c r="M536" s="4">
        <f>IFERROR(VLOOKUP(I536,Config!$A:$D,3,0),"")</f>
        <v>0</v>
      </c>
      <c r="N536" s="4">
        <f>IFERROR(VLOOKUP(I536,Config!$A:$F,6,0),"")</f>
        <v>0</v>
      </c>
    </row>
    <row r="537" spans="1:14" x14ac:dyDescent="0.25">
      <c r="A537" s="1">
        <v>537</v>
      </c>
      <c r="B537" s="4">
        <f t="shared" si="16"/>
        <v>2021</v>
      </c>
      <c r="C537" s="4">
        <f t="shared" si="17"/>
        <v>3</v>
      </c>
      <c r="D537" s="13">
        <v>44274</v>
      </c>
      <c r="E537" s="11">
        <v>0.39583333333333331</v>
      </c>
      <c r="G537" s="4" t="s">
        <v>74</v>
      </c>
      <c r="I537" s="1" t="s">
        <v>28</v>
      </c>
      <c r="J537" s="4" t="str">
        <f>IFERROR(VLOOKUP(I537,Config!$A:$B,2,0),"")</f>
        <v>Cồn IPA</v>
      </c>
      <c r="K537" s="1">
        <v>1.5</v>
      </c>
      <c r="L537" s="4" t="str">
        <f>IFERROR(VLOOKUP(I537,Config!$A:$G,7,0),"")</f>
        <v>Lít</v>
      </c>
      <c r="M537" s="4">
        <f>IFERROR(VLOOKUP(I537,Config!$A:$D,3,0),"")</f>
        <v>0</v>
      </c>
      <c r="N537" s="4">
        <f>IFERROR(VLOOKUP(I537,Config!$A:$F,6,0),"")</f>
        <v>0</v>
      </c>
    </row>
    <row r="538" spans="1:14" x14ac:dyDescent="0.25">
      <c r="A538" s="1">
        <v>538</v>
      </c>
      <c r="B538" s="4">
        <f t="shared" si="16"/>
        <v>2021</v>
      </c>
      <c r="C538" s="4">
        <f t="shared" si="17"/>
        <v>3</v>
      </c>
      <c r="D538" s="13">
        <v>44274</v>
      </c>
      <c r="E538" s="11">
        <v>0.39583333333333331</v>
      </c>
      <c r="G538" s="4" t="s">
        <v>74</v>
      </c>
      <c r="I538" s="1" t="s">
        <v>22</v>
      </c>
      <c r="J538" s="4" t="str">
        <f>IFERROR(VLOOKUP(I538,Config!$A:$B,2,0),"")</f>
        <v>Khăn lau phòng sạch (100% polyester)</v>
      </c>
      <c r="K538" s="1">
        <v>1</v>
      </c>
      <c r="L538" s="4" t="str">
        <f>IFERROR(VLOOKUP(I538,Config!$A:$G,7,0),"")</f>
        <v>Pack</v>
      </c>
      <c r="M538" s="4">
        <f>IFERROR(VLOOKUP(I538,Config!$A:$D,3,0),"")</f>
        <v>0</v>
      </c>
      <c r="N538" s="4">
        <f>IFERROR(VLOOKUP(I538,Config!$A:$F,6,0),"")</f>
        <v>0</v>
      </c>
    </row>
    <row r="539" spans="1:14" x14ac:dyDescent="0.25">
      <c r="A539" s="1">
        <v>539</v>
      </c>
      <c r="B539" s="4">
        <f t="shared" si="16"/>
        <v>2021</v>
      </c>
      <c r="C539" s="4">
        <f t="shared" si="17"/>
        <v>3</v>
      </c>
      <c r="D539" s="13">
        <v>44274</v>
      </c>
      <c r="E539" s="11">
        <v>0.39583333333333331</v>
      </c>
      <c r="G539" s="4" t="s">
        <v>74</v>
      </c>
      <c r="I539" s="1" t="s">
        <v>426</v>
      </c>
      <c r="J539" s="4" t="str">
        <f>IFERROR(VLOOKUP(I539,Config!$A:$B,2,0),"")</f>
        <v>PL Splice Tape 8mm for ASM  FUJI DETECTI</v>
      </c>
      <c r="K539" s="1">
        <v>4</v>
      </c>
      <c r="L539" s="4" t="str">
        <f>IFERROR(VLOOKUP(I539,Config!$A:$G,7,0),"")</f>
        <v>Box</v>
      </c>
      <c r="M539" s="4">
        <f>IFERROR(VLOOKUP(I539,Config!$A:$D,3,0),"")</f>
        <v>0</v>
      </c>
      <c r="N539" s="4">
        <f>IFERROR(VLOOKUP(I539,Config!$A:$F,6,0),"")</f>
        <v>0</v>
      </c>
    </row>
    <row r="540" spans="1:14" x14ac:dyDescent="0.25">
      <c r="A540" s="1">
        <v>540</v>
      </c>
      <c r="B540" s="4">
        <f t="shared" si="16"/>
        <v>2021</v>
      </c>
      <c r="C540" s="4">
        <f t="shared" si="17"/>
        <v>3</v>
      </c>
      <c r="D540" s="13">
        <v>44275</v>
      </c>
      <c r="E540" s="11">
        <v>0.43055555555555558</v>
      </c>
      <c r="G540" s="4" t="s">
        <v>74</v>
      </c>
      <c r="I540" s="24" t="s">
        <v>43</v>
      </c>
      <c r="J540" s="4" t="str">
        <f>IFERROR(VLOOKUP(I540,Config!$A:$B,2,0),"")</f>
        <v>Băng dính chịu nhiệt PET( Màu đồng ) 10mm*33m</v>
      </c>
      <c r="K540" s="1">
        <v>20</v>
      </c>
      <c r="L540" s="4" t="str">
        <f>IFERROR(VLOOKUP(I540,Config!$A:$G,7,0),"")</f>
        <v>Reel</v>
      </c>
      <c r="M540" s="4">
        <f>IFERROR(VLOOKUP(I540,Config!$A:$D,3,0),"")</f>
        <v>0</v>
      </c>
      <c r="N540" s="4">
        <f>IFERROR(VLOOKUP(I540,Config!$A:$F,6,0),"")</f>
        <v>0</v>
      </c>
    </row>
    <row r="541" spans="1:14" x14ac:dyDescent="0.25">
      <c r="A541" s="1">
        <v>541</v>
      </c>
      <c r="B541" s="4">
        <f t="shared" si="16"/>
        <v>2021</v>
      </c>
      <c r="C541" s="4">
        <f t="shared" si="17"/>
        <v>3</v>
      </c>
      <c r="D541" s="13">
        <v>44275</v>
      </c>
      <c r="E541" s="11">
        <v>0.43055555555555558</v>
      </c>
      <c r="G541" s="4" t="s">
        <v>74</v>
      </c>
      <c r="I541" s="1" t="s">
        <v>22</v>
      </c>
      <c r="J541" s="4" t="str">
        <f>IFERROR(VLOOKUP(I541,Config!$A:$B,2,0),"")</f>
        <v>Khăn lau phòng sạch (100% polyester)</v>
      </c>
      <c r="K541" s="1">
        <v>3</v>
      </c>
      <c r="L541" s="4" t="str">
        <f>IFERROR(VLOOKUP(I541,Config!$A:$G,7,0),"")</f>
        <v>Pack</v>
      </c>
      <c r="M541" s="4">
        <f>IFERROR(VLOOKUP(I541,Config!$A:$D,3,0),"")</f>
        <v>0</v>
      </c>
      <c r="N541" s="4">
        <f>IFERROR(VLOOKUP(I541,Config!$A:$F,6,0),"")</f>
        <v>0</v>
      </c>
    </row>
    <row r="542" spans="1:14" x14ac:dyDescent="0.25">
      <c r="A542" s="1">
        <v>542</v>
      </c>
      <c r="B542" s="4">
        <f t="shared" si="16"/>
        <v>2021</v>
      </c>
      <c r="C542" s="4">
        <f t="shared" si="17"/>
        <v>3</v>
      </c>
      <c r="D542" s="13">
        <v>44275</v>
      </c>
      <c r="E542" s="11">
        <v>0.43055555555555558</v>
      </c>
      <c r="G542" s="4" t="s">
        <v>74</v>
      </c>
      <c r="I542" s="1" t="s">
        <v>28</v>
      </c>
      <c r="J542" s="4" t="str">
        <f>IFERROR(VLOOKUP(I542,Config!$A:$B,2,0),"")</f>
        <v>Cồn IPA</v>
      </c>
      <c r="K542" s="1">
        <v>3</v>
      </c>
      <c r="L542" s="4" t="str">
        <f>IFERROR(VLOOKUP(I542,Config!$A:$G,7,0),"")</f>
        <v>Lít</v>
      </c>
      <c r="M542" s="4">
        <f>IFERROR(VLOOKUP(I542,Config!$A:$D,3,0),"")</f>
        <v>0</v>
      </c>
      <c r="N542" s="4">
        <f>IFERROR(VLOOKUP(I542,Config!$A:$F,6,0),"")</f>
        <v>0</v>
      </c>
    </row>
    <row r="543" spans="1:14" x14ac:dyDescent="0.25">
      <c r="A543" s="1">
        <v>543</v>
      </c>
      <c r="B543" s="4">
        <f t="shared" si="16"/>
        <v>2021</v>
      </c>
      <c r="C543" s="4">
        <f t="shared" si="17"/>
        <v>3</v>
      </c>
      <c r="D543" s="13">
        <v>44275</v>
      </c>
      <c r="E543" s="11">
        <v>0.43055555555555558</v>
      </c>
      <c r="G543" s="4" t="s">
        <v>74</v>
      </c>
      <c r="I543" s="1" t="s">
        <v>46</v>
      </c>
      <c r="J543" s="4" t="str">
        <f>IFERROR(VLOOKUP(I543,Config!$A:$B,2,0),"")</f>
        <v>Băng dính 3M vệ sinh Nozzle</v>
      </c>
      <c r="K543" s="1">
        <v>1</v>
      </c>
      <c r="L543" s="4" t="str">
        <f>IFERROR(VLOOKUP(I543,Config!$A:$G,7,0),"")</f>
        <v>Reel</v>
      </c>
      <c r="M543" s="4">
        <f>IFERROR(VLOOKUP(I543,Config!$A:$D,3,0),"")</f>
        <v>0</v>
      </c>
      <c r="N543" s="4">
        <f>IFERROR(VLOOKUP(I543,Config!$A:$F,6,0),"")</f>
        <v>0</v>
      </c>
    </row>
    <row r="544" spans="1:14" x14ac:dyDescent="0.25">
      <c r="A544" s="1">
        <v>544</v>
      </c>
      <c r="B544" s="4">
        <f t="shared" si="16"/>
        <v>2021</v>
      </c>
      <c r="C544" s="4">
        <f t="shared" si="17"/>
        <v>3</v>
      </c>
      <c r="D544" s="13">
        <v>44275</v>
      </c>
      <c r="E544" s="11">
        <v>0.43055555555555558</v>
      </c>
      <c r="G544" s="4" t="s">
        <v>74</v>
      </c>
      <c r="I544" s="1" t="s">
        <v>28</v>
      </c>
      <c r="J544" s="4" t="str">
        <f>IFERROR(VLOOKUP(I544,Config!$A:$B,2,0),"")</f>
        <v>Cồn IPA</v>
      </c>
      <c r="K544" s="1">
        <v>1.5</v>
      </c>
      <c r="L544" s="4" t="str">
        <f>IFERROR(VLOOKUP(I544,Config!$A:$G,7,0),"")</f>
        <v>Lít</v>
      </c>
      <c r="M544" s="4">
        <f>IFERROR(VLOOKUP(I544,Config!$A:$D,3,0),"")</f>
        <v>0</v>
      </c>
      <c r="N544" s="4">
        <f>IFERROR(VLOOKUP(I544,Config!$A:$F,6,0),"")</f>
        <v>0</v>
      </c>
    </row>
    <row r="545" spans="1:14" x14ac:dyDescent="0.25">
      <c r="A545" s="1">
        <v>545</v>
      </c>
      <c r="B545" s="4">
        <f t="shared" si="16"/>
        <v>2021</v>
      </c>
      <c r="C545" s="4">
        <f t="shared" si="17"/>
        <v>3</v>
      </c>
      <c r="D545" s="13">
        <v>44275</v>
      </c>
      <c r="E545" s="11">
        <v>0.43055555555555558</v>
      </c>
      <c r="G545" s="4" t="s">
        <v>74</v>
      </c>
      <c r="I545" s="1" t="s">
        <v>25</v>
      </c>
      <c r="J545" s="4" t="str">
        <f>IFERROR(VLOOKUP(I545,Config!$A:$B,2,0),"")</f>
        <v>MPM Cleaning Roll 380*300*10m</v>
      </c>
      <c r="K545" s="1">
        <v>5</v>
      </c>
      <c r="L545" s="4" t="str">
        <f>IFERROR(VLOOKUP(I545,Config!$A:$G,7,0),"")</f>
        <v>Reel</v>
      </c>
      <c r="M545" s="4">
        <f>IFERROR(VLOOKUP(I545,Config!$A:$D,3,0),"")</f>
        <v>0</v>
      </c>
      <c r="N545" s="4">
        <f>IFERROR(VLOOKUP(I545,Config!$A:$F,6,0),"")</f>
        <v>0</v>
      </c>
    </row>
    <row r="546" spans="1:14" x14ac:dyDescent="0.25">
      <c r="A546" s="1">
        <v>546</v>
      </c>
      <c r="B546" s="4">
        <f t="shared" si="16"/>
        <v>2021</v>
      </c>
      <c r="C546" s="4">
        <f t="shared" si="17"/>
        <v>3</v>
      </c>
      <c r="D546" s="13">
        <v>44275</v>
      </c>
      <c r="E546" s="11">
        <v>0.43055555555555558</v>
      </c>
      <c r="G546" s="4" t="s">
        <v>74</v>
      </c>
      <c r="I546" s="1" t="s">
        <v>23</v>
      </c>
      <c r="J546" s="4" t="str">
        <f>IFERROR(VLOOKUP(I546,Config!$A:$B,2,0),"")</f>
        <v>Giấy lau phòng sạch (55% cellulose, 45% polyester)</v>
      </c>
      <c r="K546" s="1">
        <v>3</v>
      </c>
      <c r="L546" s="4" t="str">
        <f>IFERROR(VLOOKUP(I546,Config!$A:$G,7,0),"")</f>
        <v>Pack</v>
      </c>
      <c r="M546" s="4">
        <f>IFERROR(VLOOKUP(I546,Config!$A:$D,3,0),"")</f>
        <v>0</v>
      </c>
      <c r="N546" s="4">
        <f>IFERROR(VLOOKUP(I546,Config!$A:$F,6,0),"")</f>
        <v>0</v>
      </c>
    </row>
    <row r="547" spans="1:14" x14ac:dyDescent="0.25">
      <c r="A547" s="1">
        <v>547</v>
      </c>
      <c r="B547" s="4">
        <f t="shared" si="16"/>
        <v>2021</v>
      </c>
      <c r="C547" s="4">
        <f t="shared" si="17"/>
        <v>3</v>
      </c>
      <c r="D547" s="13">
        <v>44277</v>
      </c>
      <c r="E547" s="11">
        <v>0.58333333333333337</v>
      </c>
      <c r="G547" s="4" t="s">
        <v>74</v>
      </c>
      <c r="I547" s="1" t="s">
        <v>28</v>
      </c>
      <c r="J547" s="4" t="str">
        <f>IFERROR(VLOOKUP(I547,Config!$A:$B,2,0),"")</f>
        <v>Cồn IPA</v>
      </c>
      <c r="K547" s="1">
        <v>3</v>
      </c>
      <c r="L547" s="4" t="str">
        <f>IFERROR(VLOOKUP(I547,Config!$A:$G,7,0),"")</f>
        <v>Lít</v>
      </c>
      <c r="M547" s="4">
        <f>IFERROR(VLOOKUP(I547,Config!$A:$D,3,0),"")</f>
        <v>0</v>
      </c>
      <c r="N547" s="4">
        <f>IFERROR(VLOOKUP(I547,Config!$A:$F,6,0),"")</f>
        <v>0</v>
      </c>
    </row>
    <row r="548" spans="1:14" x14ac:dyDescent="0.25">
      <c r="A548" s="1">
        <v>548</v>
      </c>
      <c r="B548" s="4">
        <f t="shared" si="16"/>
        <v>2021</v>
      </c>
      <c r="C548" s="4">
        <f t="shared" si="17"/>
        <v>3</v>
      </c>
      <c r="D548" s="13">
        <v>44277</v>
      </c>
      <c r="E548" s="11">
        <v>0.58333333333333337</v>
      </c>
      <c r="G548" s="4" t="s">
        <v>74</v>
      </c>
      <c r="I548" s="1" t="s">
        <v>22</v>
      </c>
      <c r="J548" s="4" t="str">
        <f>IFERROR(VLOOKUP(I548,Config!$A:$B,2,0),"")</f>
        <v>Khăn lau phòng sạch (100% polyester)</v>
      </c>
      <c r="K548" s="1">
        <v>1</v>
      </c>
      <c r="L548" s="4" t="str">
        <f>IFERROR(VLOOKUP(I548,Config!$A:$G,7,0),"")</f>
        <v>Pack</v>
      </c>
      <c r="M548" s="4">
        <f>IFERROR(VLOOKUP(I548,Config!$A:$D,3,0),"")</f>
        <v>0</v>
      </c>
      <c r="N548" s="4">
        <f>IFERROR(VLOOKUP(I548,Config!$A:$F,6,0),"")</f>
        <v>0</v>
      </c>
    </row>
    <row r="549" spans="1:14" x14ac:dyDescent="0.25">
      <c r="A549" s="1">
        <v>549</v>
      </c>
      <c r="B549" s="4">
        <f t="shared" si="16"/>
        <v>2021</v>
      </c>
      <c r="C549" s="4">
        <f t="shared" si="17"/>
        <v>3</v>
      </c>
      <c r="D549" s="13">
        <v>44277</v>
      </c>
      <c r="E549" s="11">
        <v>0.58333333333333337</v>
      </c>
      <c r="G549" s="4" t="s">
        <v>74</v>
      </c>
      <c r="I549" s="1" t="s">
        <v>424</v>
      </c>
      <c r="J549" s="4" t="str">
        <f>IFERROR(VLOOKUP(I549,Config!$A:$B,2,0),"")</f>
        <v>Găng tay tĩnh điện màu trắng ( Sz: M)</v>
      </c>
      <c r="K549" s="1">
        <v>60</v>
      </c>
      <c r="L549" s="4" t="str">
        <f>IFERROR(VLOOKUP(I549,Config!$A:$G,7,0),"")</f>
        <v>Pair</v>
      </c>
      <c r="M549" s="4">
        <f>IFERROR(VLOOKUP(I549,Config!$A:$D,3,0),"")</f>
        <v>0</v>
      </c>
      <c r="N549" s="4">
        <f>IFERROR(VLOOKUP(I549,Config!$A:$F,6,0),"")</f>
        <v>0</v>
      </c>
    </row>
    <row r="550" spans="1:14" x14ac:dyDescent="0.25">
      <c r="A550" s="1">
        <v>550</v>
      </c>
      <c r="B550" s="4">
        <f t="shared" si="16"/>
        <v>2021</v>
      </c>
      <c r="C550" s="4">
        <f t="shared" si="17"/>
        <v>3</v>
      </c>
      <c r="D550" s="13">
        <v>44277</v>
      </c>
      <c r="E550" s="11">
        <v>0.58333333333333337</v>
      </c>
      <c r="G550" s="4" t="s">
        <v>74</v>
      </c>
      <c r="I550" s="1" t="s">
        <v>29</v>
      </c>
      <c r="J550" s="4" t="str">
        <f>IFERROR(VLOOKUP(I550,Config!$A:$B,2,0),"")</f>
        <v>Khẩu trang</v>
      </c>
      <c r="K550" s="1">
        <v>4</v>
      </c>
      <c r="L550" s="4" t="str">
        <f>IFERROR(VLOOKUP(I550,Config!$A:$G,7,0),"")</f>
        <v>Pack</v>
      </c>
      <c r="M550" s="4">
        <f>IFERROR(VLOOKUP(I550,Config!$A:$D,3,0),"")</f>
        <v>0</v>
      </c>
      <c r="N550" s="4">
        <f>IFERROR(VLOOKUP(I550,Config!$A:$F,6,0),"")</f>
        <v>0</v>
      </c>
    </row>
    <row r="551" spans="1:14" x14ac:dyDescent="0.25">
      <c r="A551" s="1">
        <v>551</v>
      </c>
      <c r="B551" s="4">
        <f t="shared" si="16"/>
        <v>2021</v>
      </c>
      <c r="C551" s="4">
        <f t="shared" si="17"/>
        <v>3</v>
      </c>
      <c r="D551" s="13">
        <v>44277</v>
      </c>
      <c r="E551" s="11">
        <v>0.58333333333333337</v>
      </c>
      <c r="G551" s="4" t="s">
        <v>74</v>
      </c>
      <c r="I551" s="1" t="s">
        <v>28</v>
      </c>
      <c r="J551" s="4" t="str">
        <f>IFERROR(VLOOKUP(I551,Config!$A:$B,2,0),"")</f>
        <v>Cồn IPA</v>
      </c>
      <c r="K551" s="1">
        <v>1</v>
      </c>
      <c r="L551" s="4" t="str">
        <f>IFERROR(VLOOKUP(I551,Config!$A:$G,7,0),"")</f>
        <v>Lít</v>
      </c>
      <c r="M551" s="4">
        <f>IFERROR(VLOOKUP(I551,Config!$A:$D,3,0),"")</f>
        <v>0</v>
      </c>
      <c r="N551" s="4">
        <f>IFERROR(VLOOKUP(I551,Config!$A:$F,6,0),"")</f>
        <v>0</v>
      </c>
    </row>
    <row r="552" spans="1:14" x14ac:dyDescent="0.25">
      <c r="A552" s="1">
        <v>552</v>
      </c>
      <c r="B552" s="4">
        <f t="shared" si="16"/>
        <v>2021</v>
      </c>
      <c r="C552" s="4">
        <f t="shared" si="17"/>
        <v>3</v>
      </c>
      <c r="D552" s="13">
        <v>44277</v>
      </c>
      <c r="E552" s="11">
        <v>0.58333333333333337</v>
      </c>
      <c r="G552" s="4" t="s">
        <v>74</v>
      </c>
      <c r="I552" s="1" t="s">
        <v>22</v>
      </c>
      <c r="J552" s="4" t="str">
        <f>IFERROR(VLOOKUP(I552,Config!$A:$B,2,0),"")</f>
        <v>Khăn lau phòng sạch (100% polyester)</v>
      </c>
      <c r="K552" s="1">
        <v>1</v>
      </c>
      <c r="L552" s="4" t="str">
        <f>IFERROR(VLOOKUP(I552,Config!$A:$G,7,0),"")</f>
        <v>Pack</v>
      </c>
      <c r="M552" s="4">
        <f>IFERROR(VLOOKUP(I552,Config!$A:$D,3,0),"")</f>
        <v>0</v>
      </c>
      <c r="N552" s="4">
        <f>IFERROR(VLOOKUP(I552,Config!$A:$F,6,0),"")</f>
        <v>0</v>
      </c>
    </row>
    <row r="553" spans="1:14" x14ac:dyDescent="0.25">
      <c r="A553" s="1">
        <v>553</v>
      </c>
      <c r="B553" s="4">
        <f t="shared" si="16"/>
        <v>2021</v>
      </c>
      <c r="C553" s="4">
        <f t="shared" si="17"/>
        <v>3</v>
      </c>
      <c r="D553" s="13">
        <v>44277</v>
      </c>
      <c r="E553" s="11">
        <v>0.58333333333333337</v>
      </c>
      <c r="G553" s="4" t="s">
        <v>74</v>
      </c>
      <c r="I553" s="1" t="s">
        <v>25</v>
      </c>
      <c r="J553" s="4" t="str">
        <f>IFERROR(VLOOKUP(I553,Config!$A:$B,2,0),"")</f>
        <v>MPM Cleaning Roll 380*300*10m</v>
      </c>
      <c r="K553" s="1">
        <v>10</v>
      </c>
      <c r="L553" s="4" t="str">
        <f>IFERROR(VLOOKUP(I553,Config!$A:$G,7,0),"")</f>
        <v>Reel</v>
      </c>
      <c r="M553" s="4">
        <f>IFERROR(VLOOKUP(I553,Config!$A:$D,3,0),"")</f>
        <v>0</v>
      </c>
      <c r="N553" s="4">
        <f>IFERROR(VLOOKUP(I553,Config!$A:$F,6,0),"")</f>
        <v>0</v>
      </c>
    </row>
    <row r="554" spans="1:14" x14ac:dyDescent="0.25">
      <c r="A554" s="1">
        <v>554</v>
      </c>
      <c r="B554" s="4">
        <f t="shared" si="16"/>
        <v>2021</v>
      </c>
      <c r="C554" s="4">
        <f t="shared" si="17"/>
        <v>3</v>
      </c>
      <c r="D554" s="13">
        <v>44277</v>
      </c>
      <c r="E554" s="11">
        <v>0.58333333333333337</v>
      </c>
      <c r="G554" s="4" t="s">
        <v>74</v>
      </c>
      <c r="I554" s="24" t="s">
        <v>458</v>
      </c>
      <c r="J554" s="4" t="str">
        <f>IFERROR(VLOOKUP(I554,Config!$A:$B,2,0),"")</f>
        <v>Tăm bông vệ sinh head ASM</v>
      </c>
      <c r="K554" s="1">
        <v>2</v>
      </c>
      <c r="L554" s="4" t="str">
        <f>IFERROR(VLOOKUP(I554,Config!$A:$G,7,0),"")</f>
        <v>Pack</v>
      </c>
      <c r="M554" s="4">
        <f>IFERROR(VLOOKUP(I554,Config!$A:$D,3,0),"")</f>
        <v>0</v>
      </c>
      <c r="N554" s="4" t="str">
        <f>IFERROR(VLOOKUP(I554,Config!$A:$F,6,0),"")</f>
        <v>00388764-03</v>
      </c>
    </row>
    <row r="555" spans="1:14" x14ac:dyDescent="0.25">
      <c r="A555" s="1">
        <v>555</v>
      </c>
      <c r="B555" s="4">
        <f t="shared" si="16"/>
        <v>2021</v>
      </c>
      <c r="C555" s="4">
        <f t="shared" si="17"/>
        <v>3</v>
      </c>
      <c r="D555" s="13">
        <v>44277</v>
      </c>
      <c r="E555" s="11">
        <v>0.58333333333333337</v>
      </c>
      <c r="G555" s="4" t="s">
        <v>74</v>
      </c>
      <c r="I555" s="1" t="s">
        <v>426</v>
      </c>
      <c r="J555" s="4" t="str">
        <f>IFERROR(VLOOKUP(I555,Config!$A:$B,2,0),"")</f>
        <v>PL Splice Tape 8mm for ASM  FUJI DETECTI</v>
      </c>
      <c r="K555" s="1">
        <v>10</v>
      </c>
      <c r="L555" s="4" t="str">
        <f>IFERROR(VLOOKUP(I555,Config!$A:$G,7,0),"")</f>
        <v>Box</v>
      </c>
      <c r="M555" s="4">
        <f>IFERROR(VLOOKUP(I555,Config!$A:$D,3,0),"")</f>
        <v>0</v>
      </c>
      <c r="N555" s="4">
        <f>IFERROR(VLOOKUP(I555,Config!$A:$F,6,0),"")</f>
        <v>0</v>
      </c>
    </row>
    <row r="556" spans="1:14" x14ac:dyDescent="0.25">
      <c r="A556" s="1">
        <v>556</v>
      </c>
      <c r="B556" s="4">
        <f t="shared" si="16"/>
        <v>2021</v>
      </c>
      <c r="C556" s="4">
        <f t="shared" si="17"/>
        <v>3</v>
      </c>
      <c r="D556" s="13">
        <v>44278</v>
      </c>
      <c r="E556" s="11">
        <v>0.38541666666666669</v>
      </c>
      <c r="G556" s="4" t="s">
        <v>74</v>
      </c>
      <c r="I556" s="1" t="s">
        <v>28</v>
      </c>
      <c r="J556" s="4" t="str">
        <f>IFERROR(VLOOKUP(I556,Config!$A:$B,2,0),"")</f>
        <v>Cồn IPA</v>
      </c>
      <c r="K556" s="1">
        <v>3</v>
      </c>
      <c r="L556" s="4" t="str">
        <f>IFERROR(VLOOKUP(I556,Config!$A:$G,7,0),"")</f>
        <v>Lít</v>
      </c>
      <c r="M556" s="4">
        <f>IFERROR(VLOOKUP(I556,Config!$A:$D,3,0),"")</f>
        <v>0</v>
      </c>
      <c r="N556" s="4">
        <f>IFERROR(VLOOKUP(I556,Config!$A:$F,6,0),"")</f>
        <v>0</v>
      </c>
    </row>
    <row r="557" spans="1:14" x14ac:dyDescent="0.25">
      <c r="A557" s="1">
        <v>557</v>
      </c>
      <c r="B557" s="4">
        <f t="shared" si="16"/>
        <v>2021</v>
      </c>
      <c r="C557" s="4">
        <f t="shared" si="17"/>
        <v>3</v>
      </c>
      <c r="D557" s="13">
        <v>44278</v>
      </c>
      <c r="E557" s="11">
        <v>0.38541666666666669</v>
      </c>
      <c r="G557" s="4" t="s">
        <v>74</v>
      </c>
      <c r="I557" s="1" t="s">
        <v>27</v>
      </c>
      <c r="J557" s="4" t="str">
        <f>IFERROR(VLOOKUP(I557,Config!$A:$B,2,0),"")</f>
        <v>Nitrile gloves size M</v>
      </c>
      <c r="K557" s="1">
        <v>2</v>
      </c>
      <c r="L557" s="4" t="str">
        <f>IFERROR(VLOOKUP(I557,Config!$A:$G,7,0),"")</f>
        <v>Pack</v>
      </c>
      <c r="M557" s="4">
        <f>IFERROR(VLOOKUP(I557,Config!$A:$D,3,0),"")</f>
        <v>0</v>
      </c>
      <c r="N557" s="4">
        <f>IFERROR(VLOOKUP(I557,Config!$A:$F,6,0),"")</f>
        <v>0</v>
      </c>
    </row>
    <row r="558" spans="1:14" x14ac:dyDescent="0.25">
      <c r="A558" s="1">
        <v>558</v>
      </c>
      <c r="B558" s="4">
        <f t="shared" si="16"/>
        <v>2021</v>
      </c>
      <c r="C558" s="4">
        <f t="shared" si="17"/>
        <v>3</v>
      </c>
      <c r="D558" s="13">
        <v>44278</v>
      </c>
      <c r="E558" s="11">
        <v>0.38541666666666669</v>
      </c>
      <c r="G558" s="4" t="s">
        <v>74</v>
      </c>
      <c r="I558" s="1" t="s">
        <v>22</v>
      </c>
      <c r="J558" s="4" t="str">
        <f>IFERROR(VLOOKUP(I558,Config!$A:$B,2,0),"")</f>
        <v>Khăn lau phòng sạch (100% polyester)</v>
      </c>
      <c r="K558" s="1">
        <v>1</v>
      </c>
      <c r="L558" s="4" t="str">
        <f>IFERROR(VLOOKUP(I558,Config!$A:$G,7,0),"")</f>
        <v>Pack</v>
      </c>
      <c r="M558" s="4">
        <f>IFERROR(VLOOKUP(I558,Config!$A:$D,3,0),"")</f>
        <v>0</v>
      </c>
      <c r="N558" s="4">
        <f>IFERROR(VLOOKUP(I558,Config!$A:$F,6,0),"")</f>
        <v>0</v>
      </c>
    </row>
    <row r="559" spans="1:14" x14ac:dyDescent="0.25">
      <c r="A559" s="1">
        <v>559</v>
      </c>
      <c r="B559" s="4">
        <f t="shared" si="16"/>
        <v>2021</v>
      </c>
      <c r="C559" s="4">
        <f t="shared" si="17"/>
        <v>3</v>
      </c>
      <c r="D559" s="13">
        <v>44278</v>
      </c>
      <c r="E559" s="11">
        <v>0.38541666666666669</v>
      </c>
      <c r="G559" s="4" t="s">
        <v>74</v>
      </c>
      <c r="I559" s="24" t="s">
        <v>44</v>
      </c>
      <c r="J559" s="4" t="str">
        <f>IFERROR(VLOOKUP(I559,Config!$A:$B,2,0),"")</f>
        <v>Băng dính 2 mặt loại to</v>
      </c>
      <c r="K559" s="1">
        <v>1</v>
      </c>
      <c r="L559" s="4" t="str">
        <f>IFERROR(VLOOKUP(I559,Config!$A:$G,7,0),"")</f>
        <v>Reel</v>
      </c>
      <c r="M559" s="4">
        <f>IFERROR(VLOOKUP(I559,Config!$A:$D,3,0),"")</f>
        <v>0</v>
      </c>
      <c r="N559" s="4">
        <f>IFERROR(VLOOKUP(I559,Config!$A:$F,6,0),"")</f>
        <v>0</v>
      </c>
    </row>
    <row r="560" spans="1:14" x14ac:dyDescent="0.25">
      <c r="A560" s="1">
        <v>560</v>
      </c>
      <c r="B560" s="4">
        <f t="shared" si="16"/>
        <v>2021</v>
      </c>
      <c r="C560" s="4">
        <f t="shared" si="17"/>
        <v>3</v>
      </c>
      <c r="D560" s="13">
        <v>44278</v>
      </c>
      <c r="E560" s="11">
        <v>0.38541666666666669</v>
      </c>
      <c r="G560" s="4" t="s">
        <v>74</v>
      </c>
      <c r="I560" s="1" t="s">
        <v>25</v>
      </c>
      <c r="J560" s="4" t="str">
        <f>IFERROR(VLOOKUP(I560,Config!$A:$B,2,0),"")</f>
        <v>MPM Cleaning Roll 380*300*10m</v>
      </c>
      <c r="K560" s="1">
        <v>5</v>
      </c>
      <c r="L560" s="4" t="str">
        <f>IFERROR(VLOOKUP(I560,Config!$A:$G,7,0),"")</f>
        <v>Reel</v>
      </c>
      <c r="M560" s="4">
        <f>IFERROR(VLOOKUP(I560,Config!$A:$D,3,0),"")</f>
        <v>0</v>
      </c>
      <c r="N560" s="4">
        <f>IFERROR(VLOOKUP(I560,Config!$A:$F,6,0),"")</f>
        <v>0</v>
      </c>
    </row>
    <row r="561" spans="1:14" x14ac:dyDescent="0.25">
      <c r="A561" s="1">
        <v>561</v>
      </c>
      <c r="B561" s="4">
        <f t="shared" si="16"/>
        <v>2021</v>
      </c>
      <c r="C561" s="4">
        <f t="shared" si="17"/>
        <v>3</v>
      </c>
      <c r="D561" s="13">
        <v>44278</v>
      </c>
      <c r="E561" s="11">
        <v>0.38541666666666669</v>
      </c>
      <c r="G561" s="4" t="s">
        <v>74</v>
      </c>
      <c r="I561" s="1" t="s">
        <v>28</v>
      </c>
      <c r="J561" s="4" t="str">
        <f>IFERROR(VLOOKUP(I561,Config!$A:$B,2,0),"")</f>
        <v>Cồn IPA</v>
      </c>
      <c r="K561" s="1">
        <v>1</v>
      </c>
      <c r="L561" s="4" t="str">
        <f>IFERROR(VLOOKUP(I561,Config!$A:$G,7,0),"")</f>
        <v>Lít</v>
      </c>
      <c r="M561" s="4">
        <f>IFERROR(VLOOKUP(I561,Config!$A:$D,3,0),"")</f>
        <v>0</v>
      </c>
      <c r="N561" s="4">
        <f>IFERROR(VLOOKUP(I561,Config!$A:$F,6,0),"")</f>
        <v>0</v>
      </c>
    </row>
    <row r="562" spans="1:14" x14ac:dyDescent="0.25">
      <c r="A562" s="1">
        <v>562</v>
      </c>
      <c r="B562" s="4">
        <f t="shared" si="16"/>
        <v>2021</v>
      </c>
      <c r="C562" s="4">
        <f t="shared" si="17"/>
        <v>3</v>
      </c>
      <c r="D562" s="13">
        <v>44279</v>
      </c>
      <c r="E562" s="11">
        <v>0.60416666666666663</v>
      </c>
      <c r="G562" s="4" t="s">
        <v>74</v>
      </c>
      <c r="I562" s="1" t="s">
        <v>28</v>
      </c>
      <c r="J562" s="4" t="str">
        <f>IFERROR(VLOOKUP(I562,Config!$A:$B,2,0),"")</f>
        <v>Cồn IPA</v>
      </c>
      <c r="K562" s="1">
        <v>1.5</v>
      </c>
      <c r="L562" s="4" t="str">
        <f>IFERROR(VLOOKUP(I562,Config!$A:$G,7,0),"")</f>
        <v>Lít</v>
      </c>
      <c r="M562" s="4">
        <f>IFERROR(VLOOKUP(I562,Config!$A:$D,3,0),"")</f>
        <v>0</v>
      </c>
      <c r="N562" s="4">
        <f>IFERROR(VLOOKUP(I562,Config!$A:$F,6,0),"")</f>
        <v>0</v>
      </c>
    </row>
    <row r="563" spans="1:14" x14ac:dyDescent="0.25">
      <c r="A563" s="1">
        <v>563</v>
      </c>
      <c r="B563" s="4">
        <f t="shared" si="16"/>
        <v>2021</v>
      </c>
      <c r="C563" s="4">
        <f t="shared" si="17"/>
        <v>3</v>
      </c>
      <c r="D563" s="13">
        <v>44279</v>
      </c>
      <c r="E563" s="11">
        <v>0.60416666666666663</v>
      </c>
      <c r="G563" s="4" t="s">
        <v>74</v>
      </c>
      <c r="I563" s="1" t="s">
        <v>25</v>
      </c>
      <c r="J563" s="4" t="str">
        <f>IFERROR(VLOOKUP(I563,Config!$A:$B,2,0),"")</f>
        <v>MPM Cleaning Roll 380*300*10m</v>
      </c>
      <c r="K563" s="1">
        <v>5</v>
      </c>
      <c r="L563" s="4" t="str">
        <f>IFERROR(VLOOKUP(I563,Config!$A:$G,7,0),"")</f>
        <v>Reel</v>
      </c>
      <c r="M563" s="4">
        <f>IFERROR(VLOOKUP(I563,Config!$A:$D,3,0),"")</f>
        <v>0</v>
      </c>
      <c r="N563" s="4">
        <f>IFERROR(VLOOKUP(I563,Config!$A:$F,6,0),"")</f>
        <v>0</v>
      </c>
    </row>
    <row r="564" spans="1:14" x14ac:dyDescent="0.25">
      <c r="A564" s="1">
        <v>564</v>
      </c>
      <c r="B564" s="4">
        <f t="shared" si="16"/>
        <v>2021</v>
      </c>
      <c r="C564" s="4">
        <f t="shared" si="17"/>
        <v>3</v>
      </c>
      <c r="D564" s="13">
        <v>44279</v>
      </c>
      <c r="E564" s="11">
        <v>0.60416666666666663</v>
      </c>
      <c r="G564" s="4" t="s">
        <v>74</v>
      </c>
      <c r="I564" s="1" t="s">
        <v>23</v>
      </c>
      <c r="J564" s="4" t="str">
        <f>IFERROR(VLOOKUP(I564,Config!$A:$B,2,0),"")</f>
        <v>Giấy lau phòng sạch (55% cellulose, 45% polyester)</v>
      </c>
      <c r="K564" s="1">
        <v>2</v>
      </c>
      <c r="L564" s="4" t="str">
        <f>IFERROR(VLOOKUP(I564,Config!$A:$G,7,0),"")</f>
        <v>Pack</v>
      </c>
      <c r="M564" s="4">
        <f>IFERROR(VLOOKUP(I564,Config!$A:$D,3,0),"")</f>
        <v>0</v>
      </c>
      <c r="N564" s="4">
        <f>IFERROR(VLOOKUP(I564,Config!$A:$F,6,0),"")</f>
        <v>0</v>
      </c>
    </row>
    <row r="565" spans="1:14" x14ac:dyDescent="0.25">
      <c r="A565" s="1">
        <v>565</v>
      </c>
      <c r="B565" s="4">
        <f t="shared" si="16"/>
        <v>2021</v>
      </c>
      <c r="C565" s="4">
        <f t="shared" si="17"/>
        <v>3</v>
      </c>
      <c r="D565" s="13">
        <v>44279</v>
      </c>
      <c r="E565" s="11">
        <v>0.60416666666666663</v>
      </c>
      <c r="G565" s="4" t="s">
        <v>74</v>
      </c>
      <c r="I565" s="1" t="s">
        <v>22</v>
      </c>
      <c r="J565" s="4" t="str">
        <f>IFERROR(VLOOKUP(I565,Config!$A:$B,2,0),"")</f>
        <v>Khăn lau phòng sạch (100% polyester)</v>
      </c>
      <c r="K565" s="1">
        <v>1</v>
      </c>
      <c r="L565" s="4" t="str">
        <f>IFERROR(VLOOKUP(I565,Config!$A:$G,7,0),"")</f>
        <v>Pack</v>
      </c>
      <c r="M565" s="4">
        <f>IFERROR(VLOOKUP(I565,Config!$A:$D,3,0),"")</f>
        <v>0</v>
      </c>
      <c r="N565" s="4">
        <f>IFERROR(VLOOKUP(I565,Config!$A:$F,6,0),"")</f>
        <v>0</v>
      </c>
    </row>
    <row r="566" spans="1:14" x14ac:dyDescent="0.25">
      <c r="A566" s="1">
        <v>566</v>
      </c>
      <c r="B566" s="4">
        <f t="shared" si="16"/>
        <v>2021</v>
      </c>
      <c r="C566" s="4">
        <f t="shared" si="17"/>
        <v>3</v>
      </c>
      <c r="D566" s="13">
        <v>44279</v>
      </c>
      <c r="E566" s="11">
        <v>0.60416666666666663</v>
      </c>
      <c r="G566" s="4" t="s">
        <v>74</v>
      </c>
      <c r="I566" s="1" t="s">
        <v>426</v>
      </c>
      <c r="J566" s="4" t="str">
        <f>IFERROR(VLOOKUP(I566,Config!$A:$B,2,0),"")</f>
        <v>PL Splice Tape 8mm for ASM  FUJI DETECTI</v>
      </c>
      <c r="K566" s="1">
        <v>6</v>
      </c>
      <c r="L566" s="4" t="str">
        <f>IFERROR(VLOOKUP(I566,Config!$A:$G,7,0),"")</f>
        <v>Box</v>
      </c>
      <c r="M566" s="4">
        <f>IFERROR(VLOOKUP(I566,Config!$A:$D,3,0),"")</f>
        <v>0</v>
      </c>
      <c r="N566" s="4">
        <f>IFERROR(VLOOKUP(I566,Config!$A:$F,6,0),"")</f>
        <v>0</v>
      </c>
    </row>
    <row r="567" spans="1:14" x14ac:dyDescent="0.25">
      <c r="A567" s="1">
        <v>567</v>
      </c>
      <c r="B567" s="4">
        <f t="shared" si="16"/>
        <v>2021</v>
      </c>
      <c r="C567" s="4">
        <f t="shared" si="17"/>
        <v>3</v>
      </c>
      <c r="D567" s="13">
        <v>44279</v>
      </c>
      <c r="E567" s="11">
        <v>0.60416666666666663</v>
      </c>
      <c r="G567" s="4" t="s">
        <v>74</v>
      </c>
      <c r="I567" s="1" t="s">
        <v>424</v>
      </c>
      <c r="J567" s="4" t="str">
        <f>IFERROR(VLOOKUP(I567,Config!$A:$B,2,0),"")</f>
        <v>Găng tay tĩnh điện màu trắng ( Sz: M)</v>
      </c>
      <c r="K567" s="1">
        <v>60</v>
      </c>
      <c r="L567" s="4" t="str">
        <f>IFERROR(VLOOKUP(I567,Config!$A:$G,7,0),"")</f>
        <v>Pair</v>
      </c>
      <c r="M567" s="4">
        <f>IFERROR(VLOOKUP(I567,Config!$A:$D,3,0),"")</f>
        <v>0</v>
      </c>
      <c r="N567" s="4">
        <f>IFERROR(VLOOKUP(I567,Config!$A:$F,6,0),"")</f>
        <v>0</v>
      </c>
    </row>
    <row r="568" spans="1:14" x14ac:dyDescent="0.25">
      <c r="A568" s="1">
        <v>568</v>
      </c>
      <c r="B568" s="4">
        <f t="shared" si="16"/>
        <v>2021</v>
      </c>
      <c r="C568" s="4">
        <f t="shared" si="17"/>
        <v>3</v>
      </c>
      <c r="D568" s="13">
        <v>44279</v>
      </c>
      <c r="E568" s="11">
        <v>0.60416666666666663</v>
      </c>
      <c r="G568" s="4" t="s">
        <v>74</v>
      </c>
      <c r="I568" s="24" t="s">
        <v>50</v>
      </c>
      <c r="J568" s="4" t="str">
        <f>IFERROR(VLOOKUP(I568,Config!$A:$B,2,0),"")</f>
        <v>Tem in barcode Zebra</v>
      </c>
      <c r="K568" s="1">
        <v>3</v>
      </c>
      <c r="L568" s="4" t="str">
        <f>IFERROR(VLOOKUP(I568,Config!$A:$G,7,0),"")</f>
        <v>Reel</v>
      </c>
      <c r="M568" s="4">
        <f>IFERROR(VLOOKUP(I568,Config!$A:$D,3,0),"")</f>
        <v>0</v>
      </c>
      <c r="N568" s="4">
        <f>IFERROR(VLOOKUP(I568,Config!$A:$F,6,0),"")</f>
        <v>0</v>
      </c>
    </row>
    <row r="569" spans="1:14" x14ac:dyDescent="0.25">
      <c r="A569" s="1">
        <v>569</v>
      </c>
      <c r="B569" s="4">
        <f t="shared" si="16"/>
        <v>2021</v>
      </c>
      <c r="C569" s="4">
        <f t="shared" si="17"/>
        <v>3</v>
      </c>
      <c r="D569" s="13">
        <v>44280</v>
      </c>
      <c r="E569" s="11">
        <v>0.69791666666666663</v>
      </c>
      <c r="G569" s="4" t="s">
        <v>74</v>
      </c>
      <c r="I569" s="1" t="s">
        <v>28</v>
      </c>
      <c r="J569" s="4" t="str">
        <f>IFERROR(VLOOKUP(I569,Config!$A:$B,2,0),"")</f>
        <v>Cồn IPA</v>
      </c>
      <c r="K569" s="1">
        <v>3.5</v>
      </c>
      <c r="L569" s="4" t="str">
        <f>IFERROR(VLOOKUP(I569,Config!$A:$G,7,0),"")</f>
        <v>Lít</v>
      </c>
      <c r="M569" s="4">
        <f>IFERROR(VLOOKUP(I569,Config!$A:$D,3,0),"")</f>
        <v>0</v>
      </c>
      <c r="N569" s="4">
        <f>IFERROR(VLOOKUP(I569,Config!$A:$F,6,0),"")</f>
        <v>0</v>
      </c>
    </row>
    <row r="570" spans="1:14" x14ac:dyDescent="0.25">
      <c r="A570" s="1">
        <v>570</v>
      </c>
      <c r="B570" s="4">
        <f t="shared" si="16"/>
        <v>2021</v>
      </c>
      <c r="C570" s="4">
        <f t="shared" si="17"/>
        <v>3</v>
      </c>
      <c r="D570" s="13">
        <v>44280</v>
      </c>
      <c r="E570" s="11">
        <v>0.69791666666666663</v>
      </c>
      <c r="G570" s="4" t="s">
        <v>74</v>
      </c>
      <c r="I570" s="1" t="s">
        <v>25</v>
      </c>
      <c r="J570" s="4" t="str">
        <f>IFERROR(VLOOKUP(I570,Config!$A:$B,2,0),"")</f>
        <v>MPM Cleaning Roll 380*300*10m</v>
      </c>
      <c r="K570" s="1">
        <v>10</v>
      </c>
      <c r="L570" s="4" t="str">
        <f>IFERROR(VLOOKUP(I570,Config!$A:$G,7,0),"")</f>
        <v>Reel</v>
      </c>
      <c r="M570" s="4">
        <f>IFERROR(VLOOKUP(I570,Config!$A:$D,3,0),"")</f>
        <v>0</v>
      </c>
      <c r="N570" s="4">
        <f>IFERROR(VLOOKUP(I570,Config!$A:$F,6,0),"")</f>
        <v>0</v>
      </c>
    </row>
    <row r="571" spans="1:14" x14ac:dyDescent="0.25">
      <c r="A571" s="1">
        <v>571</v>
      </c>
      <c r="B571" s="4">
        <f t="shared" si="16"/>
        <v>2021</v>
      </c>
      <c r="C571" s="4">
        <f t="shared" si="17"/>
        <v>3</v>
      </c>
      <c r="D571" s="13">
        <v>44280</v>
      </c>
      <c r="E571" s="11">
        <v>0.69791666666666663</v>
      </c>
      <c r="G571" s="4" t="s">
        <v>74</v>
      </c>
      <c r="I571" s="1" t="s">
        <v>22</v>
      </c>
      <c r="J571" s="4" t="str">
        <f>IFERROR(VLOOKUP(I571,Config!$A:$B,2,0),"")</f>
        <v>Khăn lau phòng sạch (100% polyester)</v>
      </c>
      <c r="K571" s="1">
        <v>2</v>
      </c>
      <c r="L571" s="4" t="str">
        <f>IFERROR(VLOOKUP(I571,Config!$A:$G,7,0),"")</f>
        <v>Pack</v>
      </c>
      <c r="M571" s="4">
        <f>IFERROR(VLOOKUP(I571,Config!$A:$D,3,0),"")</f>
        <v>0</v>
      </c>
      <c r="N571" s="4">
        <f>IFERROR(VLOOKUP(I571,Config!$A:$F,6,0),"")</f>
        <v>0</v>
      </c>
    </row>
    <row r="572" spans="1:14" x14ac:dyDescent="0.25">
      <c r="A572" s="1">
        <v>572</v>
      </c>
      <c r="B572" s="4">
        <f t="shared" si="16"/>
        <v>2021</v>
      </c>
      <c r="C572" s="4">
        <f t="shared" si="17"/>
        <v>3</v>
      </c>
      <c r="D572" s="13">
        <v>44280</v>
      </c>
      <c r="E572" s="11">
        <v>0.69791666666666663</v>
      </c>
      <c r="G572" s="4" t="s">
        <v>74</v>
      </c>
      <c r="I572" s="1" t="s">
        <v>29</v>
      </c>
      <c r="J572" s="4" t="str">
        <f>IFERROR(VLOOKUP(I572,Config!$A:$B,2,0),"")</f>
        <v>Khẩu trang</v>
      </c>
      <c r="K572" s="1">
        <v>3</v>
      </c>
      <c r="L572" s="4" t="str">
        <f>IFERROR(VLOOKUP(I572,Config!$A:$G,7,0),"")</f>
        <v>Pack</v>
      </c>
      <c r="M572" s="4">
        <f>IFERROR(VLOOKUP(I572,Config!$A:$D,3,0),"")</f>
        <v>0</v>
      </c>
      <c r="N572" s="4">
        <f>IFERROR(VLOOKUP(I572,Config!$A:$F,6,0),"")</f>
        <v>0</v>
      </c>
    </row>
    <row r="573" spans="1:14" x14ac:dyDescent="0.25">
      <c r="A573" s="1">
        <v>573</v>
      </c>
      <c r="B573" s="4">
        <f t="shared" si="16"/>
        <v>2021</v>
      </c>
      <c r="C573" s="4">
        <f t="shared" si="17"/>
        <v>3</v>
      </c>
      <c r="D573" s="13">
        <v>44280</v>
      </c>
      <c r="E573" s="11">
        <v>0.69791666666666663</v>
      </c>
      <c r="G573" s="4" t="s">
        <v>74</v>
      </c>
      <c r="I573" s="24" t="s">
        <v>43</v>
      </c>
      <c r="J573" s="4" t="str">
        <f>IFERROR(VLOOKUP(I573,Config!$A:$B,2,0),"")</f>
        <v>Băng dính chịu nhiệt PET( Màu đồng ) 10mm*33m</v>
      </c>
      <c r="K573" s="1">
        <v>10</v>
      </c>
      <c r="L573" s="4" t="str">
        <f>IFERROR(VLOOKUP(I573,Config!$A:$G,7,0),"")</f>
        <v>Reel</v>
      </c>
      <c r="M573" s="4">
        <f>IFERROR(VLOOKUP(I573,Config!$A:$D,3,0),"")</f>
        <v>0</v>
      </c>
      <c r="N573" s="4">
        <f>IFERROR(VLOOKUP(I573,Config!$A:$F,6,0),"")</f>
        <v>0</v>
      </c>
    </row>
    <row r="574" spans="1:14" x14ac:dyDescent="0.25">
      <c r="A574" s="1">
        <v>574</v>
      </c>
      <c r="B574" s="4">
        <f t="shared" si="16"/>
        <v>2021</v>
      </c>
      <c r="C574" s="4">
        <f t="shared" si="17"/>
        <v>3</v>
      </c>
      <c r="D574" s="13">
        <v>44280</v>
      </c>
      <c r="E574" s="11">
        <v>0.69791666666666663</v>
      </c>
      <c r="G574" s="4" t="s">
        <v>74</v>
      </c>
      <c r="I574" s="24" t="s">
        <v>41</v>
      </c>
      <c r="J574" s="4" t="str">
        <f>IFERROR(VLOOKUP(I574,Config!$A:$B,2,0),"")</f>
        <v>Băng dính trong suốt</v>
      </c>
      <c r="K574" s="1">
        <v>1</v>
      </c>
      <c r="L574" s="4" t="str">
        <f>IFERROR(VLOOKUP(I574,Config!$A:$G,7,0),"")</f>
        <v>Reel</v>
      </c>
      <c r="M574" s="4">
        <f>IFERROR(VLOOKUP(I574,Config!$A:$D,3,0),"")</f>
        <v>0</v>
      </c>
      <c r="N574" s="4">
        <f>IFERROR(VLOOKUP(I574,Config!$A:$F,6,0),"")</f>
        <v>0</v>
      </c>
    </row>
    <row r="575" spans="1:14" x14ac:dyDescent="0.25">
      <c r="A575" s="1">
        <v>575</v>
      </c>
      <c r="B575" s="4">
        <f t="shared" si="16"/>
        <v>2021</v>
      </c>
      <c r="C575" s="4">
        <f t="shared" si="17"/>
        <v>3</v>
      </c>
      <c r="D575" s="13">
        <v>44280</v>
      </c>
      <c r="E575" s="11">
        <v>0.69791666666666663</v>
      </c>
      <c r="G575" s="4" t="s">
        <v>74</v>
      </c>
      <c r="I575" s="1" t="s">
        <v>28</v>
      </c>
      <c r="J575" s="4" t="str">
        <f>IFERROR(VLOOKUP(I575,Config!$A:$B,2,0),"")</f>
        <v>Cồn IPA</v>
      </c>
      <c r="K575" s="1">
        <v>1</v>
      </c>
      <c r="L575" s="4" t="str">
        <f>IFERROR(VLOOKUP(I575,Config!$A:$G,7,0),"")</f>
        <v>Lít</v>
      </c>
      <c r="M575" s="4">
        <f>IFERROR(VLOOKUP(I575,Config!$A:$D,3,0),"")</f>
        <v>0</v>
      </c>
      <c r="N575" s="4">
        <f>IFERROR(VLOOKUP(I575,Config!$A:$F,6,0),"")</f>
        <v>0</v>
      </c>
    </row>
    <row r="576" spans="1:14" x14ac:dyDescent="0.25">
      <c r="A576" s="1">
        <v>576</v>
      </c>
      <c r="B576" s="4">
        <f t="shared" si="16"/>
        <v>2021</v>
      </c>
      <c r="C576" s="4">
        <f t="shared" si="17"/>
        <v>3</v>
      </c>
      <c r="D576" s="13">
        <v>44281</v>
      </c>
      <c r="E576" s="11">
        <v>0.45833333333333331</v>
      </c>
      <c r="G576" s="4" t="s">
        <v>74</v>
      </c>
      <c r="I576" s="1" t="s">
        <v>28</v>
      </c>
      <c r="J576" s="4" t="str">
        <f>IFERROR(VLOOKUP(I576,Config!$A:$B,2,0),"")</f>
        <v>Cồn IPA</v>
      </c>
      <c r="K576" s="1">
        <v>2</v>
      </c>
      <c r="L576" s="4" t="str">
        <f>IFERROR(VLOOKUP(I576,Config!$A:$G,7,0),"")</f>
        <v>Lít</v>
      </c>
      <c r="M576" s="4">
        <f>IFERROR(VLOOKUP(I576,Config!$A:$D,3,0),"")</f>
        <v>0</v>
      </c>
      <c r="N576" s="4">
        <f>IFERROR(VLOOKUP(I576,Config!$A:$F,6,0),"")</f>
        <v>0</v>
      </c>
    </row>
    <row r="577" spans="1:14" x14ac:dyDescent="0.25">
      <c r="A577" s="1">
        <v>577</v>
      </c>
      <c r="B577" s="4">
        <f t="shared" ref="B577:B640" si="18">YEAR(D577)</f>
        <v>2021</v>
      </c>
      <c r="C577" s="4">
        <f t="shared" ref="C577:C640" si="19">MONTH(D577)</f>
        <v>3</v>
      </c>
      <c r="D577" s="13">
        <v>44281</v>
      </c>
      <c r="E577" s="11">
        <v>0.45833333333333331</v>
      </c>
      <c r="G577" s="4" t="s">
        <v>74</v>
      </c>
      <c r="I577" s="1" t="s">
        <v>22</v>
      </c>
      <c r="J577" s="4" t="str">
        <f>IFERROR(VLOOKUP(I577,Config!$A:$B,2,0),"")</f>
        <v>Khăn lau phòng sạch (100% polyester)</v>
      </c>
      <c r="K577" s="1">
        <v>2</v>
      </c>
      <c r="L577" s="4" t="str">
        <f>IFERROR(VLOOKUP(I577,Config!$A:$G,7,0),"")</f>
        <v>Pack</v>
      </c>
      <c r="M577" s="4">
        <f>IFERROR(VLOOKUP(I577,Config!$A:$D,3,0),"")</f>
        <v>0</v>
      </c>
      <c r="N577" s="4">
        <f>IFERROR(VLOOKUP(I577,Config!$A:$F,6,0),"")</f>
        <v>0</v>
      </c>
    </row>
    <row r="578" spans="1:14" x14ac:dyDescent="0.25">
      <c r="A578" s="1">
        <v>578</v>
      </c>
      <c r="B578" s="4">
        <f t="shared" si="18"/>
        <v>2021</v>
      </c>
      <c r="C578" s="4">
        <f t="shared" si="19"/>
        <v>3</v>
      </c>
      <c r="D578" s="13">
        <v>44281</v>
      </c>
      <c r="E578" s="11">
        <v>0.45833333333333331</v>
      </c>
      <c r="G578" s="4" t="s">
        <v>74</v>
      </c>
      <c r="I578" s="1" t="s">
        <v>23</v>
      </c>
      <c r="J578" s="4" t="str">
        <f>IFERROR(VLOOKUP(I578,Config!$A:$B,2,0),"")</f>
        <v>Giấy lau phòng sạch (55% cellulose, 45% polyester)</v>
      </c>
      <c r="K578" s="1">
        <v>1</v>
      </c>
      <c r="L578" s="4" t="str">
        <f>IFERROR(VLOOKUP(I578,Config!$A:$G,7,0),"")</f>
        <v>Pack</v>
      </c>
      <c r="M578" s="4">
        <f>IFERROR(VLOOKUP(I578,Config!$A:$D,3,0),"")</f>
        <v>0</v>
      </c>
      <c r="N578" s="4">
        <f>IFERROR(VLOOKUP(I578,Config!$A:$F,6,0),"")</f>
        <v>0</v>
      </c>
    </row>
    <row r="579" spans="1:14" x14ac:dyDescent="0.25">
      <c r="A579" s="1">
        <v>579</v>
      </c>
      <c r="B579" s="4">
        <f t="shared" si="18"/>
        <v>2021</v>
      </c>
      <c r="C579" s="4">
        <f t="shared" si="19"/>
        <v>3</v>
      </c>
      <c r="D579" s="13">
        <v>44282</v>
      </c>
      <c r="E579" s="11">
        <v>0.63541666666666663</v>
      </c>
      <c r="G579" s="4" t="s">
        <v>74</v>
      </c>
      <c r="I579" s="1" t="s">
        <v>28</v>
      </c>
      <c r="J579" s="4" t="str">
        <f>IFERROR(VLOOKUP(I579,Config!$A:$B,2,0),"")</f>
        <v>Cồn IPA</v>
      </c>
      <c r="K579" s="1">
        <v>3.5</v>
      </c>
      <c r="L579" s="4" t="str">
        <f>IFERROR(VLOOKUP(I579,Config!$A:$G,7,0),"")</f>
        <v>Lít</v>
      </c>
      <c r="M579" s="4">
        <f>IFERROR(VLOOKUP(I579,Config!$A:$D,3,0),"")</f>
        <v>0</v>
      </c>
      <c r="N579" s="4">
        <f>IFERROR(VLOOKUP(I579,Config!$A:$F,6,0),"")</f>
        <v>0</v>
      </c>
    </row>
    <row r="580" spans="1:14" x14ac:dyDescent="0.25">
      <c r="A580" s="1">
        <v>580</v>
      </c>
      <c r="B580" s="4">
        <f t="shared" si="18"/>
        <v>2021</v>
      </c>
      <c r="C580" s="4">
        <f t="shared" si="19"/>
        <v>3</v>
      </c>
      <c r="D580" s="13">
        <v>44282</v>
      </c>
      <c r="E580" s="11">
        <v>0.63541666666666663</v>
      </c>
      <c r="G580" s="4" t="s">
        <v>74</v>
      </c>
      <c r="I580" s="1" t="s">
        <v>25</v>
      </c>
      <c r="J580" s="4" t="str">
        <f>IFERROR(VLOOKUP(I580,Config!$A:$B,2,0),"")</f>
        <v>MPM Cleaning Roll 380*300*10m</v>
      </c>
      <c r="K580" s="1">
        <v>10</v>
      </c>
      <c r="L580" s="4" t="str">
        <f>IFERROR(VLOOKUP(I580,Config!$A:$G,7,0),"")</f>
        <v>Reel</v>
      </c>
      <c r="M580" s="4">
        <f>IFERROR(VLOOKUP(I580,Config!$A:$D,3,0),"")</f>
        <v>0</v>
      </c>
      <c r="N580" s="4">
        <f>IFERROR(VLOOKUP(I580,Config!$A:$F,6,0),"")</f>
        <v>0</v>
      </c>
    </row>
    <row r="581" spans="1:14" x14ac:dyDescent="0.25">
      <c r="A581" s="1">
        <v>581</v>
      </c>
      <c r="B581" s="4">
        <f t="shared" si="18"/>
        <v>2021</v>
      </c>
      <c r="C581" s="4">
        <f t="shared" si="19"/>
        <v>3</v>
      </c>
      <c r="D581" s="13">
        <v>44282</v>
      </c>
      <c r="E581" s="11">
        <v>0.63541666666666663</v>
      </c>
      <c r="G581" s="4" t="s">
        <v>74</v>
      </c>
      <c r="I581" s="1" t="s">
        <v>22</v>
      </c>
      <c r="J581" s="4" t="str">
        <f>IFERROR(VLOOKUP(I581,Config!$A:$B,2,0),"")</f>
        <v>Khăn lau phòng sạch (100% polyester)</v>
      </c>
      <c r="K581" s="1">
        <v>2</v>
      </c>
      <c r="L581" s="4" t="str">
        <f>IFERROR(VLOOKUP(I581,Config!$A:$G,7,0),"")</f>
        <v>Pack</v>
      </c>
      <c r="M581" s="4">
        <f>IFERROR(VLOOKUP(I581,Config!$A:$D,3,0),"")</f>
        <v>0</v>
      </c>
      <c r="N581" s="4">
        <f>IFERROR(VLOOKUP(I581,Config!$A:$F,6,0),"")</f>
        <v>0</v>
      </c>
    </row>
    <row r="582" spans="1:14" x14ac:dyDescent="0.25">
      <c r="A582" s="1">
        <v>582</v>
      </c>
      <c r="B582" s="4">
        <f t="shared" si="18"/>
        <v>2021</v>
      </c>
      <c r="C582" s="4">
        <f t="shared" si="19"/>
        <v>3</v>
      </c>
      <c r="D582" s="13">
        <v>44282</v>
      </c>
      <c r="E582" s="11">
        <v>0.63541666666666663</v>
      </c>
      <c r="G582" s="4" t="s">
        <v>74</v>
      </c>
      <c r="I582" s="1" t="s">
        <v>424</v>
      </c>
      <c r="J582" s="4" t="str">
        <f>IFERROR(VLOOKUP(I582,Config!$A:$B,2,0),"")</f>
        <v>Găng tay tĩnh điện màu trắng ( Sz: M)</v>
      </c>
      <c r="K582" s="1">
        <v>60</v>
      </c>
      <c r="L582" s="4" t="str">
        <f>IFERROR(VLOOKUP(I582,Config!$A:$G,7,0),"")</f>
        <v>Pair</v>
      </c>
      <c r="M582" s="4">
        <f>IFERROR(VLOOKUP(I582,Config!$A:$D,3,0),"")</f>
        <v>0</v>
      </c>
      <c r="N582" s="4">
        <f>IFERROR(VLOOKUP(I582,Config!$A:$F,6,0),"")</f>
        <v>0</v>
      </c>
    </row>
    <row r="583" spans="1:14" x14ac:dyDescent="0.25">
      <c r="A583" s="1">
        <v>583</v>
      </c>
      <c r="B583" s="4">
        <f t="shared" si="18"/>
        <v>2021</v>
      </c>
      <c r="C583" s="4">
        <f t="shared" si="19"/>
        <v>3</v>
      </c>
      <c r="D583" s="13">
        <v>44282</v>
      </c>
      <c r="E583" s="11">
        <v>0.63541666666666663</v>
      </c>
      <c r="G583" s="4" t="s">
        <v>74</v>
      </c>
      <c r="I583" s="1" t="s">
        <v>28</v>
      </c>
      <c r="J583" s="4" t="str">
        <f>IFERROR(VLOOKUP(I583,Config!$A:$B,2,0),"")</f>
        <v>Cồn IPA</v>
      </c>
      <c r="K583" s="1">
        <v>2.5</v>
      </c>
      <c r="L583" s="4" t="str">
        <f>IFERROR(VLOOKUP(I583,Config!$A:$G,7,0),"")</f>
        <v>Lít</v>
      </c>
      <c r="M583" s="4">
        <f>IFERROR(VLOOKUP(I583,Config!$A:$D,3,0),"")</f>
        <v>0</v>
      </c>
      <c r="N583" s="4">
        <f>IFERROR(VLOOKUP(I583,Config!$A:$F,6,0),"")</f>
        <v>0</v>
      </c>
    </row>
    <row r="584" spans="1:14" x14ac:dyDescent="0.25">
      <c r="A584" s="1">
        <v>584</v>
      </c>
      <c r="B584" s="4">
        <f t="shared" si="18"/>
        <v>2021</v>
      </c>
      <c r="C584" s="4">
        <f t="shared" si="19"/>
        <v>3</v>
      </c>
      <c r="D584" s="13">
        <v>44282</v>
      </c>
      <c r="E584" s="11">
        <v>0.63541666666666663</v>
      </c>
      <c r="G584" s="4" t="s">
        <v>74</v>
      </c>
      <c r="I584" s="1" t="s">
        <v>23</v>
      </c>
      <c r="J584" s="4" t="str">
        <f>IFERROR(VLOOKUP(I584,Config!$A:$B,2,0),"")</f>
        <v>Giấy lau phòng sạch (55% cellulose, 45% polyester)</v>
      </c>
      <c r="K584" s="1">
        <v>2</v>
      </c>
      <c r="L584" s="4" t="str">
        <f>IFERROR(VLOOKUP(I584,Config!$A:$G,7,0),"")</f>
        <v>Pack</v>
      </c>
      <c r="M584" s="4">
        <f>IFERROR(VLOOKUP(I584,Config!$A:$D,3,0),"")</f>
        <v>0</v>
      </c>
      <c r="N584" s="4">
        <f>IFERROR(VLOOKUP(I584,Config!$A:$F,6,0),"")</f>
        <v>0</v>
      </c>
    </row>
    <row r="585" spans="1:14" x14ac:dyDescent="0.25">
      <c r="A585" s="1">
        <v>585</v>
      </c>
      <c r="B585" s="4">
        <f t="shared" si="18"/>
        <v>2021</v>
      </c>
      <c r="C585" s="4">
        <f t="shared" si="19"/>
        <v>3</v>
      </c>
      <c r="D585" s="13">
        <v>44282</v>
      </c>
      <c r="E585" s="11">
        <v>0.63541666666666663</v>
      </c>
      <c r="G585" s="4" t="s">
        <v>74</v>
      </c>
      <c r="I585" s="1" t="s">
        <v>29</v>
      </c>
      <c r="J585" s="4" t="str">
        <f>IFERROR(VLOOKUP(I585,Config!$A:$B,2,0),"")</f>
        <v>Khẩu trang</v>
      </c>
      <c r="K585" s="1">
        <v>3</v>
      </c>
      <c r="L585" s="4" t="str">
        <f>IFERROR(VLOOKUP(I585,Config!$A:$G,7,0),"")</f>
        <v>Pack</v>
      </c>
      <c r="M585" s="4">
        <f>IFERROR(VLOOKUP(I585,Config!$A:$D,3,0),"")</f>
        <v>0</v>
      </c>
      <c r="N585" s="4">
        <f>IFERROR(VLOOKUP(I585,Config!$A:$F,6,0),"")</f>
        <v>0</v>
      </c>
    </row>
    <row r="586" spans="1:14" x14ac:dyDescent="0.25">
      <c r="A586" s="1">
        <v>586</v>
      </c>
      <c r="B586" s="4">
        <f t="shared" si="18"/>
        <v>2021</v>
      </c>
      <c r="C586" s="4">
        <f t="shared" si="19"/>
        <v>3</v>
      </c>
      <c r="D586" s="13">
        <v>44284</v>
      </c>
      <c r="E586" s="11">
        <v>0.58333333333333337</v>
      </c>
      <c r="G586" s="4" t="s">
        <v>74</v>
      </c>
      <c r="I586" s="1" t="s">
        <v>28</v>
      </c>
      <c r="J586" s="4" t="str">
        <f>IFERROR(VLOOKUP(I586,Config!$A:$B,2,0),"")</f>
        <v>Cồn IPA</v>
      </c>
      <c r="K586" s="1">
        <v>2</v>
      </c>
      <c r="L586" s="4" t="str">
        <f>IFERROR(VLOOKUP(I586,Config!$A:$G,7,0),"")</f>
        <v>Lít</v>
      </c>
      <c r="M586" s="4">
        <f>IFERROR(VLOOKUP(I586,Config!$A:$D,3,0),"")</f>
        <v>0</v>
      </c>
      <c r="N586" s="4">
        <f>IFERROR(VLOOKUP(I586,Config!$A:$F,6,0),"")</f>
        <v>0</v>
      </c>
    </row>
    <row r="587" spans="1:14" x14ac:dyDescent="0.25">
      <c r="A587" s="1">
        <v>587</v>
      </c>
      <c r="B587" s="4">
        <f t="shared" si="18"/>
        <v>2021</v>
      </c>
      <c r="C587" s="4">
        <f t="shared" si="19"/>
        <v>3</v>
      </c>
      <c r="D587" s="13">
        <v>44284</v>
      </c>
      <c r="E587" s="11">
        <v>0.58333333333333337</v>
      </c>
      <c r="G587" s="4" t="s">
        <v>74</v>
      </c>
      <c r="I587" s="1" t="s">
        <v>22</v>
      </c>
      <c r="J587" s="4" t="str">
        <f>IFERROR(VLOOKUP(I587,Config!$A:$B,2,0),"")</f>
        <v>Khăn lau phòng sạch (100% polyester)</v>
      </c>
      <c r="K587" s="1">
        <v>1</v>
      </c>
      <c r="L587" s="4" t="str">
        <f>IFERROR(VLOOKUP(I587,Config!$A:$G,7,0),"")</f>
        <v>Pack</v>
      </c>
      <c r="M587" s="4">
        <f>IFERROR(VLOOKUP(I587,Config!$A:$D,3,0),"")</f>
        <v>0</v>
      </c>
      <c r="N587" s="4">
        <f>IFERROR(VLOOKUP(I587,Config!$A:$F,6,0),"")</f>
        <v>0</v>
      </c>
    </row>
    <row r="588" spans="1:14" x14ac:dyDescent="0.25">
      <c r="A588" s="1">
        <v>588</v>
      </c>
      <c r="B588" s="4">
        <f t="shared" si="18"/>
        <v>2021</v>
      </c>
      <c r="C588" s="4">
        <f t="shared" si="19"/>
        <v>3</v>
      </c>
      <c r="D588" s="13">
        <v>44284</v>
      </c>
      <c r="E588" s="11">
        <v>0.58333333333333337</v>
      </c>
      <c r="G588" s="4" t="s">
        <v>74</v>
      </c>
      <c r="I588" s="24" t="s">
        <v>43</v>
      </c>
      <c r="J588" s="4" t="str">
        <f>IFERROR(VLOOKUP(I588,Config!$A:$B,2,0),"")</f>
        <v>Băng dính chịu nhiệt PET( Màu đồng ) 10mm*33m</v>
      </c>
      <c r="K588" s="1">
        <v>40</v>
      </c>
      <c r="L588" s="4" t="str">
        <f>IFERROR(VLOOKUP(I588,Config!$A:$G,7,0),"")</f>
        <v>Reel</v>
      </c>
      <c r="M588" s="4">
        <f>IFERROR(VLOOKUP(I588,Config!$A:$D,3,0),"")</f>
        <v>0</v>
      </c>
      <c r="N588" s="4">
        <f>IFERROR(VLOOKUP(I588,Config!$A:$F,6,0),"")</f>
        <v>0</v>
      </c>
    </row>
    <row r="589" spans="1:14" x14ac:dyDescent="0.25">
      <c r="A589" s="1">
        <v>589</v>
      </c>
      <c r="B589" s="4">
        <f t="shared" si="18"/>
        <v>2021</v>
      </c>
      <c r="C589" s="4">
        <f t="shared" si="19"/>
        <v>3</v>
      </c>
      <c r="D589" s="13">
        <v>44284</v>
      </c>
      <c r="E589" s="11">
        <v>0.58333333333333337</v>
      </c>
      <c r="G589" s="4" t="s">
        <v>74</v>
      </c>
      <c r="I589" s="24" t="s">
        <v>33</v>
      </c>
      <c r="J589" s="4" t="str">
        <f>IFERROR(VLOOKUP(I589,Config!$A:$B,2,0),"")</f>
        <v>Băng dính xanh dương 5cm</v>
      </c>
      <c r="K589" s="1">
        <v>1</v>
      </c>
      <c r="L589" s="4" t="str">
        <f>IFERROR(VLOOKUP(I589,Config!$A:$G,7,0),"")</f>
        <v>Reel</v>
      </c>
      <c r="M589" s="4">
        <f>IFERROR(VLOOKUP(I589,Config!$A:$D,3,0),"")</f>
        <v>0</v>
      </c>
      <c r="N589" s="4">
        <f>IFERROR(VLOOKUP(I589,Config!$A:$F,6,0),"")</f>
        <v>0</v>
      </c>
    </row>
    <row r="590" spans="1:14" x14ac:dyDescent="0.25">
      <c r="A590" s="1">
        <v>590</v>
      </c>
      <c r="B590" s="4">
        <f t="shared" si="18"/>
        <v>2021</v>
      </c>
      <c r="C590" s="4">
        <f t="shared" si="19"/>
        <v>3</v>
      </c>
      <c r="D590" s="13">
        <v>44284</v>
      </c>
      <c r="E590" s="11">
        <v>0.58333333333333337</v>
      </c>
      <c r="G590" s="4" t="s">
        <v>74</v>
      </c>
      <c r="I590" s="1" t="s">
        <v>424</v>
      </c>
      <c r="J590" s="4" t="str">
        <f>IFERROR(VLOOKUP(I590,Config!$A:$B,2,0),"")</f>
        <v>Găng tay tĩnh điện màu trắng ( Sz: M)</v>
      </c>
      <c r="K590" s="1">
        <v>90</v>
      </c>
      <c r="L590" s="4" t="str">
        <f>IFERROR(VLOOKUP(I590,Config!$A:$G,7,0),"")</f>
        <v>Pair</v>
      </c>
      <c r="M590" s="4">
        <f>IFERROR(VLOOKUP(I590,Config!$A:$D,3,0),"")</f>
        <v>0</v>
      </c>
      <c r="N590" s="4">
        <f>IFERROR(VLOOKUP(I590,Config!$A:$F,6,0),"")</f>
        <v>0</v>
      </c>
    </row>
    <row r="591" spans="1:14" x14ac:dyDescent="0.25">
      <c r="A591" s="1">
        <v>591</v>
      </c>
      <c r="B591" s="4">
        <f t="shared" si="18"/>
        <v>2021</v>
      </c>
      <c r="C591" s="4">
        <f t="shared" si="19"/>
        <v>3</v>
      </c>
      <c r="D591" s="13">
        <v>44284</v>
      </c>
      <c r="E591" s="11">
        <v>0.58333333333333337</v>
      </c>
      <c r="G591" s="4" t="s">
        <v>74</v>
      </c>
      <c r="I591" s="1" t="s">
        <v>28</v>
      </c>
      <c r="J591" s="4" t="str">
        <f>IFERROR(VLOOKUP(I591,Config!$A:$B,2,0),"")</f>
        <v>Cồn IPA</v>
      </c>
      <c r="K591" s="1">
        <v>1</v>
      </c>
      <c r="L591" s="4" t="str">
        <f>IFERROR(VLOOKUP(I591,Config!$A:$G,7,0),"")</f>
        <v>Lít</v>
      </c>
      <c r="M591" s="4">
        <f>IFERROR(VLOOKUP(I591,Config!$A:$D,3,0),"")</f>
        <v>0</v>
      </c>
      <c r="N591" s="4">
        <f>IFERROR(VLOOKUP(I591,Config!$A:$F,6,0),"")</f>
        <v>0</v>
      </c>
    </row>
    <row r="592" spans="1:14" x14ac:dyDescent="0.25">
      <c r="A592" s="1">
        <v>592</v>
      </c>
      <c r="B592" s="4">
        <f t="shared" si="18"/>
        <v>2021</v>
      </c>
      <c r="C592" s="4">
        <f t="shared" si="19"/>
        <v>3</v>
      </c>
      <c r="D592" s="13">
        <v>44284</v>
      </c>
      <c r="E592" s="11">
        <v>0.58333333333333337</v>
      </c>
      <c r="G592" s="4" t="s">
        <v>74</v>
      </c>
      <c r="I592" s="1" t="s">
        <v>22</v>
      </c>
      <c r="J592" s="4" t="str">
        <f>IFERROR(VLOOKUP(I592,Config!$A:$B,2,0),"")</f>
        <v>Khăn lau phòng sạch (100% polyester)</v>
      </c>
      <c r="K592" s="1">
        <v>1</v>
      </c>
      <c r="L592" s="4" t="str">
        <f>IFERROR(VLOOKUP(I592,Config!$A:$G,7,0),"")</f>
        <v>Pack</v>
      </c>
      <c r="M592" s="4">
        <f>IFERROR(VLOOKUP(I592,Config!$A:$D,3,0),"")</f>
        <v>0</v>
      </c>
      <c r="N592" s="4">
        <f>IFERROR(VLOOKUP(I592,Config!$A:$F,6,0),"")</f>
        <v>0</v>
      </c>
    </row>
    <row r="593" spans="1:14" x14ac:dyDescent="0.25">
      <c r="A593" s="1">
        <v>593</v>
      </c>
      <c r="B593" s="4">
        <f t="shared" si="18"/>
        <v>2021</v>
      </c>
      <c r="C593" s="4">
        <f t="shared" si="19"/>
        <v>3</v>
      </c>
      <c r="D593" s="13">
        <v>44284</v>
      </c>
      <c r="E593" s="11">
        <v>0.58333333333333337</v>
      </c>
      <c r="G593" s="4" t="s">
        <v>74</v>
      </c>
      <c r="I593" s="1" t="s">
        <v>23</v>
      </c>
      <c r="J593" s="4" t="str">
        <f>IFERROR(VLOOKUP(I593,Config!$A:$B,2,0),"")</f>
        <v>Giấy lau phòng sạch (55% cellulose, 45% polyester)</v>
      </c>
      <c r="K593" s="1">
        <v>2</v>
      </c>
      <c r="L593" s="4" t="str">
        <f>IFERROR(VLOOKUP(I593,Config!$A:$G,7,0),"")</f>
        <v>Pack</v>
      </c>
      <c r="M593" s="4">
        <f>IFERROR(VLOOKUP(I593,Config!$A:$D,3,0),"")</f>
        <v>0</v>
      </c>
      <c r="N593" s="4">
        <f>IFERROR(VLOOKUP(I593,Config!$A:$F,6,0),"")</f>
        <v>0</v>
      </c>
    </row>
    <row r="594" spans="1:14" x14ac:dyDescent="0.25">
      <c r="A594" s="1">
        <v>594</v>
      </c>
      <c r="B594" s="4">
        <f t="shared" si="18"/>
        <v>2021</v>
      </c>
      <c r="C594" s="4">
        <f t="shared" si="19"/>
        <v>3</v>
      </c>
      <c r="D594" s="13">
        <v>44284</v>
      </c>
      <c r="E594" s="11">
        <v>0.58333333333333337</v>
      </c>
      <c r="G594" s="4" t="s">
        <v>74</v>
      </c>
      <c r="I594" s="24" t="s">
        <v>27</v>
      </c>
      <c r="J594" s="4" t="str">
        <f>IFERROR(VLOOKUP(I594,Config!$A:$B,2,0),"")</f>
        <v>Nitrile gloves size M</v>
      </c>
      <c r="K594" s="1">
        <v>2</v>
      </c>
      <c r="L594" s="4" t="str">
        <f>IFERROR(VLOOKUP(I594,Config!$A:$G,7,0),"")</f>
        <v>Pack</v>
      </c>
      <c r="M594" s="4">
        <f>IFERROR(VLOOKUP(I594,Config!$A:$D,3,0),"")</f>
        <v>0</v>
      </c>
      <c r="N594" s="4">
        <f>IFERROR(VLOOKUP(I594,Config!$A:$F,6,0),"")</f>
        <v>0</v>
      </c>
    </row>
    <row r="595" spans="1:14" x14ac:dyDescent="0.25">
      <c r="A595" s="1">
        <v>595</v>
      </c>
      <c r="B595" s="4">
        <f t="shared" si="18"/>
        <v>2021</v>
      </c>
      <c r="C595" s="4">
        <f t="shared" si="19"/>
        <v>3</v>
      </c>
      <c r="D595" s="13">
        <v>44284</v>
      </c>
      <c r="E595" s="11">
        <v>0.58333333333333337</v>
      </c>
      <c r="G595" s="4" t="s">
        <v>74</v>
      </c>
      <c r="I595" s="1" t="s">
        <v>28</v>
      </c>
      <c r="J595" s="4" t="str">
        <f>IFERROR(VLOOKUP(I595,Config!$A:$B,2,0),"")</f>
        <v>Cồn IPA</v>
      </c>
      <c r="K595" s="1">
        <v>20</v>
      </c>
      <c r="L595" s="4" t="str">
        <f>IFERROR(VLOOKUP(I595,Config!$A:$G,7,0),"")</f>
        <v>Lít</v>
      </c>
      <c r="M595" s="4">
        <f>IFERROR(VLOOKUP(I595,Config!$A:$D,3,0),"")</f>
        <v>0</v>
      </c>
      <c r="N595" s="4">
        <f>IFERROR(VLOOKUP(I595,Config!$A:$F,6,0),"")</f>
        <v>0</v>
      </c>
    </row>
    <row r="596" spans="1:14" x14ac:dyDescent="0.25">
      <c r="A596" s="1">
        <v>596</v>
      </c>
      <c r="B596" s="4">
        <f t="shared" si="18"/>
        <v>2021</v>
      </c>
      <c r="C596" s="4">
        <f t="shared" si="19"/>
        <v>3</v>
      </c>
      <c r="D596" s="13">
        <v>44285</v>
      </c>
      <c r="E596" s="11">
        <v>0.375</v>
      </c>
      <c r="G596" s="4" t="s">
        <v>74</v>
      </c>
      <c r="I596" s="1" t="s">
        <v>28</v>
      </c>
      <c r="J596" s="4" t="str">
        <f>IFERROR(VLOOKUP(I596,Config!$A:$B,2,0),"")</f>
        <v>Cồn IPA</v>
      </c>
      <c r="K596" s="1">
        <v>3</v>
      </c>
      <c r="L596" s="4" t="str">
        <f>IFERROR(VLOOKUP(I596,Config!$A:$G,7,0),"")</f>
        <v>Lít</v>
      </c>
      <c r="M596" s="4">
        <f>IFERROR(VLOOKUP(I596,Config!$A:$D,3,0),"")</f>
        <v>0</v>
      </c>
      <c r="N596" s="4">
        <f>IFERROR(VLOOKUP(I596,Config!$A:$F,6,0),"")</f>
        <v>0</v>
      </c>
    </row>
    <row r="597" spans="1:14" x14ac:dyDescent="0.25">
      <c r="A597" s="1">
        <v>597</v>
      </c>
      <c r="B597" s="4">
        <f t="shared" si="18"/>
        <v>2021</v>
      </c>
      <c r="C597" s="4">
        <f t="shared" si="19"/>
        <v>3</v>
      </c>
      <c r="D597" s="13">
        <v>44285</v>
      </c>
      <c r="E597" s="11">
        <v>0.375</v>
      </c>
      <c r="G597" s="4" t="s">
        <v>74</v>
      </c>
      <c r="I597" s="1" t="s">
        <v>25</v>
      </c>
      <c r="J597" s="4" t="str">
        <f>IFERROR(VLOOKUP(I597,Config!$A:$B,2,0),"")</f>
        <v>MPM Cleaning Roll 380*300*10m</v>
      </c>
      <c r="K597" s="1">
        <v>10</v>
      </c>
      <c r="L597" s="4" t="str">
        <f>IFERROR(VLOOKUP(I597,Config!$A:$G,7,0),"")</f>
        <v>Reel</v>
      </c>
      <c r="M597" s="4">
        <f>IFERROR(VLOOKUP(I597,Config!$A:$D,3,0),"")</f>
        <v>0</v>
      </c>
      <c r="N597" s="4">
        <f>IFERROR(VLOOKUP(I597,Config!$A:$F,6,0),"")</f>
        <v>0</v>
      </c>
    </row>
    <row r="598" spans="1:14" x14ac:dyDescent="0.25">
      <c r="A598" s="1">
        <v>598</v>
      </c>
      <c r="B598" s="4">
        <f t="shared" si="18"/>
        <v>2021</v>
      </c>
      <c r="C598" s="4">
        <f t="shared" si="19"/>
        <v>3</v>
      </c>
      <c r="D598" s="13">
        <v>44285</v>
      </c>
      <c r="E598" s="11">
        <v>0.375</v>
      </c>
      <c r="G598" s="4" t="s">
        <v>74</v>
      </c>
      <c r="I598" s="1" t="s">
        <v>23</v>
      </c>
      <c r="J598" s="4" t="str">
        <f>IFERROR(VLOOKUP(I598,Config!$A:$B,2,0),"")</f>
        <v>Giấy lau phòng sạch (55% cellulose, 45% polyester)</v>
      </c>
      <c r="K598" s="1">
        <v>2</v>
      </c>
      <c r="L598" s="4" t="str">
        <f>IFERROR(VLOOKUP(I598,Config!$A:$G,7,0),"")</f>
        <v>Pack</v>
      </c>
      <c r="M598" s="4">
        <f>IFERROR(VLOOKUP(I598,Config!$A:$D,3,0),"")</f>
        <v>0</v>
      </c>
      <c r="N598" s="4">
        <f>IFERROR(VLOOKUP(I598,Config!$A:$F,6,0),"")</f>
        <v>0</v>
      </c>
    </row>
    <row r="599" spans="1:14" x14ac:dyDescent="0.25">
      <c r="A599" s="1">
        <v>599</v>
      </c>
      <c r="B599" s="4">
        <f t="shared" si="18"/>
        <v>2021</v>
      </c>
      <c r="C599" s="4">
        <f t="shared" si="19"/>
        <v>3</v>
      </c>
      <c r="D599" s="13">
        <v>44285</v>
      </c>
      <c r="E599" s="11">
        <v>0.375</v>
      </c>
      <c r="G599" s="4" t="s">
        <v>74</v>
      </c>
      <c r="I599" s="24" t="s">
        <v>116</v>
      </c>
      <c r="J599" s="4" t="str">
        <f>IFERROR(VLOOKUP(I599,Config!$A:$B,2,0),"")</f>
        <v>Nozzle 4108</v>
      </c>
      <c r="K599" s="1">
        <v>7</v>
      </c>
      <c r="L599" s="4" t="str">
        <f>IFERROR(VLOOKUP(I599,Config!$A:$G,7,0),"")</f>
        <v>Pac</v>
      </c>
      <c r="M599" s="4">
        <f>IFERROR(VLOOKUP(I599,Config!$A:$D,3,0),"")</f>
        <v>0</v>
      </c>
      <c r="N599" s="4" t="str">
        <f>IFERROR(VLOOKUP(I599,Config!$A:$F,6,0),"")</f>
        <v>03103544-01</v>
      </c>
    </row>
    <row r="600" spans="1:14" x14ac:dyDescent="0.25">
      <c r="A600" s="1">
        <v>600</v>
      </c>
      <c r="B600" s="4">
        <f t="shared" si="18"/>
        <v>2021</v>
      </c>
      <c r="C600" s="4">
        <f t="shared" si="19"/>
        <v>3</v>
      </c>
      <c r="D600" s="13">
        <v>44285</v>
      </c>
      <c r="E600" s="11">
        <v>0.375</v>
      </c>
      <c r="G600" s="4" t="s">
        <v>74</v>
      </c>
      <c r="I600" s="1" t="s">
        <v>29</v>
      </c>
      <c r="J600" s="4" t="str">
        <f>IFERROR(VLOOKUP(I600,Config!$A:$B,2,0),"")</f>
        <v>Khẩu trang</v>
      </c>
      <c r="K600" s="1">
        <v>4</v>
      </c>
      <c r="L600" s="4" t="str">
        <f>IFERROR(VLOOKUP(I600,Config!$A:$G,7,0),"")</f>
        <v>Pack</v>
      </c>
      <c r="M600" s="4">
        <f>IFERROR(VLOOKUP(I600,Config!$A:$D,3,0),"")</f>
        <v>0</v>
      </c>
      <c r="N600" s="4">
        <f>IFERROR(VLOOKUP(I600,Config!$A:$F,6,0),"")</f>
        <v>0</v>
      </c>
    </row>
    <row r="601" spans="1:14" x14ac:dyDescent="0.25">
      <c r="A601" s="1">
        <v>601</v>
      </c>
      <c r="B601" s="4">
        <f t="shared" si="18"/>
        <v>2021</v>
      </c>
      <c r="C601" s="4">
        <f t="shared" si="19"/>
        <v>3</v>
      </c>
      <c r="D601" s="13">
        <v>44285</v>
      </c>
      <c r="E601" s="11">
        <v>0.375</v>
      </c>
      <c r="G601" s="4" t="s">
        <v>74</v>
      </c>
      <c r="I601" s="1" t="s">
        <v>28</v>
      </c>
      <c r="J601" s="4" t="str">
        <f>IFERROR(VLOOKUP(I601,Config!$A:$B,2,0),"")</f>
        <v>Cồn IPA</v>
      </c>
      <c r="K601" s="1">
        <v>2.5</v>
      </c>
      <c r="L601" s="4" t="str">
        <f>IFERROR(VLOOKUP(I601,Config!$A:$G,7,0),"")</f>
        <v>Lít</v>
      </c>
      <c r="M601" s="4">
        <f>IFERROR(VLOOKUP(I601,Config!$A:$D,3,0),"")</f>
        <v>0</v>
      </c>
      <c r="N601" s="4">
        <f>IFERROR(VLOOKUP(I601,Config!$A:$F,6,0),"")</f>
        <v>0</v>
      </c>
    </row>
    <row r="602" spans="1:14" x14ac:dyDescent="0.25">
      <c r="A602" s="1">
        <v>602</v>
      </c>
      <c r="B602" s="4">
        <f t="shared" si="18"/>
        <v>2021</v>
      </c>
      <c r="C602" s="4">
        <f t="shared" si="19"/>
        <v>3</v>
      </c>
      <c r="D602" s="13">
        <v>44285</v>
      </c>
      <c r="E602" s="11">
        <v>0.375</v>
      </c>
      <c r="G602" s="4" t="s">
        <v>74</v>
      </c>
      <c r="I602" s="1" t="s">
        <v>426</v>
      </c>
      <c r="J602" s="4" t="str">
        <f>IFERROR(VLOOKUP(I602,Config!$A:$B,2,0),"")</f>
        <v>PL Splice Tape 8mm for ASM  FUJI DETECTI</v>
      </c>
      <c r="K602" s="1">
        <v>6</v>
      </c>
      <c r="L602" s="4" t="str">
        <f>IFERROR(VLOOKUP(I602,Config!$A:$G,7,0),"")</f>
        <v>Box</v>
      </c>
      <c r="M602" s="4">
        <f>IFERROR(VLOOKUP(I602,Config!$A:$D,3,0),"")</f>
        <v>0</v>
      </c>
      <c r="N602" s="4">
        <f>IFERROR(VLOOKUP(I602,Config!$A:$F,6,0),"")</f>
        <v>0</v>
      </c>
    </row>
    <row r="603" spans="1:14" x14ac:dyDescent="0.25">
      <c r="A603" s="1">
        <v>603</v>
      </c>
      <c r="B603" s="4">
        <f t="shared" si="18"/>
        <v>2021</v>
      </c>
      <c r="C603" s="4">
        <f t="shared" si="19"/>
        <v>3</v>
      </c>
      <c r="D603" s="13">
        <v>44286</v>
      </c>
      <c r="E603" s="11">
        <v>0.47916666666666669</v>
      </c>
      <c r="G603" s="4" t="s">
        <v>74</v>
      </c>
      <c r="I603" s="1" t="s">
        <v>28</v>
      </c>
      <c r="J603" s="4" t="str">
        <f>IFERROR(VLOOKUP(I603,Config!$A:$B,2,0),"")</f>
        <v>Cồn IPA</v>
      </c>
      <c r="K603" s="1">
        <v>3</v>
      </c>
      <c r="L603" s="4" t="str">
        <f>IFERROR(VLOOKUP(I603,Config!$A:$G,7,0),"")</f>
        <v>Lít</v>
      </c>
      <c r="M603" s="4">
        <f>IFERROR(VLOOKUP(I603,Config!$A:$D,3,0),"")</f>
        <v>0</v>
      </c>
      <c r="N603" s="4">
        <f>IFERROR(VLOOKUP(I603,Config!$A:$F,6,0),"")</f>
        <v>0</v>
      </c>
    </row>
    <row r="604" spans="1:14" x14ac:dyDescent="0.25">
      <c r="A604" s="1">
        <v>604</v>
      </c>
      <c r="B604" s="4">
        <f t="shared" si="18"/>
        <v>2021</v>
      </c>
      <c r="C604" s="4">
        <f t="shared" si="19"/>
        <v>3</v>
      </c>
      <c r="D604" s="13">
        <v>44286</v>
      </c>
      <c r="E604" s="11">
        <v>0.47916666666666669</v>
      </c>
      <c r="G604" s="4" t="s">
        <v>74</v>
      </c>
      <c r="I604" s="1" t="s">
        <v>23</v>
      </c>
      <c r="J604" s="4" t="str">
        <f>IFERROR(VLOOKUP(I604,Config!$A:$B,2,0),"")</f>
        <v>Giấy lau phòng sạch (55% cellulose, 45% polyester)</v>
      </c>
      <c r="K604" s="1">
        <v>1</v>
      </c>
      <c r="L604" s="4" t="str">
        <f>IFERROR(VLOOKUP(I604,Config!$A:$G,7,0),"")</f>
        <v>Pack</v>
      </c>
      <c r="M604" s="4">
        <f>IFERROR(VLOOKUP(I604,Config!$A:$D,3,0),"")</f>
        <v>0</v>
      </c>
      <c r="N604" s="4">
        <f>IFERROR(VLOOKUP(I604,Config!$A:$F,6,0),"")</f>
        <v>0</v>
      </c>
    </row>
    <row r="605" spans="1:14" x14ac:dyDescent="0.25">
      <c r="A605" s="1">
        <v>605</v>
      </c>
      <c r="B605" s="4">
        <f t="shared" si="18"/>
        <v>2021</v>
      </c>
      <c r="C605" s="4">
        <f t="shared" si="19"/>
        <v>3</v>
      </c>
      <c r="D605" s="13">
        <v>44286</v>
      </c>
      <c r="E605" s="11">
        <v>0.47916666666666669</v>
      </c>
      <c r="G605" s="4" t="s">
        <v>74</v>
      </c>
      <c r="I605" s="1" t="s">
        <v>22</v>
      </c>
      <c r="J605" s="4" t="str">
        <f>IFERROR(VLOOKUP(I605,Config!$A:$B,2,0),"")</f>
        <v>Khăn lau phòng sạch (100% polyester)</v>
      </c>
      <c r="K605" s="1">
        <v>2</v>
      </c>
      <c r="L605" s="4" t="str">
        <f>IFERROR(VLOOKUP(I605,Config!$A:$G,7,0),"")</f>
        <v>Pack</v>
      </c>
      <c r="M605" s="4">
        <f>IFERROR(VLOOKUP(I605,Config!$A:$D,3,0),"")</f>
        <v>0</v>
      </c>
      <c r="N605" s="4">
        <f>IFERROR(VLOOKUP(I605,Config!$A:$F,6,0),"")</f>
        <v>0</v>
      </c>
    </row>
    <row r="606" spans="1:14" x14ac:dyDescent="0.25">
      <c r="A606" s="1">
        <v>606</v>
      </c>
      <c r="B606" s="4">
        <f t="shared" si="18"/>
        <v>2021</v>
      </c>
      <c r="C606" s="4">
        <f t="shared" si="19"/>
        <v>3</v>
      </c>
      <c r="D606" s="13">
        <v>44286</v>
      </c>
      <c r="E606" s="11">
        <v>0.47916666666666669</v>
      </c>
      <c r="G606" s="4" t="s">
        <v>74</v>
      </c>
      <c r="I606" s="24" t="s">
        <v>27</v>
      </c>
      <c r="J606" s="4" t="str">
        <f>IFERROR(VLOOKUP(I606,Config!$A:$B,2,0),"")</f>
        <v>Nitrile gloves size M</v>
      </c>
      <c r="K606" s="1">
        <v>1</v>
      </c>
      <c r="L606" s="4" t="str">
        <f>IFERROR(VLOOKUP(I606,Config!$A:$G,7,0),"")</f>
        <v>Pack</v>
      </c>
      <c r="M606" s="4">
        <f>IFERROR(VLOOKUP(I606,Config!$A:$D,3,0),"")</f>
        <v>0</v>
      </c>
      <c r="N606" s="4">
        <f>IFERROR(VLOOKUP(I606,Config!$A:$F,6,0),"")</f>
        <v>0</v>
      </c>
    </row>
    <row r="607" spans="1:14" x14ac:dyDescent="0.25">
      <c r="A607" s="1">
        <v>607</v>
      </c>
      <c r="B607" s="4">
        <f t="shared" si="18"/>
        <v>2021</v>
      </c>
      <c r="C607" s="4">
        <f t="shared" si="19"/>
        <v>3</v>
      </c>
      <c r="D607" s="13">
        <v>44286</v>
      </c>
      <c r="E607" s="11">
        <v>0.47916666666666669</v>
      </c>
      <c r="G607" s="4" t="s">
        <v>74</v>
      </c>
      <c r="I607" s="1" t="s">
        <v>28</v>
      </c>
      <c r="J607" s="4" t="str">
        <f>IFERROR(VLOOKUP(I607,Config!$A:$B,2,0),"")</f>
        <v>Cồn IPA</v>
      </c>
      <c r="K607" s="1">
        <v>2</v>
      </c>
      <c r="L607" s="4" t="str">
        <f>IFERROR(VLOOKUP(I607,Config!$A:$G,7,0),"")</f>
        <v>Lít</v>
      </c>
      <c r="M607" s="4">
        <f>IFERROR(VLOOKUP(I607,Config!$A:$D,3,0),"")</f>
        <v>0</v>
      </c>
      <c r="N607" s="4">
        <f>IFERROR(VLOOKUP(I607,Config!$A:$F,6,0),"")</f>
        <v>0</v>
      </c>
    </row>
    <row r="608" spans="1:14" x14ac:dyDescent="0.25">
      <c r="A608" s="1">
        <v>608</v>
      </c>
      <c r="B608" s="4">
        <f t="shared" si="18"/>
        <v>2021</v>
      </c>
      <c r="C608" s="4">
        <f t="shared" si="19"/>
        <v>4</v>
      </c>
      <c r="D608" s="13">
        <v>44287</v>
      </c>
      <c r="E608" s="11">
        <v>0.59375</v>
      </c>
      <c r="G608" s="4" t="s">
        <v>74</v>
      </c>
      <c r="I608" s="1" t="s">
        <v>28</v>
      </c>
      <c r="J608" s="4" t="str">
        <f>IFERROR(VLOOKUP(I608,Config!$A:$B,2,0),"")</f>
        <v>Cồn IPA</v>
      </c>
      <c r="K608" s="1">
        <v>8</v>
      </c>
      <c r="L608" s="4" t="str">
        <f>IFERROR(VLOOKUP(I608,Config!$A:$G,7,0),"")</f>
        <v>Lít</v>
      </c>
      <c r="M608" s="4">
        <f>IFERROR(VLOOKUP(I608,Config!$A:$D,3,0),"")</f>
        <v>0</v>
      </c>
      <c r="N608" s="4">
        <f>IFERROR(VLOOKUP(I608,Config!$A:$F,6,0),"")</f>
        <v>0</v>
      </c>
    </row>
    <row r="609" spans="1:14" x14ac:dyDescent="0.25">
      <c r="A609" s="1">
        <v>609</v>
      </c>
      <c r="B609" s="4">
        <f t="shared" si="18"/>
        <v>2021</v>
      </c>
      <c r="C609" s="4">
        <f t="shared" si="19"/>
        <v>4</v>
      </c>
      <c r="D609" s="13">
        <v>44287</v>
      </c>
      <c r="E609" s="11">
        <v>0.59375</v>
      </c>
      <c r="G609" s="4" t="s">
        <v>74</v>
      </c>
      <c r="I609" s="1" t="s">
        <v>22</v>
      </c>
      <c r="J609" s="4" t="str">
        <f>IFERROR(VLOOKUP(I609,Config!$A:$B,2,0),"")</f>
        <v>Khăn lau phòng sạch (100% polyester)</v>
      </c>
      <c r="K609" s="1">
        <v>2</v>
      </c>
      <c r="L609" s="4" t="str">
        <f>IFERROR(VLOOKUP(I609,Config!$A:$G,7,0),"")</f>
        <v>Pack</v>
      </c>
      <c r="M609" s="4">
        <f>IFERROR(VLOOKUP(I609,Config!$A:$D,3,0),"")</f>
        <v>0</v>
      </c>
      <c r="N609" s="4">
        <f>IFERROR(VLOOKUP(I609,Config!$A:$F,6,0),"")</f>
        <v>0</v>
      </c>
    </row>
    <row r="610" spans="1:14" x14ac:dyDescent="0.25">
      <c r="A610" s="1">
        <v>610</v>
      </c>
      <c r="B610" s="4">
        <f t="shared" si="18"/>
        <v>2021</v>
      </c>
      <c r="C610" s="4">
        <f t="shared" si="19"/>
        <v>4</v>
      </c>
      <c r="D610" s="13">
        <v>44287</v>
      </c>
      <c r="E610" s="11">
        <v>0.59375</v>
      </c>
      <c r="G610" s="4" t="s">
        <v>74</v>
      </c>
      <c r="I610" s="1" t="s">
        <v>23</v>
      </c>
      <c r="J610" s="4" t="str">
        <f>IFERROR(VLOOKUP(I610,Config!$A:$B,2,0),"")</f>
        <v>Giấy lau phòng sạch (55% cellulose, 45% polyester)</v>
      </c>
      <c r="K610" s="1">
        <v>2</v>
      </c>
      <c r="L610" s="4" t="str">
        <f>IFERROR(VLOOKUP(I610,Config!$A:$G,7,0),"")</f>
        <v>Pack</v>
      </c>
      <c r="M610" s="4">
        <f>IFERROR(VLOOKUP(I610,Config!$A:$D,3,0),"")</f>
        <v>0</v>
      </c>
      <c r="N610" s="4">
        <f>IFERROR(VLOOKUP(I610,Config!$A:$F,6,0),"")</f>
        <v>0</v>
      </c>
    </row>
    <row r="611" spans="1:14" x14ac:dyDescent="0.25">
      <c r="A611" s="1">
        <v>611</v>
      </c>
      <c r="B611" s="4">
        <f t="shared" si="18"/>
        <v>2021</v>
      </c>
      <c r="C611" s="4">
        <f t="shared" si="19"/>
        <v>4</v>
      </c>
      <c r="D611" s="13">
        <v>44287</v>
      </c>
      <c r="E611" s="11">
        <v>0.59375</v>
      </c>
      <c r="G611" s="4" t="s">
        <v>74</v>
      </c>
      <c r="I611" s="1" t="s">
        <v>22</v>
      </c>
      <c r="J611" s="4" t="str">
        <f>IFERROR(VLOOKUP(I611,Config!$A:$B,2,0),"")</f>
        <v>Khăn lau phòng sạch (100% polyester)</v>
      </c>
      <c r="K611" s="1">
        <v>1</v>
      </c>
      <c r="L611" s="4" t="str">
        <f>IFERROR(VLOOKUP(I611,Config!$A:$G,7,0),"")</f>
        <v>Pack</v>
      </c>
      <c r="M611" s="4">
        <f>IFERROR(VLOOKUP(I611,Config!$A:$D,3,0),"")</f>
        <v>0</v>
      </c>
      <c r="N611" s="4">
        <f>IFERROR(VLOOKUP(I611,Config!$A:$F,6,0),"")</f>
        <v>0</v>
      </c>
    </row>
    <row r="612" spans="1:14" x14ac:dyDescent="0.25">
      <c r="A612" s="1">
        <v>612</v>
      </c>
      <c r="B612" s="4">
        <f t="shared" si="18"/>
        <v>2021</v>
      </c>
      <c r="C612" s="4">
        <f t="shared" si="19"/>
        <v>4</v>
      </c>
      <c r="D612" s="13">
        <v>44287</v>
      </c>
      <c r="E612" s="11">
        <v>0.59375</v>
      </c>
      <c r="G612" s="4" t="s">
        <v>74</v>
      </c>
      <c r="I612" s="24" t="s">
        <v>27</v>
      </c>
      <c r="J612" s="4" t="str">
        <f>IFERROR(VLOOKUP(I612,Config!$A:$B,2,0),"")</f>
        <v>Nitrile gloves size M</v>
      </c>
      <c r="K612" s="1">
        <v>2</v>
      </c>
      <c r="L612" s="4" t="str">
        <f>IFERROR(VLOOKUP(I612,Config!$A:$G,7,0),"")</f>
        <v>Pack</v>
      </c>
      <c r="M612" s="4">
        <f>IFERROR(VLOOKUP(I612,Config!$A:$D,3,0),"")</f>
        <v>0</v>
      </c>
      <c r="N612" s="4">
        <f>IFERROR(VLOOKUP(I612,Config!$A:$F,6,0),"")</f>
        <v>0</v>
      </c>
    </row>
    <row r="613" spans="1:14" x14ac:dyDescent="0.25">
      <c r="A613" s="1">
        <v>613</v>
      </c>
      <c r="B613" s="4">
        <f t="shared" si="18"/>
        <v>2021</v>
      </c>
      <c r="C613" s="4">
        <f t="shared" si="19"/>
        <v>4</v>
      </c>
      <c r="D613" s="13">
        <v>44287</v>
      </c>
      <c r="E613" s="11">
        <v>0.59375</v>
      </c>
      <c r="G613" s="4" t="s">
        <v>74</v>
      </c>
      <c r="I613" s="1" t="s">
        <v>25</v>
      </c>
      <c r="J613" s="4" t="str">
        <f>IFERROR(VLOOKUP(I613,Config!$A:$B,2,0),"")</f>
        <v>MPM Cleaning Roll 380*300*10m</v>
      </c>
      <c r="K613" s="1">
        <v>10</v>
      </c>
      <c r="L613" s="4" t="str">
        <f>IFERROR(VLOOKUP(I613,Config!$A:$G,7,0),"")</f>
        <v>Reel</v>
      </c>
      <c r="M613" s="4">
        <f>IFERROR(VLOOKUP(I613,Config!$A:$D,3,0),"")</f>
        <v>0</v>
      </c>
      <c r="N613" s="4">
        <f>IFERROR(VLOOKUP(I613,Config!$A:$F,6,0),"")</f>
        <v>0</v>
      </c>
    </row>
    <row r="614" spans="1:14" x14ac:dyDescent="0.25">
      <c r="A614" s="1">
        <v>614</v>
      </c>
      <c r="B614" s="4">
        <f t="shared" si="18"/>
        <v>2021</v>
      </c>
      <c r="C614" s="4">
        <f t="shared" si="19"/>
        <v>4</v>
      </c>
      <c r="D614" s="13">
        <v>44287</v>
      </c>
      <c r="E614" s="11">
        <v>0.59375</v>
      </c>
      <c r="G614" s="4" t="s">
        <v>74</v>
      </c>
      <c r="I614" s="1" t="s">
        <v>424</v>
      </c>
      <c r="J614" s="4" t="str">
        <f>IFERROR(VLOOKUP(I614,Config!$A:$B,2,0),"")</f>
        <v>Găng tay tĩnh điện màu trắng ( Sz: M)</v>
      </c>
      <c r="K614" s="1">
        <v>30</v>
      </c>
      <c r="L614" s="4" t="str">
        <f>IFERROR(VLOOKUP(I614,Config!$A:$G,7,0),"")</f>
        <v>Pair</v>
      </c>
      <c r="M614" s="4">
        <f>IFERROR(VLOOKUP(I614,Config!$A:$D,3,0),"")</f>
        <v>0</v>
      </c>
      <c r="N614" s="4">
        <f>IFERROR(VLOOKUP(I614,Config!$A:$F,6,0),"")</f>
        <v>0</v>
      </c>
    </row>
    <row r="615" spans="1:14" x14ac:dyDescent="0.25">
      <c r="A615" s="1">
        <v>615</v>
      </c>
      <c r="B615" s="4">
        <f t="shared" si="18"/>
        <v>2021</v>
      </c>
      <c r="C615" s="4">
        <f t="shared" si="19"/>
        <v>4</v>
      </c>
      <c r="D615" s="13">
        <v>44288</v>
      </c>
      <c r="E615" s="11">
        <v>0.68055555555555547</v>
      </c>
      <c r="G615" s="4" t="s">
        <v>74</v>
      </c>
      <c r="I615" s="1" t="s">
        <v>28</v>
      </c>
      <c r="J615" s="4" t="str">
        <f>IFERROR(VLOOKUP(I615,Config!$A:$B,2,0),"")</f>
        <v>Cồn IPA</v>
      </c>
      <c r="K615" s="1">
        <v>3</v>
      </c>
      <c r="L615" s="4" t="str">
        <f>IFERROR(VLOOKUP(I615,Config!$A:$G,7,0),"")</f>
        <v>Lít</v>
      </c>
      <c r="M615" s="4">
        <f>IFERROR(VLOOKUP(I615,Config!$A:$D,3,0),"")</f>
        <v>0</v>
      </c>
      <c r="N615" s="4">
        <f>IFERROR(VLOOKUP(I615,Config!$A:$F,6,0),"")</f>
        <v>0</v>
      </c>
    </row>
    <row r="616" spans="1:14" x14ac:dyDescent="0.25">
      <c r="A616" s="1">
        <v>616</v>
      </c>
      <c r="B616" s="4">
        <f t="shared" si="18"/>
        <v>2021</v>
      </c>
      <c r="C616" s="4">
        <f t="shared" si="19"/>
        <v>4</v>
      </c>
      <c r="D616" s="13">
        <v>44288</v>
      </c>
      <c r="E616" s="11">
        <v>0.68055555555555547</v>
      </c>
      <c r="G616" s="4" t="s">
        <v>74</v>
      </c>
      <c r="I616" s="1" t="s">
        <v>22</v>
      </c>
      <c r="J616" s="4" t="str">
        <f>IFERROR(VLOOKUP(I616,Config!$A:$B,2,0),"")</f>
        <v>Khăn lau phòng sạch (100% polyester)</v>
      </c>
      <c r="K616" s="1">
        <v>1</v>
      </c>
      <c r="L616" s="4" t="str">
        <f>IFERROR(VLOOKUP(I616,Config!$A:$G,7,0),"")</f>
        <v>Pack</v>
      </c>
      <c r="M616" s="4">
        <f>IFERROR(VLOOKUP(I616,Config!$A:$D,3,0),"")</f>
        <v>0</v>
      </c>
      <c r="N616" s="4">
        <f>IFERROR(VLOOKUP(I616,Config!$A:$F,6,0),"")</f>
        <v>0</v>
      </c>
    </row>
    <row r="617" spans="1:14" x14ac:dyDescent="0.25">
      <c r="A617" s="1">
        <v>617</v>
      </c>
      <c r="B617" s="4">
        <f t="shared" si="18"/>
        <v>2021</v>
      </c>
      <c r="C617" s="4">
        <f t="shared" si="19"/>
        <v>4</v>
      </c>
      <c r="D617" s="13">
        <v>44288</v>
      </c>
      <c r="E617" s="11">
        <v>0.68055555555555547</v>
      </c>
      <c r="G617" s="4" t="s">
        <v>74</v>
      </c>
      <c r="I617" s="24" t="s">
        <v>33</v>
      </c>
      <c r="J617" s="4" t="str">
        <f>IFERROR(VLOOKUP(I617,Config!$A:$B,2,0),"")</f>
        <v>Băng dính xanh dương 5cm</v>
      </c>
      <c r="K617" s="1">
        <v>3</v>
      </c>
      <c r="L617" s="4" t="str">
        <f>IFERROR(VLOOKUP(I617,Config!$A:$G,7,0),"")</f>
        <v>Reel</v>
      </c>
      <c r="M617" s="4">
        <f>IFERROR(VLOOKUP(I617,Config!$A:$D,3,0),"")</f>
        <v>0</v>
      </c>
      <c r="N617" s="4">
        <f>IFERROR(VLOOKUP(I617,Config!$A:$F,6,0),"")</f>
        <v>0</v>
      </c>
    </row>
    <row r="618" spans="1:14" x14ac:dyDescent="0.25">
      <c r="A618" s="1">
        <v>618</v>
      </c>
      <c r="B618" s="4">
        <f t="shared" si="18"/>
        <v>2021</v>
      </c>
      <c r="C618" s="4">
        <f t="shared" si="19"/>
        <v>4</v>
      </c>
      <c r="D618" s="13">
        <v>44288</v>
      </c>
      <c r="E618" s="11">
        <v>0.68055555555555547</v>
      </c>
      <c r="G618" s="4" t="s">
        <v>74</v>
      </c>
      <c r="I618" s="24" t="s">
        <v>37</v>
      </c>
      <c r="J618" s="4" t="str">
        <f>IFERROR(VLOOKUP(I618,Config!$A:$B,2,0),"")</f>
        <v>Băng dính đỏ 5cm</v>
      </c>
      <c r="K618" s="1">
        <v>2</v>
      </c>
      <c r="L618" s="4" t="str">
        <f>IFERROR(VLOOKUP(I618,Config!$A:$G,7,0),"")</f>
        <v>Reel</v>
      </c>
      <c r="M618" s="4">
        <f>IFERROR(VLOOKUP(I618,Config!$A:$D,3,0),"")</f>
        <v>0</v>
      </c>
      <c r="N618" s="4">
        <f>IFERROR(VLOOKUP(I618,Config!$A:$F,6,0),"")</f>
        <v>0</v>
      </c>
    </row>
    <row r="619" spans="1:14" x14ac:dyDescent="0.25">
      <c r="A619" s="1">
        <v>619</v>
      </c>
      <c r="B619" s="4">
        <f t="shared" si="18"/>
        <v>2021</v>
      </c>
      <c r="C619" s="4">
        <f t="shared" si="19"/>
        <v>4</v>
      </c>
      <c r="D619" s="13">
        <v>44288</v>
      </c>
      <c r="E619" s="11">
        <v>0.68055555555555547</v>
      </c>
      <c r="G619" s="4" t="s">
        <v>74</v>
      </c>
      <c r="I619" s="1" t="s">
        <v>424</v>
      </c>
      <c r="J619" s="4" t="str">
        <f>IFERROR(VLOOKUP(I619,Config!$A:$B,2,0),"")</f>
        <v>Găng tay tĩnh điện màu trắng ( Sz: M)</v>
      </c>
      <c r="K619" s="1">
        <v>30</v>
      </c>
      <c r="L619" s="4" t="str">
        <f>IFERROR(VLOOKUP(I619,Config!$A:$G,7,0),"")</f>
        <v>Pair</v>
      </c>
      <c r="M619" s="4">
        <f>IFERROR(VLOOKUP(I619,Config!$A:$D,3,0),"")</f>
        <v>0</v>
      </c>
      <c r="N619" s="4">
        <f>IFERROR(VLOOKUP(I619,Config!$A:$F,6,0),"")</f>
        <v>0</v>
      </c>
    </row>
    <row r="620" spans="1:14" x14ac:dyDescent="0.25">
      <c r="A620" s="1">
        <v>620</v>
      </c>
      <c r="B620" s="4">
        <f t="shared" si="18"/>
        <v>2021</v>
      </c>
      <c r="C620" s="4">
        <f t="shared" si="19"/>
        <v>4</v>
      </c>
      <c r="D620" s="13">
        <v>44288</v>
      </c>
      <c r="E620" s="11">
        <v>0.68055555555555547</v>
      </c>
      <c r="G620" s="4" t="s">
        <v>74</v>
      </c>
      <c r="I620" s="1" t="s">
        <v>29</v>
      </c>
      <c r="J620" s="4" t="str">
        <f>IFERROR(VLOOKUP(I620,Config!$A:$B,2,0),"")</f>
        <v>Khẩu trang</v>
      </c>
      <c r="K620" s="1">
        <v>1</v>
      </c>
      <c r="L620" s="4" t="str">
        <f>IFERROR(VLOOKUP(I620,Config!$A:$G,7,0),"")</f>
        <v>Pack</v>
      </c>
      <c r="M620" s="4">
        <f>IFERROR(VLOOKUP(I620,Config!$A:$D,3,0),"")</f>
        <v>0</v>
      </c>
      <c r="N620" s="4">
        <f>IFERROR(VLOOKUP(I620,Config!$A:$F,6,0),"")</f>
        <v>0</v>
      </c>
    </row>
    <row r="621" spans="1:14" x14ac:dyDescent="0.25">
      <c r="A621" s="1">
        <v>621</v>
      </c>
      <c r="B621" s="4">
        <f t="shared" si="18"/>
        <v>2021</v>
      </c>
      <c r="C621" s="4">
        <f t="shared" si="19"/>
        <v>4</v>
      </c>
      <c r="D621" s="13">
        <v>44289</v>
      </c>
      <c r="E621" s="11">
        <v>0.47916666666666669</v>
      </c>
      <c r="G621" s="4" t="s">
        <v>74</v>
      </c>
      <c r="I621" s="1" t="s">
        <v>28</v>
      </c>
      <c r="J621" s="4" t="str">
        <f>IFERROR(VLOOKUP(I621,Config!$A:$B,2,0),"")</f>
        <v>Cồn IPA</v>
      </c>
      <c r="K621" s="1">
        <v>1.5</v>
      </c>
      <c r="L621" s="4" t="str">
        <f>IFERROR(VLOOKUP(I621,Config!$A:$G,7,0),"")</f>
        <v>Lít</v>
      </c>
      <c r="M621" s="4">
        <f>IFERROR(VLOOKUP(I621,Config!$A:$D,3,0),"")</f>
        <v>0</v>
      </c>
      <c r="N621" s="4">
        <f>IFERROR(VLOOKUP(I621,Config!$A:$F,6,0),"")</f>
        <v>0</v>
      </c>
    </row>
    <row r="622" spans="1:14" x14ac:dyDescent="0.25">
      <c r="A622" s="1">
        <v>622</v>
      </c>
      <c r="B622" s="4">
        <f t="shared" si="18"/>
        <v>2021</v>
      </c>
      <c r="C622" s="4">
        <f t="shared" si="19"/>
        <v>4</v>
      </c>
      <c r="D622" s="13">
        <v>44289</v>
      </c>
      <c r="E622" s="11">
        <v>0.47916666666666669</v>
      </c>
      <c r="G622" s="4" t="s">
        <v>74</v>
      </c>
      <c r="I622" s="1" t="s">
        <v>23</v>
      </c>
      <c r="J622" s="4" t="str">
        <f>IFERROR(VLOOKUP(I622,Config!$A:$B,2,0),"")</f>
        <v>Giấy lau phòng sạch (55% cellulose, 45% polyester)</v>
      </c>
      <c r="K622" s="1">
        <v>2</v>
      </c>
      <c r="L622" s="4" t="str">
        <f>IFERROR(VLOOKUP(I622,Config!$A:$G,7,0),"")</f>
        <v>Pack</v>
      </c>
      <c r="M622" s="4">
        <f>IFERROR(VLOOKUP(I622,Config!$A:$D,3,0),"")</f>
        <v>0</v>
      </c>
      <c r="N622" s="4">
        <f>IFERROR(VLOOKUP(I622,Config!$A:$F,6,0),"")</f>
        <v>0</v>
      </c>
    </row>
    <row r="623" spans="1:14" x14ac:dyDescent="0.25">
      <c r="A623" s="1">
        <v>623</v>
      </c>
      <c r="B623" s="4">
        <f t="shared" si="18"/>
        <v>2021</v>
      </c>
      <c r="C623" s="4">
        <f t="shared" si="19"/>
        <v>4</v>
      </c>
      <c r="D623" s="13">
        <v>44289</v>
      </c>
      <c r="E623" s="11">
        <v>0.47916666666666669</v>
      </c>
      <c r="G623" s="4" t="s">
        <v>74</v>
      </c>
      <c r="I623" s="1" t="s">
        <v>29</v>
      </c>
      <c r="J623" s="4" t="str">
        <f>IFERROR(VLOOKUP(I623,Config!$A:$B,2,0),"")</f>
        <v>Khẩu trang</v>
      </c>
      <c r="K623" s="1">
        <v>3</v>
      </c>
      <c r="L623" s="4" t="str">
        <f>IFERROR(VLOOKUP(I623,Config!$A:$G,7,0),"")</f>
        <v>Pack</v>
      </c>
      <c r="M623" s="4">
        <f>IFERROR(VLOOKUP(I623,Config!$A:$D,3,0),"")</f>
        <v>0</v>
      </c>
      <c r="N623" s="4">
        <f>IFERROR(VLOOKUP(I623,Config!$A:$F,6,0),"")</f>
        <v>0</v>
      </c>
    </row>
    <row r="624" spans="1:14" x14ac:dyDescent="0.25">
      <c r="A624" s="1">
        <v>624</v>
      </c>
      <c r="B624" s="4">
        <f t="shared" si="18"/>
        <v>2021</v>
      </c>
      <c r="C624" s="4">
        <f t="shared" si="19"/>
        <v>4</v>
      </c>
      <c r="D624" s="13">
        <v>44289</v>
      </c>
      <c r="E624" s="11">
        <v>0.47916666666666669</v>
      </c>
      <c r="G624" s="4" t="s">
        <v>74</v>
      </c>
      <c r="I624" s="1" t="s">
        <v>25</v>
      </c>
      <c r="J624" s="4" t="str">
        <f>IFERROR(VLOOKUP(I624,Config!$A:$B,2,0),"")</f>
        <v>MPM Cleaning Roll 380*300*10m</v>
      </c>
      <c r="K624" s="1">
        <v>5</v>
      </c>
      <c r="L624" s="4" t="str">
        <f>IFERROR(VLOOKUP(I624,Config!$A:$G,7,0),"")</f>
        <v>Reel</v>
      </c>
      <c r="M624" s="4">
        <f>IFERROR(VLOOKUP(I624,Config!$A:$D,3,0),"")</f>
        <v>0</v>
      </c>
      <c r="N624" s="4">
        <f>IFERROR(VLOOKUP(I624,Config!$A:$F,6,0),"")</f>
        <v>0</v>
      </c>
    </row>
    <row r="625" spans="1:15" x14ac:dyDescent="0.25">
      <c r="A625" s="1">
        <v>625</v>
      </c>
      <c r="B625" s="4">
        <f t="shared" si="18"/>
        <v>2021</v>
      </c>
      <c r="C625" s="4">
        <f t="shared" si="19"/>
        <v>4</v>
      </c>
      <c r="D625" s="13">
        <v>44289</v>
      </c>
      <c r="E625" s="11">
        <v>0.47916666666666669</v>
      </c>
      <c r="G625" s="4" t="s">
        <v>74</v>
      </c>
      <c r="I625" s="1" t="s">
        <v>424</v>
      </c>
      <c r="J625" s="4" t="str">
        <f>IFERROR(VLOOKUP(I625,Config!$A:$B,2,0),"")</f>
        <v>Găng tay tĩnh điện màu trắng ( Sz: M)</v>
      </c>
      <c r="K625" s="1">
        <v>50</v>
      </c>
      <c r="L625" s="4" t="str">
        <f>IFERROR(VLOOKUP(I625,Config!$A:$G,7,0),"")</f>
        <v>Pair</v>
      </c>
      <c r="M625" s="4">
        <f>IFERROR(VLOOKUP(I625,Config!$A:$D,3,0),"")</f>
        <v>0</v>
      </c>
      <c r="N625" s="4">
        <f>IFERROR(VLOOKUP(I625,Config!$A:$F,6,0),"")</f>
        <v>0</v>
      </c>
    </row>
    <row r="626" spans="1:15" x14ac:dyDescent="0.25">
      <c r="A626" s="1">
        <v>626</v>
      </c>
      <c r="B626" s="4">
        <f t="shared" si="18"/>
        <v>2021</v>
      </c>
      <c r="C626" s="4">
        <f t="shared" si="19"/>
        <v>4</v>
      </c>
      <c r="D626" s="13">
        <v>44289</v>
      </c>
      <c r="E626" s="11">
        <v>0.47916666666666669</v>
      </c>
      <c r="G626" s="4" t="s">
        <v>74</v>
      </c>
      <c r="I626" s="1" t="s">
        <v>28</v>
      </c>
      <c r="J626" s="4" t="str">
        <f>IFERROR(VLOOKUP(I626,Config!$A:$B,2,0),"")</f>
        <v>Cồn IPA</v>
      </c>
      <c r="K626" s="1">
        <v>2</v>
      </c>
      <c r="L626" s="4" t="str">
        <f>IFERROR(VLOOKUP(I626,Config!$A:$G,7,0),"")</f>
        <v>Lít</v>
      </c>
      <c r="M626" s="4">
        <f>IFERROR(VLOOKUP(I626,Config!$A:$D,3,0),"")</f>
        <v>0</v>
      </c>
      <c r="N626" s="4">
        <f>IFERROR(VLOOKUP(I626,Config!$A:$F,6,0),"")</f>
        <v>0</v>
      </c>
    </row>
    <row r="627" spans="1:15" x14ac:dyDescent="0.25">
      <c r="A627" s="1">
        <v>627</v>
      </c>
      <c r="B627" s="4">
        <f t="shared" si="18"/>
        <v>2021</v>
      </c>
      <c r="C627" s="4">
        <f t="shared" si="19"/>
        <v>4</v>
      </c>
      <c r="D627" s="13">
        <v>44289</v>
      </c>
      <c r="E627" s="11">
        <v>0.47916666666666669</v>
      </c>
      <c r="G627" s="4" t="s">
        <v>74</v>
      </c>
      <c r="I627" s="1" t="s">
        <v>22</v>
      </c>
      <c r="J627" s="4" t="str">
        <f>IFERROR(VLOOKUP(I627,Config!$A:$B,2,0),"")</f>
        <v>Khăn lau phòng sạch (100% polyester)</v>
      </c>
      <c r="K627" s="1">
        <v>1</v>
      </c>
      <c r="L627" s="4" t="str">
        <f>IFERROR(VLOOKUP(I627,Config!$A:$G,7,0),"")</f>
        <v>Pack</v>
      </c>
      <c r="M627" s="4">
        <f>IFERROR(VLOOKUP(I627,Config!$A:$D,3,0),"")</f>
        <v>0</v>
      </c>
      <c r="N627" s="4">
        <f>IFERROR(VLOOKUP(I627,Config!$A:$F,6,0),"")</f>
        <v>0</v>
      </c>
    </row>
    <row r="628" spans="1:15" x14ac:dyDescent="0.25">
      <c r="A628" s="1">
        <v>628</v>
      </c>
      <c r="B628" s="4">
        <f t="shared" si="18"/>
        <v>2021</v>
      </c>
      <c r="C628" s="4">
        <f t="shared" si="19"/>
        <v>4</v>
      </c>
      <c r="D628" s="13">
        <v>44289</v>
      </c>
      <c r="E628" s="11">
        <v>0.47916666666666669</v>
      </c>
      <c r="G628" s="4" t="s">
        <v>74</v>
      </c>
      <c r="I628" s="1" t="s">
        <v>25</v>
      </c>
      <c r="J628" s="4" t="str">
        <f>IFERROR(VLOOKUP(I628,Config!$A:$B,2,0),"")</f>
        <v>MPM Cleaning Roll 380*300*10m</v>
      </c>
      <c r="K628" s="1">
        <v>10</v>
      </c>
      <c r="L628" s="4" t="str">
        <f>IFERROR(VLOOKUP(I628,Config!$A:$G,7,0),"")</f>
        <v>Reel</v>
      </c>
      <c r="M628" s="4">
        <f>IFERROR(VLOOKUP(I628,Config!$A:$D,3,0),"")</f>
        <v>0</v>
      </c>
      <c r="N628" s="4">
        <f>IFERROR(VLOOKUP(I628,Config!$A:$F,6,0),"")</f>
        <v>0</v>
      </c>
    </row>
    <row r="629" spans="1:15" x14ac:dyDescent="0.25">
      <c r="A629" s="1">
        <v>629</v>
      </c>
      <c r="B629" s="4">
        <f t="shared" si="18"/>
        <v>2021</v>
      </c>
      <c r="C629" s="4">
        <f t="shared" si="19"/>
        <v>4</v>
      </c>
      <c r="D629" s="13">
        <v>44289</v>
      </c>
      <c r="E629" s="11">
        <v>0.47916666666666669</v>
      </c>
      <c r="G629" s="4" t="s">
        <v>74</v>
      </c>
      <c r="I629" s="1" t="s">
        <v>23</v>
      </c>
      <c r="J629" s="4" t="str">
        <f>IFERROR(VLOOKUP(I629,Config!$A:$B,2,0),"")</f>
        <v>Giấy lau phòng sạch (55% cellulose, 45% polyester)</v>
      </c>
      <c r="K629" s="1">
        <v>1</v>
      </c>
      <c r="L629" s="4" t="str">
        <f>IFERROR(VLOOKUP(I629,Config!$A:$G,7,0),"")</f>
        <v>Pack</v>
      </c>
      <c r="M629" s="4">
        <f>IFERROR(VLOOKUP(I629,Config!$A:$D,3,0),"")</f>
        <v>0</v>
      </c>
      <c r="N629" s="4">
        <f>IFERROR(VLOOKUP(I629,Config!$A:$F,6,0),"")</f>
        <v>0</v>
      </c>
    </row>
    <row r="630" spans="1:15" x14ac:dyDescent="0.25">
      <c r="A630" s="1">
        <v>630</v>
      </c>
      <c r="B630" s="4">
        <f t="shared" si="18"/>
        <v>2021</v>
      </c>
      <c r="C630" s="4">
        <f t="shared" si="19"/>
        <v>4</v>
      </c>
      <c r="D630" s="13">
        <v>44289</v>
      </c>
      <c r="E630" s="11">
        <v>0.47916666666666669</v>
      </c>
      <c r="G630" s="4" t="s">
        <v>74</v>
      </c>
      <c r="I630" s="24" t="s">
        <v>27</v>
      </c>
      <c r="J630" s="4" t="str">
        <f>IFERROR(VLOOKUP(I630,Config!$A:$B,2,0),"")</f>
        <v>Nitrile gloves size M</v>
      </c>
      <c r="K630" s="1">
        <v>2</v>
      </c>
      <c r="L630" s="4" t="str">
        <f>IFERROR(VLOOKUP(I630,Config!$A:$G,7,0),"")</f>
        <v>Pack</v>
      </c>
      <c r="M630" s="4">
        <f>IFERROR(VLOOKUP(I630,Config!$A:$D,3,0),"")</f>
        <v>0</v>
      </c>
      <c r="N630" s="4">
        <f>IFERROR(VLOOKUP(I630,Config!$A:$F,6,0),"")</f>
        <v>0</v>
      </c>
    </row>
    <row r="631" spans="1:15" x14ac:dyDescent="0.25">
      <c r="A631" s="1">
        <v>631</v>
      </c>
      <c r="B631" s="4">
        <f t="shared" si="18"/>
        <v>2021</v>
      </c>
      <c r="C631" s="4">
        <f t="shared" si="19"/>
        <v>4</v>
      </c>
      <c r="D631" s="13">
        <v>44289</v>
      </c>
      <c r="E631" s="11">
        <v>0.47916666666666669</v>
      </c>
      <c r="G631" s="4" t="s">
        <v>74</v>
      </c>
      <c r="I631" s="24" t="s">
        <v>458</v>
      </c>
      <c r="J631" s="4" t="str">
        <f>IFERROR(VLOOKUP(I631,Config!$A:$B,2,0),"")</f>
        <v>Tăm bông vệ sinh head ASM</v>
      </c>
      <c r="K631" s="1">
        <v>2</v>
      </c>
      <c r="L631" s="4" t="str">
        <f>IFERROR(VLOOKUP(I631,Config!$A:$G,7,0),"")</f>
        <v>Pack</v>
      </c>
      <c r="M631" s="4">
        <f>IFERROR(VLOOKUP(I631,Config!$A:$D,3,0),"")</f>
        <v>0</v>
      </c>
      <c r="N631" s="4" t="str">
        <f>IFERROR(VLOOKUP(I631,Config!$A:$F,6,0),"")</f>
        <v>00388764-03</v>
      </c>
    </row>
    <row r="632" spans="1:15" x14ac:dyDescent="0.25">
      <c r="A632" s="1">
        <v>632</v>
      </c>
      <c r="B632" s="4">
        <f t="shared" si="18"/>
        <v>2021</v>
      </c>
      <c r="C632" s="4">
        <f t="shared" si="19"/>
        <v>4</v>
      </c>
      <c r="D632" s="13">
        <v>44291</v>
      </c>
      <c r="E632" s="11">
        <v>0.58333333333333337</v>
      </c>
      <c r="G632" s="4" t="s">
        <v>74</v>
      </c>
      <c r="I632" s="1" t="s">
        <v>28</v>
      </c>
      <c r="J632" s="4" t="str">
        <f>IFERROR(VLOOKUP(I632,Config!$A:$B,2,0),"")</f>
        <v>Cồn IPA</v>
      </c>
      <c r="K632" s="1">
        <v>1.5</v>
      </c>
      <c r="L632" s="4" t="str">
        <f>IFERROR(VLOOKUP(I632,Config!$A:$G,7,0),"")</f>
        <v>Lít</v>
      </c>
      <c r="M632" s="4">
        <f>IFERROR(VLOOKUP(I632,Config!$A:$D,3,0),"")</f>
        <v>0</v>
      </c>
      <c r="N632" s="4">
        <f>IFERROR(VLOOKUP(I632,Config!$A:$F,6,0),"")</f>
        <v>0</v>
      </c>
    </row>
    <row r="633" spans="1:15" x14ac:dyDescent="0.25">
      <c r="A633" s="1">
        <v>633</v>
      </c>
      <c r="B633" s="4">
        <f t="shared" si="18"/>
        <v>2021</v>
      </c>
      <c r="C633" s="4">
        <f t="shared" si="19"/>
        <v>4</v>
      </c>
      <c r="D633" s="13">
        <v>44291</v>
      </c>
      <c r="E633" s="11">
        <v>0.58333333333333337</v>
      </c>
      <c r="G633" s="4" t="s">
        <v>74</v>
      </c>
      <c r="I633" s="1" t="s">
        <v>22</v>
      </c>
      <c r="J633" s="4" t="str">
        <f>IFERROR(VLOOKUP(I633,Config!$A:$B,2,0),"")</f>
        <v>Khăn lau phòng sạch (100% polyester)</v>
      </c>
      <c r="K633" s="1">
        <v>1</v>
      </c>
      <c r="L633" s="4" t="str">
        <f>IFERROR(VLOOKUP(I633,Config!$A:$G,7,0),"")</f>
        <v>Pack</v>
      </c>
      <c r="M633" s="4">
        <f>IFERROR(VLOOKUP(I633,Config!$A:$D,3,0),"")</f>
        <v>0</v>
      </c>
      <c r="N633" s="4">
        <f>IFERROR(VLOOKUP(I633,Config!$A:$F,6,0),"")</f>
        <v>0</v>
      </c>
    </row>
    <row r="634" spans="1:15" x14ac:dyDescent="0.25">
      <c r="A634" s="1">
        <v>634</v>
      </c>
      <c r="B634" s="4">
        <f t="shared" si="18"/>
        <v>2021</v>
      </c>
      <c r="C634" s="4">
        <f t="shared" si="19"/>
        <v>4</v>
      </c>
      <c r="D634" s="13">
        <v>44291</v>
      </c>
      <c r="E634" s="11">
        <v>0.58333333333333337</v>
      </c>
      <c r="G634" s="4" t="s">
        <v>74</v>
      </c>
      <c r="I634" s="24" t="s">
        <v>27</v>
      </c>
      <c r="J634" s="4" t="str">
        <f>IFERROR(VLOOKUP(I634,Config!$A:$B,2,0),"")</f>
        <v>Nitrile gloves size M</v>
      </c>
      <c r="K634" s="1">
        <v>3</v>
      </c>
      <c r="L634" s="4" t="str">
        <f>IFERROR(VLOOKUP(I634,Config!$A:$G,7,0),"")</f>
        <v>Pack</v>
      </c>
      <c r="M634" s="4">
        <f>IFERROR(VLOOKUP(I634,Config!$A:$D,3,0),"")</f>
        <v>0</v>
      </c>
      <c r="N634" s="4">
        <f>IFERROR(VLOOKUP(I634,Config!$A:$F,6,0),"")</f>
        <v>0</v>
      </c>
    </row>
    <row r="635" spans="1:15" x14ac:dyDescent="0.25">
      <c r="A635" s="1">
        <v>635</v>
      </c>
      <c r="B635" s="4">
        <f t="shared" si="18"/>
        <v>2021</v>
      </c>
      <c r="C635" s="4">
        <f t="shared" si="19"/>
        <v>4</v>
      </c>
      <c r="D635" s="13">
        <v>44291</v>
      </c>
      <c r="E635" s="11">
        <v>0.58333333333333337</v>
      </c>
      <c r="G635" s="4" t="s">
        <v>74</v>
      </c>
      <c r="I635" s="1" t="s">
        <v>426</v>
      </c>
      <c r="J635" s="4" t="str">
        <f>IFERROR(VLOOKUP(I635,Config!$A:$B,2,0),"")</f>
        <v>PL Splice Tape 8mm for ASM  FUJI DETECTI</v>
      </c>
      <c r="K635" s="1">
        <v>4</v>
      </c>
      <c r="L635" s="4" t="str">
        <f>IFERROR(VLOOKUP(I635,Config!$A:$G,7,0),"")</f>
        <v>Box</v>
      </c>
      <c r="M635" s="4">
        <f>IFERROR(VLOOKUP(I635,Config!$A:$D,3,0),"")</f>
        <v>0</v>
      </c>
      <c r="N635" s="4">
        <f>IFERROR(VLOOKUP(I635,Config!$A:$F,6,0),"")</f>
        <v>0</v>
      </c>
    </row>
    <row r="636" spans="1:15" x14ac:dyDescent="0.25">
      <c r="A636" s="1">
        <v>636</v>
      </c>
      <c r="B636" s="4">
        <f t="shared" si="18"/>
        <v>2021</v>
      </c>
      <c r="C636" s="4">
        <f t="shared" si="19"/>
        <v>4</v>
      </c>
      <c r="D636" s="13">
        <v>44291</v>
      </c>
      <c r="E636" s="11">
        <v>0.58333333333333337</v>
      </c>
      <c r="G636" s="4" t="s">
        <v>74</v>
      </c>
      <c r="I636" s="24" t="s">
        <v>41</v>
      </c>
      <c r="J636" s="4" t="str">
        <f>IFERROR(VLOOKUP(I636,Config!$A:$B,2,0),"")</f>
        <v>Băng dính trong suốt</v>
      </c>
      <c r="K636" s="1">
        <v>1</v>
      </c>
      <c r="L636" s="4" t="str">
        <f>IFERROR(VLOOKUP(I636,Config!$A:$G,7,0),"")</f>
        <v>Reel</v>
      </c>
      <c r="M636" s="4">
        <f>IFERROR(VLOOKUP(I636,Config!$A:$D,3,0),"")</f>
        <v>0</v>
      </c>
      <c r="N636" s="4">
        <f>IFERROR(VLOOKUP(I636,Config!$A:$F,6,0),"")</f>
        <v>0</v>
      </c>
      <c r="O636" s="45"/>
    </row>
    <row r="637" spans="1:15" x14ac:dyDescent="0.25">
      <c r="A637" s="1">
        <v>637</v>
      </c>
      <c r="B637" s="4">
        <f t="shared" si="18"/>
        <v>2021</v>
      </c>
      <c r="C637" s="4">
        <f t="shared" si="19"/>
        <v>4</v>
      </c>
      <c r="D637" s="13">
        <v>44291</v>
      </c>
      <c r="E637" s="11">
        <v>0.58333333333333337</v>
      </c>
      <c r="G637" s="4" t="s">
        <v>74</v>
      </c>
      <c r="I637" s="1" t="s">
        <v>28</v>
      </c>
      <c r="J637" s="4" t="str">
        <f>IFERROR(VLOOKUP(I637,Config!$A:$B,2,0),"")</f>
        <v>Cồn IPA</v>
      </c>
      <c r="K637" s="1">
        <v>1.5</v>
      </c>
      <c r="L637" s="4" t="str">
        <f>IFERROR(VLOOKUP(I637,Config!$A:$G,7,0),"")</f>
        <v>Lít</v>
      </c>
      <c r="M637" s="4">
        <f>IFERROR(VLOOKUP(I637,Config!$A:$D,3,0),"")</f>
        <v>0</v>
      </c>
      <c r="N637" s="4">
        <f>IFERROR(VLOOKUP(I637,Config!$A:$F,6,0),"")</f>
        <v>0</v>
      </c>
    </row>
    <row r="638" spans="1:15" x14ac:dyDescent="0.25">
      <c r="A638" s="1">
        <v>638</v>
      </c>
      <c r="B638" s="4">
        <f t="shared" si="18"/>
        <v>2021</v>
      </c>
      <c r="C638" s="4">
        <f t="shared" si="19"/>
        <v>4</v>
      </c>
      <c r="D638" s="13">
        <v>44291</v>
      </c>
      <c r="E638" s="11">
        <v>0.58333333333333337</v>
      </c>
      <c r="G638" s="4" t="s">
        <v>74</v>
      </c>
      <c r="I638" s="1" t="s">
        <v>23</v>
      </c>
      <c r="J638" s="4" t="str">
        <f>IFERROR(VLOOKUP(I638,Config!$A:$B,2,0),"")</f>
        <v>Giấy lau phòng sạch (55% cellulose, 45% polyester)</v>
      </c>
      <c r="K638" s="1">
        <v>1</v>
      </c>
      <c r="L638" s="4" t="str">
        <f>IFERROR(VLOOKUP(I638,Config!$A:$G,7,0),"")</f>
        <v>Pack</v>
      </c>
      <c r="M638" s="4">
        <f>IFERROR(VLOOKUP(I638,Config!$A:$D,3,0),"")</f>
        <v>0</v>
      </c>
      <c r="N638" s="4">
        <f>IFERROR(VLOOKUP(I638,Config!$A:$F,6,0),"")</f>
        <v>0</v>
      </c>
    </row>
    <row r="639" spans="1:15" x14ac:dyDescent="0.25">
      <c r="A639" s="1">
        <v>639</v>
      </c>
      <c r="B639" s="4">
        <f t="shared" si="18"/>
        <v>2021</v>
      </c>
      <c r="C639" s="4">
        <f t="shared" si="19"/>
        <v>4</v>
      </c>
      <c r="D639" s="13">
        <v>44292</v>
      </c>
      <c r="E639" s="11">
        <v>0.48958333333333331</v>
      </c>
      <c r="G639" s="4" t="s">
        <v>74</v>
      </c>
      <c r="I639" s="1" t="s">
        <v>28</v>
      </c>
      <c r="J639" s="4" t="str">
        <f>IFERROR(VLOOKUP(I639,Config!$A:$B,2,0),"")</f>
        <v>Cồn IPA</v>
      </c>
      <c r="K639" s="1">
        <v>1</v>
      </c>
      <c r="L639" s="4" t="str">
        <f>IFERROR(VLOOKUP(I639,Config!$A:$G,7,0),"")</f>
        <v>Lít</v>
      </c>
      <c r="M639" s="4">
        <f>IFERROR(VLOOKUP(I639,Config!$A:$D,3,0),"")</f>
        <v>0</v>
      </c>
      <c r="N639" s="4">
        <f>IFERROR(VLOOKUP(I639,Config!$A:$F,6,0),"")</f>
        <v>0</v>
      </c>
    </row>
    <row r="640" spans="1:15" x14ac:dyDescent="0.25">
      <c r="A640" s="1">
        <v>640</v>
      </c>
      <c r="B640" s="4">
        <f t="shared" si="18"/>
        <v>2021</v>
      </c>
      <c r="C640" s="4">
        <f t="shared" si="19"/>
        <v>4</v>
      </c>
      <c r="D640" s="13">
        <v>44292</v>
      </c>
      <c r="E640" s="11">
        <v>0.48958333333333331</v>
      </c>
      <c r="G640" s="4" t="s">
        <v>74</v>
      </c>
      <c r="I640" s="1" t="s">
        <v>23</v>
      </c>
      <c r="J640" s="4" t="str">
        <f>IFERROR(VLOOKUP(I640,Config!$A:$B,2,0),"")</f>
        <v>Giấy lau phòng sạch (55% cellulose, 45% polyester)</v>
      </c>
      <c r="K640" s="1">
        <v>1</v>
      </c>
      <c r="L640" s="4" t="str">
        <f>IFERROR(VLOOKUP(I640,Config!$A:$G,7,0),"")</f>
        <v>Pack</v>
      </c>
      <c r="M640" s="4">
        <f>IFERROR(VLOOKUP(I640,Config!$A:$D,3,0),"")</f>
        <v>0</v>
      </c>
      <c r="N640" s="4">
        <f>IFERROR(VLOOKUP(I640,Config!$A:$F,6,0),"")</f>
        <v>0</v>
      </c>
    </row>
    <row r="641" spans="1:14" x14ac:dyDescent="0.25">
      <c r="A641" s="1">
        <v>641</v>
      </c>
      <c r="B641" s="4">
        <f t="shared" ref="B641:B704" si="20">YEAR(D641)</f>
        <v>2021</v>
      </c>
      <c r="C641" s="4">
        <f t="shared" ref="C641:C704" si="21">MONTH(D641)</f>
        <v>4</v>
      </c>
      <c r="D641" s="13">
        <v>44292</v>
      </c>
      <c r="E641" s="11">
        <v>0.48958333333333331</v>
      </c>
      <c r="G641" s="4" t="s">
        <v>74</v>
      </c>
      <c r="I641" s="1" t="s">
        <v>29</v>
      </c>
      <c r="J641" s="4" t="str">
        <f>IFERROR(VLOOKUP(I641,Config!$A:$B,2,0),"")</f>
        <v>Khẩu trang</v>
      </c>
      <c r="K641" s="1">
        <v>3</v>
      </c>
      <c r="L641" s="4" t="str">
        <f>IFERROR(VLOOKUP(I641,Config!$A:$G,7,0),"")</f>
        <v>Pack</v>
      </c>
      <c r="M641" s="4">
        <f>IFERROR(VLOOKUP(I641,Config!$A:$D,3,0),"")</f>
        <v>0</v>
      </c>
      <c r="N641" s="4">
        <f>IFERROR(VLOOKUP(I641,Config!$A:$F,6,0),"")</f>
        <v>0</v>
      </c>
    </row>
    <row r="642" spans="1:14" x14ac:dyDescent="0.25">
      <c r="A642" s="1">
        <v>642</v>
      </c>
      <c r="B642" s="4">
        <f t="shared" si="20"/>
        <v>2021</v>
      </c>
      <c r="C642" s="4">
        <f t="shared" si="21"/>
        <v>4</v>
      </c>
      <c r="D642" s="13">
        <v>44292</v>
      </c>
      <c r="E642" s="11">
        <v>0.48958333333333331</v>
      </c>
      <c r="G642" s="4" t="s">
        <v>74</v>
      </c>
      <c r="I642" s="1" t="s">
        <v>28</v>
      </c>
      <c r="J642" s="4" t="str">
        <f>IFERROR(VLOOKUP(I642,Config!$A:$B,2,0),"")</f>
        <v>Cồn IPA</v>
      </c>
      <c r="K642" s="1">
        <v>2</v>
      </c>
      <c r="L642" s="4" t="str">
        <f>IFERROR(VLOOKUP(I642,Config!$A:$G,7,0),"")</f>
        <v>Lít</v>
      </c>
      <c r="M642" s="4">
        <f>IFERROR(VLOOKUP(I642,Config!$A:$D,3,0),"")</f>
        <v>0</v>
      </c>
      <c r="N642" s="4">
        <f>IFERROR(VLOOKUP(I642,Config!$A:$F,6,0),"")</f>
        <v>0</v>
      </c>
    </row>
    <row r="643" spans="1:14" x14ac:dyDescent="0.25">
      <c r="A643" s="1">
        <v>643</v>
      </c>
      <c r="B643" s="4">
        <f t="shared" si="20"/>
        <v>2021</v>
      </c>
      <c r="C643" s="4">
        <f t="shared" si="21"/>
        <v>4</v>
      </c>
      <c r="D643" s="13">
        <v>44292</v>
      </c>
      <c r="E643" s="11">
        <v>0.48958333333333331</v>
      </c>
      <c r="G643" s="4" t="s">
        <v>74</v>
      </c>
      <c r="I643" s="1" t="s">
        <v>23</v>
      </c>
      <c r="J643" s="4" t="str">
        <f>IFERROR(VLOOKUP(I643,Config!$A:$B,2,0),"")</f>
        <v>Giấy lau phòng sạch (55% cellulose, 45% polyester)</v>
      </c>
      <c r="K643" s="1">
        <v>2</v>
      </c>
      <c r="L643" s="4" t="str">
        <f>IFERROR(VLOOKUP(I643,Config!$A:$G,7,0),"")</f>
        <v>Pack</v>
      </c>
      <c r="M643" s="4">
        <f>IFERROR(VLOOKUP(I643,Config!$A:$D,3,0),"")</f>
        <v>0</v>
      </c>
      <c r="N643" s="4">
        <f>IFERROR(VLOOKUP(I643,Config!$A:$F,6,0),"")</f>
        <v>0</v>
      </c>
    </row>
    <row r="644" spans="1:14" x14ac:dyDescent="0.25">
      <c r="A644" s="1">
        <v>644</v>
      </c>
      <c r="B644" s="4">
        <f t="shared" si="20"/>
        <v>2021</v>
      </c>
      <c r="C644" s="4">
        <f t="shared" si="21"/>
        <v>4</v>
      </c>
      <c r="D644" s="13">
        <v>44292</v>
      </c>
      <c r="E644" s="11">
        <v>0.48958333333333331</v>
      </c>
      <c r="G644" s="4" t="s">
        <v>74</v>
      </c>
      <c r="I644" s="1" t="s">
        <v>25</v>
      </c>
      <c r="J644" s="4" t="str">
        <f>IFERROR(VLOOKUP(I644,Config!$A:$B,2,0),"")</f>
        <v>MPM Cleaning Roll 380*300*10m</v>
      </c>
      <c r="K644" s="1">
        <v>5</v>
      </c>
      <c r="L644" s="4" t="str">
        <f>IFERROR(VLOOKUP(I644,Config!$A:$G,7,0),"")</f>
        <v>Reel</v>
      </c>
      <c r="M644" s="4">
        <f>IFERROR(VLOOKUP(I644,Config!$A:$D,3,0),"")</f>
        <v>0</v>
      </c>
      <c r="N644" s="4">
        <f>IFERROR(VLOOKUP(I644,Config!$A:$F,6,0),"")</f>
        <v>0</v>
      </c>
    </row>
    <row r="645" spans="1:14" x14ac:dyDescent="0.25">
      <c r="A645" s="1">
        <v>645</v>
      </c>
      <c r="B645" s="4">
        <f t="shared" si="20"/>
        <v>2021</v>
      </c>
      <c r="C645" s="4">
        <f t="shared" si="21"/>
        <v>4</v>
      </c>
      <c r="D645" s="13">
        <v>44292</v>
      </c>
      <c r="E645" s="11">
        <v>0.48958333333333331</v>
      </c>
      <c r="G645" s="4" t="s">
        <v>74</v>
      </c>
      <c r="I645" s="1" t="s">
        <v>426</v>
      </c>
      <c r="J645" s="4" t="str">
        <f>IFERROR(VLOOKUP(I645,Config!$A:$B,2,0),"")</f>
        <v>PL Splice Tape 8mm for ASM  FUJI DETECTI</v>
      </c>
      <c r="K645" s="1">
        <v>4</v>
      </c>
      <c r="L645" s="4" t="str">
        <f>IFERROR(VLOOKUP(I645,Config!$A:$G,7,0),"")</f>
        <v>Box</v>
      </c>
      <c r="M645" s="4">
        <f>IFERROR(VLOOKUP(I645,Config!$A:$D,3,0),"")</f>
        <v>0</v>
      </c>
      <c r="N645" s="4">
        <f>IFERROR(VLOOKUP(I645,Config!$A:$F,6,0),"")</f>
        <v>0</v>
      </c>
    </row>
    <row r="646" spans="1:14" x14ac:dyDescent="0.25">
      <c r="A646" s="1">
        <v>646</v>
      </c>
      <c r="B646" s="4">
        <f t="shared" si="20"/>
        <v>2021</v>
      </c>
      <c r="C646" s="4">
        <f t="shared" si="21"/>
        <v>4</v>
      </c>
      <c r="D646" s="13">
        <v>44292</v>
      </c>
      <c r="E646" s="11">
        <v>0.48958333333333331</v>
      </c>
      <c r="G646" s="4" t="s">
        <v>74</v>
      </c>
      <c r="I646" s="1" t="s">
        <v>22</v>
      </c>
      <c r="J646" s="4" t="str">
        <f>IFERROR(VLOOKUP(I646,Config!$A:$B,2,0),"")</f>
        <v>Khăn lau phòng sạch (100% polyester)</v>
      </c>
      <c r="K646" s="1">
        <v>2</v>
      </c>
      <c r="L646" s="4" t="str">
        <f>IFERROR(VLOOKUP(I646,Config!$A:$G,7,0),"")</f>
        <v>Pack</v>
      </c>
      <c r="M646" s="4">
        <f>IFERROR(VLOOKUP(I646,Config!$A:$D,3,0),"")</f>
        <v>0</v>
      </c>
      <c r="N646" s="4">
        <f>IFERROR(VLOOKUP(I646,Config!$A:$F,6,0),"")</f>
        <v>0</v>
      </c>
    </row>
    <row r="647" spans="1:14" x14ac:dyDescent="0.25">
      <c r="A647" s="1">
        <v>647</v>
      </c>
      <c r="B647" s="4">
        <f t="shared" si="20"/>
        <v>2021</v>
      </c>
      <c r="C647" s="4">
        <f t="shared" si="21"/>
        <v>4</v>
      </c>
      <c r="D647" s="13">
        <v>44293</v>
      </c>
      <c r="E647" s="11">
        <v>0.6875</v>
      </c>
      <c r="G647" s="4" t="s">
        <v>74</v>
      </c>
      <c r="I647" s="1" t="s">
        <v>424</v>
      </c>
      <c r="J647" s="4" t="str">
        <f>IFERROR(VLOOKUP(I647,Config!$A:$B,2,0),"")</f>
        <v>Găng tay tĩnh điện màu trắng ( Sz: M)</v>
      </c>
      <c r="K647" s="1">
        <v>60</v>
      </c>
      <c r="L647" s="4" t="str">
        <f>IFERROR(VLOOKUP(I647,Config!$A:$G,7,0),"")</f>
        <v>Pair</v>
      </c>
      <c r="M647" s="4">
        <f>IFERROR(VLOOKUP(I647,Config!$A:$D,3,0),"")</f>
        <v>0</v>
      </c>
      <c r="N647" s="4">
        <f>IFERROR(VLOOKUP(I647,Config!$A:$F,6,0),"")</f>
        <v>0</v>
      </c>
    </row>
    <row r="648" spans="1:14" x14ac:dyDescent="0.25">
      <c r="A648" s="1">
        <v>648</v>
      </c>
      <c r="B648" s="4">
        <f t="shared" si="20"/>
        <v>2021</v>
      </c>
      <c r="C648" s="4">
        <f t="shared" si="21"/>
        <v>4</v>
      </c>
      <c r="D648" s="13">
        <v>44293</v>
      </c>
      <c r="E648" s="11">
        <v>0.6875</v>
      </c>
      <c r="G648" s="4" t="s">
        <v>74</v>
      </c>
      <c r="I648" s="1" t="s">
        <v>28</v>
      </c>
      <c r="J648" s="4" t="str">
        <f>IFERROR(VLOOKUP(I648,Config!$A:$B,2,0),"")</f>
        <v>Cồn IPA</v>
      </c>
      <c r="K648" s="1">
        <v>1.5</v>
      </c>
      <c r="L648" s="4" t="str">
        <f>IFERROR(VLOOKUP(I648,Config!$A:$G,7,0),"")</f>
        <v>Lít</v>
      </c>
      <c r="M648" s="4">
        <f>IFERROR(VLOOKUP(I648,Config!$A:$D,3,0),"")</f>
        <v>0</v>
      </c>
      <c r="N648" s="4">
        <f>IFERROR(VLOOKUP(I648,Config!$A:$F,6,0),"")</f>
        <v>0</v>
      </c>
    </row>
    <row r="649" spans="1:14" x14ac:dyDescent="0.25">
      <c r="A649" s="1">
        <v>649</v>
      </c>
      <c r="B649" s="4">
        <f t="shared" si="20"/>
        <v>2021</v>
      </c>
      <c r="C649" s="4">
        <f t="shared" si="21"/>
        <v>4</v>
      </c>
      <c r="D649" s="13">
        <v>44293</v>
      </c>
      <c r="E649" s="11">
        <v>0.6875</v>
      </c>
      <c r="G649" s="4" t="s">
        <v>74</v>
      </c>
      <c r="I649" s="1" t="s">
        <v>23</v>
      </c>
      <c r="J649" s="4" t="str">
        <f>IFERROR(VLOOKUP(I649,Config!$A:$B,2,0),"")</f>
        <v>Giấy lau phòng sạch (55% cellulose, 45% polyester)</v>
      </c>
      <c r="K649" s="1">
        <v>1</v>
      </c>
      <c r="L649" s="4" t="str">
        <f>IFERROR(VLOOKUP(I649,Config!$A:$G,7,0),"")</f>
        <v>Pack</v>
      </c>
      <c r="M649" s="4">
        <f>IFERROR(VLOOKUP(I649,Config!$A:$D,3,0),"")</f>
        <v>0</v>
      </c>
      <c r="N649" s="4">
        <f>IFERROR(VLOOKUP(I649,Config!$A:$F,6,0),"")</f>
        <v>0</v>
      </c>
    </row>
    <row r="650" spans="1:14" x14ac:dyDescent="0.25">
      <c r="A650" s="1">
        <v>650</v>
      </c>
      <c r="B650" s="4">
        <f t="shared" si="20"/>
        <v>2021</v>
      </c>
      <c r="C650" s="4">
        <f t="shared" si="21"/>
        <v>4</v>
      </c>
      <c r="D650" s="13">
        <v>44293</v>
      </c>
      <c r="E650" s="11">
        <v>0.6875</v>
      </c>
      <c r="G650" s="4" t="s">
        <v>74</v>
      </c>
      <c r="I650" s="1" t="s">
        <v>22</v>
      </c>
      <c r="J650" s="4" t="str">
        <f>IFERROR(VLOOKUP(I650,Config!$A:$B,2,0),"")</f>
        <v>Khăn lau phòng sạch (100% polyester)</v>
      </c>
      <c r="K650" s="1">
        <v>1</v>
      </c>
      <c r="L650" s="4" t="str">
        <f>IFERROR(VLOOKUP(I650,Config!$A:$G,7,0),"")</f>
        <v>Pack</v>
      </c>
      <c r="M650" s="4">
        <f>IFERROR(VLOOKUP(I650,Config!$A:$D,3,0),"")</f>
        <v>0</v>
      </c>
      <c r="N650" s="4">
        <f>IFERROR(VLOOKUP(I650,Config!$A:$F,6,0),"")</f>
        <v>0</v>
      </c>
    </row>
    <row r="651" spans="1:14" x14ac:dyDescent="0.25">
      <c r="A651" s="1">
        <v>651</v>
      </c>
      <c r="B651" s="4">
        <f t="shared" si="20"/>
        <v>2021</v>
      </c>
      <c r="C651" s="4">
        <f t="shared" si="21"/>
        <v>4</v>
      </c>
      <c r="D651" s="13">
        <v>44293</v>
      </c>
      <c r="E651" s="11">
        <v>0.6875</v>
      </c>
      <c r="G651" s="4" t="s">
        <v>74</v>
      </c>
      <c r="I651" s="24" t="s">
        <v>27</v>
      </c>
      <c r="J651" s="4" t="str">
        <f>IFERROR(VLOOKUP(I651,Config!$A:$B,2,0),"")</f>
        <v>Nitrile gloves size M</v>
      </c>
      <c r="K651" s="1">
        <v>1</v>
      </c>
      <c r="L651" s="4" t="str">
        <f>IFERROR(VLOOKUP(I651,Config!$A:$G,7,0),"")</f>
        <v>Pack</v>
      </c>
      <c r="M651" s="4">
        <f>IFERROR(VLOOKUP(I651,Config!$A:$D,3,0),"")</f>
        <v>0</v>
      </c>
      <c r="N651" s="4">
        <f>IFERROR(VLOOKUP(I651,Config!$A:$F,6,0),"")</f>
        <v>0</v>
      </c>
    </row>
    <row r="652" spans="1:14" x14ac:dyDescent="0.25">
      <c r="A652" s="1">
        <v>652</v>
      </c>
      <c r="B652" s="4">
        <f t="shared" si="20"/>
        <v>2021</v>
      </c>
      <c r="C652" s="4">
        <f t="shared" si="21"/>
        <v>4</v>
      </c>
      <c r="D652" s="13">
        <v>44293</v>
      </c>
      <c r="E652" s="11">
        <v>0.6875</v>
      </c>
      <c r="G652" s="4" t="s">
        <v>74</v>
      </c>
      <c r="I652" s="24" t="s">
        <v>32</v>
      </c>
      <c r="J652" s="4" t="str">
        <f>IFERROR(VLOOKUP(I652,Config!$A:$B,2,0),"")</f>
        <v>Băng dính vàng 10 cm</v>
      </c>
      <c r="K652" s="1">
        <v>1</v>
      </c>
      <c r="L652" s="4" t="str">
        <f>IFERROR(VLOOKUP(I652,Config!$A:$G,7,0),"")</f>
        <v>Reel</v>
      </c>
      <c r="M652" s="4">
        <f>IFERROR(VLOOKUP(I652,Config!$A:$D,3,0),"")</f>
        <v>0</v>
      </c>
      <c r="N652" s="4">
        <f>IFERROR(VLOOKUP(I652,Config!$A:$F,6,0),"")</f>
        <v>0</v>
      </c>
    </row>
    <row r="653" spans="1:14" x14ac:dyDescent="0.25">
      <c r="A653" s="1">
        <v>653</v>
      </c>
      <c r="B653" s="4">
        <f t="shared" si="20"/>
        <v>2021</v>
      </c>
      <c r="C653" s="4">
        <f t="shared" si="21"/>
        <v>4</v>
      </c>
      <c r="D653" s="13">
        <v>44293</v>
      </c>
      <c r="E653" s="11">
        <v>0.6875</v>
      </c>
      <c r="G653" s="4" t="s">
        <v>74</v>
      </c>
      <c r="I653" s="24" t="s">
        <v>33</v>
      </c>
      <c r="J653" s="4" t="str">
        <f>IFERROR(VLOOKUP(I653,Config!$A:$B,2,0),"")</f>
        <v>Băng dính xanh dương 5cm</v>
      </c>
      <c r="K653" s="1">
        <v>5</v>
      </c>
      <c r="L653" s="4" t="str">
        <f>IFERROR(VLOOKUP(I653,Config!$A:$G,7,0),"")</f>
        <v>Reel</v>
      </c>
      <c r="M653" s="4">
        <f>IFERROR(VLOOKUP(I653,Config!$A:$D,3,0),"")</f>
        <v>0</v>
      </c>
      <c r="N653" s="4">
        <f>IFERROR(VLOOKUP(I653,Config!$A:$F,6,0),"")</f>
        <v>0</v>
      </c>
    </row>
    <row r="654" spans="1:14" x14ac:dyDescent="0.25">
      <c r="A654" s="1">
        <v>654</v>
      </c>
      <c r="B654" s="4">
        <f t="shared" si="20"/>
        <v>2021</v>
      </c>
      <c r="C654" s="4">
        <f t="shared" si="21"/>
        <v>4</v>
      </c>
      <c r="D654" s="13">
        <v>44293</v>
      </c>
      <c r="E654" s="11">
        <v>0.6875</v>
      </c>
      <c r="G654" s="4" t="s">
        <v>74</v>
      </c>
      <c r="I654" s="24" t="s">
        <v>122</v>
      </c>
      <c r="J654" s="4" t="str">
        <f>IFERROR(VLOOKUP(I654,Config!$A:$B,2,0),"")</f>
        <v>Chíp ACT máy ASM</v>
      </c>
      <c r="K654" s="1">
        <v>3</v>
      </c>
      <c r="L654" s="4" t="str">
        <f>IFERROR(VLOOKUP(I654,Config!$A:$G,7,0),"")</f>
        <v>Reel</v>
      </c>
      <c r="M654" s="4">
        <f>IFERROR(VLOOKUP(I654,Config!$A:$D,3,0),"")</f>
        <v>0</v>
      </c>
      <c r="N654" s="4" t="str">
        <f>IFERROR(VLOOKUP(I654,Config!$A:$F,6,0),"")</f>
        <v>00359505-02</v>
      </c>
    </row>
    <row r="655" spans="1:14" x14ac:dyDescent="0.25">
      <c r="A655" s="1">
        <v>655</v>
      </c>
      <c r="B655" s="4">
        <f t="shared" si="20"/>
        <v>2021</v>
      </c>
      <c r="C655" s="4">
        <f t="shared" si="21"/>
        <v>4</v>
      </c>
      <c r="D655" s="13">
        <v>44293</v>
      </c>
      <c r="E655" s="11">
        <v>0.6875</v>
      </c>
      <c r="G655" s="4" t="s">
        <v>74</v>
      </c>
      <c r="I655" s="1" t="s">
        <v>28</v>
      </c>
      <c r="J655" s="4" t="str">
        <f>IFERROR(VLOOKUP(I655,Config!$A:$B,2,0),"")</f>
        <v>Cồn IPA</v>
      </c>
      <c r="K655" s="1">
        <v>2</v>
      </c>
      <c r="L655" s="4" t="str">
        <f>IFERROR(VLOOKUP(I655,Config!$A:$G,7,0),"")</f>
        <v>Lít</v>
      </c>
      <c r="M655" s="4">
        <f>IFERROR(VLOOKUP(I655,Config!$A:$D,3,0),"")</f>
        <v>0</v>
      </c>
      <c r="N655" s="4">
        <f>IFERROR(VLOOKUP(I655,Config!$A:$F,6,0),"")</f>
        <v>0</v>
      </c>
    </row>
    <row r="656" spans="1:14" x14ac:dyDescent="0.25">
      <c r="A656" s="1">
        <v>656</v>
      </c>
      <c r="B656" s="4">
        <f t="shared" si="20"/>
        <v>2021</v>
      </c>
      <c r="C656" s="4">
        <f t="shared" si="21"/>
        <v>4</v>
      </c>
      <c r="D656" s="13">
        <v>44293</v>
      </c>
      <c r="E656" s="11">
        <v>0.6875</v>
      </c>
      <c r="G656" s="4" t="s">
        <v>74</v>
      </c>
      <c r="I656" s="1" t="s">
        <v>25</v>
      </c>
      <c r="J656" s="4" t="str">
        <f>IFERROR(VLOOKUP(I656,Config!$A:$B,2,0),"")</f>
        <v>MPM Cleaning Roll 380*300*10m</v>
      </c>
      <c r="K656" s="1">
        <v>10</v>
      </c>
      <c r="L656" s="4" t="str">
        <f>IFERROR(VLOOKUP(I656,Config!$A:$G,7,0),"")</f>
        <v>Reel</v>
      </c>
      <c r="M656" s="4">
        <f>IFERROR(VLOOKUP(I656,Config!$A:$D,3,0),"")</f>
        <v>0</v>
      </c>
      <c r="N656" s="4">
        <f>IFERROR(VLOOKUP(I656,Config!$A:$F,6,0),"")</f>
        <v>0</v>
      </c>
    </row>
    <row r="657" spans="1:14" x14ac:dyDescent="0.25">
      <c r="A657" s="1">
        <v>657</v>
      </c>
      <c r="B657" s="4">
        <f t="shared" si="20"/>
        <v>2021</v>
      </c>
      <c r="C657" s="4">
        <f t="shared" si="21"/>
        <v>4</v>
      </c>
      <c r="D657" s="13">
        <v>44293</v>
      </c>
      <c r="E657" s="11">
        <v>0.6875</v>
      </c>
      <c r="G657" s="4" t="s">
        <v>74</v>
      </c>
      <c r="I657" s="1" t="s">
        <v>22</v>
      </c>
      <c r="J657" s="4" t="str">
        <f>IFERROR(VLOOKUP(I657,Config!$A:$B,2,0),"")</f>
        <v>Khăn lau phòng sạch (100% polyester)</v>
      </c>
      <c r="K657" s="1">
        <v>1</v>
      </c>
      <c r="L657" s="4" t="str">
        <f>IFERROR(VLOOKUP(I657,Config!$A:$G,7,0),"")</f>
        <v>Pack</v>
      </c>
      <c r="M657" s="4">
        <f>IFERROR(VLOOKUP(I657,Config!$A:$D,3,0),"")</f>
        <v>0</v>
      </c>
      <c r="N657" s="4">
        <f>IFERROR(VLOOKUP(I657,Config!$A:$F,6,0),"")</f>
        <v>0</v>
      </c>
    </row>
    <row r="658" spans="1:14" x14ac:dyDescent="0.25">
      <c r="A658" s="1">
        <v>658</v>
      </c>
      <c r="B658" s="4">
        <f t="shared" si="20"/>
        <v>2021</v>
      </c>
      <c r="C658" s="4">
        <f t="shared" si="21"/>
        <v>4</v>
      </c>
      <c r="D658" s="13">
        <v>44294</v>
      </c>
      <c r="E658" s="11">
        <v>0.375</v>
      </c>
      <c r="G658" s="4" t="s">
        <v>74</v>
      </c>
      <c r="I658" s="1" t="s">
        <v>29</v>
      </c>
      <c r="J658" s="4" t="str">
        <f>IFERROR(VLOOKUP(I658,Config!$A:$B,2,0),"")</f>
        <v>Khẩu trang</v>
      </c>
      <c r="K658" s="1">
        <v>4</v>
      </c>
      <c r="L658" s="4" t="str">
        <f>IFERROR(VLOOKUP(I658,Config!$A:$G,7,0),"")</f>
        <v>Pack</v>
      </c>
      <c r="M658" s="4">
        <f>IFERROR(VLOOKUP(I658,Config!$A:$D,3,0),"")</f>
        <v>0</v>
      </c>
      <c r="N658" s="4">
        <f>IFERROR(VLOOKUP(I658,Config!$A:$F,6,0),"")</f>
        <v>0</v>
      </c>
    </row>
    <row r="659" spans="1:14" x14ac:dyDescent="0.25">
      <c r="A659" s="1">
        <v>659</v>
      </c>
      <c r="B659" s="4">
        <f t="shared" si="20"/>
        <v>2021</v>
      </c>
      <c r="C659" s="4">
        <f t="shared" si="21"/>
        <v>4</v>
      </c>
      <c r="D659" s="13">
        <v>44294</v>
      </c>
      <c r="E659" s="11">
        <v>0.375</v>
      </c>
      <c r="G659" s="4" t="s">
        <v>74</v>
      </c>
      <c r="I659" s="1" t="s">
        <v>28</v>
      </c>
      <c r="J659" s="4" t="str">
        <f>IFERROR(VLOOKUP(I659,Config!$A:$B,2,0),"")</f>
        <v>Cồn IPA</v>
      </c>
      <c r="K659" s="1">
        <v>1</v>
      </c>
      <c r="L659" s="4" t="str">
        <f>IFERROR(VLOOKUP(I659,Config!$A:$G,7,0),"")</f>
        <v>Lít</v>
      </c>
      <c r="M659" s="4">
        <f>IFERROR(VLOOKUP(I659,Config!$A:$D,3,0),"")</f>
        <v>0</v>
      </c>
      <c r="N659" s="4">
        <f>IFERROR(VLOOKUP(I659,Config!$A:$F,6,0),"")</f>
        <v>0</v>
      </c>
    </row>
    <row r="660" spans="1:14" x14ac:dyDescent="0.25">
      <c r="A660" s="1">
        <v>660</v>
      </c>
      <c r="B660" s="4">
        <f t="shared" si="20"/>
        <v>2021</v>
      </c>
      <c r="C660" s="4">
        <f t="shared" si="21"/>
        <v>4</v>
      </c>
      <c r="D660" s="13">
        <v>44294</v>
      </c>
      <c r="E660" s="11">
        <v>0.375</v>
      </c>
      <c r="G660" s="4" t="s">
        <v>74</v>
      </c>
      <c r="I660" s="1" t="s">
        <v>22</v>
      </c>
      <c r="J660" s="4" t="str">
        <f>IFERROR(VLOOKUP(I660,Config!$A:$B,2,0),"")</f>
        <v>Khăn lau phòng sạch (100% polyester)</v>
      </c>
      <c r="K660" s="1">
        <v>1</v>
      </c>
      <c r="L660" s="4" t="str">
        <f>IFERROR(VLOOKUP(I660,Config!$A:$G,7,0),"")</f>
        <v>Pack</v>
      </c>
      <c r="M660" s="4">
        <f>IFERROR(VLOOKUP(I660,Config!$A:$D,3,0),"")</f>
        <v>0</v>
      </c>
      <c r="N660" s="4">
        <f>IFERROR(VLOOKUP(I660,Config!$A:$F,6,0),"")</f>
        <v>0</v>
      </c>
    </row>
    <row r="661" spans="1:14" x14ac:dyDescent="0.25">
      <c r="A661" s="1">
        <v>661</v>
      </c>
      <c r="B661" s="4">
        <f t="shared" si="20"/>
        <v>2021</v>
      </c>
      <c r="C661" s="4">
        <f t="shared" si="21"/>
        <v>4</v>
      </c>
      <c r="D661" s="13">
        <v>44294</v>
      </c>
      <c r="E661" s="11">
        <v>0.375</v>
      </c>
      <c r="G661" s="4" t="s">
        <v>74</v>
      </c>
      <c r="I661" s="1" t="s">
        <v>23</v>
      </c>
      <c r="J661" s="4" t="str">
        <f>IFERROR(VLOOKUP(I661,Config!$A:$B,2,0),"")</f>
        <v>Giấy lau phòng sạch (55% cellulose, 45% polyester)</v>
      </c>
      <c r="K661" s="1">
        <v>1</v>
      </c>
      <c r="L661" s="4" t="str">
        <f>IFERROR(VLOOKUP(I661,Config!$A:$G,7,0),"")</f>
        <v>Pack</v>
      </c>
      <c r="M661" s="4">
        <f>IFERROR(VLOOKUP(I661,Config!$A:$D,3,0),"")</f>
        <v>0</v>
      </c>
      <c r="N661" s="4">
        <f>IFERROR(VLOOKUP(I661,Config!$A:$F,6,0),"")</f>
        <v>0</v>
      </c>
    </row>
    <row r="662" spans="1:14" x14ac:dyDescent="0.25">
      <c r="A662" s="1">
        <v>662</v>
      </c>
      <c r="B662" s="4">
        <f t="shared" si="20"/>
        <v>2021</v>
      </c>
      <c r="C662" s="4">
        <f t="shared" si="21"/>
        <v>4</v>
      </c>
      <c r="D662" s="13">
        <v>44294</v>
      </c>
      <c r="E662" s="11">
        <v>0.375</v>
      </c>
      <c r="G662" s="4" t="s">
        <v>74</v>
      </c>
      <c r="I662" s="24" t="s">
        <v>32</v>
      </c>
      <c r="J662" s="4" t="str">
        <f>IFERROR(VLOOKUP(I662,Config!$A:$B,2,0),"")</f>
        <v>Băng dính vàng 10 cm</v>
      </c>
      <c r="K662" s="1">
        <v>6</v>
      </c>
      <c r="L662" s="4" t="str">
        <f>IFERROR(VLOOKUP(I662,Config!$A:$G,7,0),"")</f>
        <v>Reel</v>
      </c>
      <c r="M662" s="4">
        <f>IFERROR(VLOOKUP(I662,Config!$A:$D,3,0),"")</f>
        <v>0</v>
      </c>
      <c r="N662" s="4">
        <f>IFERROR(VLOOKUP(I662,Config!$A:$F,6,0),"")</f>
        <v>0</v>
      </c>
    </row>
    <row r="663" spans="1:14" x14ac:dyDescent="0.25">
      <c r="A663" s="1">
        <v>663</v>
      </c>
      <c r="B663" s="4">
        <f t="shared" si="20"/>
        <v>2021</v>
      </c>
      <c r="C663" s="4">
        <f t="shared" si="21"/>
        <v>4</v>
      </c>
      <c r="D663" s="13">
        <v>44294</v>
      </c>
      <c r="E663" s="11">
        <v>0.375</v>
      </c>
      <c r="G663" s="4" t="s">
        <v>74</v>
      </c>
      <c r="I663" s="24" t="s">
        <v>116</v>
      </c>
      <c r="J663" s="4" t="str">
        <f>IFERROR(VLOOKUP(I663,Config!$A:$B,2,0),"")</f>
        <v>Nozzle 4108</v>
      </c>
      <c r="K663" s="1">
        <v>23</v>
      </c>
      <c r="L663" s="4" t="str">
        <f>IFERROR(VLOOKUP(I663,Config!$A:$G,7,0),"")</f>
        <v>Pac</v>
      </c>
      <c r="M663" s="4">
        <f>IFERROR(VLOOKUP(I663,Config!$A:$D,3,0),"")</f>
        <v>0</v>
      </c>
      <c r="N663" s="4" t="str">
        <f>IFERROR(VLOOKUP(I663,Config!$A:$F,6,0),"")</f>
        <v>03103544-01</v>
      </c>
    </row>
    <row r="664" spans="1:14" x14ac:dyDescent="0.25">
      <c r="A664" s="1">
        <v>664</v>
      </c>
      <c r="B664" s="4">
        <f t="shared" si="20"/>
        <v>2021</v>
      </c>
      <c r="C664" s="4">
        <f t="shared" si="21"/>
        <v>4</v>
      </c>
      <c r="D664" s="13">
        <v>44294</v>
      </c>
      <c r="E664" s="11">
        <v>0.375</v>
      </c>
      <c r="G664" s="4" t="s">
        <v>74</v>
      </c>
      <c r="I664" s="24" t="s">
        <v>39</v>
      </c>
      <c r="J664" s="4" t="str">
        <f>IFERROR(VLOOKUP(I664,Config!$A:$B,2,0),"")</f>
        <v>Băng dính đen 1cm</v>
      </c>
      <c r="K664" s="1">
        <v>5</v>
      </c>
      <c r="L664" s="4" t="str">
        <f>IFERROR(VLOOKUP(I664,Config!$A:$G,7,0),"")</f>
        <v>Reel</v>
      </c>
      <c r="M664" s="4">
        <f>IFERROR(VLOOKUP(I664,Config!$A:$D,3,0),"")</f>
        <v>0</v>
      </c>
      <c r="N664" s="4">
        <f>IFERROR(VLOOKUP(I664,Config!$A:$F,6,0),"")</f>
        <v>0</v>
      </c>
    </row>
    <row r="665" spans="1:14" x14ac:dyDescent="0.25">
      <c r="A665" s="1">
        <v>665</v>
      </c>
      <c r="B665" s="4">
        <f t="shared" si="20"/>
        <v>2021</v>
      </c>
      <c r="C665" s="4">
        <f t="shared" si="21"/>
        <v>4</v>
      </c>
      <c r="D665" s="13">
        <v>44294</v>
      </c>
      <c r="E665" s="11">
        <v>0.375</v>
      </c>
      <c r="G665" s="4" t="s">
        <v>74</v>
      </c>
      <c r="I665" s="1" t="s">
        <v>28</v>
      </c>
      <c r="J665" s="4" t="str">
        <f>IFERROR(VLOOKUP(I665,Config!$A:$B,2,0),"")</f>
        <v>Cồn IPA</v>
      </c>
      <c r="K665" s="1">
        <v>1.5</v>
      </c>
      <c r="L665" s="4" t="str">
        <f>IFERROR(VLOOKUP(I665,Config!$A:$G,7,0),"")</f>
        <v>Lít</v>
      </c>
      <c r="M665" s="4">
        <f>IFERROR(VLOOKUP(I665,Config!$A:$D,3,0),"")</f>
        <v>0</v>
      </c>
      <c r="N665" s="4">
        <f>IFERROR(VLOOKUP(I665,Config!$A:$F,6,0),"")</f>
        <v>0</v>
      </c>
    </row>
    <row r="666" spans="1:14" x14ac:dyDescent="0.25">
      <c r="A666" s="1">
        <v>666</v>
      </c>
      <c r="B666" s="4">
        <f t="shared" si="20"/>
        <v>2021</v>
      </c>
      <c r="C666" s="4">
        <f t="shared" si="21"/>
        <v>4</v>
      </c>
      <c r="D666" s="13">
        <v>44294</v>
      </c>
      <c r="E666" s="11">
        <v>0.375</v>
      </c>
      <c r="G666" s="4" t="s">
        <v>74</v>
      </c>
      <c r="I666" s="1" t="s">
        <v>426</v>
      </c>
      <c r="J666" s="4" t="str">
        <f>IFERROR(VLOOKUP(I666,Config!$A:$B,2,0),"")</f>
        <v>PL Splice Tape 8mm for ASM  FUJI DETECTI</v>
      </c>
      <c r="K666" s="1">
        <v>3</v>
      </c>
      <c r="L666" s="4" t="str">
        <f>IFERROR(VLOOKUP(I666,Config!$A:$G,7,0),"")</f>
        <v>Box</v>
      </c>
      <c r="M666" s="4">
        <f>IFERROR(VLOOKUP(I666,Config!$A:$D,3,0),"")</f>
        <v>0</v>
      </c>
      <c r="N666" s="4">
        <f>IFERROR(VLOOKUP(I666,Config!$A:$F,6,0),"")</f>
        <v>0</v>
      </c>
    </row>
    <row r="667" spans="1:14" x14ac:dyDescent="0.25">
      <c r="A667" s="1">
        <v>667</v>
      </c>
      <c r="B667" s="4">
        <f t="shared" si="20"/>
        <v>2021</v>
      </c>
      <c r="C667" s="4">
        <f t="shared" si="21"/>
        <v>4</v>
      </c>
      <c r="D667" s="13">
        <v>44294</v>
      </c>
      <c r="E667" s="11">
        <v>0.375</v>
      </c>
      <c r="G667" s="4" t="s">
        <v>74</v>
      </c>
      <c r="I667" s="1" t="s">
        <v>25</v>
      </c>
      <c r="J667" s="4" t="str">
        <f>IFERROR(VLOOKUP(I667,Config!$A:$B,2,0),"")</f>
        <v>MPM Cleaning Roll 380*300*10m</v>
      </c>
      <c r="K667" s="1">
        <v>10</v>
      </c>
      <c r="L667" s="4" t="str">
        <f>IFERROR(VLOOKUP(I667,Config!$A:$G,7,0),"")</f>
        <v>Reel</v>
      </c>
      <c r="M667" s="4">
        <f>IFERROR(VLOOKUP(I667,Config!$A:$D,3,0),"")</f>
        <v>0</v>
      </c>
      <c r="N667" s="4">
        <f>IFERROR(VLOOKUP(I667,Config!$A:$F,6,0),"")</f>
        <v>0</v>
      </c>
    </row>
    <row r="668" spans="1:14" x14ac:dyDescent="0.25">
      <c r="A668" s="1">
        <v>668</v>
      </c>
      <c r="B668" s="4">
        <f t="shared" si="20"/>
        <v>2021</v>
      </c>
      <c r="C668" s="4">
        <f t="shared" si="21"/>
        <v>4</v>
      </c>
      <c r="D668" s="13">
        <v>44294</v>
      </c>
      <c r="E668" s="11">
        <v>0.375</v>
      </c>
      <c r="G668" s="4" t="s">
        <v>74</v>
      </c>
      <c r="I668" s="24" t="s">
        <v>33</v>
      </c>
      <c r="J668" s="4" t="str">
        <f>IFERROR(VLOOKUP(I668,Config!$A:$B,2,0),"")</f>
        <v>Băng dính xanh dương 5cm</v>
      </c>
      <c r="K668" s="1">
        <v>4</v>
      </c>
      <c r="L668" s="4" t="str">
        <f>IFERROR(VLOOKUP(I668,Config!$A:$G,7,0),"")</f>
        <v>Reel</v>
      </c>
      <c r="M668" s="4">
        <f>IFERROR(VLOOKUP(I668,Config!$A:$D,3,0),"")</f>
        <v>0</v>
      </c>
      <c r="N668" s="4">
        <f>IFERROR(VLOOKUP(I668,Config!$A:$F,6,0),"")</f>
        <v>0</v>
      </c>
    </row>
    <row r="669" spans="1:14" x14ac:dyDescent="0.25">
      <c r="A669" s="1">
        <v>669</v>
      </c>
      <c r="B669" s="4">
        <f t="shared" si="20"/>
        <v>2021</v>
      </c>
      <c r="C669" s="4">
        <f t="shared" si="21"/>
        <v>4</v>
      </c>
      <c r="D669" s="13">
        <v>44294</v>
      </c>
      <c r="E669" s="11">
        <v>0.375</v>
      </c>
      <c r="G669" s="4" t="s">
        <v>74</v>
      </c>
      <c r="I669" s="1" t="s">
        <v>23</v>
      </c>
      <c r="J669" s="4" t="str">
        <f>IFERROR(VLOOKUP(I669,Config!$A:$B,2,0),"")</f>
        <v>Giấy lau phòng sạch (55% cellulose, 45% polyester)</v>
      </c>
      <c r="K669" s="1">
        <v>1</v>
      </c>
      <c r="L669" s="4" t="str">
        <f>IFERROR(VLOOKUP(I669,Config!$A:$G,7,0),"")</f>
        <v>Pack</v>
      </c>
      <c r="M669" s="4">
        <f>IFERROR(VLOOKUP(I669,Config!$A:$D,3,0),"")</f>
        <v>0</v>
      </c>
      <c r="N669" s="4">
        <f>IFERROR(VLOOKUP(I669,Config!$A:$F,6,0),"")</f>
        <v>0</v>
      </c>
    </row>
    <row r="670" spans="1:14" x14ac:dyDescent="0.25">
      <c r="A670" s="1">
        <v>670</v>
      </c>
      <c r="B670" s="4">
        <f t="shared" si="20"/>
        <v>2021</v>
      </c>
      <c r="C670" s="4">
        <f t="shared" si="21"/>
        <v>4</v>
      </c>
      <c r="D670" s="13">
        <v>44294</v>
      </c>
      <c r="E670" s="11">
        <v>0.375</v>
      </c>
      <c r="G670" s="4" t="s">
        <v>74</v>
      </c>
      <c r="I670" s="24" t="s">
        <v>27</v>
      </c>
      <c r="J670" s="4" t="str">
        <f>IFERROR(VLOOKUP(I670,Config!$A:$B,2,0),"")</f>
        <v>Nitrile gloves size M</v>
      </c>
      <c r="K670" s="1">
        <v>1</v>
      </c>
      <c r="L670" s="4" t="str">
        <f>IFERROR(VLOOKUP(I670,Config!$A:$G,7,0),"")</f>
        <v>Pack</v>
      </c>
      <c r="M670" s="4">
        <f>IFERROR(VLOOKUP(I670,Config!$A:$D,3,0),"")</f>
        <v>0</v>
      </c>
      <c r="N670" s="4">
        <f>IFERROR(VLOOKUP(I670,Config!$A:$F,6,0),"")</f>
        <v>0</v>
      </c>
    </row>
    <row r="671" spans="1:14" x14ac:dyDescent="0.25">
      <c r="A671" s="1">
        <v>671</v>
      </c>
      <c r="B671" s="4">
        <f t="shared" si="20"/>
        <v>2021</v>
      </c>
      <c r="C671" s="4">
        <f t="shared" si="21"/>
        <v>4</v>
      </c>
      <c r="D671" s="13">
        <v>44294</v>
      </c>
      <c r="E671" s="11">
        <v>0.375</v>
      </c>
      <c r="G671" s="4" t="s">
        <v>74</v>
      </c>
      <c r="I671" s="24" t="s">
        <v>46</v>
      </c>
      <c r="J671" s="4" t="str">
        <f>IFERROR(VLOOKUP(I671,Config!$A:$B,2,0),"")</f>
        <v>Băng dính 3M vệ sinh Nozzle</v>
      </c>
      <c r="K671" s="1">
        <v>1</v>
      </c>
      <c r="L671" s="4" t="str">
        <f>IFERROR(VLOOKUP(I671,Config!$A:$G,7,0),"")</f>
        <v>Reel</v>
      </c>
      <c r="M671" s="4">
        <f>IFERROR(VLOOKUP(I671,Config!$A:$D,3,0),"")</f>
        <v>0</v>
      </c>
      <c r="N671" s="4">
        <f>IFERROR(VLOOKUP(I671,Config!$A:$F,6,0),"")</f>
        <v>0</v>
      </c>
    </row>
    <row r="672" spans="1:14" x14ac:dyDescent="0.25">
      <c r="A672" s="1">
        <v>672</v>
      </c>
      <c r="B672" s="4">
        <f t="shared" si="20"/>
        <v>2021</v>
      </c>
      <c r="C672" s="4">
        <f t="shared" si="21"/>
        <v>4</v>
      </c>
      <c r="D672" s="13">
        <v>44294</v>
      </c>
      <c r="E672" s="11">
        <v>0.375</v>
      </c>
      <c r="G672" s="4" t="s">
        <v>74</v>
      </c>
      <c r="I672" s="24" t="s">
        <v>44</v>
      </c>
      <c r="J672" s="4" t="str">
        <f>IFERROR(VLOOKUP(I672,Config!$A:$B,2,0),"")</f>
        <v>Băng dính 2 mặt loại to</v>
      </c>
      <c r="K672" s="1">
        <v>2</v>
      </c>
      <c r="L672" s="4" t="str">
        <f>IFERROR(VLOOKUP(I672,Config!$A:$G,7,0),"")</f>
        <v>Reel</v>
      </c>
      <c r="M672" s="4">
        <f>IFERROR(VLOOKUP(I672,Config!$A:$D,3,0),"")</f>
        <v>0</v>
      </c>
      <c r="N672" s="4">
        <f>IFERROR(VLOOKUP(I672,Config!$A:$F,6,0),"")</f>
        <v>0</v>
      </c>
    </row>
    <row r="673" spans="1:14" x14ac:dyDescent="0.25">
      <c r="A673" s="1">
        <v>673</v>
      </c>
      <c r="B673" s="4">
        <f t="shared" si="20"/>
        <v>2021</v>
      </c>
      <c r="C673" s="4">
        <f t="shared" si="21"/>
        <v>4</v>
      </c>
      <c r="D673" s="13">
        <v>44294</v>
      </c>
      <c r="E673" s="11">
        <v>0.375</v>
      </c>
      <c r="G673" s="4" t="s">
        <v>74</v>
      </c>
      <c r="I673" s="24" t="s">
        <v>42</v>
      </c>
      <c r="J673" s="4" t="str">
        <f>IFERROR(VLOOKUP(I673,Config!$A:$B,2,0),"")</f>
        <v>Băng dính 2 mặt 3M</v>
      </c>
      <c r="K673" s="1">
        <v>1</v>
      </c>
      <c r="L673" s="4" t="str">
        <f>IFERROR(VLOOKUP(I673,Config!$A:$G,7,0),"")</f>
        <v>Reel</v>
      </c>
      <c r="M673" s="4">
        <f>IFERROR(VLOOKUP(I673,Config!$A:$D,3,0),"")</f>
        <v>0</v>
      </c>
      <c r="N673" s="4">
        <f>IFERROR(VLOOKUP(I673,Config!$A:$F,6,0),"")</f>
        <v>0</v>
      </c>
    </row>
    <row r="674" spans="1:14" x14ac:dyDescent="0.25">
      <c r="A674" s="1">
        <v>674</v>
      </c>
      <c r="B674" s="4">
        <f t="shared" si="20"/>
        <v>2021</v>
      </c>
      <c r="C674" s="4">
        <f t="shared" si="21"/>
        <v>4</v>
      </c>
      <c r="D674" s="13">
        <v>44295</v>
      </c>
      <c r="E674" s="11">
        <v>0.59375</v>
      </c>
      <c r="G674" s="4" t="s">
        <v>74</v>
      </c>
      <c r="I674" s="1" t="s">
        <v>424</v>
      </c>
      <c r="J674" s="4" t="str">
        <f>IFERROR(VLOOKUP(I674,Config!$A:$B,2,0),"")</f>
        <v>Găng tay tĩnh điện màu trắng ( Sz: M)</v>
      </c>
      <c r="K674" s="1">
        <v>60</v>
      </c>
      <c r="L674" s="4" t="str">
        <f>IFERROR(VLOOKUP(I674,Config!$A:$G,7,0),"")</f>
        <v>Pair</v>
      </c>
      <c r="M674" s="4">
        <f>IFERROR(VLOOKUP(I674,Config!$A:$D,3,0),"")</f>
        <v>0</v>
      </c>
      <c r="N674" s="4">
        <f>IFERROR(VLOOKUP(I674,Config!$A:$F,6,0),"")</f>
        <v>0</v>
      </c>
    </row>
    <row r="675" spans="1:14" x14ac:dyDescent="0.25">
      <c r="A675" s="1">
        <v>675</v>
      </c>
      <c r="B675" s="4">
        <f t="shared" si="20"/>
        <v>2021</v>
      </c>
      <c r="C675" s="4">
        <f t="shared" si="21"/>
        <v>4</v>
      </c>
      <c r="D675" s="13">
        <v>44295</v>
      </c>
      <c r="E675" s="11">
        <v>0.59375</v>
      </c>
      <c r="G675" s="4" t="s">
        <v>74</v>
      </c>
      <c r="I675" s="24" t="s">
        <v>27</v>
      </c>
      <c r="J675" s="4" t="str">
        <f>IFERROR(VLOOKUP(I675,Config!$A:$B,2,0),"")</f>
        <v>Nitrile gloves size M</v>
      </c>
      <c r="K675" s="1">
        <v>1</v>
      </c>
      <c r="L675" s="4" t="str">
        <f>IFERROR(VLOOKUP(I675,Config!$A:$G,7,0),"")</f>
        <v>Pack</v>
      </c>
      <c r="M675" s="4">
        <f>IFERROR(VLOOKUP(I675,Config!$A:$D,3,0),"")</f>
        <v>0</v>
      </c>
      <c r="N675" s="4">
        <f>IFERROR(VLOOKUP(I675,Config!$A:$F,6,0),"")</f>
        <v>0</v>
      </c>
    </row>
    <row r="676" spans="1:14" x14ac:dyDescent="0.25">
      <c r="A676" s="1">
        <v>676</v>
      </c>
      <c r="B676" s="4">
        <f t="shared" si="20"/>
        <v>2021</v>
      </c>
      <c r="C676" s="4">
        <f t="shared" si="21"/>
        <v>4</v>
      </c>
      <c r="D676" s="13">
        <v>44295</v>
      </c>
      <c r="E676" s="11">
        <v>0.59375</v>
      </c>
      <c r="G676" s="4" t="s">
        <v>74</v>
      </c>
      <c r="I676" s="1" t="s">
        <v>28</v>
      </c>
      <c r="J676" s="4" t="str">
        <f>IFERROR(VLOOKUP(I676,Config!$A:$B,2,0),"")</f>
        <v>Cồn IPA</v>
      </c>
      <c r="K676" s="1">
        <v>1</v>
      </c>
      <c r="L676" s="4" t="str">
        <f>IFERROR(VLOOKUP(I676,Config!$A:$G,7,0),"")</f>
        <v>Lít</v>
      </c>
      <c r="M676" s="4">
        <f>IFERROR(VLOOKUP(I676,Config!$A:$D,3,0),"")</f>
        <v>0</v>
      </c>
      <c r="N676" s="4">
        <f>IFERROR(VLOOKUP(I676,Config!$A:$F,6,0),"")</f>
        <v>0</v>
      </c>
    </row>
    <row r="677" spans="1:14" x14ac:dyDescent="0.25">
      <c r="A677" s="1">
        <v>677</v>
      </c>
      <c r="B677" s="4">
        <f t="shared" si="20"/>
        <v>2021</v>
      </c>
      <c r="C677" s="4">
        <f t="shared" si="21"/>
        <v>4</v>
      </c>
      <c r="D677" s="13">
        <v>44295</v>
      </c>
      <c r="E677" s="11">
        <v>0.59375</v>
      </c>
      <c r="G677" s="4" t="s">
        <v>74</v>
      </c>
      <c r="I677" s="1" t="s">
        <v>22</v>
      </c>
      <c r="J677" s="4" t="str">
        <f>IFERROR(VLOOKUP(I677,Config!$A:$B,2,0),"")</f>
        <v>Khăn lau phòng sạch (100% polyester)</v>
      </c>
      <c r="K677" s="1">
        <v>1</v>
      </c>
      <c r="L677" s="4" t="str">
        <f>IFERROR(VLOOKUP(I677,Config!$A:$G,7,0),"")</f>
        <v>Pack</v>
      </c>
      <c r="M677" s="4">
        <f>IFERROR(VLOOKUP(I677,Config!$A:$D,3,0),"")</f>
        <v>0</v>
      </c>
      <c r="N677" s="4">
        <f>IFERROR(VLOOKUP(I677,Config!$A:$F,6,0),"")</f>
        <v>0</v>
      </c>
    </row>
    <row r="678" spans="1:14" x14ac:dyDescent="0.25">
      <c r="A678" s="1">
        <v>678</v>
      </c>
      <c r="B678" s="4">
        <f t="shared" si="20"/>
        <v>2021</v>
      </c>
      <c r="C678" s="4">
        <f t="shared" si="21"/>
        <v>4</v>
      </c>
      <c r="D678" s="13">
        <v>44295</v>
      </c>
      <c r="E678" s="11">
        <v>0.59375</v>
      </c>
      <c r="G678" s="4" t="s">
        <v>74</v>
      </c>
      <c r="I678" s="24" t="s">
        <v>33</v>
      </c>
      <c r="J678" s="4" t="str">
        <f>IFERROR(VLOOKUP(I678,Config!$A:$B,2,0),"")</f>
        <v>Băng dính xanh dương 5cm</v>
      </c>
      <c r="K678" s="1">
        <v>6</v>
      </c>
      <c r="L678" s="4" t="str">
        <f>IFERROR(VLOOKUP(I678,Config!$A:$G,7,0),"")</f>
        <v>Reel</v>
      </c>
      <c r="M678" s="4">
        <f>IFERROR(VLOOKUP(I678,Config!$A:$D,3,0),"")</f>
        <v>0</v>
      </c>
      <c r="N678" s="4">
        <f>IFERROR(VLOOKUP(I678,Config!$A:$F,6,0),"")</f>
        <v>0</v>
      </c>
    </row>
    <row r="679" spans="1:14" x14ac:dyDescent="0.25">
      <c r="A679" s="1">
        <v>679</v>
      </c>
      <c r="B679" s="4">
        <f t="shared" si="20"/>
        <v>2021</v>
      </c>
      <c r="C679" s="4">
        <f t="shared" si="21"/>
        <v>4</v>
      </c>
      <c r="D679" s="13">
        <v>44295</v>
      </c>
      <c r="E679" s="11">
        <v>0.59375</v>
      </c>
      <c r="G679" s="4" t="s">
        <v>74</v>
      </c>
      <c r="I679" s="24" t="s">
        <v>50</v>
      </c>
      <c r="J679" s="4" t="str">
        <f>IFERROR(VLOOKUP(I679,Config!$A:$B,2,0),"")</f>
        <v>Tem in barcode Zebra</v>
      </c>
      <c r="K679" s="1">
        <v>3</v>
      </c>
      <c r="L679" s="4" t="str">
        <f>IFERROR(VLOOKUP(I679,Config!$A:$G,7,0),"")</f>
        <v>Reel</v>
      </c>
      <c r="M679" s="4">
        <f>IFERROR(VLOOKUP(I679,Config!$A:$D,3,0),"")</f>
        <v>0</v>
      </c>
      <c r="N679" s="4">
        <f>IFERROR(VLOOKUP(I679,Config!$A:$F,6,0),"")</f>
        <v>0</v>
      </c>
    </row>
    <row r="680" spans="1:14" x14ac:dyDescent="0.25">
      <c r="A680" s="1">
        <v>680</v>
      </c>
      <c r="B680" s="4">
        <f t="shared" si="20"/>
        <v>2021</v>
      </c>
      <c r="C680" s="4">
        <f t="shared" si="21"/>
        <v>4</v>
      </c>
      <c r="D680" s="13">
        <v>44295</v>
      </c>
      <c r="E680" s="11">
        <v>0.59375</v>
      </c>
      <c r="G680" s="4" t="s">
        <v>74</v>
      </c>
      <c r="I680" s="24" t="s">
        <v>32</v>
      </c>
      <c r="J680" s="4" t="str">
        <f>IFERROR(VLOOKUP(I680,Config!$A:$B,2,0),"")</f>
        <v>Băng dính vàng 10 cm</v>
      </c>
      <c r="K680" s="1">
        <v>4</v>
      </c>
      <c r="L680" s="4" t="str">
        <f>IFERROR(VLOOKUP(I680,Config!$A:$G,7,0),"")</f>
        <v>Reel</v>
      </c>
      <c r="M680" s="4">
        <f>IFERROR(VLOOKUP(I680,Config!$A:$D,3,0),"")</f>
        <v>0</v>
      </c>
      <c r="N680" s="4">
        <f>IFERROR(VLOOKUP(I680,Config!$A:$F,6,0),"")</f>
        <v>0</v>
      </c>
    </row>
    <row r="681" spans="1:14" x14ac:dyDescent="0.25">
      <c r="A681" s="1">
        <v>681</v>
      </c>
      <c r="B681" s="4">
        <f t="shared" si="20"/>
        <v>2021</v>
      </c>
      <c r="C681" s="4">
        <f t="shared" si="21"/>
        <v>4</v>
      </c>
      <c r="D681" s="13">
        <v>44295</v>
      </c>
      <c r="E681" s="11">
        <v>0.59375</v>
      </c>
      <c r="G681" s="4" t="s">
        <v>74</v>
      </c>
      <c r="I681" s="1" t="s">
        <v>28</v>
      </c>
      <c r="J681" s="4" t="str">
        <f>IFERROR(VLOOKUP(I681,Config!$A:$B,2,0),"")</f>
        <v>Cồn IPA</v>
      </c>
      <c r="K681" s="1">
        <v>1</v>
      </c>
      <c r="L681" s="4" t="str">
        <f>IFERROR(VLOOKUP(I681,Config!$A:$G,7,0),"")</f>
        <v>Lít</v>
      </c>
      <c r="M681" s="4">
        <f>IFERROR(VLOOKUP(I681,Config!$A:$D,3,0),"")</f>
        <v>0</v>
      </c>
      <c r="N681" s="4">
        <f>IFERROR(VLOOKUP(I681,Config!$A:$F,6,0),"")</f>
        <v>0</v>
      </c>
    </row>
    <row r="682" spans="1:14" x14ac:dyDescent="0.25">
      <c r="A682" s="1">
        <v>682</v>
      </c>
      <c r="B682" s="4">
        <f t="shared" si="20"/>
        <v>2021</v>
      </c>
      <c r="C682" s="4">
        <f t="shared" si="21"/>
        <v>4</v>
      </c>
      <c r="D682" s="13">
        <v>44295</v>
      </c>
      <c r="E682" s="11">
        <v>0.59375</v>
      </c>
      <c r="G682" s="4" t="s">
        <v>74</v>
      </c>
      <c r="I682" s="1" t="s">
        <v>25</v>
      </c>
      <c r="J682" s="4" t="str">
        <f>IFERROR(VLOOKUP(I682,Config!$A:$B,2,0),"")</f>
        <v>MPM Cleaning Roll 380*300*10m</v>
      </c>
      <c r="K682" s="1">
        <v>5</v>
      </c>
      <c r="L682" s="4" t="str">
        <f>IFERROR(VLOOKUP(I682,Config!$A:$G,7,0),"")</f>
        <v>Reel</v>
      </c>
      <c r="M682" s="4">
        <f>IFERROR(VLOOKUP(I682,Config!$A:$D,3,0),"")</f>
        <v>0</v>
      </c>
      <c r="N682" s="4">
        <f>IFERROR(VLOOKUP(I682,Config!$A:$F,6,0),"")</f>
        <v>0</v>
      </c>
    </row>
    <row r="683" spans="1:14" x14ac:dyDescent="0.25">
      <c r="A683" s="1">
        <v>683</v>
      </c>
      <c r="B683" s="4">
        <f t="shared" si="20"/>
        <v>2021</v>
      </c>
      <c r="C683" s="4">
        <f t="shared" si="21"/>
        <v>4</v>
      </c>
      <c r="D683" s="13">
        <v>44295</v>
      </c>
      <c r="E683" s="11">
        <v>0.59375</v>
      </c>
      <c r="G683" s="4" t="s">
        <v>74</v>
      </c>
      <c r="I683" s="1" t="s">
        <v>23</v>
      </c>
      <c r="J683" s="4" t="str">
        <f>IFERROR(VLOOKUP(I683,Config!$A:$B,2,0),"")</f>
        <v>Giấy lau phòng sạch (55% cellulose, 45% polyester)</v>
      </c>
      <c r="K683" s="1">
        <v>1</v>
      </c>
      <c r="L683" s="4" t="str">
        <f>IFERROR(VLOOKUP(I683,Config!$A:$G,7,0),"")</f>
        <v>Pack</v>
      </c>
      <c r="M683" s="4">
        <f>IFERROR(VLOOKUP(I683,Config!$A:$D,3,0),"")</f>
        <v>0</v>
      </c>
      <c r="N683" s="4">
        <f>IFERROR(VLOOKUP(I683,Config!$A:$F,6,0),"")</f>
        <v>0</v>
      </c>
    </row>
    <row r="684" spans="1:14" x14ac:dyDescent="0.25">
      <c r="A684" s="1">
        <v>684</v>
      </c>
      <c r="B684" s="4">
        <f t="shared" si="20"/>
        <v>2021</v>
      </c>
      <c r="C684" s="4">
        <f t="shared" si="21"/>
        <v>4</v>
      </c>
      <c r="D684" s="13">
        <v>44295</v>
      </c>
      <c r="E684" s="11">
        <v>0.59375</v>
      </c>
      <c r="G684" s="4" t="s">
        <v>74</v>
      </c>
      <c r="I684" s="1" t="s">
        <v>22</v>
      </c>
      <c r="J684" s="4" t="str">
        <f>IFERROR(VLOOKUP(I684,Config!$A:$B,2,0),"")</f>
        <v>Khăn lau phòng sạch (100% polyester)</v>
      </c>
      <c r="K684" s="1">
        <v>1</v>
      </c>
      <c r="L684" s="4" t="str">
        <f>IFERROR(VLOOKUP(I684,Config!$A:$G,7,0),"")</f>
        <v>Pack</v>
      </c>
      <c r="M684" s="4">
        <f>IFERROR(VLOOKUP(I684,Config!$A:$D,3,0),"")</f>
        <v>0</v>
      </c>
      <c r="N684" s="4">
        <f>IFERROR(VLOOKUP(I684,Config!$A:$F,6,0),"")</f>
        <v>0</v>
      </c>
    </row>
    <row r="685" spans="1:14" x14ac:dyDescent="0.25">
      <c r="A685" s="1">
        <v>685</v>
      </c>
      <c r="B685" s="4">
        <f t="shared" si="20"/>
        <v>2021</v>
      </c>
      <c r="C685" s="4">
        <f t="shared" si="21"/>
        <v>4</v>
      </c>
      <c r="D685" s="13">
        <v>44295</v>
      </c>
      <c r="E685" s="11">
        <v>0.59375</v>
      </c>
      <c r="G685" s="4" t="s">
        <v>74</v>
      </c>
      <c r="I685" s="24" t="s">
        <v>33</v>
      </c>
      <c r="J685" s="4" t="str">
        <f>IFERROR(VLOOKUP(I685,Config!$A:$B,2,0),"")</f>
        <v>Băng dính xanh dương 5cm</v>
      </c>
      <c r="K685" s="1">
        <v>4</v>
      </c>
      <c r="L685" s="4" t="str">
        <f>IFERROR(VLOOKUP(I685,Config!$A:$G,7,0),"")</f>
        <v>Reel</v>
      </c>
      <c r="M685" s="4">
        <f>IFERROR(VLOOKUP(I685,Config!$A:$D,3,0),"")</f>
        <v>0</v>
      </c>
      <c r="N685" s="4">
        <f>IFERROR(VLOOKUP(I685,Config!$A:$F,6,0),"")</f>
        <v>0</v>
      </c>
    </row>
    <row r="686" spans="1:14" x14ac:dyDescent="0.25">
      <c r="A686" s="1">
        <v>686</v>
      </c>
      <c r="B686" s="4">
        <f t="shared" si="20"/>
        <v>2021</v>
      </c>
      <c r="C686" s="4">
        <f t="shared" si="21"/>
        <v>4</v>
      </c>
      <c r="D686" s="13">
        <v>44296</v>
      </c>
      <c r="E686" s="11">
        <v>0.65625</v>
      </c>
      <c r="G686" s="4" t="s">
        <v>74</v>
      </c>
      <c r="I686" s="1" t="s">
        <v>28</v>
      </c>
      <c r="J686" s="4" t="str">
        <f>IFERROR(VLOOKUP(I686,Config!$A:$B,2,0),"")</f>
        <v>Cồn IPA</v>
      </c>
      <c r="K686" s="1">
        <v>1</v>
      </c>
      <c r="L686" s="4" t="str">
        <f>IFERROR(VLOOKUP(I686,Config!$A:$G,7,0),"")</f>
        <v>Lít</v>
      </c>
      <c r="M686" s="4">
        <f>IFERROR(VLOOKUP(I686,Config!$A:$D,3,0),"")</f>
        <v>0</v>
      </c>
      <c r="N686" s="4">
        <f>IFERROR(VLOOKUP(I686,Config!$A:$F,6,0),"")</f>
        <v>0</v>
      </c>
    </row>
    <row r="687" spans="1:14" x14ac:dyDescent="0.25">
      <c r="A687" s="1">
        <v>687</v>
      </c>
      <c r="B687" s="4">
        <f t="shared" si="20"/>
        <v>2021</v>
      </c>
      <c r="C687" s="4">
        <f t="shared" si="21"/>
        <v>4</v>
      </c>
      <c r="D687" s="13">
        <v>44296</v>
      </c>
      <c r="E687" s="11">
        <v>0.65625</v>
      </c>
      <c r="G687" s="4" t="s">
        <v>74</v>
      </c>
      <c r="I687" s="1" t="s">
        <v>23</v>
      </c>
      <c r="J687" s="4" t="str">
        <f>IFERROR(VLOOKUP(I687,Config!$A:$B,2,0),"")</f>
        <v>Giấy lau phòng sạch (55% cellulose, 45% polyester)</v>
      </c>
      <c r="K687" s="1">
        <v>1</v>
      </c>
      <c r="L687" s="4" t="str">
        <f>IFERROR(VLOOKUP(I687,Config!$A:$G,7,0),"")</f>
        <v>Pack</v>
      </c>
      <c r="M687" s="4">
        <f>IFERROR(VLOOKUP(I687,Config!$A:$D,3,0),"")</f>
        <v>0</v>
      </c>
      <c r="N687" s="4">
        <f>IFERROR(VLOOKUP(I687,Config!$A:$F,6,0),"")</f>
        <v>0</v>
      </c>
    </row>
    <row r="688" spans="1:14" x14ac:dyDescent="0.25">
      <c r="A688" s="1">
        <v>688</v>
      </c>
      <c r="B688" s="4">
        <f t="shared" si="20"/>
        <v>2021</v>
      </c>
      <c r="C688" s="4">
        <f t="shared" si="21"/>
        <v>4</v>
      </c>
      <c r="D688" s="13">
        <v>44296</v>
      </c>
      <c r="E688" s="11">
        <v>0.65625</v>
      </c>
      <c r="G688" s="4" t="s">
        <v>74</v>
      </c>
      <c r="I688" s="24" t="s">
        <v>27</v>
      </c>
      <c r="J688" s="4" t="str">
        <f>IFERROR(VLOOKUP(I688,Config!$A:$B,2,0),"")</f>
        <v>Nitrile gloves size M</v>
      </c>
      <c r="K688" s="1">
        <v>1</v>
      </c>
      <c r="L688" s="4" t="str">
        <f>IFERROR(VLOOKUP(I688,Config!$A:$G,7,0),"")</f>
        <v>Pack</v>
      </c>
      <c r="M688" s="4">
        <f>IFERROR(VLOOKUP(I688,Config!$A:$D,3,0),"")</f>
        <v>0</v>
      </c>
      <c r="N688" s="4">
        <f>IFERROR(VLOOKUP(I688,Config!$A:$F,6,0),"")</f>
        <v>0</v>
      </c>
    </row>
    <row r="689" spans="1:14" x14ac:dyDescent="0.25">
      <c r="A689" s="1">
        <v>689</v>
      </c>
      <c r="B689" s="4">
        <f t="shared" si="20"/>
        <v>2021</v>
      </c>
      <c r="C689" s="4">
        <f t="shared" si="21"/>
        <v>4</v>
      </c>
      <c r="D689" s="13">
        <v>44296</v>
      </c>
      <c r="E689" s="11">
        <v>0.65625</v>
      </c>
      <c r="G689" s="4" t="s">
        <v>74</v>
      </c>
      <c r="I689" s="24" t="s">
        <v>32</v>
      </c>
      <c r="J689" s="4" t="str">
        <f>IFERROR(VLOOKUP(I689,Config!$A:$B,2,0),"")</f>
        <v>Băng dính vàng 10 cm</v>
      </c>
      <c r="K689" s="1">
        <v>4</v>
      </c>
      <c r="L689" s="4" t="str">
        <f>IFERROR(VLOOKUP(I689,Config!$A:$G,7,0),"")</f>
        <v>Reel</v>
      </c>
      <c r="M689" s="4">
        <f>IFERROR(VLOOKUP(I689,Config!$A:$D,3,0),"")</f>
        <v>0</v>
      </c>
      <c r="N689" s="4">
        <f>IFERROR(VLOOKUP(I689,Config!$A:$F,6,0),"")</f>
        <v>0</v>
      </c>
    </row>
    <row r="690" spans="1:14" x14ac:dyDescent="0.25">
      <c r="A690" s="1">
        <v>690</v>
      </c>
      <c r="B690" s="4">
        <f t="shared" si="20"/>
        <v>2021</v>
      </c>
      <c r="C690" s="4">
        <f t="shared" si="21"/>
        <v>4</v>
      </c>
      <c r="D690" s="13">
        <v>44296</v>
      </c>
      <c r="E690" s="11">
        <v>0.65625</v>
      </c>
      <c r="G690" s="4" t="s">
        <v>74</v>
      </c>
      <c r="I690" s="24" t="s">
        <v>33</v>
      </c>
      <c r="J690" s="4" t="str">
        <f>IFERROR(VLOOKUP(I690,Config!$A:$B,2,0),"")</f>
        <v>Băng dính xanh dương 5cm</v>
      </c>
      <c r="K690" s="1">
        <v>3</v>
      </c>
      <c r="L690" s="4" t="str">
        <f>IFERROR(VLOOKUP(I690,Config!$A:$G,7,0),"")</f>
        <v>Reel</v>
      </c>
      <c r="M690" s="4">
        <f>IFERROR(VLOOKUP(I690,Config!$A:$D,3,0),"")</f>
        <v>0</v>
      </c>
      <c r="N690" s="4">
        <f>IFERROR(VLOOKUP(I690,Config!$A:$F,6,0),"")</f>
        <v>0</v>
      </c>
    </row>
    <row r="691" spans="1:14" x14ac:dyDescent="0.25">
      <c r="A691" s="1">
        <v>691</v>
      </c>
      <c r="B691" s="4">
        <f t="shared" si="20"/>
        <v>2021</v>
      </c>
      <c r="C691" s="4">
        <f t="shared" si="21"/>
        <v>4</v>
      </c>
      <c r="D691" s="13">
        <v>44296</v>
      </c>
      <c r="E691" s="11">
        <v>0.65625</v>
      </c>
      <c r="G691" s="4" t="s">
        <v>74</v>
      </c>
      <c r="I691" s="24" t="s">
        <v>326</v>
      </c>
      <c r="J691" s="4" t="str">
        <f>IFERROR(VLOOKUP(I691,Config!$A:$B,2,0),"")</f>
        <v>Zig cắt liệu ( Handy Splicer )</v>
      </c>
      <c r="K691" s="1">
        <v>2</v>
      </c>
      <c r="L691" s="4" t="str">
        <f>IFERROR(VLOOKUP(I691,Config!$A:$G,7,0),"")</f>
        <v>EA</v>
      </c>
      <c r="M691" s="4">
        <f>IFERROR(VLOOKUP(I691,Config!$A:$D,3,0),"")</f>
        <v>0</v>
      </c>
      <c r="N691" s="4">
        <f>IFERROR(VLOOKUP(I691,Config!$A:$F,6,0),"")</f>
        <v>0</v>
      </c>
    </row>
    <row r="692" spans="1:14" x14ac:dyDescent="0.25">
      <c r="A692" s="1">
        <v>692</v>
      </c>
      <c r="B692" s="4">
        <f t="shared" si="20"/>
        <v>2021</v>
      </c>
      <c r="C692" s="4">
        <f t="shared" si="21"/>
        <v>4</v>
      </c>
      <c r="D692" s="13">
        <v>44296</v>
      </c>
      <c r="E692" s="11">
        <v>0.65625</v>
      </c>
      <c r="G692" s="4" t="s">
        <v>74</v>
      </c>
      <c r="I692" s="1" t="s">
        <v>28</v>
      </c>
      <c r="J692" s="4" t="str">
        <f>IFERROR(VLOOKUP(I692,Config!$A:$B,2,0),"")</f>
        <v>Cồn IPA</v>
      </c>
      <c r="K692" s="1">
        <v>3</v>
      </c>
      <c r="L692" s="4" t="str">
        <f>IFERROR(VLOOKUP(I692,Config!$A:$G,7,0),"")</f>
        <v>Lít</v>
      </c>
      <c r="M692" s="4">
        <f>IFERROR(VLOOKUP(I692,Config!$A:$D,3,0),"")</f>
        <v>0</v>
      </c>
      <c r="N692" s="4">
        <f>IFERROR(VLOOKUP(I692,Config!$A:$F,6,0),"")</f>
        <v>0</v>
      </c>
    </row>
    <row r="693" spans="1:14" x14ac:dyDescent="0.25">
      <c r="A693" s="1">
        <v>693</v>
      </c>
      <c r="B693" s="4">
        <f t="shared" si="20"/>
        <v>2021</v>
      </c>
      <c r="C693" s="4">
        <f t="shared" si="21"/>
        <v>4</v>
      </c>
      <c r="D693" s="13">
        <v>44296</v>
      </c>
      <c r="E693" s="11">
        <v>0.65625</v>
      </c>
      <c r="G693" s="4" t="s">
        <v>74</v>
      </c>
      <c r="I693" s="24" t="s">
        <v>27</v>
      </c>
      <c r="J693" s="4" t="str">
        <f>IFERROR(VLOOKUP(I693,Config!$A:$B,2,0),"")</f>
        <v>Nitrile gloves size M</v>
      </c>
      <c r="K693" s="1">
        <v>2</v>
      </c>
      <c r="L693" s="4" t="str">
        <f>IFERROR(VLOOKUP(I693,Config!$A:$G,7,0),"")</f>
        <v>Pack</v>
      </c>
      <c r="M693" s="4">
        <f>IFERROR(VLOOKUP(I693,Config!$A:$D,3,0),"")</f>
        <v>0</v>
      </c>
      <c r="N693" s="4">
        <f>IFERROR(VLOOKUP(I693,Config!$A:$F,6,0),"")</f>
        <v>0</v>
      </c>
    </row>
    <row r="694" spans="1:14" x14ac:dyDescent="0.25">
      <c r="A694" s="1">
        <v>694</v>
      </c>
      <c r="B694" s="4">
        <f t="shared" si="20"/>
        <v>2021</v>
      </c>
      <c r="C694" s="4">
        <f t="shared" si="21"/>
        <v>4</v>
      </c>
      <c r="D694" s="13">
        <v>44296</v>
      </c>
      <c r="E694" s="11">
        <v>0.65625</v>
      </c>
      <c r="G694" s="4" t="s">
        <v>74</v>
      </c>
      <c r="I694" s="1" t="s">
        <v>23</v>
      </c>
      <c r="J694" s="4" t="str">
        <f>IFERROR(VLOOKUP(I694,Config!$A:$B,2,0),"")</f>
        <v>Giấy lau phòng sạch (55% cellulose, 45% polyester)</v>
      </c>
      <c r="K694" s="1">
        <v>2</v>
      </c>
      <c r="L694" s="4" t="str">
        <f>IFERROR(VLOOKUP(I694,Config!$A:$G,7,0),"")</f>
        <v>Pack</v>
      </c>
      <c r="M694" s="4">
        <f>IFERROR(VLOOKUP(I694,Config!$A:$D,3,0),"")</f>
        <v>0</v>
      </c>
      <c r="N694" s="4">
        <f>IFERROR(VLOOKUP(I694,Config!$A:$F,6,0),"")</f>
        <v>0</v>
      </c>
    </row>
    <row r="695" spans="1:14" x14ac:dyDescent="0.25">
      <c r="A695" s="1">
        <v>695</v>
      </c>
      <c r="B695" s="4">
        <f t="shared" si="20"/>
        <v>2021</v>
      </c>
      <c r="C695" s="4">
        <f t="shared" si="21"/>
        <v>4</v>
      </c>
      <c r="D695" s="13">
        <v>44296</v>
      </c>
      <c r="E695" s="11">
        <v>0.65625</v>
      </c>
      <c r="G695" s="4" t="s">
        <v>74</v>
      </c>
      <c r="I695" s="1" t="s">
        <v>22</v>
      </c>
      <c r="J695" s="4" t="str">
        <f>IFERROR(VLOOKUP(I695,Config!$A:$B,2,0),"")</f>
        <v>Khăn lau phòng sạch (100% polyester)</v>
      </c>
      <c r="K695" s="1">
        <v>2</v>
      </c>
      <c r="L695" s="4" t="str">
        <f>IFERROR(VLOOKUP(I695,Config!$A:$G,7,0),"")</f>
        <v>Pack</v>
      </c>
      <c r="M695" s="4">
        <f>IFERROR(VLOOKUP(I695,Config!$A:$D,3,0),"")</f>
        <v>0</v>
      </c>
      <c r="N695" s="4">
        <f>IFERROR(VLOOKUP(I695,Config!$A:$F,6,0),"")</f>
        <v>0</v>
      </c>
    </row>
    <row r="696" spans="1:14" x14ac:dyDescent="0.25">
      <c r="A696" s="1">
        <v>696</v>
      </c>
      <c r="B696" s="4">
        <f t="shared" si="20"/>
        <v>2021</v>
      </c>
      <c r="C696" s="4">
        <f t="shared" si="21"/>
        <v>4</v>
      </c>
      <c r="D696" s="13">
        <v>44298</v>
      </c>
      <c r="E696" s="11">
        <v>0.45833333333333331</v>
      </c>
      <c r="G696" s="4" t="s">
        <v>74</v>
      </c>
      <c r="I696" s="1" t="s">
        <v>28</v>
      </c>
      <c r="J696" s="4" t="str">
        <f>IFERROR(VLOOKUP(I696,Config!$A:$B,2,0),"")</f>
        <v>Cồn IPA</v>
      </c>
      <c r="K696" s="1">
        <v>2</v>
      </c>
      <c r="L696" s="4" t="str">
        <f>IFERROR(VLOOKUP(I696,Config!$A:$G,7,0),"")</f>
        <v>Lít</v>
      </c>
      <c r="M696" s="4">
        <f>IFERROR(VLOOKUP(I696,Config!$A:$D,3,0),"")</f>
        <v>0</v>
      </c>
      <c r="N696" s="4">
        <f>IFERROR(VLOOKUP(I696,Config!$A:$F,6,0),"")</f>
        <v>0</v>
      </c>
    </row>
    <row r="697" spans="1:14" x14ac:dyDescent="0.25">
      <c r="A697" s="1">
        <v>697</v>
      </c>
      <c r="B697" s="4">
        <f t="shared" si="20"/>
        <v>2021</v>
      </c>
      <c r="C697" s="4">
        <f t="shared" si="21"/>
        <v>4</v>
      </c>
      <c r="D697" s="13">
        <v>44298</v>
      </c>
      <c r="E697" s="11">
        <v>0.45833333333333331</v>
      </c>
      <c r="G697" s="4" t="s">
        <v>74</v>
      </c>
      <c r="I697" s="1" t="s">
        <v>22</v>
      </c>
      <c r="J697" s="4" t="str">
        <f>IFERROR(VLOOKUP(I697,Config!$A:$B,2,0),"")</f>
        <v>Khăn lau phòng sạch (100% polyester)</v>
      </c>
      <c r="K697" s="1">
        <v>3</v>
      </c>
      <c r="L697" s="4" t="str">
        <f>IFERROR(VLOOKUP(I697,Config!$A:$G,7,0),"")</f>
        <v>Pack</v>
      </c>
      <c r="M697" s="4">
        <f>IFERROR(VLOOKUP(I697,Config!$A:$D,3,0),"")</f>
        <v>0</v>
      </c>
      <c r="N697" s="4">
        <f>IFERROR(VLOOKUP(I697,Config!$A:$F,6,0),"")</f>
        <v>0</v>
      </c>
    </row>
    <row r="698" spans="1:14" x14ac:dyDescent="0.25">
      <c r="A698" s="1">
        <v>698</v>
      </c>
      <c r="B698" s="4">
        <f t="shared" si="20"/>
        <v>2021</v>
      </c>
      <c r="C698" s="4">
        <f t="shared" si="21"/>
        <v>4</v>
      </c>
      <c r="D698" s="13">
        <v>44298</v>
      </c>
      <c r="E698" s="11">
        <v>0.45833333333333331</v>
      </c>
      <c r="G698" s="4" t="s">
        <v>74</v>
      </c>
      <c r="I698" s="1" t="s">
        <v>23</v>
      </c>
      <c r="J698" s="4" t="str">
        <f>IFERROR(VLOOKUP(I698,Config!$A:$B,2,0),"")</f>
        <v>Giấy lau phòng sạch (55% cellulose, 45% polyester)</v>
      </c>
      <c r="K698" s="1">
        <v>2</v>
      </c>
      <c r="L698" s="4" t="str">
        <f>IFERROR(VLOOKUP(I698,Config!$A:$G,7,0),"")</f>
        <v>Pack</v>
      </c>
      <c r="M698" s="4">
        <f>IFERROR(VLOOKUP(I698,Config!$A:$D,3,0),"")</f>
        <v>0</v>
      </c>
      <c r="N698" s="4">
        <f>IFERROR(VLOOKUP(I698,Config!$A:$F,6,0),"")</f>
        <v>0</v>
      </c>
    </row>
    <row r="699" spans="1:14" x14ac:dyDescent="0.25">
      <c r="A699" s="1">
        <v>699</v>
      </c>
      <c r="B699" s="4">
        <f t="shared" si="20"/>
        <v>2021</v>
      </c>
      <c r="C699" s="4">
        <f t="shared" si="21"/>
        <v>4</v>
      </c>
      <c r="D699" s="13">
        <v>44298</v>
      </c>
      <c r="E699" s="11">
        <v>0.45833333333333331</v>
      </c>
      <c r="G699" s="4" t="s">
        <v>74</v>
      </c>
      <c r="I699" s="24" t="s">
        <v>27</v>
      </c>
      <c r="J699" s="4" t="str">
        <f>IFERROR(VLOOKUP(I699,Config!$A:$B,2,0),"")</f>
        <v>Nitrile gloves size M</v>
      </c>
      <c r="K699" s="1">
        <v>3</v>
      </c>
      <c r="L699" s="4" t="str">
        <f>IFERROR(VLOOKUP(I699,Config!$A:$G,7,0),"")</f>
        <v>Pack</v>
      </c>
      <c r="M699" s="4">
        <f>IFERROR(VLOOKUP(I699,Config!$A:$D,3,0),"")</f>
        <v>0</v>
      </c>
      <c r="N699" s="4">
        <f>IFERROR(VLOOKUP(I699,Config!$A:$F,6,0),"")</f>
        <v>0</v>
      </c>
    </row>
    <row r="700" spans="1:14" x14ac:dyDescent="0.25">
      <c r="A700" s="1">
        <v>700</v>
      </c>
      <c r="B700" s="4">
        <f t="shared" si="20"/>
        <v>2021</v>
      </c>
      <c r="C700" s="4">
        <f t="shared" si="21"/>
        <v>4</v>
      </c>
      <c r="D700" s="13">
        <v>44298</v>
      </c>
      <c r="E700" s="11">
        <v>0.45833333333333331</v>
      </c>
      <c r="G700" s="4" t="s">
        <v>74</v>
      </c>
      <c r="I700" s="1" t="s">
        <v>424</v>
      </c>
      <c r="J700" s="4" t="str">
        <f>IFERROR(VLOOKUP(I700,Config!$A:$B,2,0),"")</f>
        <v>Găng tay tĩnh điện màu trắng ( Sz: M)</v>
      </c>
      <c r="K700" s="1">
        <v>60</v>
      </c>
      <c r="L700" s="4" t="str">
        <f>IFERROR(VLOOKUP(I700,Config!$A:$G,7,0),"")</f>
        <v>Pair</v>
      </c>
      <c r="M700" s="4">
        <f>IFERROR(VLOOKUP(I700,Config!$A:$D,3,0),"")</f>
        <v>0</v>
      </c>
      <c r="N700" s="4">
        <f>IFERROR(VLOOKUP(I700,Config!$A:$F,6,0),"")</f>
        <v>0</v>
      </c>
    </row>
    <row r="701" spans="1:14" x14ac:dyDescent="0.25">
      <c r="A701" s="1">
        <v>701</v>
      </c>
      <c r="B701" s="4">
        <f t="shared" si="20"/>
        <v>2021</v>
      </c>
      <c r="C701" s="4">
        <f t="shared" si="21"/>
        <v>4</v>
      </c>
      <c r="D701" s="13">
        <v>44298</v>
      </c>
      <c r="E701" s="11">
        <v>0.45833333333333331</v>
      </c>
      <c r="G701" s="4" t="s">
        <v>74</v>
      </c>
      <c r="I701" s="24" t="s">
        <v>32</v>
      </c>
      <c r="J701" s="4" t="str">
        <f>IFERROR(VLOOKUP(I701,Config!$A:$B,2,0),"")</f>
        <v>Băng dính vàng 10 cm</v>
      </c>
      <c r="K701" s="1">
        <v>3</v>
      </c>
      <c r="L701" s="4" t="str">
        <f>IFERROR(VLOOKUP(I701,Config!$A:$G,7,0),"")</f>
        <v>Reel</v>
      </c>
      <c r="M701" s="4">
        <f>IFERROR(VLOOKUP(I701,Config!$A:$D,3,0),"")</f>
        <v>0</v>
      </c>
      <c r="N701" s="4">
        <f>IFERROR(VLOOKUP(I701,Config!$A:$F,6,0),"")</f>
        <v>0</v>
      </c>
    </row>
    <row r="702" spans="1:14" x14ac:dyDescent="0.25">
      <c r="A702" s="1">
        <v>702</v>
      </c>
      <c r="B702" s="4">
        <f t="shared" si="20"/>
        <v>2021</v>
      </c>
      <c r="C702" s="4">
        <f t="shared" si="21"/>
        <v>4</v>
      </c>
      <c r="D702" s="13">
        <v>44298</v>
      </c>
      <c r="E702" s="11">
        <v>0.45833333333333331</v>
      </c>
      <c r="G702" s="4" t="s">
        <v>74</v>
      </c>
      <c r="I702" s="24" t="s">
        <v>33</v>
      </c>
      <c r="J702" s="4" t="str">
        <f>IFERROR(VLOOKUP(I702,Config!$A:$B,2,0),"")</f>
        <v>Băng dính xanh dương 5cm</v>
      </c>
      <c r="K702" s="1">
        <v>3</v>
      </c>
      <c r="L702" s="4" t="str">
        <f>IFERROR(VLOOKUP(I702,Config!$A:$G,7,0),"")</f>
        <v>Reel</v>
      </c>
      <c r="M702" s="4">
        <f>IFERROR(VLOOKUP(I702,Config!$A:$D,3,0),"")</f>
        <v>0</v>
      </c>
      <c r="N702" s="4">
        <f>IFERROR(VLOOKUP(I702,Config!$A:$F,6,0),"")</f>
        <v>0</v>
      </c>
    </row>
    <row r="703" spans="1:14" x14ac:dyDescent="0.25">
      <c r="A703" s="1">
        <v>703</v>
      </c>
      <c r="B703" s="4">
        <f t="shared" si="20"/>
        <v>2021</v>
      </c>
      <c r="C703" s="4">
        <f t="shared" si="21"/>
        <v>4</v>
      </c>
      <c r="D703" s="13">
        <v>44298</v>
      </c>
      <c r="E703" s="11">
        <v>0.45833333333333331</v>
      </c>
      <c r="G703" s="4" t="s">
        <v>74</v>
      </c>
      <c r="I703" s="24" t="s">
        <v>458</v>
      </c>
      <c r="J703" s="4" t="str">
        <f>IFERROR(VLOOKUP(I703,Config!$A:$B,2,0),"")</f>
        <v>Tăm bông vệ sinh head ASM</v>
      </c>
      <c r="K703" s="1">
        <v>2</v>
      </c>
      <c r="L703" s="4" t="str">
        <f>IFERROR(VLOOKUP(I703,Config!$A:$G,7,0),"")</f>
        <v>Pack</v>
      </c>
      <c r="M703" s="4">
        <f>IFERROR(VLOOKUP(I703,Config!$A:$D,3,0),"")</f>
        <v>0</v>
      </c>
      <c r="N703" s="4" t="str">
        <f>IFERROR(VLOOKUP(I703,Config!$A:$F,6,0),"")</f>
        <v>00388764-03</v>
      </c>
    </row>
    <row r="704" spans="1:14" x14ac:dyDescent="0.25">
      <c r="A704" s="1">
        <v>704</v>
      </c>
      <c r="B704" s="4">
        <f t="shared" si="20"/>
        <v>2021</v>
      </c>
      <c r="C704" s="4">
        <f t="shared" si="21"/>
        <v>4</v>
      </c>
      <c r="D704" s="13">
        <v>44298</v>
      </c>
      <c r="E704" s="11">
        <v>0.45833333333333331</v>
      </c>
      <c r="G704" s="4" t="s">
        <v>74</v>
      </c>
      <c r="I704" s="1" t="s">
        <v>28</v>
      </c>
      <c r="J704" s="4" t="str">
        <f>IFERROR(VLOOKUP(I704,Config!$A:$B,2,0),"")</f>
        <v>Cồn IPA</v>
      </c>
      <c r="K704" s="1">
        <v>1.5</v>
      </c>
      <c r="L704" s="4" t="str">
        <f>IFERROR(VLOOKUP(I704,Config!$A:$G,7,0),"")</f>
        <v>Lít</v>
      </c>
      <c r="M704" s="4">
        <f>IFERROR(VLOOKUP(I704,Config!$A:$D,3,0),"")</f>
        <v>0</v>
      </c>
      <c r="N704" s="4">
        <f>IFERROR(VLOOKUP(I704,Config!$A:$F,6,0),"")</f>
        <v>0</v>
      </c>
    </row>
    <row r="705" spans="1:14" x14ac:dyDescent="0.25">
      <c r="A705" s="1">
        <v>705</v>
      </c>
      <c r="B705" s="4">
        <f t="shared" ref="B705:B768" si="22">YEAR(D705)</f>
        <v>2021</v>
      </c>
      <c r="C705" s="4">
        <f t="shared" ref="C705:C768" si="23">MONTH(D705)</f>
        <v>4</v>
      </c>
      <c r="D705" s="13">
        <v>44298</v>
      </c>
      <c r="E705" s="11">
        <v>0.45833333333333331</v>
      </c>
      <c r="G705" s="4" t="s">
        <v>74</v>
      </c>
      <c r="I705" s="24" t="s">
        <v>27</v>
      </c>
      <c r="J705" s="4" t="str">
        <f>IFERROR(VLOOKUP(I705,Config!$A:$B,2,0),"")</f>
        <v>Nitrile gloves size M</v>
      </c>
      <c r="K705" s="1">
        <v>1</v>
      </c>
      <c r="L705" s="4" t="str">
        <f>IFERROR(VLOOKUP(I705,Config!$A:$G,7,0),"")</f>
        <v>Pack</v>
      </c>
      <c r="M705" s="4">
        <f>IFERROR(VLOOKUP(I705,Config!$A:$D,3,0),"")</f>
        <v>0</v>
      </c>
      <c r="N705" s="4">
        <f>IFERROR(VLOOKUP(I705,Config!$A:$F,6,0),"")</f>
        <v>0</v>
      </c>
    </row>
    <row r="706" spans="1:14" x14ac:dyDescent="0.25">
      <c r="A706" s="1">
        <v>706</v>
      </c>
      <c r="B706" s="4">
        <f t="shared" si="22"/>
        <v>2021</v>
      </c>
      <c r="C706" s="4">
        <f t="shared" si="23"/>
        <v>4</v>
      </c>
      <c r="D706" s="13">
        <v>44298</v>
      </c>
      <c r="E706" s="11">
        <v>0.45833333333333331</v>
      </c>
      <c r="G706" s="4" t="s">
        <v>74</v>
      </c>
      <c r="I706" s="1" t="s">
        <v>22</v>
      </c>
      <c r="J706" s="4" t="str">
        <f>IFERROR(VLOOKUP(I706,Config!$A:$B,2,0),"")</f>
        <v>Khăn lau phòng sạch (100% polyester)</v>
      </c>
      <c r="K706" s="1">
        <v>1</v>
      </c>
      <c r="L706" s="4" t="str">
        <f>IFERROR(VLOOKUP(I706,Config!$A:$G,7,0),"")</f>
        <v>Pack</v>
      </c>
      <c r="M706" s="4">
        <f>IFERROR(VLOOKUP(I706,Config!$A:$D,3,0),"")</f>
        <v>0</v>
      </c>
      <c r="N706" s="4">
        <f>IFERROR(VLOOKUP(I706,Config!$A:$F,6,0),"")</f>
        <v>0</v>
      </c>
    </row>
    <row r="707" spans="1:14" x14ac:dyDescent="0.25">
      <c r="A707" s="1">
        <v>707</v>
      </c>
      <c r="B707" s="4">
        <f t="shared" si="22"/>
        <v>2021</v>
      </c>
      <c r="C707" s="4">
        <f t="shared" si="23"/>
        <v>4</v>
      </c>
      <c r="D707" s="13">
        <v>44298</v>
      </c>
      <c r="E707" s="11">
        <v>0.45833333333333331</v>
      </c>
      <c r="G707" s="4" t="s">
        <v>74</v>
      </c>
      <c r="I707" s="1" t="s">
        <v>23</v>
      </c>
      <c r="J707" s="4" t="str">
        <f>IFERROR(VLOOKUP(I707,Config!$A:$B,2,0),"")</f>
        <v>Giấy lau phòng sạch (55% cellulose, 45% polyester)</v>
      </c>
      <c r="K707" s="1">
        <v>2</v>
      </c>
      <c r="L707" s="4" t="str">
        <f>IFERROR(VLOOKUP(I707,Config!$A:$G,7,0),"")</f>
        <v>Pack</v>
      </c>
      <c r="M707" s="4">
        <f>IFERROR(VLOOKUP(I707,Config!$A:$D,3,0),"")</f>
        <v>0</v>
      </c>
      <c r="N707" s="4">
        <f>IFERROR(VLOOKUP(I707,Config!$A:$F,6,0),"")</f>
        <v>0</v>
      </c>
    </row>
    <row r="708" spans="1:14" x14ac:dyDescent="0.25">
      <c r="A708" s="1">
        <v>708</v>
      </c>
      <c r="B708" s="4">
        <f t="shared" si="22"/>
        <v>2021</v>
      </c>
      <c r="C708" s="4">
        <f t="shared" si="23"/>
        <v>4</v>
      </c>
      <c r="D708" s="13">
        <v>44299</v>
      </c>
      <c r="E708" s="11">
        <v>0.65625</v>
      </c>
      <c r="G708" s="4" t="s">
        <v>74</v>
      </c>
      <c r="I708" s="1" t="s">
        <v>29</v>
      </c>
      <c r="J708" s="4" t="str">
        <f>IFERROR(VLOOKUP(I708,Config!$A:$B,2,0),"")</f>
        <v>Khẩu trang</v>
      </c>
      <c r="K708" s="1">
        <v>6</v>
      </c>
      <c r="L708" s="4" t="str">
        <f>IFERROR(VLOOKUP(I708,Config!$A:$G,7,0),"")</f>
        <v>Pack</v>
      </c>
      <c r="M708" s="4">
        <f>IFERROR(VLOOKUP(I708,Config!$A:$D,3,0),"")</f>
        <v>0</v>
      </c>
      <c r="N708" s="4">
        <f>IFERROR(VLOOKUP(I708,Config!$A:$F,6,0),"")</f>
        <v>0</v>
      </c>
    </row>
    <row r="709" spans="1:14" x14ac:dyDescent="0.25">
      <c r="A709" s="1">
        <v>709</v>
      </c>
      <c r="B709" s="4">
        <f t="shared" si="22"/>
        <v>2021</v>
      </c>
      <c r="C709" s="4">
        <f t="shared" si="23"/>
        <v>4</v>
      </c>
      <c r="D709" s="13">
        <v>44299</v>
      </c>
      <c r="E709" s="11">
        <v>0.65625</v>
      </c>
      <c r="G709" s="4" t="s">
        <v>74</v>
      </c>
      <c r="I709" s="1" t="s">
        <v>424</v>
      </c>
      <c r="J709" s="4" t="str">
        <f>IFERROR(VLOOKUP(I709,Config!$A:$B,2,0),"")</f>
        <v>Găng tay tĩnh điện màu trắng ( Sz: M)</v>
      </c>
      <c r="K709" s="1">
        <v>30</v>
      </c>
      <c r="L709" s="4" t="str">
        <f>IFERROR(VLOOKUP(I709,Config!$A:$G,7,0),"")</f>
        <v>Pair</v>
      </c>
      <c r="M709" s="4">
        <f>IFERROR(VLOOKUP(I709,Config!$A:$D,3,0),"")</f>
        <v>0</v>
      </c>
      <c r="N709" s="4">
        <f>IFERROR(VLOOKUP(I709,Config!$A:$F,6,0),"")</f>
        <v>0</v>
      </c>
    </row>
    <row r="710" spans="1:14" x14ac:dyDescent="0.25">
      <c r="A710" s="1">
        <v>710</v>
      </c>
      <c r="B710" s="4">
        <f t="shared" si="22"/>
        <v>2021</v>
      </c>
      <c r="C710" s="4">
        <f t="shared" si="23"/>
        <v>4</v>
      </c>
      <c r="D710" s="13">
        <v>44299</v>
      </c>
      <c r="E710" s="11">
        <v>0.65625</v>
      </c>
      <c r="G710" s="4" t="s">
        <v>74</v>
      </c>
      <c r="I710" s="24" t="s">
        <v>27</v>
      </c>
      <c r="J710" s="4" t="str">
        <f>IFERROR(VLOOKUP(I710,Config!$A:$B,2,0),"")</f>
        <v>Nitrile gloves size M</v>
      </c>
      <c r="K710" s="1">
        <v>2</v>
      </c>
      <c r="L710" s="4" t="str">
        <f>IFERROR(VLOOKUP(I710,Config!$A:$G,7,0),"")</f>
        <v>Pack</v>
      </c>
      <c r="M710" s="4">
        <f>IFERROR(VLOOKUP(I710,Config!$A:$D,3,0),"")</f>
        <v>0</v>
      </c>
      <c r="N710" s="4">
        <f>IFERROR(VLOOKUP(I710,Config!$A:$F,6,0),"")</f>
        <v>0</v>
      </c>
    </row>
    <row r="711" spans="1:14" x14ac:dyDescent="0.25">
      <c r="A711" s="1">
        <v>711</v>
      </c>
      <c r="B711" s="4">
        <f t="shared" si="22"/>
        <v>2021</v>
      </c>
      <c r="C711" s="4">
        <f t="shared" si="23"/>
        <v>4</v>
      </c>
      <c r="D711" s="13">
        <v>44299</v>
      </c>
      <c r="E711" s="11">
        <v>0.65625</v>
      </c>
      <c r="G711" s="4" t="s">
        <v>74</v>
      </c>
      <c r="I711" s="1" t="s">
        <v>28</v>
      </c>
      <c r="J711" s="4" t="str">
        <f>IFERROR(VLOOKUP(I711,Config!$A:$B,2,0),"")</f>
        <v>Cồn IPA</v>
      </c>
      <c r="K711" s="1">
        <v>2</v>
      </c>
      <c r="L711" s="4" t="str">
        <f>IFERROR(VLOOKUP(I711,Config!$A:$G,7,0),"")</f>
        <v>Lít</v>
      </c>
      <c r="M711" s="4">
        <f>IFERROR(VLOOKUP(I711,Config!$A:$D,3,0),"")</f>
        <v>0</v>
      </c>
      <c r="N711" s="4">
        <f>IFERROR(VLOOKUP(I711,Config!$A:$F,6,0),"")</f>
        <v>0</v>
      </c>
    </row>
    <row r="712" spans="1:14" x14ac:dyDescent="0.25">
      <c r="A712" s="1">
        <v>712</v>
      </c>
      <c r="B712" s="4">
        <f t="shared" si="22"/>
        <v>2021</v>
      </c>
      <c r="C712" s="4">
        <f t="shared" si="23"/>
        <v>4</v>
      </c>
      <c r="D712" s="13">
        <v>44299</v>
      </c>
      <c r="E712" s="11">
        <v>0.65625</v>
      </c>
      <c r="G712" s="4" t="s">
        <v>74</v>
      </c>
      <c r="I712" s="1" t="s">
        <v>25</v>
      </c>
      <c r="J712" s="4" t="str">
        <f>IFERROR(VLOOKUP(I712,Config!$A:$B,2,0),"")</f>
        <v>MPM Cleaning Roll 380*300*10m</v>
      </c>
      <c r="K712" s="1">
        <v>10</v>
      </c>
      <c r="L712" s="4" t="str">
        <f>IFERROR(VLOOKUP(I712,Config!$A:$G,7,0),"")</f>
        <v>Reel</v>
      </c>
      <c r="M712" s="4">
        <f>IFERROR(VLOOKUP(I712,Config!$A:$D,3,0),"")</f>
        <v>0</v>
      </c>
      <c r="N712" s="4">
        <f>IFERROR(VLOOKUP(I712,Config!$A:$F,6,0),"")</f>
        <v>0</v>
      </c>
    </row>
    <row r="713" spans="1:14" x14ac:dyDescent="0.25">
      <c r="A713" s="1">
        <v>713</v>
      </c>
      <c r="B713" s="4">
        <f t="shared" si="22"/>
        <v>2021</v>
      </c>
      <c r="C713" s="4">
        <f t="shared" si="23"/>
        <v>4</v>
      </c>
      <c r="D713" s="13">
        <v>44299</v>
      </c>
      <c r="E713" s="11">
        <v>0.65625</v>
      </c>
      <c r="G713" s="4" t="s">
        <v>74</v>
      </c>
      <c r="I713" s="1" t="s">
        <v>53</v>
      </c>
      <c r="J713" s="4" t="str">
        <f>IFERROR(VLOOKUP(I713,Config!$A:$B,2,0),"")</f>
        <v>Giấy than cho máy in Zebra</v>
      </c>
      <c r="K713" s="1">
        <v>1</v>
      </c>
      <c r="L713" s="4" t="str">
        <f>IFERROR(VLOOKUP(I713,Config!$A:$G,7,0),"")</f>
        <v>Reel</v>
      </c>
      <c r="M713" s="4">
        <f>IFERROR(VLOOKUP(I713,Config!$A:$D,3,0),"")</f>
        <v>0</v>
      </c>
      <c r="N713" s="4">
        <f>IFERROR(VLOOKUP(I713,Config!$A:$F,6,0),"")</f>
        <v>0</v>
      </c>
    </row>
    <row r="714" spans="1:14" x14ac:dyDescent="0.25">
      <c r="A714" s="1">
        <v>714</v>
      </c>
      <c r="B714" s="4">
        <f t="shared" si="22"/>
        <v>2021</v>
      </c>
      <c r="C714" s="4">
        <f t="shared" si="23"/>
        <v>4</v>
      </c>
      <c r="D714" s="13">
        <v>44299</v>
      </c>
      <c r="E714" s="11">
        <v>0.65625</v>
      </c>
      <c r="G714" s="4" t="s">
        <v>74</v>
      </c>
      <c r="I714" s="1" t="s">
        <v>88</v>
      </c>
      <c r="J714" s="4" t="str">
        <f>IFERROR(VLOOKUP(I714,Config!$A:$B,2,0),"")</f>
        <v>Giấy mài phân tích 90-150-705</v>
      </c>
      <c r="K714" s="1">
        <v>2</v>
      </c>
      <c r="L714" s="4" t="str">
        <f>IFERROR(VLOOKUP(I714,Config!$A:$G,7,0),"")</f>
        <v>Ea</v>
      </c>
      <c r="M714" s="4">
        <f>IFERROR(VLOOKUP(I714,Config!$A:$D,3,0),"")</f>
        <v>0</v>
      </c>
      <c r="N714" s="4">
        <f>IFERROR(VLOOKUP(I714,Config!$A:$F,6,0),"")</f>
        <v>0</v>
      </c>
    </row>
    <row r="715" spans="1:14" x14ac:dyDescent="0.25">
      <c r="A715" s="1">
        <v>715</v>
      </c>
      <c r="B715" s="4">
        <f t="shared" si="22"/>
        <v>2021</v>
      </c>
      <c r="C715" s="4">
        <f t="shared" si="23"/>
        <v>4</v>
      </c>
      <c r="D715" s="13">
        <v>44299</v>
      </c>
      <c r="E715" s="11">
        <v>0.65625</v>
      </c>
      <c r="G715" s="4" t="s">
        <v>74</v>
      </c>
      <c r="I715" s="24" t="s">
        <v>33</v>
      </c>
      <c r="J715" s="4" t="str">
        <f>IFERROR(VLOOKUP(I715,Config!$A:$B,2,0),"")</f>
        <v>Băng dính xanh dương 5cm</v>
      </c>
      <c r="K715" s="1">
        <v>1</v>
      </c>
      <c r="L715" s="4" t="str">
        <f>IFERROR(VLOOKUP(I715,Config!$A:$G,7,0),"")</f>
        <v>Reel</v>
      </c>
      <c r="M715" s="4">
        <f>IFERROR(VLOOKUP(I715,Config!$A:$D,3,0),"")</f>
        <v>0</v>
      </c>
      <c r="N715" s="4">
        <f>IFERROR(VLOOKUP(I715,Config!$A:$F,6,0),"")</f>
        <v>0</v>
      </c>
    </row>
    <row r="716" spans="1:14" x14ac:dyDescent="0.25">
      <c r="A716" s="1">
        <v>716</v>
      </c>
      <c r="B716" s="4">
        <f t="shared" si="22"/>
        <v>2021</v>
      </c>
      <c r="C716" s="4">
        <f t="shared" si="23"/>
        <v>4</v>
      </c>
      <c r="D716" s="13">
        <v>44299</v>
      </c>
      <c r="E716" s="11">
        <v>0.65625</v>
      </c>
      <c r="G716" s="4" t="s">
        <v>74</v>
      </c>
      <c r="I716" s="1" t="s">
        <v>37</v>
      </c>
      <c r="J716" s="4" t="str">
        <f>IFERROR(VLOOKUP(I716,Config!$A:$B,2,0),"")</f>
        <v>Băng dính đỏ 5cm</v>
      </c>
      <c r="K716" s="1">
        <v>1</v>
      </c>
      <c r="L716" s="4" t="str">
        <f>IFERROR(VLOOKUP(I716,Config!$A:$G,7,0),"")</f>
        <v>Reel</v>
      </c>
      <c r="M716" s="4">
        <f>IFERROR(VLOOKUP(I716,Config!$A:$D,3,0),"")</f>
        <v>0</v>
      </c>
      <c r="N716" s="4">
        <f>IFERROR(VLOOKUP(I716,Config!$A:$F,6,0),"")</f>
        <v>0</v>
      </c>
    </row>
    <row r="717" spans="1:14" x14ac:dyDescent="0.25">
      <c r="A717" s="1">
        <v>717</v>
      </c>
      <c r="B717" s="4">
        <f t="shared" si="22"/>
        <v>2021</v>
      </c>
      <c r="C717" s="4">
        <f t="shared" si="23"/>
        <v>4</v>
      </c>
      <c r="D717" s="13">
        <v>44299</v>
      </c>
      <c r="E717" s="11">
        <v>0.65625</v>
      </c>
      <c r="G717" s="4" t="s">
        <v>74</v>
      </c>
      <c r="I717" s="1" t="s">
        <v>28</v>
      </c>
      <c r="J717" s="4" t="str">
        <f>IFERROR(VLOOKUP(I717,Config!$A:$B,2,0),"")</f>
        <v>Cồn IPA</v>
      </c>
      <c r="K717" s="1">
        <v>4.5</v>
      </c>
      <c r="L717" s="4" t="str">
        <f>IFERROR(VLOOKUP(I717,Config!$A:$G,7,0),"")</f>
        <v>Lít</v>
      </c>
      <c r="M717" s="4">
        <f>IFERROR(VLOOKUP(I717,Config!$A:$D,3,0),"")</f>
        <v>0</v>
      </c>
      <c r="N717" s="4">
        <f>IFERROR(VLOOKUP(I717,Config!$A:$F,6,0),"")</f>
        <v>0</v>
      </c>
    </row>
    <row r="718" spans="1:14" x14ac:dyDescent="0.25">
      <c r="A718" s="1">
        <v>718</v>
      </c>
      <c r="B718" s="4">
        <f t="shared" si="22"/>
        <v>2021</v>
      </c>
      <c r="C718" s="4">
        <f t="shared" si="23"/>
        <v>4</v>
      </c>
      <c r="D718" s="13">
        <v>44299</v>
      </c>
      <c r="E718" s="11">
        <v>0.65625</v>
      </c>
      <c r="G718" s="4" t="s">
        <v>74</v>
      </c>
      <c r="I718" s="1" t="s">
        <v>23</v>
      </c>
      <c r="J718" s="4" t="str">
        <f>IFERROR(VLOOKUP(I718,Config!$A:$B,2,0),"")</f>
        <v>Giấy lau phòng sạch (55% cellulose, 45% polyester)</v>
      </c>
      <c r="K718" s="1">
        <v>2</v>
      </c>
      <c r="L718" s="4" t="str">
        <f>IFERROR(VLOOKUP(I718,Config!$A:$G,7,0),"")</f>
        <v>Pack</v>
      </c>
      <c r="M718" s="4">
        <f>IFERROR(VLOOKUP(I718,Config!$A:$D,3,0),"")</f>
        <v>0</v>
      </c>
      <c r="N718" s="4">
        <f>IFERROR(VLOOKUP(I718,Config!$A:$F,6,0),"")</f>
        <v>0</v>
      </c>
    </row>
    <row r="719" spans="1:14" x14ac:dyDescent="0.25">
      <c r="A719" s="1">
        <v>719</v>
      </c>
      <c r="B719" s="4">
        <f t="shared" si="22"/>
        <v>2021</v>
      </c>
      <c r="C719" s="4">
        <f t="shared" si="23"/>
        <v>4</v>
      </c>
      <c r="D719" s="13">
        <v>44300</v>
      </c>
      <c r="E719" s="11">
        <v>0.6875</v>
      </c>
      <c r="G719" s="4" t="s">
        <v>74</v>
      </c>
      <c r="I719" s="1" t="s">
        <v>28</v>
      </c>
      <c r="J719" s="4" t="str">
        <f>IFERROR(VLOOKUP(I719,Config!$A:$B,2,0),"")</f>
        <v>Cồn IPA</v>
      </c>
      <c r="K719" s="1">
        <v>2.5</v>
      </c>
      <c r="L719" s="4" t="str">
        <f>IFERROR(VLOOKUP(I719,Config!$A:$G,7,0),"")</f>
        <v>Lít</v>
      </c>
      <c r="M719" s="4">
        <f>IFERROR(VLOOKUP(I719,Config!$A:$D,3,0),"")</f>
        <v>0</v>
      </c>
      <c r="N719" s="4">
        <f>IFERROR(VLOOKUP(I719,Config!$A:$F,6,0),"")</f>
        <v>0</v>
      </c>
    </row>
    <row r="720" spans="1:14" x14ac:dyDescent="0.25">
      <c r="A720" s="1">
        <v>720</v>
      </c>
      <c r="B720" s="4">
        <f t="shared" si="22"/>
        <v>2021</v>
      </c>
      <c r="C720" s="4">
        <f t="shared" si="23"/>
        <v>4</v>
      </c>
      <c r="D720" s="13">
        <v>44300</v>
      </c>
      <c r="E720" s="11">
        <v>0.6875</v>
      </c>
      <c r="G720" s="4" t="s">
        <v>74</v>
      </c>
      <c r="I720" s="1" t="s">
        <v>25</v>
      </c>
      <c r="J720" s="4" t="str">
        <f>IFERROR(VLOOKUP(I720,Config!$A:$B,2,0),"")</f>
        <v>MPM Cleaning Roll 380*300*10m</v>
      </c>
      <c r="K720" s="1">
        <v>5</v>
      </c>
      <c r="L720" s="4" t="str">
        <f>IFERROR(VLOOKUP(I720,Config!$A:$G,7,0),"")</f>
        <v>Reel</v>
      </c>
      <c r="M720" s="4">
        <f>IFERROR(VLOOKUP(I720,Config!$A:$D,3,0),"")</f>
        <v>0</v>
      </c>
      <c r="N720" s="4">
        <f>IFERROR(VLOOKUP(I720,Config!$A:$F,6,0),"")</f>
        <v>0</v>
      </c>
    </row>
    <row r="721" spans="1:14" x14ac:dyDescent="0.25">
      <c r="A721" s="1">
        <v>721</v>
      </c>
      <c r="B721" s="4">
        <f t="shared" si="22"/>
        <v>2021</v>
      </c>
      <c r="C721" s="4">
        <f t="shared" si="23"/>
        <v>4</v>
      </c>
      <c r="D721" s="13">
        <v>44300</v>
      </c>
      <c r="E721" s="11">
        <v>0.6875</v>
      </c>
      <c r="G721" s="4" t="s">
        <v>74</v>
      </c>
      <c r="I721" s="1" t="s">
        <v>23</v>
      </c>
      <c r="J721" s="4" t="str">
        <f>IFERROR(VLOOKUP(I721,Config!$A:$B,2,0),"")</f>
        <v>Giấy lau phòng sạch (55% cellulose, 45% polyester)</v>
      </c>
      <c r="K721" s="1">
        <v>1</v>
      </c>
      <c r="L721" s="4" t="str">
        <f>IFERROR(VLOOKUP(I721,Config!$A:$G,7,0),"")</f>
        <v>Pack</v>
      </c>
      <c r="M721" s="4">
        <f>IFERROR(VLOOKUP(I721,Config!$A:$D,3,0),"")</f>
        <v>0</v>
      </c>
      <c r="N721" s="4">
        <f>IFERROR(VLOOKUP(I721,Config!$A:$F,6,0),"")</f>
        <v>0</v>
      </c>
    </row>
    <row r="722" spans="1:14" x14ac:dyDescent="0.25">
      <c r="A722" s="1">
        <v>722</v>
      </c>
      <c r="B722" s="4">
        <f t="shared" si="22"/>
        <v>2021</v>
      </c>
      <c r="C722" s="4">
        <f t="shared" si="23"/>
        <v>4</v>
      </c>
      <c r="D722" s="13">
        <v>44300</v>
      </c>
      <c r="E722" s="11">
        <v>0.6875</v>
      </c>
      <c r="G722" s="4" t="s">
        <v>74</v>
      </c>
      <c r="I722" s="1" t="s">
        <v>22</v>
      </c>
      <c r="J722" s="4" t="str">
        <f>IFERROR(VLOOKUP(I722,Config!$A:$B,2,0),"")</f>
        <v>Khăn lau phòng sạch (100% polyester)</v>
      </c>
      <c r="K722" s="1">
        <v>2</v>
      </c>
      <c r="L722" s="4" t="str">
        <f>IFERROR(VLOOKUP(I722,Config!$A:$G,7,0),"")</f>
        <v>Pack</v>
      </c>
      <c r="M722" s="4">
        <f>IFERROR(VLOOKUP(I722,Config!$A:$D,3,0),"")</f>
        <v>0</v>
      </c>
      <c r="N722" s="4">
        <f>IFERROR(VLOOKUP(I722,Config!$A:$F,6,0),"")</f>
        <v>0</v>
      </c>
    </row>
    <row r="723" spans="1:14" x14ac:dyDescent="0.25">
      <c r="A723" s="1">
        <v>723</v>
      </c>
      <c r="B723" s="4">
        <f t="shared" si="22"/>
        <v>2021</v>
      </c>
      <c r="C723" s="4">
        <f t="shared" si="23"/>
        <v>4</v>
      </c>
      <c r="D723" s="13">
        <v>44300</v>
      </c>
      <c r="E723" s="11">
        <v>0.6875</v>
      </c>
      <c r="G723" s="4" t="s">
        <v>74</v>
      </c>
      <c r="I723" s="1" t="s">
        <v>426</v>
      </c>
      <c r="J723" s="4" t="str">
        <f>IFERROR(VLOOKUP(I723,Config!$A:$B,2,0),"")</f>
        <v>PL Splice Tape 8mm for ASM  FUJI DETECTI</v>
      </c>
      <c r="K723" s="1">
        <v>6</v>
      </c>
      <c r="L723" s="4" t="str">
        <f>IFERROR(VLOOKUP(I723,Config!$A:$G,7,0),"")</f>
        <v>Box</v>
      </c>
      <c r="M723" s="4">
        <f>IFERROR(VLOOKUP(I723,Config!$A:$D,3,0),"")</f>
        <v>0</v>
      </c>
      <c r="N723" s="4">
        <f>IFERROR(VLOOKUP(I723,Config!$A:$F,6,0),"")</f>
        <v>0</v>
      </c>
    </row>
    <row r="724" spans="1:14" x14ac:dyDescent="0.25">
      <c r="A724" s="1">
        <v>724</v>
      </c>
      <c r="B724" s="4">
        <f t="shared" si="22"/>
        <v>2021</v>
      </c>
      <c r="C724" s="4">
        <f t="shared" si="23"/>
        <v>4</v>
      </c>
      <c r="D724" s="13">
        <v>44300</v>
      </c>
      <c r="E724" s="11">
        <v>0.6875</v>
      </c>
      <c r="G724" s="4" t="s">
        <v>74</v>
      </c>
      <c r="I724" s="1" t="s">
        <v>28</v>
      </c>
      <c r="J724" s="4" t="str">
        <f>IFERROR(VLOOKUP(I724,Config!$A:$B,2,0),"")</f>
        <v>Cồn IPA</v>
      </c>
      <c r="K724" s="1">
        <v>1.5</v>
      </c>
      <c r="L724" s="4" t="str">
        <f>IFERROR(VLOOKUP(I724,Config!$A:$G,7,0),"")</f>
        <v>Lít</v>
      </c>
      <c r="M724" s="4">
        <f>IFERROR(VLOOKUP(I724,Config!$A:$D,3,0),"")</f>
        <v>0</v>
      </c>
      <c r="N724" s="4">
        <f>IFERROR(VLOOKUP(I724,Config!$A:$F,6,0),"")</f>
        <v>0</v>
      </c>
    </row>
    <row r="725" spans="1:14" x14ac:dyDescent="0.25">
      <c r="A725" s="1">
        <v>725</v>
      </c>
      <c r="B725" s="4">
        <f t="shared" si="22"/>
        <v>2021</v>
      </c>
      <c r="C725" s="4">
        <f t="shared" si="23"/>
        <v>4</v>
      </c>
      <c r="D725" s="13">
        <v>44300</v>
      </c>
      <c r="E725" s="11">
        <v>0.6875</v>
      </c>
      <c r="G725" s="4" t="s">
        <v>74</v>
      </c>
      <c r="I725" s="1" t="s">
        <v>22</v>
      </c>
      <c r="J725" s="4" t="str">
        <f>IFERROR(VLOOKUP(I725,Config!$A:$B,2,0),"")</f>
        <v>Khăn lau phòng sạch (100% polyester)</v>
      </c>
      <c r="K725" s="1">
        <v>1</v>
      </c>
      <c r="L725" s="4" t="str">
        <f>IFERROR(VLOOKUP(I725,Config!$A:$G,7,0),"")</f>
        <v>Pack</v>
      </c>
      <c r="M725" s="4">
        <f>IFERROR(VLOOKUP(I725,Config!$A:$D,3,0),"")</f>
        <v>0</v>
      </c>
      <c r="N725" s="4">
        <f>IFERROR(VLOOKUP(I725,Config!$A:$F,6,0),"")</f>
        <v>0</v>
      </c>
    </row>
    <row r="726" spans="1:14" x14ac:dyDescent="0.25">
      <c r="A726" s="1">
        <v>726</v>
      </c>
      <c r="B726" s="4">
        <f t="shared" si="22"/>
        <v>2021</v>
      </c>
      <c r="C726" s="4">
        <f t="shared" si="23"/>
        <v>4</v>
      </c>
      <c r="D726" s="13">
        <v>44300</v>
      </c>
      <c r="E726" s="11">
        <v>0.6875</v>
      </c>
      <c r="G726" s="4" t="s">
        <v>74</v>
      </c>
      <c r="I726" s="1" t="s">
        <v>45</v>
      </c>
      <c r="J726" s="4" t="str">
        <f>IFERROR(VLOOKUP(I726,Config!$A:$B,2,0),"")</f>
        <v>Băng dính dán LCR</v>
      </c>
      <c r="K726" s="1">
        <v>2</v>
      </c>
      <c r="L726" s="4" t="str">
        <f>IFERROR(VLOOKUP(I726,Config!$A:$G,7,0),"")</f>
        <v>Reel</v>
      </c>
      <c r="M726" s="4">
        <f>IFERROR(VLOOKUP(I726,Config!$A:$D,3,0),"")</f>
        <v>0</v>
      </c>
      <c r="N726" s="4">
        <f>IFERROR(VLOOKUP(I726,Config!$A:$F,6,0),"")</f>
        <v>0</v>
      </c>
    </row>
    <row r="727" spans="1:14" x14ac:dyDescent="0.25">
      <c r="A727" s="1">
        <v>727</v>
      </c>
      <c r="B727" s="4">
        <f t="shared" si="22"/>
        <v>2021</v>
      </c>
      <c r="C727" s="4">
        <f t="shared" si="23"/>
        <v>4</v>
      </c>
      <c r="D727" s="13">
        <v>44300</v>
      </c>
      <c r="E727" s="11">
        <v>0.6875</v>
      </c>
      <c r="G727" s="4" t="s">
        <v>74</v>
      </c>
      <c r="I727" s="1" t="s">
        <v>43</v>
      </c>
      <c r="J727" s="4" t="str">
        <f>IFERROR(VLOOKUP(I727,Config!$A:$B,2,0),"")</f>
        <v>Băng dính chịu nhiệt PET( Màu đồng ) 10mm*33m</v>
      </c>
      <c r="K727" s="1">
        <v>14</v>
      </c>
      <c r="L727" s="4" t="str">
        <f>IFERROR(VLOOKUP(I727,Config!$A:$G,7,0),"")</f>
        <v>Reel</v>
      </c>
      <c r="M727" s="4">
        <f>IFERROR(VLOOKUP(I727,Config!$A:$D,3,0),"")</f>
        <v>0</v>
      </c>
      <c r="N727" s="4">
        <f>IFERROR(VLOOKUP(I727,Config!$A:$F,6,0),"")</f>
        <v>0</v>
      </c>
    </row>
    <row r="728" spans="1:14" x14ac:dyDescent="0.25">
      <c r="A728" s="1">
        <v>728</v>
      </c>
      <c r="B728" s="4">
        <f t="shared" si="22"/>
        <v>2021</v>
      </c>
      <c r="C728" s="4">
        <f t="shared" si="23"/>
        <v>4</v>
      </c>
      <c r="D728" s="13">
        <v>44301</v>
      </c>
      <c r="E728" s="11">
        <v>0.43055555555555558</v>
      </c>
      <c r="G728" s="4" t="s">
        <v>74</v>
      </c>
      <c r="I728" s="1" t="s">
        <v>28</v>
      </c>
      <c r="J728" s="4" t="str">
        <f>IFERROR(VLOOKUP(I728,Config!$A:$B,2,0),"")</f>
        <v>Cồn IPA</v>
      </c>
      <c r="K728" s="1">
        <v>2.5</v>
      </c>
      <c r="L728" s="4" t="str">
        <f>IFERROR(VLOOKUP(I728,Config!$A:$G,7,0),"")</f>
        <v>Lít</v>
      </c>
      <c r="M728" s="4">
        <f>IFERROR(VLOOKUP(I728,Config!$A:$D,3,0),"")</f>
        <v>0</v>
      </c>
      <c r="N728" s="4">
        <f>IFERROR(VLOOKUP(I728,Config!$A:$F,6,0),"")</f>
        <v>0</v>
      </c>
    </row>
    <row r="729" spans="1:14" x14ac:dyDescent="0.25">
      <c r="A729" s="1">
        <v>729</v>
      </c>
      <c r="B729" s="4">
        <f t="shared" si="22"/>
        <v>2021</v>
      </c>
      <c r="C729" s="4">
        <f t="shared" si="23"/>
        <v>4</v>
      </c>
      <c r="D729" s="13">
        <v>44301</v>
      </c>
      <c r="E729" s="11">
        <v>0.43055555555555558</v>
      </c>
      <c r="G729" s="4" t="s">
        <v>74</v>
      </c>
      <c r="I729" s="1" t="s">
        <v>23</v>
      </c>
      <c r="J729" s="4" t="str">
        <f>IFERROR(VLOOKUP(I729,Config!$A:$B,2,0),"")</f>
        <v>Giấy lau phòng sạch (55% cellulose, 45% polyester)</v>
      </c>
      <c r="K729" s="1">
        <v>3</v>
      </c>
      <c r="L729" s="4" t="str">
        <f>IFERROR(VLOOKUP(I729,Config!$A:$G,7,0),"")</f>
        <v>Pack</v>
      </c>
      <c r="M729" s="4">
        <f>IFERROR(VLOOKUP(I729,Config!$A:$D,3,0),"")</f>
        <v>0</v>
      </c>
      <c r="N729" s="4">
        <f>IFERROR(VLOOKUP(I729,Config!$A:$F,6,0),"")</f>
        <v>0</v>
      </c>
    </row>
    <row r="730" spans="1:14" x14ac:dyDescent="0.25">
      <c r="A730" s="1">
        <v>730</v>
      </c>
      <c r="B730" s="4">
        <f t="shared" si="22"/>
        <v>2021</v>
      </c>
      <c r="C730" s="4">
        <f t="shared" si="23"/>
        <v>4</v>
      </c>
      <c r="D730" s="13">
        <v>44301</v>
      </c>
      <c r="E730" s="11">
        <v>0.43055555555555558</v>
      </c>
      <c r="G730" s="4" t="s">
        <v>74</v>
      </c>
      <c r="I730" s="1" t="s">
        <v>22</v>
      </c>
      <c r="J730" s="4" t="str">
        <f>IFERROR(VLOOKUP(I730,Config!$A:$B,2,0),"")</f>
        <v>Khăn lau phòng sạch (100% polyester)</v>
      </c>
      <c r="K730" s="1">
        <v>1</v>
      </c>
      <c r="L730" s="4" t="str">
        <f>IFERROR(VLOOKUP(I730,Config!$A:$G,7,0),"")</f>
        <v>Pack</v>
      </c>
      <c r="M730" s="4">
        <f>IFERROR(VLOOKUP(I730,Config!$A:$D,3,0),"")</f>
        <v>0</v>
      </c>
      <c r="N730" s="4">
        <f>IFERROR(VLOOKUP(I730,Config!$A:$F,6,0),"")</f>
        <v>0</v>
      </c>
    </row>
    <row r="731" spans="1:14" x14ac:dyDescent="0.25">
      <c r="A731" s="1">
        <v>731</v>
      </c>
      <c r="B731" s="4">
        <f t="shared" si="22"/>
        <v>2021</v>
      </c>
      <c r="C731" s="4">
        <f t="shared" si="23"/>
        <v>4</v>
      </c>
      <c r="D731" s="13">
        <v>44301</v>
      </c>
      <c r="E731" s="11">
        <v>0.43055555555555558</v>
      </c>
      <c r="G731" s="4" t="s">
        <v>74</v>
      </c>
      <c r="I731" s="1" t="s">
        <v>426</v>
      </c>
      <c r="J731" s="4" t="str">
        <f>IFERROR(VLOOKUP(I731,Config!$A:$B,2,0),"")</f>
        <v>PL Splice Tape 8mm for ASM  FUJI DETECTI</v>
      </c>
      <c r="K731" s="1">
        <v>3</v>
      </c>
      <c r="L731" s="4" t="str">
        <f>IFERROR(VLOOKUP(I731,Config!$A:$G,7,0),"")</f>
        <v>Box</v>
      </c>
      <c r="M731" s="4">
        <f>IFERROR(VLOOKUP(I731,Config!$A:$D,3,0),"")</f>
        <v>0</v>
      </c>
      <c r="N731" s="4">
        <f>IFERROR(VLOOKUP(I731,Config!$A:$F,6,0),"")</f>
        <v>0</v>
      </c>
    </row>
    <row r="732" spans="1:14" x14ac:dyDescent="0.25">
      <c r="A732" s="1">
        <v>732</v>
      </c>
      <c r="B732" s="4">
        <f t="shared" si="22"/>
        <v>2021</v>
      </c>
      <c r="C732" s="4">
        <f t="shared" si="23"/>
        <v>4</v>
      </c>
      <c r="D732" s="13">
        <v>44301</v>
      </c>
      <c r="E732" s="11">
        <v>0.43055555555555558</v>
      </c>
      <c r="G732" s="4" t="s">
        <v>74</v>
      </c>
      <c r="I732" s="1" t="s">
        <v>25</v>
      </c>
      <c r="J732" s="4" t="str">
        <f>IFERROR(VLOOKUP(I732,Config!$A:$B,2,0),"")</f>
        <v>MPM Cleaning Roll 380*300*10m</v>
      </c>
      <c r="K732" s="1">
        <v>5</v>
      </c>
      <c r="L732" s="4" t="str">
        <f>IFERROR(VLOOKUP(I732,Config!$A:$G,7,0),"")</f>
        <v>Reel</v>
      </c>
      <c r="M732" s="4">
        <f>IFERROR(VLOOKUP(I732,Config!$A:$D,3,0),"")</f>
        <v>0</v>
      </c>
      <c r="N732" s="4">
        <f>IFERROR(VLOOKUP(I732,Config!$A:$F,6,0),"")</f>
        <v>0</v>
      </c>
    </row>
    <row r="733" spans="1:14" x14ac:dyDescent="0.25">
      <c r="A733" s="1">
        <v>733</v>
      </c>
      <c r="B733" s="4">
        <f t="shared" si="22"/>
        <v>2021</v>
      </c>
      <c r="C733" s="4">
        <f t="shared" si="23"/>
        <v>4</v>
      </c>
      <c r="D733" s="13">
        <v>44301</v>
      </c>
      <c r="E733" s="11">
        <v>0.43055555555555558</v>
      </c>
      <c r="G733" s="4" t="s">
        <v>74</v>
      </c>
      <c r="I733" s="1" t="s">
        <v>26</v>
      </c>
      <c r="J733" s="4" t="str">
        <f>IFERROR(VLOOKUP(I733,Config!$A:$B,2,0),"")</f>
        <v>Bao ngón</v>
      </c>
      <c r="K733" s="1">
        <v>1</v>
      </c>
      <c r="L733" s="4" t="str">
        <f>IFERROR(VLOOKUP(I733,Config!$A:$G,7,0),"")</f>
        <v>Pack</v>
      </c>
      <c r="M733" s="4">
        <f>IFERROR(VLOOKUP(I733,Config!$A:$D,3,0),"")</f>
        <v>0</v>
      </c>
      <c r="N733" s="4">
        <f>IFERROR(VLOOKUP(I733,Config!$A:$F,6,0),"")</f>
        <v>0</v>
      </c>
    </row>
    <row r="734" spans="1:14" x14ac:dyDescent="0.25">
      <c r="A734" s="1">
        <v>734</v>
      </c>
      <c r="B734" s="4">
        <f t="shared" si="22"/>
        <v>2021</v>
      </c>
      <c r="C734" s="4">
        <f t="shared" si="23"/>
        <v>4</v>
      </c>
      <c r="D734" s="13">
        <v>44301</v>
      </c>
      <c r="E734" s="11">
        <v>0.43055555555555558</v>
      </c>
      <c r="G734" s="4" t="s">
        <v>74</v>
      </c>
      <c r="I734" s="1" t="s">
        <v>28</v>
      </c>
      <c r="J734" s="4" t="str">
        <f>IFERROR(VLOOKUP(I734,Config!$A:$B,2,0),"")</f>
        <v>Cồn IPA</v>
      </c>
      <c r="K734" s="1">
        <v>60</v>
      </c>
      <c r="L734" s="4" t="str">
        <f>IFERROR(VLOOKUP(I734,Config!$A:$G,7,0),"")</f>
        <v>Lít</v>
      </c>
      <c r="M734" s="4">
        <f>IFERROR(VLOOKUP(I734,Config!$A:$D,3,0),"")</f>
        <v>0</v>
      </c>
      <c r="N734" s="4">
        <f>IFERROR(VLOOKUP(I734,Config!$A:$F,6,0),"")</f>
        <v>0</v>
      </c>
    </row>
    <row r="735" spans="1:14" x14ac:dyDescent="0.25">
      <c r="A735" s="1">
        <v>735</v>
      </c>
      <c r="B735" s="4">
        <f t="shared" si="22"/>
        <v>2021</v>
      </c>
      <c r="C735" s="4">
        <f t="shared" si="23"/>
        <v>4</v>
      </c>
      <c r="D735" s="13">
        <v>44301</v>
      </c>
      <c r="E735" s="11">
        <v>0.43055555555555558</v>
      </c>
      <c r="G735" s="4" t="s">
        <v>74</v>
      </c>
      <c r="I735" s="1" t="s">
        <v>424</v>
      </c>
      <c r="J735" s="4" t="str">
        <f>IFERROR(VLOOKUP(I735,Config!$A:$B,2,0),"")</f>
        <v>Găng tay tĩnh điện màu trắng ( Sz: M)</v>
      </c>
      <c r="K735" s="1">
        <v>40</v>
      </c>
      <c r="L735" s="4" t="str">
        <f>IFERROR(VLOOKUP(I735,Config!$A:$G,7,0),"")</f>
        <v>Pair</v>
      </c>
      <c r="M735" s="4">
        <f>IFERROR(VLOOKUP(I735,Config!$A:$D,3,0),"")</f>
        <v>0</v>
      </c>
      <c r="N735" s="4">
        <f>IFERROR(VLOOKUP(I735,Config!$A:$F,6,0),"")</f>
        <v>0</v>
      </c>
    </row>
    <row r="736" spans="1:14" x14ac:dyDescent="0.25">
      <c r="A736" s="1">
        <v>736</v>
      </c>
      <c r="B736" s="4">
        <f t="shared" si="22"/>
        <v>2021</v>
      </c>
      <c r="C736" s="4">
        <f t="shared" si="23"/>
        <v>4</v>
      </c>
      <c r="D736" s="13">
        <v>44301</v>
      </c>
      <c r="E736" s="11">
        <v>0.43055555555555558</v>
      </c>
      <c r="G736" s="4" t="s">
        <v>74</v>
      </c>
      <c r="I736" s="1" t="s">
        <v>28</v>
      </c>
      <c r="J736" s="4" t="str">
        <f>IFERROR(VLOOKUP(I736,Config!$A:$B,2,0),"")</f>
        <v>Cồn IPA</v>
      </c>
      <c r="K736" s="1">
        <v>1.5</v>
      </c>
      <c r="L736" s="4" t="str">
        <f>IFERROR(VLOOKUP(I736,Config!$A:$G,7,0),"")</f>
        <v>Lít</v>
      </c>
      <c r="M736" s="4">
        <f>IFERROR(VLOOKUP(I736,Config!$A:$D,3,0),"")</f>
        <v>0</v>
      </c>
      <c r="N736" s="4">
        <f>IFERROR(VLOOKUP(I736,Config!$A:$F,6,0),"")</f>
        <v>0</v>
      </c>
    </row>
    <row r="737" spans="1:14" x14ac:dyDescent="0.25">
      <c r="A737" s="1">
        <v>737</v>
      </c>
      <c r="B737" s="4">
        <f t="shared" si="22"/>
        <v>2021</v>
      </c>
      <c r="C737" s="4">
        <f t="shared" si="23"/>
        <v>4</v>
      </c>
      <c r="D737" s="13">
        <v>44301</v>
      </c>
      <c r="E737" s="11">
        <v>0.43055555555555558</v>
      </c>
      <c r="G737" s="4" t="s">
        <v>74</v>
      </c>
      <c r="I737" s="1" t="s">
        <v>25</v>
      </c>
      <c r="J737" s="4" t="str">
        <f>IFERROR(VLOOKUP(I737,Config!$A:$B,2,0),"")</f>
        <v>MPM Cleaning Roll 380*300*10m</v>
      </c>
      <c r="K737" s="1">
        <v>5</v>
      </c>
      <c r="L737" s="4" t="str">
        <f>IFERROR(VLOOKUP(I737,Config!$A:$G,7,0),"")</f>
        <v>Reel</v>
      </c>
      <c r="M737" s="4">
        <f>IFERROR(VLOOKUP(I737,Config!$A:$D,3,0),"")</f>
        <v>0</v>
      </c>
      <c r="N737" s="4">
        <f>IFERROR(VLOOKUP(I737,Config!$A:$F,6,0),"")</f>
        <v>0</v>
      </c>
    </row>
    <row r="738" spans="1:14" x14ac:dyDescent="0.25">
      <c r="A738" s="1">
        <v>738</v>
      </c>
      <c r="B738" s="4">
        <f t="shared" si="22"/>
        <v>2021</v>
      </c>
      <c r="C738" s="4">
        <f t="shared" si="23"/>
        <v>4</v>
      </c>
      <c r="D738" s="13">
        <v>44301</v>
      </c>
      <c r="E738" s="11">
        <v>0.43055555555555558</v>
      </c>
      <c r="G738" s="4" t="s">
        <v>74</v>
      </c>
      <c r="I738" s="1" t="s">
        <v>22</v>
      </c>
      <c r="J738" s="4" t="str">
        <f>IFERROR(VLOOKUP(I738,Config!$A:$B,2,0),"")</f>
        <v>Khăn lau phòng sạch (100% polyester)</v>
      </c>
      <c r="K738" s="1">
        <v>3</v>
      </c>
      <c r="L738" s="4" t="str">
        <f>IFERROR(VLOOKUP(I738,Config!$A:$G,7,0),"")</f>
        <v>Pack</v>
      </c>
      <c r="M738" s="4">
        <f>IFERROR(VLOOKUP(I738,Config!$A:$D,3,0),"")</f>
        <v>0</v>
      </c>
      <c r="N738" s="4">
        <f>IFERROR(VLOOKUP(I738,Config!$A:$F,6,0),"")</f>
        <v>0</v>
      </c>
    </row>
    <row r="739" spans="1:14" x14ac:dyDescent="0.25">
      <c r="A739" s="1">
        <v>739</v>
      </c>
      <c r="B739" s="4">
        <f t="shared" si="22"/>
        <v>2021</v>
      </c>
      <c r="C739" s="4">
        <f t="shared" si="23"/>
        <v>4</v>
      </c>
      <c r="D739" s="13">
        <v>44302</v>
      </c>
      <c r="E739" s="11">
        <v>0.375</v>
      </c>
      <c r="G739" s="4" t="s">
        <v>74</v>
      </c>
      <c r="I739" s="1" t="s">
        <v>29</v>
      </c>
      <c r="J739" s="4" t="str">
        <f>IFERROR(VLOOKUP(I739,Config!$A:$B,2,0),"")</f>
        <v>Khẩu trang</v>
      </c>
      <c r="K739" s="1">
        <v>4</v>
      </c>
      <c r="L739" s="4" t="str">
        <f>IFERROR(VLOOKUP(I739,Config!$A:$G,7,0),"")</f>
        <v>Pack</v>
      </c>
      <c r="M739" s="4">
        <f>IFERROR(VLOOKUP(I739,Config!$A:$D,3,0),"")</f>
        <v>0</v>
      </c>
      <c r="N739" s="4">
        <f>IFERROR(VLOOKUP(I739,Config!$A:$F,6,0),"")</f>
        <v>0</v>
      </c>
    </row>
    <row r="740" spans="1:14" x14ac:dyDescent="0.25">
      <c r="A740" s="1">
        <v>740</v>
      </c>
      <c r="B740" s="4">
        <f t="shared" si="22"/>
        <v>2021</v>
      </c>
      <c r="C740" s="4">
        <f t="shared" si="23"/>
        <v>4</v>
      </c>
      <c r="D740" s="13">
        <v>44302</v>
      </c>
      <c r="E740" s="11">
        <v>0.375</v>
      </c>
      <c r="G740" s="4" t="s">
        <v>74</v>
      </c>
      <c r="I740" s="1" t="s">
        <v>424</v>
      </c>
      <c r="J740" s="4" t="str">
        <f>IFERROR(VLOOKUP(I740,Config!$A:$B,2,0),"")</f>
        <v>Găng tay tĩnh điện màu trắng ( Sz: M)</v>
      </c>
      <c r="K740" s="1">
        <v>60</v>
      </c>
      <c r="L740" s="4" t="str">
        <f>IFERROR(VLOOKUP(I740,Config!$A:$G,7,0),"")</f>
        <v>Pair</v>
      </c>
      <c r="M740" s="4">
        <f>IFERROR(VLOOKUP(I740,Config!$A:$D,3,0),"")</f>
        <v>0</v>
      </c>
      <c r="N740" s="4">
        <f>IFERROR(VLOOKUP(I740,Config!$A:$F,6,0),"")</f>
        <v>0</v>
      </c>
    </row>
    <row r="741" spans="1:14" x14ac:dyDescent="0.25">
      <c r="A741" s="1">
        <v>741</v>
      </c>
      <c r="B741" s="4">
        <f t="shared" si="22"/>
        <v>2021</v>
      </c>
      <c r="C741" s="4">
        <f t="shared" si="23"/>
        <v>4</v>
      </c>
      <c r="D741" s="13">
        <v>44302</v>
      </c>
      <c r="E741" s="11">
        <v>0.375</v>
      </c>
      <c r="G741" s="4" t="s">
        <v>74</v>
      </c>
      <c r="I741" s="1" t="s">
        <v>28</v>
      </c>
      <c r="J741" s="4" t="str">
        <f>IFERROR(VLOOKUP(I741,Config!$A:$B,2,0),"")</f>
        <v>Cồn IPA</v>
      </c>
      <c r="K741" s="1">
        <v>5</v>
      </c>
      <c r="L741" s="4" t="str">
        <f>IFERROR(VLOOKUP(I741,Config!$A:$G,7,0),"")</f>
        <v>Lít</v>
      </c>
      <c r="M741" s="4">
        <f>IFERROR(VLOOKUP(I741,Config!$A:$D,3,0),"")</f>
        <v>0</v>
      </c>
      <c r="N741" s="4">
        <f>IFERROR(VLOOKUP(I741,Config!$A:$F,6,0),"")</f>
        <v>0</v>
      </c>
    </row>
    <row r="742" spans="1:14" x14ac:dyDescent="0.25">
      <c r="A742" s="1">
        <v>742</v>
      </c>
      <c r="B742" s="4">
        <f t="shared" si="22"/>
        <v>2021</v>
      </c>
      <c r="C742" s="4">
        <f t="shared" si="23"/>
        <v>4</v>
      </c>
      <c r="D742" s="13">
        <v>44302</v>
      </c>
      <c r="E742" s="11">
        <v>0.375</v>
      </c>
      <c r="G742" s="4" t="s">
        <v>74</v>
      </c>
      <c r="I742" s="1" t="s">
        <v>23</v>
      </c>
      <c r="J742" s="4" t="str">
        <f>IFERROR(VLOOKUP(I742,Config!$A:$B,2,0),"")</f>
        <v>Giấy lau phòng sạch (55% cellulose, 45% polyester)</v>
      </c>
      <c r="K742" s="1">
        <v>3</v>
      </c>
      <c r="L742" s="4" t="str">
        <f>IFERROR(VLOOKUP(I742,Config!$A:$G,7,0),"")</f>
        <v>Pack</v>
      </c>
      <c r="M742" s="4">
        <f>IFERROR(VLOOKUP(I742,Config!$A:$D,3,0),"")</f>
        <v>0</v>
      </c>
      <c r="N742" s="4">
        <f>IFERROR(VLOOKUP(I742,Config!$A:$F,6,0),"")</f>
        <v>0</v>
      </c>
    </row>
    <row r="743" spans="1:14" x14ac:dyDescent="0.25">
      <c r="A743" s="1">
        <v>743</v>
      </c>
      <c r="B743" s="4">
        <f t="shared" si="22"/>
        <v>2021</v>
      </c>
      <c r="C743" s="4">
        <f t="shared" si="23"/>
        <v>4</v>
      </c>
      <c r="D743" s="13">
        <v>44302</v>
      </c>
      <c r="E743" s="11">
        <v>0.375</v>
      </c>
      <c r="G743" s="4" t="s">
        <v>74</v>
      </c>
      <c r="I743" s="1" t="s">
        <v>28</v>
      </c>
      <c r="J743" s="4" t="str">
        <f>IFERROR(VLOOKUP(I743,Config!$A:$B,2,0),"")</f>
        <v>Cồn IPA</v>
      </c>
      <c r="K743" s="1">
        <v>1.5</v>
      </c>
      <c r="L743" s="4" t="str">
        <f>IFERROR(VLOOKUP(I743,Config!$A:$G,7,0),"")</f>
        <v>Lít</v>
      </c>
      <c r="M743" s="4">
        <f>IFERROR(VLOOKUP(I743,Config!$A:$D,3,0),"")</f>
        <v>0</v>
      </c>
      <c r="N743" s="4">
        <f>IFERROR(VLOOKUP(I743,Config!$A:$F,6,0),"")</f>
        <v>0</v>
      </c>
    </row>
    <row r="744" spans="1:14" x14ac:dyDescent="0.25">
      <c r="A744" s="1">
        <v>744</v>
      </c>
      <c r="B744" s="4">
        <f t="shared" si="22"/>
        <v>2021</v>
      </c>
      <c r="C744" s="4">
        <f t="shared" si="23"/>
        <v>4</v>
      </c>
      <c r="D744" s="13">
        <v>44302</v>
      </c>
      <c r="E744" s="11">
        <v>0.375</v>
      </c>
      <c r="G744" s="4" t="s">
        <v>74</v>
      </c>
      <c r="I744" s="1" t="s">
        <v>426</v>
      </c>
      <c r="J744" s="4" t="str">
        <f>IFERROR(VLOOKUP(I744,Config!$A:$B,2,0),"")</f>
        <v>PL Splice Tape 8mm for ASM  FUJI DETECTI</v>
      </c>
      <c r="K744" s="1">
        <v>11</v>
      </c>
      <c r="L744" s="4" t="str">
        <f>IFERROR(VLOOKUP(I744,Config!$A:$G,7,0),"")</f>
        <v>Box</v>
      </c>
      <c r="M744" s="4">
        <f>IFERROR(VLOOKUP(I744,Config!$A:$D,3,0),"")</f>
        <v>0</v>
      </c>
      <c r="N744" s="4">
        <f>IFERROR(VLOOKUP(I744,Config!$A:$F,6,0),"")</f>
        <v>0</v>
      </c>
    </row>
    <row r="745" spans="1:14" x14ac:dyDescent="0.25">
      <c r="A745" s="1">
        <v>745</v>
      </c>
      <c r="B745" s="4">
        <f t="shared" si="22"/>
        <v>2021</v>
      </c>
      <c r="C745" s="4">
        <f t="shared" si="23"/>
        <v>4</v>
      </c>
      <c r="D745" s="13">
        <v>44302</v>
      </c>
      <c r="E745" s="11">
        <v>0.375</v>
      </c>
      <c r="G745" s="4" t="s">
        <v>74</v>
      </c>
      <c r="I745" s="1" t="s">
        <v>22</v>
      </c>
      <c r="J745" s="4" t="str">
        <f>IFERROR(VLOOKUP(I745,Config!$A:$B,2,0),"")</f>
        <v>Khăn lau phòng sạch (100% polyester)</v>
      </c>
      <c r="K745" s="1">
        <v>3</v>
      </c>
      <c r="L745" s="4" t="str">
        <f>IFERROR(VLOOKUP(I745,Config!$A:$G,7,0),"")</f>
        <v>Pack</v>
      </c>
      <c r="M745" s="4">
        <f>IFERROR(VLOOKUP(I745,Config!$A:$D,3,0),"")</f>
        <v>0</v>
      </c>
      <c r="N745" s="4">
        <f>IFERROR(VLOOKUP(I745,Config!$A:$F,6,0),"")</f>
        <v>0</v>
      </c>
    </row>
    <row r="746" spans="1:14" x14ac:dyDescent="0.25">
      <c r="A746" s="1">
        <v>746</v>
      </c>
      <c r="B746" s="4">
        <f t="shared" si="22"/>
        <v>2021</v>
      </c>
      <c r="C746" s="4">
        <f t="shared" si="23"/>
        <v>4</v>
      </c>
      <c r="D746" s="13">
        <v>44302</v>
      </c>
      <c r="E746" s="11">
        <v>0.375</v>
      </c>
      <c r="G746" s="4" t="s">
        <v>74</v>
      </c>
      <c r="I746" s="1" t="s">
        <v>25</v>
      </c>
      <c r="J746" s="4" t="str">
        <f>IFERROR(VLOOKUP(I746,Config!$A:$B,2,0),"")</f>
        <v>MPM Cleaning Roll 380*300*10m</v>
      </c>
      <c r="K746" s="1">
        <v>10</v>
      </c>
      <c r="L746" s="4" t="str">
        <f>IFERROR(VLOOKUP(I746,Config!$A:$G,7,0),"")</f>
        <v>Reel</v>
      </c>
      <c r="M746" s="4">
        <f>IFERROR(VLOOKUP(I746,Config!$A:$D,3,0),"")</f>
        <v>0</v>
      </c>
      <c r="N746" s="4">
        <f>IFERROR(VLOOKUP(I746,Config!$A:$F,6,0),"")</f>
        <v>0</v>
      </c>
    </row>
    <row r="747" spans="1:14" x14ac:dyDescent="0.25">
      <c r="A747" s="1">
        <v>747</v>
      </c>
      <c r="B747" s="4">
        <f t="shared" si="22"/>
        <v>2021</v>
      </c>
      <c r="C747" s="4">
        <f t="shared" si="23"/>
        <v>4</v>
      </c>
      <c r="D747" s="13">
        <v>44303</v>
      </c>
      <c r="E747" s="11">
        <v>0.46875</v>
      </c>
      <c r="G747" s="4" t="s">
        <v>74</v>
      </c>
      <c r="I747" s="1" t="s">
        <v>28</v>
      </c>
      <c r="J747" s="4" t="str">
        <f>IFERROR(VLOOKUP(I747,Config!$A:$B,2,0),"")</f>
        <v>Cồn IPA</v>
      </c>
      <c r="K747" s="1">
        <v>2.5</v>
      </c>
      <c r="L747" s="4" t="str">
        <f>IFERROR(VLOOKUP(I747,Config!$A:$G,7,0),"")</f>
        <v>Lít</v>
      </c>
      <c r="M747" s="4">
        <f>IFERROR(VLOOKUP(I747,Config!$A:$D,3,0),"")</f>
        <v>0</v>
      </c>
      <c r="N747" s="4">
        <f>IFERROR(VLOOKUP(I747,Config!$A:$F,6,0),"")</f>
        <v>0</v>
      </c>
    </row>
    <row r="748" spans="1:14" x14ac:dyDescent="0.25">
      <c r="A748" s="1">
        <v>748</v>
      </c>
      <c r="B748" s="4">
        <f t="shared" si="22"/>
        <v>2021</v>
      </c>
      <c r="C748" s="4">
        <f t="shared" si="23"/>
        <v>4</v>
      </c>
      <c r="D748" s="13">
        <v>44303</v>
      </c>
      <c r="E748" s="11">
        <v>0.46875</v>
      </c>
      <c r="G748" s="4" t="s">
        <v>74</v>
      </c>
      <c r="I748" s="1" t="s">
        <v>22</v>
      </c>
      <c r="J748" s="4" t="str">
        <f>IFERROR(VLOOKUP(I748,Config!$A:$B,2,0),"")</f>
        <v>Khăn lau phòng sạch (100% polyester)</v>
      </c>
      <c r="K748" s="1">
        <v>2</v>
      </c>
      <c r="L748" s="4" t="str">
        <f>IFERROR(VLOOKUP(I748,Config!$A:$G,7,0),"")</f>
        <v>Pack</v>
      </c>
      <c r="M748" s="4">
        <f>IFERROR(VLOOKUP(I748,Config!$A:$D,3,0),"")</f>
        <v>0</v>
      </c>
      <c r="N748" s="4">
        <f>IFERROR(VLOOKUP(I748,Config!$A:$F,6,0),"")</f>
        <v>0</v>
      </c>
    </row>
    <row r="749" spans="1:14" x14ac:dyDescent="0.25">
      <c r="A749" s="1">
        <v>749</v>
      </c>
      <c r="B749" s="4">
        <f t="shared" si="22"/>
        <v>2021</v>
      </c>
      <c r="C749" s="4">
        <f t="shared" si="23"/>
        <v>4</v>
      </c>
      <c r="D749" s="13">
        <v>44303</v>
      </c>
      <c r="E749" s="11">
        <v>0.46875</v>
      </c>
      <c r="G749" s="4" t="s">
        <v>74</v>
      </c>
      <c r="I749" s="1" t="s">
        <v>23</v>
      </c>
      <c r="J749" s="4" t="str">
        <f>IFERROR(VLOOKUP(I749,Config!$A:$B,2,0),"")</f>
        <v>Giấy lau phòng sạch (55% cellulose, 45% polyester)</v>
      </c>
      <c r="K749" s="1">
        <v>3</v>
      </c>
      <c r="L749" s="4" t="str">
        <f>IFERROR(VLOOKUP(I749,Config!$A:$G,7,0),"")</f>
        <v>Pack</v>
      </c>
      <c r="M749" s="4">
        <f>IFERROR(VLOOKUP(I749,Config!$A:$D,3,0),"")</f>
        <v>0</v>
      </c>
      <c r="N749" s="4">
        <f>IFERROR(VLOOKUP(I749,Config!$A:$F,6,0),"")</f>
        <v>0</v>
      </c>
    </row>
    <row r="750" spans="1:14" x14ac:dyDescent="0.25">
      <c r="A750" s="1">
        <v>750</v>
      </c>
      <c r="B750" s="4">
        <f t="shared" si="22"/>
        <v>2021</v>
      </c>
      <c r="C750" s="4">
        <f t="shared" si="23"/>
        <v>4</v>
      </c>
      <c r="D750" s="13">
        <v>44303</v>
      </c>
      <c r="E750" s="11">
        <v>0.46875</v>
      </c>
      <c r="G750" s="4" t="s">
        <v>74</v>
      </c>
      <c r="I750" s="1" t="s">
        <v>28</v>
      </c>
      <c r="J750" s="4" t="str">
        <f>IFERROR(VLOOKUP(I750,Config!$A:$B,2,0),"")</f>
        <v>Cồn IPA</v>
      </c>
      <c r="K750" s="1">
        <v>22</v>
      </c>
      <c r="L750" s="4" t="str">
        <f>IFERROR(VLOOKUP(I750,Config!$A:$G,7,0),"")</f>
        <v>Lít</v>
      </c>
      <c r="M750" s="4">
        <f>IFERROR(VLOOKUP(I750,Config!$A:$D,3,0),"")</f>
        <v>0</v>
      </c>
      <c r="N750" s="4">
        <f>IFERROR(VLOOKUP(I750,Config!$A:$F,6,0),"")</f>
        <v>0</v>
      </c>
    </row>
    <row r="751" spans="1:14" x14ac:dyDescent="0.25">
      <c r="A751" s="1">
        <v>751</v>
      </c>
      <c r="B751" s="4">
        <f t="shared" si="22"/>
        <v>2021</v>
      </c>
      <c r="C751" s="4">
        <f t="shared" si="23"/>
        <v>4</v>
      </c>
      <c r="D751" s="13">
        <v>44303</v>
      </c>
      <c r="E751" s="11">
        <v>0.46875</v>
      </c>
      <c r="G751" s="4" t="s">
        <v>74</v>
      </c>
      <c r="I751" s="1" t="s">
        <v>22</v>
      </c>
      <c r="J751" s="4" t="str">
        <f>IFERROR(VLOOKUP(I751,Config!$A:$B,2,0),"")</f>
        <v>Khăn lau phòng sạch (100% polyester)</v>
      </c>
      <c r="K751" s="1">
        <v>5</v>
      </c>
      <c r="L751" s="4" t="str">
        <f>IFERROR(VLOOKUP(I751,Config!$A:$G,7,0),"")</f>
        <v>Pack</v>
      </c>
      <c r="M751" s="4">
        <f>IFERROR(VLOOKUP(I751,Config!$A:$D,3,0),"")</f>
        <v>0</v>
      </c>
      <c r="N751" s="4">
        <f>IFERROR(VLOOKUP(I751,Config!$A:$F,6,0),"")</f>
        <v>0</v>
      </c>
    </row>
    <row r="752" spans="1:14" x14ac:dyDescent="0.25">
      <c r="A752" s="1">
        <v>752</v>
      </c>
      <c r="B752" s="4">
        <f t="shared" si="22"/>
        <v>2021</v>
      </c>
      <c r="C752" s="4">
        <f t="shared" si="23"/>
        <v>4</v>
      </c>
      <c r="D752" s="13">
        <v>44303</v>
      </c>
      <c r="E752" s="11">
        <v>0.46875</v>
      </c>
      <c r="G752" s="4" t="s">
        <v>74</v>
      </c>
      <c r="I752" s="1" t="s">
        <v>25</v>
      </c>
      <c r="J752" s="4" t="str">
        <f>IFERROR(VLOOKUP(I752,Config!$A:$B,2,0),"")</f>
        <v>MPM Cleaning Roll 380*300*10m</v>
      </c>
      <c r="K752" s="1">
        <v>10</v>
      </c>
      <c r="L752" s="4" t="str">
        <f>IFERROR(VLOOKUP(I752,Config!$A:$G,7,0),"")</f>
        <v>Reel</v>
      </c>
      <c r="M752" s="4">
        <f>IFERROR(VLOOKUP(I752,Config!$A:$D,3,0),"")</f>
        <v>0</v>
      </c>
      <c r="N752" s="4">
        <f>IFERROR(VLOOKUP(I752,Config!$A:$F,6,0),"")</f>
        <v>0</v>
      </c>
    </row>
    <row r="753" spans="1:14" x14ac:dyDescent="0.25">
      <c r="A753" s="1">
        <v>753</v>
      </c>
      <c r="B753" s="4">
        <f t="shared" si="22"/>
        <v>2021</v>
      </c>
      <c r="C753" s="4">
        <f t="shared" si="23"/>
        <v>4</v>
      </c>
      <c r="D753" s="13">
        <v>44303</v>
      </c>
      <c r="E753" s="11">
        <v>0.46875</v>
      </c>
      <c r="G753" s="4" t="s">
        <v>74</v>
      </c>
      <c r="I753" s="24" t="s">
        <v>27</v>
      </c>
      <c r="J753" s="4" t="str">
        <f>IFERROR(VLOOKUP(I753,Config!$A:$B,2,0),"")</f>
        <v>Nitrile gloves size M</v>
      </c>
      <c r="K753" s="1">
        <v>2</v>
      </c>
      <c r="L753" s="4" t="str">
        <f>IFERROR(VLOOKUP(I753,Config!$A:$G,7,0),"")</f>
        <v>Pack</v>
      </c>
      <c r="M753" s="4">
        <f>IFERROR(VLOOKUP(I753,Config!$A:$D,3,0),"")</f>
        <v>0</v>
      </c>
      <c r="N753" s="4">
        <f>IFERROR(VLOOKUP(I753,Config!$A:$F,6,0),"")</f>
        <v>0</v>
      </c>
    </row>
    <row r="754" spans="1:14" x14ac:dyDescent="0.25">
      <c r="A754" s="1">
        <v>754</v>
      </c>
      <c r="B754" s="4">
        <f t="shared" si="22"/>
        <v>2021</v>
      </c>
      <c r="C754" s="4">
        <f t="shared" si="23"/>
        <v>4</v>
      </c>
      <c r="D754" s="13">
        <v>44305</v>
      </c>
      <c r="E754" s="11">
        <v>0.54166666666666663</v>
      </c>
      <c r="G754" s="4" t="s">
        <v>74</v>
      </c>
      <c r="I754" s="1" t="s">
        <v>43</v>
      </c>
      <c r="J754" s="4" t="str">
        <f>IFERROR(VLOOKUP(I754,Config!$A:$B,2,0),"")</f>
        <v>Băng dính chịu nhiệt PET( Màu đồng ) 10mm*33m</v>
      </c>
      <c r="K754" s="1">
        <v>30</v>
      </c>
      <c r="L754" s="4" t="str">
        <f>IFERROR(VLOOKUP(I754,Config!$A:$G,7,0),"")</f>
        <v>Reel</v>
      </c>
      <c r="M754" s="4">
        <f>IFERROR(VLOOKUP(I754,Config!$A:$D,3,0),"")</f>
        <v>0</v>
      </c>
      <c r="N754" s="4">
        <f>IFERROR(VLOOKUP(I754,Config!$A:$F,6,0),"")</f>
        <v>0</v>
      </c>
    </row>
    <row r="755" spans="1:14" x14ac:dyDescent="0.25">
      <c r="A755" s="1">
        <v>755</v>
      </c>
      <c r="B755" s="4">
        <f t="shared" si="22"/>
        <v>2021</v>
      </c>
      <c r="C755" s="4">
        <f t="shared" si="23"/>
        <v>4</v>
      </c>
      <c r="D755" s="13">
        <v>44305</v>
      </c>
      <c r="E755" s="11">
        <v>0.54166666666666663</v>
      </c>
      <c r="G755" s="4" t="s">
        <v>74</v>
      </c>
      <c r="I755" s="1" t="s">
        <v>28</v>
      </c>
      <c r="J755" s="4" t="str">
        <f>IFERROR(VLOOKUP(I755,Config!$A:$B,2,0),"")</f>
        <v>Cồn IPA</v>
      </c>
      <c r="K755" s="1">
        <v>2</v>
      </c>
      <c r="L755" s="4" t="str">
        <f>IFERROR(VLOOKUP(I755,Config!$A:$G,7,0),"")</f>
        <v>Lít</v>
      </c>
      <c r="M755" s="4">
        <f>IFERROR(VLOOKUP(I755,Config!$A:$D,3,0),"")</f>
        <v>0</v>
      </c>
      <c r="N755" s="4">
        <f>IFERROR(VLOOKUP(I755,Config!$A:$F,6,0),"")</f>
        <v>0</v>
      </c>
    </row>
    <row r="756" spans="1:14" x14ac:dyDescent="0.25">
      <c r="A756" s="1">
        <v>756</v>
      </c>
      <c r="B756" s="4">
        <f t="shared" si="22"/>
        <v>2021</v>
      </c>
      <c r="C756" s="4">
        <f t="shared" si="23"/>
        <v>4</v>
      </c>
      <c r="D756" s="13">
        <v>44305</v>
      </c>
      <c r="E756" s="11">
        <v>0.54166666666666663</v>
      </c>
      <c r="G756" s="4" t="s">
        <v>74</v>
      </c>
      <c r="I756" s="1" t="s">
        <v>23</v>
      </c>
      <c r="J756" s="4" t="str">
        <f>IFERROR(VLOOKUP(I756,Config!$A:$B,2,0),"")</f>
        <v>Giấy lau phòng sạch (55% cellulose, 45% polyester)</v>
      </c>
      <c r="K756" s="1">
        <v>3</v>
      </c>
      <c r="L756" s="4" t="str">
        <f>IFERROR(VLOOKUP(I756,Config!$A:$G,7,0),"")</f>
        <v>Pack</v>
      </c>
      <c r="M756" s="4">
        <f>IFERROR(VLOOKUP(I756,Config!$A:$D,3,0),"")</f>
        <v>0</v>
      </c>
      <c r="N756" s="4">
        <f>IFERROR(VLOOKUP(I756,Config!$A:$F,6,0),"")</f>
        <v>0</v>
      </c>
    </row>
    <row r="757" spans="1:14" x14ac:dyDescent="0.25">
      <c r="A757" s="1">
        <v>757</v>
      </c>
      <c r="B757" s="4">
        <f t="shared" si="22"/>
        <v>2021</v>
      </c>
      <c r="C757" s="4">
        <f t="shared" si="23"/>
        <v>4</v>
      </c>
      <c r="D757" s="13">
        <v>44306</v>
      </c>
      <c r="E757" s="11">
        <v>0.69791666666666663</v>
      </c>
      <c r="G757" s="4" t="s">
        <v>74</v>
      </c>
      <c r="I757" s="1" t="s">
        <v>424</v>
      </c>
      <c r="J757" s="4" t="str">
        <f>IFERROR(VLOOKUP(I757,Config!$A:$B,2,0),"")</f>
        <v>Găng tay tĩnh điện màu trắng ( Sz: M)</v>
      </c>
      <c r="K757" s="1">
        <v>50</v>
      </c>
      <c r="L757" s="4" t="str">
        <f>IFERROR(VLOOKUP(I757,Config!$A:$G,7,0),"")</f>
        <v>Pair</v>
      </c>
      <c r="M757" s="4">
        <f>IFERROR(VLOOKUP(I757,Config!$A:$D,3,0),"")</f>
        <v>0</v>
      </c>
      <c r="N757" s="4">
        <f>IFERROR(VLOOKUP(I757,Config!$A:$F,6,0),"")</f>
        <v>0</v>
      </c>
    </row>
    <row r="758" spans="1:14" x14ac:dyDescent="0.25">
      <c r="A758" s="1">
        <v>758</v>
      </c>
      <c r="B758" s="4">
        <f t="shared" si="22"/>
        <v>2021</v>
      </c>
      <c r="C758" s="4">
        <f t="shared" si="23"/>
        <v>4</v>
      </c>
      <c r="D758" s="13">
        <v>44306</v>
      </c>
      <c r="E758" s="11">
        <v>0.69791666666666663</v>
      </c>
      <c r="G758" s="4" t="s">
        <v>74</v>
      </c>
      <c r="I758" s="1" t="s">
        <v>29</v>
      </c>
      <c r="J758" s="4" t="str">
        <f>IFERROR(VLOOKUP(I758,Config!$A:$B,2,0),"")</f>
        <v>Khẩu trang</v>
      </c>
      <c r="K758" s="1">
        <v>3</v>
      </c>
      <c r="L758" s="4" t="str">
        <f>IFERROR(VLOOKUP(I758,Config!$A:$G,7,0),"")</f>
        <v>Pack</v>
      </c>
      <c r="M758" s="4">
        <f>IFERROR(VLOOKUP(I758,Config!$A:$D,3,0),"")</f>
        <v>0</v>
      </c>
      <c r="N758" s="4">
        <f>IFERROR(VLOOKUP(I758,Config!$A:$F,6,0),"")</f>
        <v>0</v>
      </c>
    </row>
    <row r="759" spans="1:14" x14ac:dyDescent="0.25">
      <c r="A759" s="1">
        <v>759</v>
      </c>
      <c r="B759" s="4">
        <f t="shared" si="22"/>
        <v>2021</v>
      </c>
      <c r="C759" s="4">
        <f t="shared" si="23"/>
        <v>4</v>
      </c>
      <c r="D759" s="13">
        <v>44306</v>
      </c>
      <c r="E759" s="11">
        <v>0.69791666666666663</v>
      </c>
      <c r="G759" s="4" t="s">
        <v>74</v>
      </c>
      <c r="I759" s="1" t="s">
        <v>28</v>
      </c>
      <c r="J759" s="4" t="str">
        <f>IFERROR(VLOOKUP(I759,Config!$A:$B,2,0),"")</f>
        <v>Cồn IPA</v>
      </c>
      <c r="K759" s="1">
        <v>3</v>
      </c>
      <c r="L759" s="4" t="str">
        <f>IFERROR(VLOOKUP(I759,Config!$A:$G,7,0),"")</f>
        <v>Lít</v>
      </c>
      <c r="M759" s="4">
        <f>IFERROR(VLOOKUP(I759,Config!$A:$D,3,0),"")</f>
        <v>0</v>
      </c>
      <c r="N759" s="4">
        <f>IFERROR(VLOOKUP(I759,Config!$A:$F,6,0),"")</f>
        <v>0</v>
      </c>
    </row>
    <row r="760" spans="1:14" x14ac:dyDescent="0.25">
      <c r="A760" s="1">
        <v>760</v>
      </c>
      <c r="B760" s="4">
        <f t="shared" si="22"/>
        <v>2021</v>
      </c>
      <c r="C760" s="4">
        <f t="shared" si="23"/>
        <v>4</v>
      </c>
      <c r="D760" s="13">
        <v>44306</v>
      </c>
      <c r="E760" s="11">
        <v>0.69791666666666663</v>
      </c>
      <c r="G760" s="4" t="s">
        <v>74</v>
      </c>
      <c r="I760" s="1" t="s">
        <v>22</v>
      </c>
      <c r="J760" s="4" t="str">
        <f>IFERROR(VLOOKUP(I760,Config!$A:$B,2,0),"")</f>
        <v>Khăn lau phòng sạch (100% polyester)</v>
      </c>
      <c r="K760" s="1">
        <v>2</v>
      </c>
      <c r="L760" s="4" t="str">
        <f>IFERROR(VLOOKUP(I760,Config!$A:$G,7,0),"")</f>
        <v>Pack</v>
      </c>
      <c r="M760" s="4">
        <f>IFERROR(VLOOKUP(I760,Config!$A:$D,3,0),"")</f>
        <v>0</v>
      </c>
      <c r="N760" s="4">
        <f>IFERROR(VLOOKUP(I760,Config!$A:$F,6,0),"")</f>
        <v>0</v>
      </c>
    </row>
    <row r="761" spans="1:14" x14ac:dyDescent="0.25">
      <c r="A761" s="1">
        <v>761</v>
      </c>
      <c r="B761" s="4">
        <f t="shared" si="22"/>
        <v>2021</v>
      </c>
      <c r="C761" s="4">
        <f t="shared" si="23"/>
        <v>4</v>
      </c>
      <c r="D761" s="13">
        <v>44306</v>
      </c>
      <c r="E761" s="11">
        <v>0.69791666666666663</v>
      </c>
      <c r="G761" s="4" t="s">
        <v>74</v>
      </c>
      <c r="I761" s="1" t="s">
        <v>25</v>
      </c>
      <c r="J761" s="4" t="str">
        <f>IFERROR(VLOOKUP(I761,Config!$A:$B,2,0),"")</f>
        <v>MPM Cleaning Roll 380*300*10m</v>
      </c>
      <c r="K761" s="1">
        <v>10</v>
      </c>
      <c r="L761" s="4" t="str">
        <f>IFERROR(VLOOKUP(I761,Config!$A:$G,7,0),"")</f>
        <v>Reel</v>
      </c>
      <c r="M761" s="4">
        <f>IFERROR(VLOOKUP(I761,Config!$A:$D,3,0),"")</f>
        <v>0</v>
      </c>
      <c r="N761" s="4">
        <f>IFERROR(VLOOKUP(I761,Config!$A:$F,6,0),"")</f>
        <v>0</v>
      </c>
    </row>
    <row r="762" spans="1:14" x14ac:dyDescent="0.25">
      <c r="A762" s="1">
        <v>762</v>
      </c>
      <c r="B762" s="4">
        <f t="shared" si="22"/>
        <v>2021</v>
      </c>
      <c r="C762" s="4">
        <f t="shared" si="23"/>
        <v>4</v>
      </c>
      <c r="D762" s="13">
        <v>44306</v>
      </c>
      <c r="E762" s="11">
        <v>0.69791666666666663</v>
      </c>
      <c r="G762" s="4" t="s">
        <v>74</v>
      </c>
      <c r="I762" s="24" t="s">
        <v>33</v>
      </c>
      <c r="J762" s="4" t="str">
        <f>IFERROR(VLOOKUP(I762,Config!$A:$B,2,0),"")</f>
        <v>Băng dính xanh dương 5cm</v>
      </c>
      <c r="K762" s="1">
        <v>1</v>
      </c>
      <c r="L762" s="4" t="str">
        <f>IFERROR(VLOOKUP(I762,Config!$A:$G,7,0),"")</f>
        <v>Reel</v>
      </c>
      <c r="M762" s="4">
        <f>IFERROR(VLOOKUP(I762,Config!$A:$D,3,0),"")</f>
        <v>0</v>
      </c>
      <c r="N762" s="4">
        <f>IFERROR(VLOOKUP(I762,Config!$A:$F,6,0),"")</f>
        <v>0</v>
      </c>
    </row>
    <row r="763" spans="1:14" x14ac:dyDescent="0.25">
      <c r="A763" s="1">
        <v>763</v>
      </c>
      <c r="B763" s="4">
        <f t="shared" si="22"/>
        <v>2021</v>
      </c>
      <c r="C763" s="4">
        <f t="shared" si="23"/>
        <v>4</v>
      </c>
      <c r="D763" s="13">
        <v>44306</v>
      </c>
      <c r="E763" s="11">
        <v>0.69791666666666663</v>
      </c>
      <c r="G763" s="4" t="s">
        <v>74</v>
      </c>
      <c r="I763" s="1" t="s">
        <v>28</v>
      </c>
      <c r="J763" s="4" t="str">
        <f>IFERROR(VLOOKUP(I763,Config!$A:$B,2,0),"")</f>
        <v>Cồn IPA</v>
      </c>
      <c r="K763" s="1">
        <v>2</v>
      </c>
      <c r="L763" s="4" t="str">
        <f>IFERROR(VLOOKUP(I763,Config!$A:$G,7,0),"")</f>
        <v>Lít</v>
      </c>
      <c r="M763" s="4">
        <f>IFERROR(VLOOKUP(I763,Config!$A:$D,3,0),"")</f>
        <v>0</v>
      </c>
      <c r="N763" s="4">
        <f>IFERROR(VLOOKUP(I763,Config!$A:$F,6,0),"")</f>
        <v>0</v>
      </c>
    </row>
    <row r="764" spans="1:14" x14ac:dyDescent="0.25">
      <c r="A764" s="1">
        <v>764</v>
      </c>
      <c r="B764" s="4">
        <f t="shared" si="22"/>
        <v>2021</v>
      </c>
      <c r="C764" s="4">
        <f t="shared" si="23"/>
        <v>4</v>
      </c>
      <c r="D764" s="13">
        <v>44306</v>
      </c>
      <c r="E764" s="11">
        <v>0.69791666666666663</v>
      </c>
      <c r="G764" s="4" t="s">
        <v>74</v>
      </c>
      <c r="I764" s="1" t="s">
        <v>23</v>
      </c>
      <c r="J764" s="4" t="str">
        <f>IFERROR(VLOOKUP(I764,Config!$A:$B,2,0),"")</f>
        <v>Giấy lau phòng sạch (55% cellulose, 45% polyester)</v>
      </c>
      <c r="K764" s="1">
        <v>1</v>
      </c>
      <c r="L764" s="4" t="str">
        <f>IFERROR(VLOOKUP(I764,Config!$A:$G,7,0),"")</f>
        <v>Pack</v>
      </c>
      <c r="M764" s="4">
        <f>IFERROR(VLOOKUP(I764,Config!$A:$D,3,0),"")</f>
        <v>0</v>
      </c>
      <c r="N764" s="4">
        <f>IFERROR(VLOOKUP(I764,Config!$A:$F,6,0),"")</f>
        <v>0</v>
      </c>
    </row>
    <row r="765" spans="1:14" x14ac:dyDescent="0.25">
      <c r="A765" s="1">
        <v>765</v>
      </c>
      <c r="B765" s="4">
        <f t="shared" si="22"/>
        <v>2021</v>
      </c>
      <c r="C765" s="4">
        <f t="shared" si="23"/>
        <v>4</v>
      </c>
      <c r="D765" s="13">
        <v>44306</v>
      </c>
      <c r="E765" s="11">
        <v>0.69791666666666663</v>
      </c>
      <c r="G765" s="4" t="s">
        <v>74</v>
      </c>
      <c r="I765" s="24" t="s">
        <v>33</v>
      </c>
      <c r="J765" s="4" t="str">
        <f>IFERROR(VLOOKUP(I765,Config!$A:$B,2,0),"")</f>
        <v>Băng dính xanh dương 5cm</v>
      </c>
      <c r="K765" s="1">
        <v>1</v>
      </c>
      <c r="L765" s="4" t="str">
        <f>IFERROR(VLOOKUP(I765,Config!$A:$G,7,0),"")</f>
        <v>Reel</v>
      </c>
      <c r="M765" s="4">
        <f>IFERROR(VLOOKUP(I765,Config!$A:$D,3,0),"")</f>
        <v>0</v>
      </c>
      <c r="N765" s="4">
        <f>IFERROR(VLOOKUP(I765,Config!$A:$F,6,0),"")</f>
        <v>0</v>
      </c>
    </row>
    <row r="766" spans="1:14" x14ac:dyDescent="0.25">
      <c r="A766" s="1">
        <v>766</v>
      </c>
      <c r="B766" s="4">
        <f t="shared" si="22"/>
        <v>2021</v>
      </c>
      <c r="C766" s="4">
        <f t="shared" si="23"/>
        <v>4</v>
      </c>
      <c r="D766" s="13">
        <v>44306</v>
      </c>
      <c r="E766" s="11">
        <v>0.69791666666666663</v>
      </c>
      <c r="G766" s="4" t="s">
        <v>74</v>
      </c>
      <c r="I766" s="24" t="s">
        <v>27</v>
      </c>
      <c r="J766" s="4" t="str">
        <f>IFERROR(VLOOKUP(I766,Config!$A:$B,2,0),"")</f>
        <v>Nitrile gloves size M</v>
      </c>
      <c r="K766" s="1">
        <v>3</v>
      </c>
      <c r="L766" s="4" t="str">
        <f>IFERROR(VLOOKUP(I766,Config!$A:$G,7,0),"")</f>
        <v>Pack</v>
      </c>
      <c r="M766" s="4">
        <f>IFERROR(VLOOKUP(I766,Config!$A:$D,3,0),"")</f>
        <v>0</v>
      </c>
      <c r="N766" s="4">
        <f>IFERROR(VLOOKUP(I766,Config!$A:$F,6,0),"")</f>
        <v>0</v>
      </c>
    </row>
    <row r="767" spans="1:14" x14ac:dyDescent="0.25">
      <c r="A767" s="1">
        <v>767</v>
      </c>
      <c r="B767" s="4">
        <f t="shared" si="22"/>
        <v>2021</v>
      </c>
      <c r="C767" s="4">
        <f t="shared" si="23"/>
        <v>4</v>
      </c>
      <c r="D767" s="13">
        <v>44308</v>
      </c>
      <c r="E767" s="11">
        <v>0.45833333333333331</v>
      </c>
      <c r="G767" s="4" t="s">
        <v>74</v>
      </c>
      <c r="I767" s="1" t="s">
        <v>28</v>
      </c>
      <c r="J767" s="4" t="str">
        <f>IFERROR(VLOOKUP(I767,Config!$A:$B,2,0),"")</f>
        <v>Cồn IPA</v>
      </c>
      <c r="K767" s="1">
        <v>2.5</v>
      </c>
      <c r="L767" s="4" t="str">
        <f>IFERROR(VLOOKUP(I767,Config!$A:$G,7,0),"")</f>
        <v>Lít</v>
      </c>
      <c r="M767" s="4">
        <f>IFERROR(VLOOKUP(I767,Config!$A:$D,3,0),"")</f>
        <v>0</v>
      </c>
      <c r="N767" s="4">
        <f>IFERROR(VLOOKUP(I767,Config!$A:$F,6,0),"")</f>
        <v>0</v>
      </c>
    </row>
    <row r="768" spans="1:14" x14ac:dyDescent="0.25">
      <c r="A768" s="1">
        <v>768</v>
      </c>
      <c r="B768" s="4">
        <f t="shared" si="22"/>
        <v>2021</v>
      </c>
      <c r="C768" s="4">
        <f t="shared" si="23"/>
        <v>4</v>
      </c>
      <c r="D768" s="13">
        <v>44308</v>
      </c>
      <c r="E768" s="11">
        <v>0.45833333333333331</v>
      </c>
      <c r="G768" s="4" t="s">
        <v>74</v>
      </c>
      <c r="I768" s="1" t="s">
        <v>22</v>
      </c>
      <c r="J768" s="4" t="str">
        <f>IFERROR(VLOOKUP(I768,Config!$A:$B,2,0),"")</f>
        <v>Khăn lau phòng sạch (100% polyester)</v>
      </c>
      <c r="K768" s="1">
        <v>2</v>
      </c>
      <c r="L768" s="4" t="str">
        <f>IFERROR(VLOOKUP(I768,Config!$A:$G,7,0),"")</f>
        <v>Pack</v>
      </c>
      <c r="M768" s="4">
        <f>IFERROR(VLOOKUP(I768,Config!$A:$D,3,0),"")</f>
        <v>0</v>
      </c>
      <c r="N768" s="4">
        <f>IFERROR(VLOOKUP(I768,Config!$A:$F,6,0),"")</f>
        <v>0</v>
      </c>
    </row>
    <row r="769" spans="1:14" x14ac:dyDescent="0.25">
      <c r="A769" s="1">
        <v>769</v>
      </c>
      <c r="B769" s="4">
        <f t="shared" ref="B769:B832" si="24">YEAR(D769)</f>
        <v>2021</v>
      </c>
      <c r="C769" s="4">
        <f t="shared" ref="C769:C832" si="25">MONTH(D769)</f>
        <v>4</v>
      </c>
      <c r="D769" s="13">
        <v>44308</v>
      </c>
      <c r="E769" s="11">
        <v>0.45833333333333331</v>
      </c>
      <c r="G769" s="4" t="s">
        <v>74</v>
      </c>
      <c r="I769" s="1" t="s">
        <v>25</v>
      </c>
      <c r="J769" s="4" t="str">
        <f>IFERROR(VLOOKUP(I769,Config!$A:$B,2,0),"")</f>
        <v>MPM Cleaning Roll 380*300*10m</v>
      </c>
      <c r="K769" s="1">
        <v>10</v>
      </c>
      <c r="L769" s="4" t="str">
        <f>IFERROR(VLOOKUP(I769,Config!$A:$G,7,0),"")</f>
        <v>Reel</v>
      </c>
      <c r="M769" s="4">
        <f>IFERROR(VLOOKUP(I769,Config!$A:$D,3,0),"")</f>
        <v>0</v>
      </c>
      <c r="N769" s="4">
        <f>IFERROR(VLOOKUP(I769,Config!$A:$F,6,0),"")</f>
        <v>0</v>
      </c>
    </row>
    <row r="770" spans="1:14" x14ac:dyDescent="0.25">
      <c r="A770" s="1">
        <v>770</v>
      </c>
      <c r="B770" s="4">
        <f t="shared" si="24"/>
        <v>2021</v>
      </c>
      <c r="C770" s="4">
        <f t="shared" si="25"/>
        <v>4</v>
      </c>
      <c r="D770" s="13">
        <v>44308</v>
      </c>
      <c r="E770" s="11">
        <v>0.45833333333333331</v>
      </c>
      <c r="G770" s="4" t="s">
        <v>74</v>
      </c>
      <c r="I770" s="1" t="s">
        <v>424</v>
      </c>
      <c r="J770" s="4" t="str">
        <f>IFERROR(VLOOKUP(I770,Config!$A:$B,2,0),"")</f>
        <v>Găng tay tĩnh điện màu trắng ( Sz: M)</v>
      </c>
      <c r="K770" s="1">
        <v>60</v>
      </c>
      <c r="L770" s="4" t="str">
        <f>IFERROR(VLOOKUP(I770,Config!$A:$G,7,0),"")</f>
        <v>Pair</v>
      </c>
      <c r="M770" s="4">
        <f>IFERROR(VLOOKUP(I770,Config!$A:$D,3,0),"")</f>
        <v>0</v>
      </c>
      <c r="N770" s="4">
        <f>IFERROR(VLOOKUP(I770,Config!$A:$F,6,0),"")</f>
        <v>0</v>
      </c>
    </row>
    <row r="771" spans="1:14" x14ac:dyDescent="0.25">
      <c r="A771" s="1">
        <v>771</v>
      </c>
      <c r="B771" s="4">
        <f t="shared" si="24"/>
        <v>2021</v>
      </c>
      <c r="C771" s="4">
        <f t="shared" si="25"/>
        <v>4</v>
      </c>
      <c r="D771" s="13">
        <v>44308</v>
      </c>
      <c r="E771" s="11">
        <v>0.45833333333333331</v>
      </c>
      <c r="G771" s="4" t="s">
        <v>74</v>
      </c>
      <c r="I771" s="1" t="s">
        <v>29</v>
      </c>
      <c r="J771" s="4" t="str">
        <f>IFERROR(VLOOKUP(I771,Config!$A:$B,2,0),"")</f>
        <v>Khẩu trang</v>
      </c>
      <c r="K771" s="1">
        <v>5</v>
      </c>
      <c r="L771" s="4" t="str">
        <f>IFERROR(VLOOKUP(I771,Config!$A:$G,7,0),"")</f>
        <v>Pack</v>
      </c>
      <c r="M771" s="4">
        <f>IFERROR(VLOOKUP(I771,Config!$A:$D,3,0),"")</f>
        <v>0</v>
      </c>
      <c r="N771" s="4">
        <f>IFERROR(VLOOKUP(I771,Config!$A:$F,6,0),"")</f>
        <v>0</v>
      </c>
    </row>
    <row r="772" spans="1:14" x14ac:dyDescent="0.25">
      <c r="A772" s="1">
        <v>772</v>
      </c>
      <c r="B772" s="4">
        <f t="shared" si="24"/>
        <v>2021</v>
      </c>
      <c r="C772" s="4">
        <f t="shared" si="25"/>
        <v>4</v>
      </c>
      <c r="D772" s="13">
        <v>44308</v>
      </c>
      <c r="E772" s="11">
        <v>0.45833333333333331</v>
      </c>
      <c r="G772" s="4" t="s">
        <v>74</v>
      </c>
      <c r="I772" s="24" t="s">
        <v>27</v>
      </c>
      <c r="J772" s="4" t="str">
        <f>IFERROR(VLOOKUP(I772,Config!$A:$B,2,0),"")</f>
        <v>Nitrile gloves size M</v>
      </c>
      <c r="K772" s="1">
        <v>1</v>
      </c>
      <c r="L772" s="4" t="str">
        <f>IFERROR(VLOOKUP(I772,Config!$A:$G,7,0),"")</f>
        <v>Pack</v>
      </c>
      <c r="M772" s="4">
        <f>IFERROR(VLOOKUP(I772,Config!$A:$D,3,0),"")</f>
        <v>0</v>
      </c>
      <c r="N772" s="4">
        <f>IFERROR(VLOOKUP(I772,Config!$A:$F,6,0),"")</f>
        <v>0</v>
      </c>
    </row>
    <row r="773" spans="1:14" x14ac:dyDescent="0.25">
      <c r="A773" s="1">
        <v>773</v>
      </c>
      <c r="B773" s="4">
        <f t="shared" si="24"/>
        <v>2021</v>
      </c>
      <c r="C773" s="4">
        <f t="shared" si="25"/>
        <v>4</v>
      </c>
      <c r="D773" s="13">
        <v>44308</v>
      </c>
      <c r="E773" s="11">
        <v>0.45833333333333331</v>
      </c>
      <c r="G773" s="4" t="s">
        <v>74</v>
      </c>
      <c r="I773" s="1" t="s">
        <v>22</v>
      </c>
      <c r="J773" s="4" t="str">
        <f>IFERROR(VLOOKUP(I773,Config!$A:$B,2,0),"")</f>
        <v>Khăn lau phòng sạch (100% polyester)</v>
      </c>
      <c r="K773" s="1">
        <v>1</v>
      </c>
      <c r="L773" s="4" t="str">
        <f>IFERROR(VLOOKUP(I773,Config!$A:$G,7,0),"")</f>
        <v>Pack</v>
      </c>
      <c r="M773" s="4">
        <f>IFERROR(VLOOKUP(I773,Config!$A:$D,3,0),"")</f>
        <v>0</v>
      </c>
      <c r="N773" s="4">
        <f>IFERROR(VLOOKUP(I773,Config!$A:$F,6,0),"")</f>
        <v>0</v>
      </c>
    </row>
    <row r="774" spans="1:14" x14ac:dyDescent="0.25">
      <c r="A774" s="1">
        <v>774</v>
      </c>
      <c r="B774" s="4">
        <f t="shared" si="24"/>
        <v>2021</v>
      </c>
      <c r="C774" s="4">
        <f t="shared" si="25"/>
        <v>4</v>
      </c>
      <c r="D774" s="13">
        <v>44308</v>
      </c>
      <c r="E774" s="11">
        <v>0.45833333333333331</v>
      </c>
      <c r="G774" s="4" t="s">
        <v>74</v>
      </c>
      <c r="I774" s="1" t="s">
        <v>23</v>
      </c>
      <c r="J774" s="4" t="str">
        <f>IFERROR(VLOOKUP(I774,Config!$A:$B,2,0),"")</f>
        <v>Giấy lau phòng sạch (55% cellulose, 45% polyester)</v>
      </c>
      <c r="K774" s="1">
        <v>3</v>
      </c>
      <c r="L774" s="4" t="str">
        <f>IFERROR(VLOOKUP(I774,Config!$A:$G,7,0),"")</f>
        <v>Pack</v>
      </c>
      <c r="M774" s="4">
        <f>IFERROR(VLOOKUP(I774,Config!$A:$D,3,0),"")</f>
        <v>0</v>
      </c>
      <c r="N774" s="4">
        <f>IFERROR(VLOOKUP(I774,Config!$A:$F,6,0),"")</f>
        <v>0</v>
      </c>
    </row>
    <row r="775" spans="1:14" x14ac:dyDescent="0.25">
      <c r="A775" s="1">
        <v>775</v>
      </c>
      <c r="B775" s="4">
        <f t="shared" si="24"/>
        <v>2021</v>
      </c>
      <c r="C775" s="4">
        <f t="shared" si="25"/>
        <v>4</v>
      </c>
      <c r="D775" s="13">
        <v>44308</v>
      </c>
      <c r="E775" s="11">
        <v>0.45833333333333331</v>
      </c>
      <c r="G775" s="4" t="s">
        <v>74</v>
      </c>
      <c r="I775" s="1" t="s">
        <v>426</v>
      </c>
      <c r="J775" s="4" t="str">
        <f>IFERROR(VLOOKUP(I775,Config!$A:$B,2,0),"")</f>
        <v>PL Splice Tape 8mm for ASM  FUJI DETECTI</v>
      </c>
      <c r="K775" s="1">
        <v>1</v>
      </c>
      <c r="L775" s="4" t="str">
        <f>IFERROR(VLOOKUP(I775,Config!$A:$G,7,0),"")</f>
        <v>Box</v>
      </c>
      <c r="M775" s="4">
        <f>IFERROR(VLOOKUP(I775,Config!$A:$D,3,0),"")</f>
        <v>0</v>
      </c>
      <c r="N775" s="4">
        <f>IFERROR(VLOOKUP(I775,Config!$A:$F,6,0),"")</f>
        <v>0</v>
      </c>
    </row>
    <row r="776" spans="1:14" x14ac:dyDescent="0.25">
      <c r="A776" s="1">
        <v>776</v>
      </c>
      <c r="B776" s="4">
        <f t="shared" si="24"/>
        <v>2021</v>
      </c>
      <c r="C776" s="4">
        <f t="shared" si="25"/>
        <v>4</v>
      </c>
      <c r="D776" s="13">
        <v>44308</v>
      </c>
      <c r="E776" s="11">
        <v>0.45833333333333331</v>
      </c>
      <c r="G776" s="4" t="s">
        <v>74</v>
      </c>
      <c r="I776" s="24" t="s">
        <v>50</v>
      </c>
      <c r="J776" s="4" t="str">
        <f>IFERROR(VLOOKUP(I776,Config!$A:$B,2,0),"")</f>
        <v>Tem in barcode Zebra</v>
      </c>
      <c r="K776" s="1">
        <v>1</v>
      </c>
      <c r="L776" s="4" t="str">
        <f>IFERROR(VLOOKUP(I776,Config!$A:$G,7,0),"")</f>
        <v>Reel</v>
      </c>
      <c r="M776" s="4">
        <f>IFERROR(VLOOKUP(I776,Config!$A:$D,3,0),"")</f>
        <v>0</v>
      </c>
      <c r="N776" s="4">
        <f>IFERROR(VLOOKUP(I776,Config!$A:$F,6,0),"")</f>
        <v>0</v>
      </c>
    </row>
    <row r="777" spans="1:14" x14ac:dyDescent="0.25">
      <c r="A777" s="1">
        <v>777</v>
      </c>
      <c r="B777" s="4">
        <f t="shared" si="24"/>
        <v>2021</v>
      </c>
      <c r="C777" s="4">
        <f t="shared" si="25"/>
        <v>4</v>
      </c>
      <c r="D777" s="13">
        <v>44309</v>
      </c>
      <c r="E777" s="11">
        <v>0.5625</v>
      </c>
      <c r="G777" s="4" t="s">
        <v>74</v>
      </c>
      <c r="I777" s="1" t="s">
        <v>28</v>
      </c>
      <c r="J777" s="4" t="str">
        <f>IFERROR(VLOOKUP(I777,Config!$A:$B,2,0),"")</f>
        <v>Cồn IPA</v>
      </c>
      <c r="K777" s="1">
        <v>2.5</v>
      </c>
      <c r="L777" s="4" t="str">
        <f>IFERROR(VLOOKUP(I777,Config!$A:$G,7,0),"")</f>
        <v>Lít</v>
      </c>
      <c r="M777" s="4">
        <f>IFERROR(VLOOKUP(I777,Config!$A:$D,3,0),"")</f>
        <v>0</v>
      </c>
      <c r="N777" s="4">
        <f>IFERROR(VLOOKUP(I777,Config!$A:$F,6,0),"")</f>
        <v>0</v>
      </c>
    </row>
    <row r="778" spans="1:14" x14ac:dyDescent="0.25">
      <c r="A778" s="1">
        <v>778</v>
      </c>
      <c r="B778" s="4">
        <f t="shared" si="24"/>
        <v>2021</v>
      </c>
      <c r="C778" s="4">
        <f t="shared" si="25"/>
        <v>4</v>
      </c>
      <c r="D778" s="13">
        <v>44309</v>
      </c>
      <c r="E778" s="11">
        <v>0.5625</v>
      </c>
      <c r="G778" s="4" t="s">
        <v>74</v>
      </c>
      <c r="I778" s="1" t="s">
        <v>25</v>
      </c>
      <c r="J778" s="4" t="str">
        <f>IFERROR(VLOOKUP(I778,Config!$A:$B,2,0),"")</f>
        <v>MPM Cleaning Roll 380*300*10m</v>
      </c>
      <c r="K778" s="1">
        <v>10</v>
      </c>
      <c r="L778" s="4" t="str">
        <f>IFERROR(VLOOKUP(I778,Config!$A:$G,7,0),"")</f>
        <v>Reel</v>
      </c>
      <c r="M778" s="4">
        <f>IFERROR(VLOOKUP(I778,Config!$A:$D,3,0),"")</f>
        <v>0</v>
      </c>
      <c r="N778" s="4">
        <f>IFERROR(VLOOKUP(I778,Config!$A:$F,6,0),"")</f>
        <v>0</v>
      </c>
    </row>
    <row r="779" spans="1:14" x14ac:dyDescent="0.25">
      <c r="A779" s="1">
        <v>779</v>
      </c>
      <c r="B779" s="4">
        <f t="shared" si="24"/>
        <v>2021</v>
      </c>
      <c r="C779" s="4">
        <f t="shared" si="25"/>
        <v>4</v>
      </c>
      <c r="D779" s="13">
        <v>44309</v>
      </c>
      <c r="E779" s="11">
        <v>0.5625</v>
      </c>
      <c r="G779" s="4" t="s">
        <v>74</v>
      </c>
      <c r="I779" s="1" t="s">
        <v>426</v>
      </c>
      <c r="J779" s="4" t="str">
        <f>IFERROR(VLOOKUP(I779,Config!$A:$B,2,0),"")</f>
        <v>PL Splice Tape 8mm for ASM  FUJI DETECTI</v>
      </c>
      <c r="K779" s="1">
        <v>10</v>
      </c>
      <c r="L779" s="4" t="str">
        <f>IFERROR(VLOOKUP(I779,Config!$A:$G,7,0),"")</f>
        <v>Box</v>
      </c>
      <c r="M779" s="4">
        <f>IFERROR(VLOOKUP(I779,Config!$A:$D,3,0),"")</f>
        <v>0</v>
      </c>
      <c r="N779" s="4">
        <f>IFERROR(VLOOKUP(I779,Config!$A:$F,6,0),"")</f>
        <v>0</v>
      </c>
    </row>
    <row r="780" spans="1:14" x14ac:dyDescent="0.25">
      <c r="A780" s="1">
        <v>780</v>
      </c>
      <c r="B780" s="4">
        <f t="shared" si="24"/>
        <v>2021</v>
      </c>
      <c r="C780" s="4">
        <f t="shared" si="25"/>
        <v>4</v>
      </c>
      <c r="D780" s="13">
        <v>44309</v>
      </c>
      <c r="E780" s="11">
        <v>0.5625</v>
      </c>
      <c r="G780" s="4" t="s">
        <v>74</v>
      </c>
      <c r="I780" s="1" t="s">
        <v>28</v>
      </c>
      <c r="J780" s="4" t="str">
        <f>IFERROR(VLOOKUP(I780,Config!$A:$B,2,0),"")</f>
        <v>Cồn IPA</v>
      </c>
      <c r="K780" s="1">
        <v>2.5</v>
      </c>
      <c r="L780" s="4" t="str">
        <f>IFERROR(VLOOKUP(I780,Config!$A:$G,7,0),"")</f>
        <v>Lít</v>
      </c>
      <c r="M780" s="4">
        <f>IFERROR(VLOOKUP(I780,Config!$A:$D,3,0),"")</f>
        <v>0</v>
      </c>
      <c r="N780" s="4">
        <f>IFERROR(VLOOKUP(I780,Config!$A:$F,6,0),"")</f>
        <v>0</v>
      </c>
    </row>
    <row r="781" spans="1:14" x14ac:dyDescent="0.25">
      <c r="A781" s="1">
        <v>781</v>
      </c>
      <c r="B781" s="4">
        <f t="shared" si="24"/>
        <v>2021</v>
      </c>
      <c r="C781" s="4">
        <f t="shared" si="25"/>
        <v>4</v>
      </c>
      <c r="D781" s="13">
        <v>44309</v>
      </c>
      <c r="E781" s="11">
        <v>0.5625</v>
      </c>
      <c r="G781" s="4" t="s">
        <v>74</v>
      </c>
      <c r="I781" s="1" t="s">
        <v>22</v>
      </c>
      <c r="J781" s="4" t="str">
        <f>IFERROR(VLOOKUP(I781,Config!$A:$B,2,0),"")</f>
        <v>Khăn lau phòng sạch (100% polyester)</v>
      </c>
      <c r="K781" s="1">
        <v>1</v>
      </c>
      <c r="L781" s="4" t="str">
        <f>IFERROR(VLOOKUP(I781,Config!$A:$G,7,0),"")</f>
        <v>Pack</v>
      </c>
      <c r="M781" s="4">
        <f>IFERROR(VLOOKUP(I781,Config!$A:$D,3,0),"")</f>
        <v>0</v>
      </c>
      <c r="N781" s="4">
        <f>IFERROR(VLOOKUP(I781,Config!$A:$F,6,0),"")</f>
        <v>0</v>
      </c>
    </row>
    <row r="782" spans="1:14" x14ac:dyDescent="0.25">
      <c r="A782" s="1">
        <v>782</v>
      </c>
      <c r="B782" s="4">
        <f t="shared" si="24"/>
        <v>2021</v>
      </c>
      <c r="C782" s="4">
        <f t="shared" si="25"/>
        <v>4</v>
      </c>
      <c r="D782" s="13">
        <v>44309</v>
      </c>
      <c r="E782" s="11">
        <v>0.5625</v>
      </c>
      <c r="G782" s="4" t="s">
        <v>74</v>
      </c>
      <c r="I782" s="1" t="s">
        <v>25</v>
      </c>
      <c r="J782" s="4" t="str">
        <f>IFERROR(VLOOKUP(I782,Config!$A:$B,2,0),"")</f>
        <v>MPM Cleaning Roll 380*300*10m</v>
      </c>
      <c r="K782" s="1">
        <v>10</v>
      </c>
      <c r="L782" s="4" t="str">
        <f>IFERROR(VLOOKUP(I782,Config!$A:$G,7,0),"")</f>
        <v>Reel</v>
      </c>
      <c r="M782" s="4">
        <f>IFERROR(VLOOKUP(I782,Config!$A:$D,3,0),"")</f>
        <v>0</v>
      </c>
      <c r="N782" s="4">
        <f>IFERROR(VLOOKUP(I782,Config!$A:$F,6,0),"")</f>
        <v>0</v>
      </c>
    </row>
    <row r="783" spans="1:14" x14ac:dyDescent="0.25">
      <c r="A783" s="1">
        <v>783</v>
      </c>
      <c r="B783" s="4">
        <f t="shared" si="24"/>
        <v>2021</v>
      </c>
      <c r="C783" s="4">
        <f t="shared" si="25"/>
        <v>4</v>
      </c>
      <c r="D783" s="13">
        <v>44309</v>
      </c>
      <c r="E783" s="11">
        <v>0.5625</v>
      </c>
      <c r="G783" s="4" t="s">
        <v>74</v>
      </c>
      <c r="I783" s="1" t="s">
        <v>23</v>
      </c>
      <c r="J783" s="4" t="str">
        <f>IFERROR(VLOOKUP(I783,Config!$A:$B,2,0),"")</f>
        <v>Giấy lau phòng sạch (55% cellulose, 45% polyester)</v>
      </c>
      <c r="K783" s="1">
        <v>2</v>
      </c>
      <c r="L783" s="4" t="str">
        <f>IFERROR(VLOOKUP(I783,Config!$A:$G,7,0),"")</f>
        <v>Pack</v>
      </c>
      <c r="M783" s="4">
        <f>IFERROR(VLOOKUP(I783,Config!$A:$D,3,0),"")</f>
        <v>0</v>
      </c>
      <c r="N783" s="4">
        <f>IFERROR(VLOOKUP(I783,Config!$A:$F,6,0),"")</f>
        <v>0</v>
      </c>
    </row>
    <row r="784" spans="1:14" x14ac:dyDescent="0.25">
      <c r="A784" s="1">
        <v>784</v>
      </c>
      <c r="B784" s="4">
        <f t="shared" si="24"/>
        <v>2021</v>
      </c>
      <c r="C784" s="4">
        <f t="shared" si="25"/>
        <v>4</v>
      </c>
      <c r="D784" s="13">
        <v>44309</v>
      </c>
      <c r="E784" s="11">
        <v>0.5625</v>
      </c>
      <c r="G784" s="4" t="s">
        <v>74</v>
      </c>
      <c r="I784" s="1" t="s">
        <v>426</v>
      </c>
      <c r="J784" s="4" t="str">
        <f>IFERROR(VLOOKUP(I784,Config!$A:$B,2,0),"")</f>
        <v>PL Splice Tape 8mm for ASM  FUJI DETECTI</v>
      </c>
      <c r="K784" s="1">
        <v>4</v>
      </c>
      <c r="L784" s="4" t="str">
        <f>IFERROR(VLOOKUP(I784,Config!$A:$G,7,0),"")</f>
        <v>Box</v>
      </c>
      <c r="M784" s="4">
        <f>IFERROR(VLOOKUP(I784,Config!$A:$D,3,0),"")</f>
        <v>0</v>
      </c>
      <c r="N784" s="4">
        <f>IFERROR(VLOOKUP(I784,Config!$A:$F,6,0),"")</f>
        <v>0</v>
      </c>
    </row>
    <row r="785" spans="1:14" x14ac:dyDescent="0.25">
      <c r="A785" s="1">
        <v>785</v>
      </c>
      <c r="B785" s="4">
        <f t="shared" si="24"/>
        <v>2021</v>
      </c>
      <c r="C785" s="4">
        <f t="shared" si="25"/>
        <v>4</v>
      </c>
      <c r="D785" s="13">
        <v>44309</v>
      </c>
      <c r="E785" s="11">
        <v>0.5625</v>
      </c>
      <c r="G785" s="4" t="s">
        <v>74</v>
      </c>
      <c r="I785" s="24" t="s">
        <v>41</v>
      </c>
      <c r="J785" s="4" t="str">
        <f>IFERROR(VLOOKUP(I785,Config!$A:$B,2,0),"")</f>
        <v>Băng dính trong suốt</v>
      </c>
      <c r="K785" s="1">
        <v>1</v>
      </c>
      <c r="L785" s="4" t="str">
        <f>IFERROR(VLOOKUP(I785,Config!$A:$G,7,0),"")</f>
        <v>Reel</v>
      </c>
      <c r="M785" s="4">
        <f>IFERROR(VLOOKUP(I785,Config!$A:$D,3,0),"")</f>
        <v>0</v>
      </c>
      <c r="N785" s="4">
        <f>IFERROR(VLOOKUP(I785,Config!$A:$F,6,0),"")</f>
        <v>0</v>
      </c>
    </row>
    <row r="786" spans="1:14" x14ac:dyDescent="0.25">
      <c r="A786" s="1">
        <v>786</v>
      </c>
      <c r="B786" s="4">
        <f t="shared" si="24"/>
        <v>2021</v>
      </c>
      <c r="C786" s="4">
        <f t="shared" si="25"/>
        <v>4</v>
      </c>
      <c r="D786" s="13">
        <v>44309</v>
      </c>
      <c r="E786" s="11">
        <v>0.5625</v>
      </c>
      <c r="G786" s="4" t="s">
        <v>74</v>
      </c>
      <c r="I786" s="24" t="s">
        <v>44</v>
      </c>
      <c r="J786" s="4" t="str">
        <f>IFERROR(VLOOKUP(I786,Config!$A:$B,2,0),"")</f>
        <v>Băng dính 2 mặt loại to</v>
      </c>
      <c r="K786" s="1">
        <v>1</v>
      </c>
      <c r="L786" s="4" t="str">
        <f>IFERROR(VLOOKUP(I786,Config!$A:$G,7,0),"")</f>
        <v>Reel</v>
      </c>
      <c r="M786" s="4">
        <f>IFERROR(VLOOKUP(I786,Config!$A:$D,3,0),"")</f>
        <v>0</v>
      </c>
      <c r="N786" s="4">
        <f>IFERROR(VLOOKUP(I786,Config!$A:$F,6,0),"")</f>
        <v>0</v>
      </c>
    </row>
    <row r="787" spans="1:14" x14ac:dyDescent="0.25">
      <c r="A787" s="1">
        <v>787</v>
      </c>
      <c r="B787" s="4">
        <f t="shared" si="24"/>
        <v>2021</v>
      </c>
      <c r="C787" s="4">
        <f t="shared" si="25"/>
        <v>4</v>
      </c>
      <c r="D787" s="13">
        <v>44310</v>
      </c>
      <c r="E787" s="11">
        <v>0.63541666666666663</v>
      </c>
      <c r="G787" s="4" t="s">
        <v>74</v>
      </c>
      <c r="I787" s="1" t="s">
        <v>28</v>
      </c>
      <c r="J787" s="4" t="str">
        <f>IFERROR(VLOOKUP(I787,Config!$A:$B,2,0),"")</f>
        <v>Cồn IPA</v>
      </c>
      <c r="K787" s="1">
        <v>2</v>
      </c>
      <c r="L787" s="4" t="str">
        <f>IFERROR(VLOOKUP(I787,Config!$A:$G,7,0),"")</f>
        <v>Lít</v>
      </c>
      <c r="M787" s="4">
        <f>IFERROR(VLOOKUP(I787,Config!$A:$D,3,0),"")</f>
        <v>0</v>
      </c>
      <c r="N787" s="4">
        <f>IFERROR(VLOOKUP(I787,Config!$A:$F,6,0),"")</f>
        <v>0</v>
      </c>
    </row>
    <row r="788" spans="1:14" x14ac:dyDescent="0.25">
      <c r="A788" s="1">
        <v>788</v>
      </c>
      <c r="B788" s="4">
        <f t="shared" si="24"/>
        <v>2021</v>
      </c>
      <c r="C788" s="4">
        <f t="shared" si="25"/>
        <v>4</v>
      </c>
      <c r="D788" s="13">
        <v>44310</v>
      </c>
      <c r="E788" s="11">
        <v>0.63541666666666663</v>
      </c>
      <c r="G788" s="4" t="s">
        <v>74</v>
      </c>
      <c r="I788" s="24" t="s">
        <v>27</v>
      </c>
      <c r="J788" s="4" t="str">
        <f>IFERROR(VLOOKUP(I788,Config!$A:$B,2,0),"")</f>
        <v>Nitrile gloves size M</v>
      </c>
      <c r="K788" s="1">
        <v>2</v>
      </c>
      <c r="L788" s="4" t="str">
        <f>IFERROR(VLOOKUP(I788,Config!$A:$G,7,0),"")</f>
        <v>Pack</v>
      </c>
      <c r="M788" s="4">
        <f>IFERROR(VLOOKUP(I788,Config!$A:$D,3,0),"")</f>
        <v>0</v>
      </c>
      <c r="N788" s="4">
        <f>IFERROR(VLOOKUP(I788,Config!$A:$F,6,0),"")</f>
        <v>0</v>
      </c>
    </row>
    <row r="789" spans="1:14" x14ac:dyDescent="0.25">
      <c r="A789" s="1">
        <v>789</v>
      </c>
      <c r="B789" s="4">
        <f t="shared" si="24"/>
        <v>2021</v>
      </c>
      <c r="C789" s="4">
        <f t="shared" si="25"/>
        <v>4</v>
      </c>
      <c r="D789" s="13">
        <v>44310</v>
      </c>
      <c r="E789" s="11">
        <v>0.63541666666666663</v>
      </c>
      <c r="G789" s="4" t="s">
        <v>74</v>
      </c>
      <c r="I789" s="1" t="s">
        <v>22</v>
      </c>
      <c r="J789" s="4" t="str">
        <f>IFERROR(VLOOKUP(I789,Config!$A:$B,2,0),"")</f>
        <v>Khăn lau phòng sạch (100% polyester)</v>
      </c>
      <c r="K789" s="1">
        <v>2</v>
      </c>
      <c r="L789" s="4" t="str">
        <f>IFERROR(VLOOKUP(I789,Config!$A:$G,7,0),"")</f>
        <v>Pack</v>
      </c>
      <c r="M789" s="4">
        <f>IFERROR(VLOOKUP(I789,Config!$A:$D,3,0),"")</f>
        <v>0</v>
      </c>
      <c r="N789" s="4">
        <f>IFERROR(VLOOKUP(I789,Config!$A:$F,6,0),"")</f>
        <v>0</v>
      </c>
    </row>
    <row r="790" spans="1:14" x14ac:dyDescent="0.25">
      <c r="A790" s="1">
        <v>790</v>
      </c>
      <c r="B790" s="4">
        <f t="shared" si="24"/>
        <v>2021</v>
      </c>
      <c r="C790" s="4">
        <f t="shared" si="25"/>
        <v>4</v>
      </c>
      <c r="D790" s="13">
        <v>44310</v>
      </c>
      <c r="E790" s="11">
        <v>0.63541666666666663</v>
      </c>
      <c r="G790" s="4" t="s">
        <v>74</v>
      </c>
      <c r="I790" s="1" t="s">
        <v>28</v>
      </c>
      <c r="J790" s="4" t="str">
        <f>IFERROR(VLOOKUP(I790,Config!$A:$B,2,0),"")</f>
        <v>Cồn IPA</v>
      </c>
      <c r="K790" s="1">
        <v>3.5</v>
      </c>
      <c r="L790" s="4" t="str">
        <f>IFERROR(VLOOKUP(I790,Config!$A:$G,7,0),"")</f>
        <v>Lít</v>
      </c>
      <c r="M790" s="4">
        <f>IFERROR(VLOOKUP(I790,Config!$A:$D,3,0),"")</f>
        <v>0</v>
      </c>
      <c r="N790" s="4">
        <f>IFERROR(VLOOKUP(I790,Config!$A:$F,6,0),"")</f>
        <v>0</v>
      </c>
    </row>
    <row r="791" spans="1:14" x14ac:dyDescent="0.25">
      <c r="A791" s="1">
        <v>791</v>
      </c>
      <c r="B791" s="4">
        <f t="shared" si="24"/>
        <v>2021</v>
      </c>
      <c r="C791" s="4">
        <f t="shared" si="25"/>
        <v>4</v>
      </c>
      <c r="D791" s="13">
        <v>44310</v>
      </c>
      <c r="E791" s="11">
        <v>0.63541666666666663</v>
      </c>
      <c r="G791" s="4" t="s">
        <v>74</v>
      </c>
      <c r="I791" s="1" t="s">
        <v>22</v>
      </c>
      <c r="J791" s="4" t="str">
        <f>IFERROR(VLOOKUP(I791,Config!$A:$B,2,0),"")</f>
        <v>Khăn lau phòng sạch (100% polyester)</v>
      </c>
      <c r="K791" s="1">
        <v>1</v>
      </c>
      <c r="L791" s="4" t="str">
        <f>IFERROR(VLOOKUP(I791,Config!$A:$G,7,0),"")</f>
        <v>Pack</v>
      </c>
      <c r="M791" s="4">
        <f>IFERROR(VLOOKUP(I791,Config!$A:$D,3,0),"")</f>
        <v>0</v>
      </c>
      <c r="N791" s="4">
        <f>IFERROR(VLOOKUP(I791,Config!$A:$F,6,0),"")</f>
        <v>0</v>
      </c>
    </row>
    <row r="792" spans="1:14" x14ac:dyDescent="0.25">
      <c r="A792" s="1">
        <v>792</v>
      </c>
      <c r="B792" s="4">
        <f t="shared" si="24"/>
        <v>2021</v>
      </c>
      <c r="C792" s="4">
        <f t="shared" si="25"/>
        <v>4</v>
      </c>
      <c r="D792" s="13">
        <v>44310</v>
      </c>
      <c r="E792" s="11">
        <v>0.63541666666666663</v>
      </c>
      <c r="G792" s="4" t="s">
        <v>74</v>
      </c>
      <c r="I792" s="1" t="s">
        <v>25</v>
      </c>
      <c r="J792" s="4" t="str">
        <f>IFERROR(VLOOKUP(I792,Config!$A:$B,2,0),"")</f>
        <v>MPM Cleaning Roll 380*300*10m</v>
      </c>
      <c r="K792" s="1">
        <v>20</v>
      </c>
      <c r="L792" s="4" t="str">
        <f>IFERROR(VLOOKUP(I792,Config!$A:$G,7,0),"")</f>
        <v>Reel</v>
      </c>
      <c r="M792" s="4">
        <f>IFERROR(VLOOKUP(I792,Config!$A:$D,3,0),"")</f>
        <v>0</v>
      </c>
      <c r="N792" s="4">
        <f>IFERROR(VLOOKUP(I792,Config!$A:$F,6,0),"")</f>
        <v>0</v>
      </c>
    </row>
    <row r="793" spans="1:14" x14ac:dyDescent="0.25">
      <c r="A793" s="1">
        <v>793</v>
      </c>
      <c r="B793" s="4">
        <f t="shared" si="24"/>
        <v>2021</v>
      </c>
      <c r="C793" s="4">
        <f t="shared" si="25"/>
        <v>4</v>
      </c>
      <c r="D793" s="13">
        <v>44310</v>
      </c>
      <c r="E793" s="11">
        <v>0.63541666666666663</v>
      </c>
      <c r="G793" s="4" t="s">
        <v>74</v>
      </c>
      <c r="I793" s="1" t="s">
        <v>23</v>
      </c>
      <c r="J793" s="4" t="str">
        <f>IFERROR(VLOOKUP(I793,Config!$A:$B,2,0),"")</f>
        <v>Giấy lau phòng sạch (55% cellulose, 45% polyester)</v>
      </c>
      <c r="K793" s="1">
        <v>4</v>
      </c>
      <c r="L793" s="4" t="str">
        <f>IFERROR(VLOOKUP(I793,Config!$A:$G,7,0),"")</f>
        <v>Pack</v>
      </c>
      <c r="M793" s="4">
        <f>IFERROR(VLOOKUP(I793,Config!$A:$D,3,0),"")</f>
        <v>0</v>
      </c>
      <c r="N793" s="4">
        <f>IFERROR(VLOOKUP(I793,Config!$A:$F,6,0),"")</f>
        <v>0</v>
      </c>
    </row>
    <row r="794" spans="1:14" x14ac:dyDescent="0.25">
      <c r="A794" s="1">
        <v>794</v>
      </c>
      <c r="B794" s="4">
        <f t="shared" si="24"/>
        <v>2021</v>
      </c>
      <c r="C794" s="4">
        <f t="shared" si="25"/>
        <v>4</v>
      </c>
      <c r="D794" s="13">
        <v>44312</v>
      </c>
      <c r="E794" s="11">
        <v>0.40625</v>
      </c>
      <c r="G794" s="4" t="s">
        <v>74</v>
      </c>
      <c r="I794" s="1" t="s">
        <v>424</v>
      </c>
      <c r="J794" s="4" t="str">
        <f>IFERROR(VLOOKUP(I794,Config!$A:$B,2,0),"")</f>
        <v>Găng tay tĩnh điện màu trắng ( Sz: M)</v>
      </c>
      <c r="K794" s="1">
        <v>40</v>
      </c>
      <c r="L794" s="4" t="str">
        <f>IFERROR(VLOOKUP(I794,Config!$A:$G,7,0),"")</f>
        <v>Pair</v>
      </c>
      <c r="M794" s="4">
        <f>IFERROR(VLOOKUP(I794,Config!$A:$D,3,0),"")</f>
        <v>0</v>
      </c>
      <c r="N794" s="4">
        <f>IFERROR(VLOOKUP(I794,Config!$A:$F,6,0),"")</f>
        <v>0</v>
      </c>
    </row>
    <row r="795" spans="1:14" x14ac:dyDescent="0.25">
      <c r="A795" s="1">
        <v>795</v>
      </c>
      <c r="B795" s="4">
        <f t="shared" si="24"/>
        <v>2021</v>
      </c>
      <c r="C795" s="4">
        <f t="shared" si="25"/>
        <v>4</v>
      </c>
      <c r="D795" s="13">
        <v>44312</v>
      </c>
      <c r="E795" s="11">
        <v>0.40625</v>
      </c>
      <c r="G795" s="4" t="s">
        <v>74</v>
      </c>
      <c r="I795" s="1" t="s">
        <v>28</v>
      </c>
      <c r="J795" s="4" t="str">
        <f>IFERROR(VLOOKUP(I795,Config!$A:$B,2,0),"")</f>
        <v>Cồn IPA</v>
      </c>
      <c r="K795" s="1">
        <v>5</v>
      </c>
      <c r="L795" s="4" t="str">
        <f>IFERROR(VLOOKUP(I795,Config!$A:$G,7,0),"")</f>
        <v>Lít</v>
      </c>
      <c r="M795" s="4">
        <f>IFERROR(VLOOKUP(I795,Config!$A:$D,3,0),"")</f>
        <v>0</v>
      </c>
      <c r="N795" s="4">
        <f>IFERROR(VLOOKUP(I795,Config!$A:$F,6,0),"")</f>
        <v>0</v>
      </c>
    </row>
    <row r="796" spans="1:14" x14ac:dyDescent="0.25">
      <c r="A796" s="1">
        <v>796</v>
      </c>
      <c r="B796" s="4">
        <f t="shared" si="24"/>
        <v>2021</v>
      </c>
      <c r="C796" s="4">
        <f t="shared" si="25"/>
        <v>4</v>
      </c>
      <c r="D796" s="13">
        <v>44312</v>
      </c>
      <c r="E796" s="11">
        <v>0.40625</v>
      </c>
      <c r="G796" s="4" t="s">
        <v>74</v>
      </c>
      <c r="I796" s="1" t="s">
        <v>22</v>
      </c>
      <c r="J796" s="4" t="str">
        <f>IFERROR(VLOOKUP(I796,Config!$A:$B,2,0),"")</f>
        <v>Khăn lau phòng sạch (100% polyester)</v>
      </c>
      <c r="K796" s="1">
        <v>2</v>
      </c>
      <c r="L796" s="4" t="str">
        <f>IFERROR(VLOOKUP(I796,Config!$A:$G,7,0),"")</f>
        <v>Pack</v>
      </c>
      <c r="M796" s="4">
        <f>IFERROR(VLOOKUP(I796,Config!$A:$D,3,0),"")</f>
        <v>0</v>
      </c>
      <c r="N796" s="4">
        <f>IFERROR(VLOOKUP(I796,Config!$A:$F,6,0),"")</f>
        <v>0</v>
      </c>
    </row>
    <row r="797" spans="1:14" x14ac:dyDescent="0.25">
      <c r="A797" s="1">
        <v>797</v>
      </c>
      <c r="B797" s="4">
        <f t="shared" si="24"/>
        <v>2021</v>
      </c>
      <c r="C797" s="4">
        <f t="shared" si="25"/>
        <v>4</v>
      </c>
      <c r="D797" s="13">
        <v>44312</v>
      </c>
      <c r="E797" s="11">
        <v>0.40625</v>
      </c>
      <c r="G797" s="4" t="s">
        <v>74</v>
      </c>
      <c r="I797" s="24" t="s">
        <v>42</v>
      </c>
      <c r="J797" s="4" t="str">
        <f>IFERROR(VLOOKUP(I797,Config!$A:$B,2,0),"")</f>
        <v>Băng dính 2 mặt 3M</v>
      </c>
      <c r="K797" s="1">
        <v>5</v>
      </c>
      <c r="L797" s="4" t="str">
        <f>IFERROR(VLOOKUP(I797,Config!$A:$G,7,0),"")</f>
        <v>Reel</v>
      </c>
      <c r="M797" s="4">
        <f>IFERROR(VLOOKUP(I797,Config!$A:$D,3,0),"")</f>
        <v>0</v>
      </c>
      <c r="N797" s="4">
        <f>IFERROR(VLOOKUP(I797,Config!$A:$F,6,0),"")</f>
        <v>0</v>
      </c>
    </row>
    <row r="798" spans="1:14" x14ac:dyDescent="0.25">
      <c r="A798" s="1">
        <v>798</v>
      </c>
      <c r="B798" s="4">
        <f t="shared" si="24"/>
        <v>2021</v>
      </c>
      <c r="C798" s="4">
        <f t="shared" si="25"/>
        <v>4</v>
      </c>
      <c r="D798" s="13">
        <v>44312</v>
      </c>
      <c r="E798" s="11">
        <v>0.40625</v>
      </c>
      <c r="G798" s="4" t="s">
        <v>74</v>
      </c>
      <c r="I798" s="1" t="s">
        <v>28</v>
      </c>
      <c r="J798" s="4" t="str">
        <f>IFERROR(VLOOKUP(I798,Config!$A:$B,2,0),"")</f>
        <v>Cồn IPA</v>
      </c>
      <c r="K798" s="1">
        <v>1</v>
      </c>
      <c r="L798" s="4" t="str">
        <f>IFERROR(VLOOKUP(I798,Config!$A:$G,7,0),"")</f>
        <v>Lít</v>
      </c>
      <c r="M798" s="4">
        <f>IFERROR(VLOOKUP(I798,Config!$A:$D,3,0),"")</f>
        <v>0</v>
      </c>
      <c r="N798" s="4">
        <f>IFERROR(VLOOKUP(I798,Config!$A:$F,6,0),"")</f>
        <v>0</v>
      </c>
    </row>
    <row r="799" spans="1:14" x14ac:dyDescent="0.25">
      <c r="A799" s="1">
        <v>799</v>
      </c>
      <c r="B799" s="4">
        <f t="shared" si="24"/>
        <v>2021</v>
      </c>
      <c r="C799" s="4">
        <f t="shared" si="25"/>
        <v>4</v>
      </c>
      <c r="D799" s="13">
        <v>44312</v>
      </c>
      <c r="E799" s="11">
        <v>0.40625</v>
      </c>
      <c r="G799" s="4" t="s">
        <v>74</v>
      </c>
      <c r="I799" s="1" t="s">
        <v>22</v>
      </c>
      <c r="J799" s="4" t="str">
        <f>IFERROR(VLOOKUP(I799,Config!$A:$B,2,0),"")</f>
        <v>Khăn lau phòng sạch (100% polyester)</v>
      </c>
      <c r="K799" s="1">
        <v>1</v>
      </c>
      <c r="L799" s="4" t="str">
        <f>IFERROR(VLOOKUP(I799,Config!$A:$G,7,0),"")</f>
        <v>Pack</v>
      </c>
      <c r="M799" s="4">
        <f>IFERROR(VLOOKUP(I799,Config!$A:$D,3,0),"")</f>
        <v>0</v>
      </c>
      <c r="N799" s="4">
        <f>IFERROR(VLOOKUP(I799,Config!$A:$F,6,0),"")</f>
        <v>0</v>
      </c>
    </row>
    <row r="800" spans="1:14" x14ac:dyDescent="0.25">
      <c r="A800" s="1">
        <v>800</v>
      </c>
      <c r="B800" s="4">
        <f t="shared" si="24"/>
        <v>2021</v>
      </c>
      <c r="C800" s="4">
        <f t="shared" si="25"/>
        <v>4</v>
      </c>
      <c r="D800" s="13">
        <v>44312</v>
      </c>
      <c r="E800" s="11">
        <v>0.40625</v>
      </c>
      <c r="G800" s="4" t="s">
        <v>74</v>
      </c>
      <c r="I800" s="24" t="s">
        <v>27</v>
      </c>
      <c r="J800" s="4" t="str">
        <f>IFERROR(VLOOKUP(I800,Config!$A:$B,2,0),"")</f>
        <v>Nitrile gloves size M</v>
      </c>
      <c r="K800" s="1">
        <v>2</v>
      </c>
      <c r="L800" s="4" t="str">
        <f>IFERROR(VLOOKUP(I800,Config!$A:$G,7,0),"")</f>
        <v>Pack</v>
      </c>
      <c r="M800" s="4">
        <f>IFERROR(VLOOKUP(I800,Config!$A:$D,3,0),"")</f>
        <v>0</v>
      </c>
      <c r="N800" s="4">
        <f>IFERROR(VLOOKUP(I800,Config!$A:$F,6,0),"")</f>
        <v>0</v>
      </c>
    </row>
    <row r="801" spans="1:14" x14ac:dyDescent="0.25">
      <c r="A801" s="1">
        <v>801</v>
      </c>
      <c r="B801" s="4">
        <f t="shared" si="24"/>
        <v>2021</v>
      </c>
      <c r="C801" s="4">
        <f t="shared" si="25"/>
        <v>4</v>
      </c>
      <c r="D801" s="13">
        <v>44312</v>
      </c>
      <c r="E801" s="11">
        <v>0.40625</v>
      </c>
      <c r="G801" s="4" t="s">
        <v>74</v>
      </c>
      <c r="I801" s="1" t="s">
        <v>426</v>
      </c>
      <c r="J801" s="4" t="str">
        <f>IFERROR(VLOOKUP(I801,Config!$A:$B,2,0),"")</f>
        <v>PL Splice Tape 8mm for ASM  FUJI DETECTI</v>
      </c>
      <c r="K801" s="1">
        <v>4</v>
      </c>
      <c r="L801" s="4" t="str">
        <f>IFERROR(VLOOKUP(I801,Config!$A:$G,7,0),"")</f>
        <v>Box</v>
      </c>
      <c r="M801" s="4">
        <f>IFERROR(VLOOKUP(I801,Config!$A:$D,3,0),"")</f>
        <v>0</v>
      </c>
      <c r="N801" s="4">
        <f>IFERROR(VLOOKUP(I801,Config!$A:$F,6,0),"")</f>
        <v>0</v>
      </c>
    </row>
    <row r="802" spans="1:14" x14ac:dyDescent="0.25">
      <c r="A802" s="1">
        <v>802</v>
      </c>
      <c r="B802" s="4">
        <f t="shared" si="24"/>
        <v>2021</v>
      </c>
      <c r="C802" s="4">
        <f t="shared" si="25"/>
        <v>4</v>
      </c>
      <c r="D802" s="13">
        <v>44312</v>
      </c>
      <c r="E802" s="11">
        <v>0.40625</v>
      </c>
      <c r="G802" s="4" t="s">
        <v>74</v>
      </c>
      <c r="I802" s="24" t="s">
        <v>50</v>
      </c>
      <c r="J802" s="4" t="str">
        <f>IFERROR(VLOOKUP(I802,Config!$A:$B,2,0),"")</f>
        <v>Tem in barcode Zebra</v>
      </c>
      <c r="K802" s="1">
        <v>3</v>
      </c>
      <c r="L802" s="4" t="str">
        <f>IFERROR(VLOOKUP(I802,Config!$A:$G,7,0),"")</f>
        <v>Reel</v>
      </c>
      <c r="M802" s="4">
        <f>IFERROR(VLOOKUP(I802,Config!$A:$D,3,0),"")</f>
        <v>0</v>
      </c>
      <c r="N802" s="4">
        <f>IFERROR(VLOOKUP(I802,Config!$A:$F,6,0),"")</f>
        <v>0</v>
      </c>
    </row>
    <row r="803" spans="1:14" x14ac:dyDescent="0.25">
      <c r="A803" s="1">
        <v>803</v>
      </c>
      <c r="B803" s="4">
        <f t="shared" si="24"/>
        <v>2021</v>
      </c>
      <c r="C803" s="4">
        <f t="shared" si="25"/>
        <v>4</v>
      </c>
      <c r="D803" s="13">
        <v>44312</v>
      </c>
      <c r="E803" s="11">
        <v>0.40625</v>
      </c>
      <c r="G803" s="4" t="s">
        <v>74</v>
      </c>
      <c r="I803" s="1" t="s">
        <v>424</v>
      </c>
      <c r="J803" s="4" t="str">
        <f>IFERROR(VLOOKUP(I803,Config!$A:$B,2,0),"")</f>
        <v>Găng tay tĩnh điện màu trắng ( Sz: M)</v>
      </c>
      <c r="K803" s="1">
        <v>60</v>
      </c>
      <c r="L803" s="4" t="str">
        <f>IFERROR(VLOOKUP(I803,Config!$A:$G,7,0),"")</f>
        <v>Pair</v>
      </c>
      <c r="M803" s="4">
        <f>IFERROR(VLOOKUP(I803,Config!$A:$D,3,0),"")</f>
        <v>0</v>
      </c>
      <c r="N803" s="4">
        <f>IFERROR(VLOOKUP(I803,Config!$A:$F,6,0),"")</f>
        <v>0</v>
      </c>
    </row>
    <row r="804" spans="1:14" x14ac:dyDescent="0.25">
      <c r="A804" s="1">
        <v>804</v>
      </c>
      <c r="B804" s="4">
        <f t="shared" si="24"/>
        <v>2021</v>
      </c>
      <c r="C804" s="4">
        <f t="shared" si="25"/>
        <v>4</v>
      </c>
      <c r="D804" s="13">
        <v>44312</v>
      </c>
      <c r="E804" s="11">
        <v>0.40625</v>
      </c>
      <c r="G804" s="4" t="s">
        <v>74</v>
      </c>
      <c r="I804" s="24" t="s">
        <v>43</v>
      </c>
      <c r="J804" s="4" t="str">
        <f>IFERROR(VLOOKUP(I804,Config!$A:$B,2,0),"")</f>
        <v>Băng dính chịu nhiệt PET( Màu đồng ) 10mm*33m</v>
      </c>
      <c r="K804" s="1">
        <v>20</v>
      </c>
      <c r="L804" s="4" t="str">
        <f>IFERROR(VLOOKUP(I804,Config!$A:$G,7,0),"")</f>
        <v>Reel</v>
      </c>
      <c r="M804" s="4">
        <f>IFERROR(VLOOKUP(I804,Config!$A:$D,3,0),"")</f>
        <v>0</v>
      </c>
      <c r="N804" s="4">
        <f>IFERROR(VLOOKUP(I804,Config!$A:$F,6,0),"")</f>
        <v>0</v>
      </c>
    </row>
    <row r="805" spans="1:14" x14ac:dyDescent="0.25">
      <c r="A805" s="1">
        <v>805</v>
      </c>
      <c r="B805" s="4">
        <f t="shared" si="24"/>
        <v>2021</v>
      </c>
      <c r="C805" s="4">
        <f t="shared" si="25"/>
        <v>4</v>
      </c>
      <c r="D805" s="13">
        <v>44313</v>
      </c>
      <c r="E805" s="11">
        <v>0.33333333333333331</v>
      </c>
      <c r="G805" s="4" t="s">
        <v>74</v>
      </c>
      <c r="I805" s="1" t="s">
        <v>28</v>
      </c>
      <c r="J805" s="4" t="str">
        <f>IFERROR(VLOOKUP(I805,Config!$A:$B,2,0),"")</f>
        <v>Cồn IPA</v>
      </c>
      <c r="K805" s="1">
        <v>6</v>
      </c>
      <c r="L805" s="4" t="str">
        <f>IFERROR(VLOOKUP(I805,Config!$A:$G,7,0),"")</f>
        <v>Lít</v>
      </c>
      <c r="M805" s="4">
        <f>IFERROR(VLOOKUP(I805,Config!$A:$D,3,0),"")</f>
        <v>0</v>
      </c>
      <c r="N805" s="4">
        <f>IFERROR(VLOOKUP(I805,Config!$A:$F,6,0),"")</f>
        <v>0</v>
      </c>
    </row>
    <row r="806" spans="1:14" x14ac:dyDescent="0.25">
      <c r="A806" s="1">
        <v>806</v>
      </c>
      <c r="B806" s="4">
        <f t="shared" si="24"/>
        <v>2021</v>
      </c>
      <c r="C806" s="4">
        <f t="shared" si="25"/>
        <v>4</v>
      </c>
      <c r="D806" s="13">
        <v>44313</v>
      </c>
      <c r="E806" s="11">
        <v>0.33333333333333331</v>
      </c>
      <c r="G806" s="4" t="s">
        <v>74</v>
      </c>
      <c r="I806" s="1" t="s">
        <v>22</v>
      </c>
      <c r="J806" s="4" t="str">
        <f>IFERROR(VLOOKUP(I806,Config!$A:$B,2,0),"")</f>
        <v>Khăn lau phòng sạch (100% polyester)</v>
      </c>
      <c r="K806" s="1">
        <v>1</v>
      </c>
      <c r="L806" s="4" t="str">
        <f>IFERROR(VLOOKUP(I806,Config!$A:$G,7,0),"")</f>
        <v>Pack</v>
      </c>
      <c r="M806" s="4">
        <f>IFERROR(VLOOKUP(I806,Config!$A:$D,3,0),"")</f>
        <v>0</v>
      </c>
      <c r="N806" s="4">
        <f>IFERROR(VLOOKUP(I806,Config!$A:$F,6,0),"")</f>
        <v>0</v>
      </c>
    </row>
    <row r="807" spans="1:14" x14ac:dyDescent="0.25">
      <c r="A807" s="1">
        <v>807</v>
      </c>
      <c r="B807" s="4">
        <f t="shared" si="24"/>
        <v>2021</v>
      </c>
      <c r="C807" s="4">
        <f t="shared" si="25"/>
        <v>4</v>
      </c>
      <c r="D807" s="13">
        <v>44313</v>
      </c>
      <c r="E807" s="11">
        <v>0.33333333333333331</v>
      </c>
      <c r="G807" s="4" t="s">
        <v>74</v>
      </c>
      <c r="I807" s="24" t="s">
        <v>27</v>
      </c>
      <c r="J807" s="4" t="str">
        <f>IFERROR(VLOOKUP(I807,Config!$A:$B,2,0),"")</f>
        <v>Nitrile gloves size M</v>
      </c>
      <c r="K807" s="1">
        <v>3</v>
      </c>
      <c r="L807" s="4" t="str">
        <f>IFERROR(VLOOKUP(I807,Config!$A:$G,7,0),"")</f>
        <v>Pack</v>
      </c>
      <c r="M807" s="4">
        <f>IFERROR(VLOOKUP(I807,Config!$A:$D,3,0),"")</f>
        <v>0</v>
      </c>
      <c r="N807" s="4">
        <f>IFERROR(VLOOKUP(I807,Config!$A:$F,6,0),"")</f>
        <v>0</v>
      </c>
    </row>
    <row r="808" spans="1:14" x14ac:dyDescent="0.25">
      <c r="A808" s="1">
        <v>808</v>
      </c>
      <c r="B808" s="4">
        <f t="shared" si="24"/>
        <v>2021</v>
      </c>
      <c r="C808" s="4">
        <f t="shared" si="25"/>
        <v>4</v>
      </c>
      <c r="D808" s="13">
        <v>44313</v>
      </c>
      <c r="E808" s="11">
        <v>0.33333333333333331</v>
      </c>
      <c r="G808" s="4" t="s">
        <v>74</v>
      </c>
      <c r="I808" s="24" t="s">
        <v>94</v>
      </c>
      <c r="J808" s="4" t="str">
        <f>IFERROR(VLOOKUP(I808,Config!$A:$B,2,0),"")</f>
        <v>Thảm dính bụi</v>
      </c>
      <c r="K808" s="1">
        <v>1</v>
      </c>
      <c r="L808" s="4" t="str">
        <f>IFERROR(VLOOKUP(I808,Config!$A:$G,7,0),"")</f>
        <v>Ea</v>
      </c>
      <c r="M808" s="4">
        <f>IFERROR(VLOOKUP(I808,Config!$A:$D,3,0),"")</f>
        <v>0</v>
      </c>
      <c r="N808" s="4">
        <f>IFERROR(VLOOKUP(I808,Config!$A:$F,6,0),"")</f>
        <v>0</v>
      </c>
    </row>
    <row r="809" spans="1:14" x14ac:dyDescent="0.25">
      <c r="A809" s="1">
        <v>809</v>
      </c>
      <c r="B809" s="4">
        <f t="shared" si="24"/>
        <v>2021</v>
      </c>
      <c r="C809" s="4">
        <f t="shared" si="25"/>
        <v>4</v>
      </c>
      <c r="D809" s="13">
        <v>44313</v>
      </c>
      <c r="E809" s="11">
        <v>0.33333333333333331</v>
      </c>
      <c r="G809" s="4" t="s">
        <v>74</v>
      </c>
      <c r="I809" s="24" t="s">
        <v>75</v>
      </c>
      <c r="J809" s="4" t="str">
        <f>IFERROR(VLOOKUP(I809,Config!$A:$B,2,0),"")</f>
        <v>Tape in nhãn máy in cầm tay 12mm</v>
      </c>
      <c r="K809" s="1">
        <v>3</v>
      </c>
      <c r="L809" s="4" t="str">
        <f>IFERROR(VLOOKUP(I809,Config!$A:$G,7,0),"")</f>
        <v>Reel</v>
      </c>
      <c r="M809" s="4">
        <f>IFERROR(VLOOKUP(I809,Config!$A:$D,3,0),"")</f>
        <v>0</v>
      </c>
      <c r="N809" s="4">
        <f>IFERROR(VLOOKUP(I809,Config!$A:$F,6,0),"")</f>
        <v>0</v>
      </c>
    </row>
    <row r="810" spans="1:14" x14ac:dyDescent="0.25">
      <c r="A810" s="1">
        <v>810</v>
      </c>
      <c r="B810" s="4">
        <f t="shared" si="24"/>
        <v>2021</v>
      </c>
      <c r="C810" s="4">
        <f t="shared" si="25"/>
        <v>4</v>
      </c>
      <c r="D810" s="13">
        <v>44313</v>
      </c>
      <c r="E810" s="11">
        <v>0.33333333333333331</v>
      </c>
      <c r="G810" s="4" t="s">
        <v>74</v>
      </c>
      <c r="I810" s="1" t="s">
        <v>23</v>
      </c>
      <c r="J810" s="4" t="str">
        <f>IFERROR(VLOOKUP(I810,Config!$A:$B,2,0),"")</f>
        <v>Giấy lau phòng sạch (55% cellulose, 45% polyester)</v>
      </c>
      <c r="K810" s="1">
        <v>1</v>
      </c>
      <c r="L810" s="4" t="str">
        <f>IFERROR(VLOOKUP(I810,Config!$A:$G,7,0),"")</f>
        <v>Pack</v>
      </c>
      <c r="M810" s="4">
        <f>IFERROR(VLOOKUP(I810,Config!$A:$D,3,0),"")</f>
        <v>0</v>
      </c>
      <c r="N810" s="4">
        <f>IFERROR(VLOOKUP(I810,Config!$A:$F,6,0),"")</f>
        <v>0</v>
      </c>
    </row>
    <row r="811" spans="1:14" x14ac:dyDescent="0.25">
      <c r="A811" s="1">
        <v>811</v>
      </c>
      <c r="B811" s="4">
        <f t="shared" si="24"/>
        <v>2021</v>
      </c>
      <c r="C811" s="4">
        <f t="shared" si="25"/>
        <v>4</v>
      </c>
      <c r="D811" s="13">
        <v>44313</v>
      </c>
      <c r="E811" s="11">
        <v>0.33333333333333331</v>
      </c>
      <c r="G811" s="4" t="s">
        <v>74</v>
      </c>
      <c r="I811" s="1" t="s">
        <v>28</v>
      </c>
      <c r="J811" s="4" t="str">
        <f>IFERROR(VLOOKUP(I811,Config!$A:$B,2,0),"")</f>
        <v>Cồn IPA</v>
      </c>
      <c r="K811" s="1">
        <v>6</v>
      </c>
      <c r="L811" s="4" t="str">
        <f>IFERROR(VLOOKUP(I811,Config!$A:$G,7,0),"")</f>
        <v>Lít</v>
      </c>
      <c r="M811" s="4">
        <f>IFERROR(VLOOKUP(I811,Config!$A:$D,3,0),"")</f>
        <v>0</v>
      </c>
      <c r="N811" s="4">
        <f>IFERROR(VLOOKUP(I811,Config!$A:$F,6,0),"")</f>
        <v>0</v>
      </c>
    </row>
    <row r="812" spans="1:14" x14ac:dyDescent="0.25">
      <c r="A812" s="1">
        <v>812</v>
      </c>
      <c r="B812" s="4">
        <f t="shared" si="24"/>
        <v>2021</v>
      </c>
      <c r="C812" s="4">
        <f t="shared" si="25"/>
        <v>4</v>
      </c>
      <c r="D812" s="13">
        <v>44313</v>
      </c>
      <c r="E812" s="11">
        <v>0.33333333333333331</v>
      </c>
      <c r="G812" s="4" t="s">
        <v>74</v>
      </c>
      <c r="I812" s="1" t="s">
        <v>22</v>
      </c>
      <c r="J812" s="4" t="str">
        <f>IFERROR(VLOOKUP(I812,Config!$A:$B,2,0),"")</f>
        <v>Khăn lau phòng sạch (100% polyester)</v>
      </c>
      <c r="K812" s="1">
        <v>1</v>
      </c>
      <c r="L812" s="4" t="str">
        <f>IFERROR(VLOOKUP(I812,Config!$A:$G,7,0),"")</f>
        <v>Pack</v>
      </c>
      <c r="M812" s="4">
        <f>IFERROR(VLOOKUP(I812,Config!$A:$D,3,0),"")</f>
        <v>0</v>
      </c>
      <c r="N812" s="4">
        <f>IFERROR(VLOOKUP(I812,Config!$A:$F,6,0),"")</f>
        <v>0</v>
      </c>
    </row>
    <row r="813" spans="1:14" x14ac:dyDescent="0.25">
      <c r="A813" s="1">
        <v>813</v>
      </c>
      <c r="B813" s="4">
        <f t="shared" si="24"/>
        <v>2021</v>
      </c>
      <c r="C813" s="4">
        <f t="shared" si="25"/>
        <v>4</v>
      </c>
      <c r="D813" s="13">
        <v>44313</v>
      </c>
      <c r="E813" s="11">
        <v>0.33333333333333331</v>
      </c>
      <c r="G813" s="4" t="s">
        <v>74</v>
      </c>
      <c r="I813" s="1" t="s">
        <v>23</v>
      </c>
      <c r="J813" s="4" t="str">
        <f>IFERROR(VLOOKUP(I813,Config!$A:$B,2,0),"")</f>
        <v>Giấy lau phòng sạch (55% cellulose, 45% polyester)</v>
      </c>
      <c r="K813" s="1">
        <v>1</v>
      </c>
      <c r="L813" s="4" t="str">
        <f>IFERROR(VLOOKUP(I813,Config!$A:$G,7,0),"")</f>
        <v>Pack</v>
      </c>
      <c r="M813" s="4">
        <f>IFERROR(VLOOKUP(I813,Config!$A:$D,3,0),"")</f>
        <v>0</v>
      </c>
      <c r="N813" s="4">
        <f>IFERROR(VLOOKUP(I813,Config!$A:$F,6,0),"")</f>
        <v>0</v>
      </c>
    </row>
    <row r="814" spans="1:14" x14ac:dyDescent="0.25">
      <c r="A814" s="1">
        <v>814</v>
      </c>
      <c r="B814" s="4">
        <f t="shared" si="24"/>
        <v>2021</v>
      </c>
      <c r="C814" s="4">
        <f t="shared" si="25"/>
        <v>4</v>
      </c>
      <c r="D814" s="13">
        <v>44313</v>
      </c>
      <c r="E814" s="11">
        <v>0.33333333333333331</v>
      </c>
      <c r="G814" s="4" t="s">
        <v>74</v>
      </c>
      <c r="I814" s="1" t="s">
        <v>25</v>
      </c>
      <c r="J814" s="4" t="str">
        <f>IFERROR(VLOOKUP(I814,Config!$A:$B,2,0),"")</f>
        <v>MPM Cleaning Roll 380*300*10m</v>
      </c>
      <c r="K814" s="1">
        <v>20</v>
      </c>
      <c r="L814" s="4" t="str">
        <f>IFERROR(VLOOKUP(I814,Config!$A:$G,7,0),"")</f>
        <v>Reel</v>
      </c>
      <c r="M814" s="4">
        <f>IFERROR(VLOOKUP(I814,Config!$A:$D,3,0),"")</f>
        <v>0</v>
      </c>
      <c r="N814" s="4">
        <f>IFERROR(VLOOKUP(I814,Config!$A:$F,6,0),"")</f>
        <v>0</v>
      </c>
    </row>
    <row r="815" spans="1:14" x14ac:dyDescent="0.25">
      <c r="A815" s="1">
        <v>815</v>
      </c>
      <c r="B815" s="4">
        <f t="shared" si="24"/>
        <v>2021</v>
      </c>
      <c r="C815" s="4">
        <f t="shared" si="25"/>
        <v>4</v>
      </c>
      <c r="D815" s="13">
        <v>44313</v>
      </c>
      <c r="E815" s="11">
        <v>0.33333333333333331</v>
      </c>
      <c r="G815" s="4" t="s">
        <v>74</v>
      </c>
      <c r="I815" s="24" t="s">
        <v>27</v>
      </c>
      <c r="J815" s="4" t="str">
        <f>IFERROR(VLOOKUP(I815,Config!$A:$B,2,0),"")</f>
        <v>Nitrile gloves size M</v>
      </c>
      <c r="K815" s="1">
        <v>2</v>
      </c>
      <c r="L815" s="4" t="str">
        <f>IFERROR(VLOOKUP(I815,Config!$A:$G,7,0),"")</f>
        <v>Pack</v>
      </c>
      <c r="M815" s="4">
        <f>IFERROR(VLOOKUP(I815,Config!$A:$D,3,0),"")</f>
        <v>0</v>
      </c>
      <c r="N815" s="4">
        <f>IFERROR(VLOOKUP(I815,Config!$A:$F,6,0),"")</f>
        <v>0</v>
      </c>
    </row>
    <row r="816" spans="1:14" x14ac:dyDescent="0.25">
      <c r="A816" s="1">
        <v>816</v>
      </c>
      <c r="B816" s="4">
        <f t="shared" si="24"/>
        <v>2021</v>
      </c>
      <c r="C816" s="4">
        <f t="shared" si="25"/>
        <v>4</v>
      </c>
      <c r="D816" s="13">
        <v>44313</v>
      </c>
      <c r="E816" s="11">
        <v>0.33333333333333331</v>
      </c>
      <c r="G816" s="4" t="s">
        <v>74</v>
      </c>
      <c r="I816" s="1" t="s">
        <v>426</v>
      </c>
      <c r="J816" s="4" t="str">
        <f>IFERROR(VLOOKUP(I816,Config!$A:$B,2,0),"")</f>
        <v>PL Splice Tape 8mm for ASM  FUJI DETECTI</v>
      </c>
      <c r="K816" s="1">
        <v>7</v>
      </c>
      <c r="L816" s="4" t="str">
        <f>IFERROR(VLOOKUP(I816,Config!$A:$G,7,0),"")</f>
        <v>Box</v>
      </c>
      <c r="M816" s="4">
        <f>IFERROR(VLOOKUP(I816,Config!$A:$D,3,0),"")</f>
        <v>0</v>
      </c>
      <c r="N816" s="4">
        <f>IFERROR(VLOOKUP(I816,Config!$A:$F,6,0),"")</f>
        <v>0</v>
      </c>
    </row>
    <row r="817" spans="1:14" x14ac:dyDescent="0.25">
      <c r="A817" s="1">
        <v>817</v>
      </c>
      <c r="B817" s="4">
        <f t="shared" si="24"/>
        <v>2021</v>
      </c>
      <c r="C817" s="4">
        <f t="shared" si="25"/>
        <v>4</v>
      </c>
      <c r="D817" s="13">
        <v>44314</v>
      </c>
      <c r="E817" s="11">
        <v>0.47916666666666669</v>
      </c>
      <c r="G817" s="4" t="s">
        <v>74</v>
      </c>
      <c r="I817" s="1" t="s">
        <v>28</v>
      </c>
      <c r="J817" s="4" t="str">
        <f>IFERROR(VLOOKUP(I817,Config!$A:$B,2,0),"")</f>
        <v>Cồn IPA</v>
      </c>
      <c r="K817" s="1">
        <v>5</v>
      </c>
      <c r="L817" s="4" t="str">
        <f>IFERROR(VLOOKUP(I817,Config!$A:$G,7,0),"")</f>
        <v>Lít</v>
      </c>
      <c r="M817" s="4">
        <f>IFERROR(VLOOKUP(I817,Config!$A:$D,3,0),"")</f>
        <v>0</v>
      </c>
      <c r="N817" s="4">
        <f>IFERROR(VLOOKUP(I817,Config!$A:$F,6,0),"")</f>
        <v>0</v>
      </c>
    </row>
    <row r="818" spans="1:14" x14ac:dyDescent="0.25">
      <c r="A818" s="1">
        <v>818</v>
      </c>
      <c r="B818" s="4">
        <f t="shared" si="24"/>
        <v>2021</v>
      </c>
      <c r="C818" s="4">
        <f t="shared" si="25"/>
        <v>4</v>
      </c>
      <c r="D818" s="13">
        <v>44314</v>
      </c>
      <c r="E818" s="11">
        <v>0.47916666666666669</v>
      </c>
      <c r="G818" s="4" t="s">
        <v>74</v>
      </c>
      <c r="I818" s="1" t="s">
        <v>22</v>
      </c>
      <c r="J818" s="4" t="str">
        <f>IFERROR(VLOOKUP(I818,Config!$A:$B,2,0),"")</f>
        <v>Khăn lau phòng sạch (100% polyester)</v>
      </c>
      <c r="K818" s="1">
        <v>1</v>
      </c>
      <c r="L818" s="4" t="str">
        <f>IFERROR(VLOOKUP(I818,Config!$A:$G,7,0),"")</f>
        <v>Pack</v>
      </c>
      <c r="M818" s="4">
        <f>IFERROR(VLOOKUP(I818,Config!$A:$D,3,0),"")</f>
        <v>0</v>
      </c>
      <c r="N818" s="4">
        <f>IFERROR(VLOOKUP(I818,Config!$A:$F,6,0),"")</f>
        <v>0</v>
      </c>
    </row>
    <row r="819" spans="1:14" x14ac:dyDescent="0.25">
      <c r="A819" s="1">
        <v>819</v>
      </c>
      <c r="B819" s="4">
        <f t="shared" si="24"/>
        <v>2021</v>
      </c>
      <c r="C819" s="4">
        <f t="shared" si="25"/>
        <v>4</v>
      </c>
      <c r="D819" s="13">
        <v>44314</v>
      </c>
      <c r="E819" s="11">
        <v>0.47916666666666669</v>
      </c>
      <c r="G819" s="4" t="s">
        <v>74</v>
      </c>
      <c r="I819" s="1" t="s">
        <v>29</v>
      </c>
      <c r="J819" s="4" t="str">
        <f>IFERROR(VLOOKUP(I819,Config!$A:$B,2,0),"")</f>
        <v>Khẩu trang</v>
      </c>
      <c r="K819" s="1">
        <v>3</v>
      </c>
      <c r="L819" s="4" t="str">
        <f>IFERROR(VLOOKUP(I819,Config!$A:$G,7,0),"")</f>
        <v>Pack</v>
      </c>
      <c r="M819" s="4">
        <f>IFERROR(VLOOKUP(I819,Config!$A:$D,3,0),"")</f>
        <v>0</v>
      </c>
      <c r="N819" s="4">
        <f>IFERROR(VLOOKUP(I819,Config!$A:$F,6,0),"")</f>
        <v>0</v>
      </c>
    </row>
    <row r="820" spans="1:14" x14ac:dyDescent="0.25">
      <c r="A820" s="1">
        <v>820</v>
      </c>
      <c r="B820" s="4">
        <f t="shared" si="24"/>
        <v>2021</v>
      </c>
      <c r="C820" s="4">
        <f t="shared" si="25"/>
        <v>4</v>
      </c>
      <c r="D820" s="13">
        <v>44314</v>
      </c>
      <c r="E820" s="11">
        <v>0.47916666666666669</v>
      </c>
      <c r="G820" s="4" t="s">
        <v>74</v>
      </c>
      <c r="I820" s="24" t="s">
        <v>44</v>
      </c>
      <c r="J820" s="4" t="str">
        <f>IFERROR(VLOOKUP(I820,Config!$A:$B,2,0),"")</f>
        <v>Băng dính 2 mặt loại to</v>
      </c>
      <c r="K820" s="1">
        <v>6</v>
      </c>
      <c r="L820" s="4" t="str">
        <f>IFERROR(VLOOKUP(I820,Config!$A:$G,7,0),"")</f>
        <v>Reel</v>
      </c>
      <c r="M820" s="4">
        <f>IFERROR(VLOOKUP(I820,Config!$A:$D,3,0),"")</f>
        <v>0</v>
      </c>
      <c r="N820" s="4">
        <f>IFERROR(VLOOKUP(I820,Config!$A:$F,6,0),"")</f>
        <v>0</v>
      </c>
    </row>
    <row r="821" spans="1:14" x14ac:dyDescent="0.25">
      <c r="A821" s="1">
        <v>821</v>
      </c>
      <c r="B821" s="4">
        <f t="shared" si="24"/>
        <v>2021</v>
      </c>
      <c r="C821" s="4">
        <f t="shared" si="25"/>
        <v>4</v>
      </c>
      <c r="D821" s="13">
        <v>44314</v>
      </c>
      <c r="E821" s="11">
        <v>0.47916666666666669</v>
      </c>
      <c r="G821" s="4" t="s">
        <v>74</v>
      </c>
      <c r="I821" s="24" t="s">
        <v>39</v>
      </c>
      <c r="J821" s="4" t="str">
        <f>IFERROR(VLOOKUP(I821,Config!$A:$B,2,0),"")</f>
        <v>Băng dính đen 1cm</v>
      </c>
      <c r="K821" s="1">
        <v>1</v>
      </c>
      <c r="L821" s="4" t="str">
        <f>IFERROR(VLOOKUP(I821,Config!$A:$G,7,0),"")</f>
        <v>Reel</v>
      </c>
      <c r="M821" s="4">
        <f>IFERROR(VLOOKUP(I821,Config!$A:$D,3,0),"")</f>
        <v>0</v>
      </c>
      <c r="N821" s="4">
        <f>IFERROR(VLOOKUP(I821,Config!$A:$F,6,0),"")</f>
        <v>0</v>
      </c>
    </row>
    <row r="822" spans="1:14" x14ac:dyDescent="0.25">
      <c r="A822" s="1">
        <v>822</v>
      </c>
      <c r="B822" s="4">
        <f t="shared" si="24"/>
        <v>2021</v>
      </c>
      <c r="C822" s="4">
        <f t="shared" si="25"/>
        <v>4</v>
      </c>
      <c r="D822" s="13">
        <v>44314</v>
      </c>
      <c r="E822" s="11">
        <v>0.47916666666666669</v>
      </c>
      <c r="G822" s="4" t="s">
        <v>74</v>
      </c>
      <c r="I822" s="1" t="s">
        <v>28</v>
      </c>
      <c r="J822" s="4" t="str">
        <f>IFERROR(VLOOKUP(I822,Config!$A:$B,2,0),"")</f>
        <v>Cồn IPA</v>
      </c>
      <c r="K822" s="1">
        <v>5</v>
      </c>
      <c r="L822" s="4" t="str">
        <f>IFERROR(VLOOKUP(I822,Config!$A:$G,7,0),"")</f>
        <v>Lít</v>
      </c>
      <c r="M822" s="4">
        <f>IFERROR(VLOOKUP(I822,Config!$A:$D,3,0),"")</f>
        <v>0</v>
      </c>
      <c r="N822" s="4">
        <f>IFERROR(VLOOKUP(I822,Config!$A:$F,6,0),"")</f>
        <v>0</v>
      </c>
    </row>
    <row r="823" spans="1:14" x14ac:dyDescent="0.25">
      <c r="A823" s="1">
        <v>823</v>
      </c>
      <c r="B823" s="4">
        <f t="shared" si="24"/>
        <v>2021</v>
      </c>
      <c r="C823" s="4">
        <f t="shared" si="25"/>
        <v>4</v>
      </c>
      <c r="D823" s="13">
        <v>44314</v>
      </c>
      <c r="E823" s="11">
        <v>0.47916666666666669</v>
      </c>
      <c r="G823" s="4" t="s">
        <v>74</v>
      </c>
      <c r="I823" s="1" t="s">
        <v>23</v>
      </c>
      <c r="J823" s="4" t="str">
        <f>IFERROR(VLOOKUP(I823,Config!$A:$B,2,0),"")</f>
        <v>Giấy lau phòng sạch (55% cellulose, 45% polyester)</v>
      </c>
      <c r="K823" s="1">
        <v>3</v>
      </c>
      <c r="L823" s="4" t="str">
        <f>IFERROR(VLOOKUP(I823,Config!$A:$G,7,0),"")</f>
        <v>Pack</v>
      </c>
      <c r="M823" s="4">
        <f>IFERROR(VLOOKUP(I823,Config!$A:$D,3,0),"")</f>
        <v>0</v>
      </c>
      <c r="N823" s="4">
        <f>IFERROR(VLOOKUP(I823,Config!$A:$F,6,0),"")</f>
        <v>0</v>
      </c>
    </row>
    <row r="824" spans="1:14" x14ac:dyDescent="0.25">
      <c r="A824" s="1">
        <v>824</v>
      </c>
      <c r="B824" s="4">
        <f t="shared" si="24"/>
        <v>2021</v>
      </c>
      <c r="C824" s="4">
        <f t="shared" si="25"/>
        <v>4</v>
      </c>
      <c r="D824" s="13">
        <v>44314</v>
      </c>
      <c r="E824" s="11">
        <v>0.47916666666666669</v>
      </c>
      <c r="G824" s="4" t="s">
        <v>74</v>
      </c>
      <c r="I824" s="1" t="s">
        <v>25</v>
      </c>
      <c r="J824" s="4" t="str">
        <f>IFERROR(VLOOKUP(I824,Config!$A:$B,2,0),"")</f>
        <v>MPM Cleaning Roll 380*300*10m</v>
      </c>
      <c r="K824" s="1">
        <v>10</v>
      </c>
      <c r="L824" s="4" t="str">
        <f>IFERROR(VLOOKUP(I824,Config!$A:$G,7,0),"")</f>
        <v>Reel</v>
      </c>
      <c r="M824" s="4">
        <f>IFERROR(VLOOKUP(I824,Config!$A:$D,3,0),"")</f>
        <v>0</v>
      </c>
      <c r="N824" s="4">
        <f>IFERROR(VLOOKUP(I824,Config!$A:$F,6,0),"")</f>
        <v>0</v>
      </c>
    </row>
    <row r="825" spans="1:14" x14ac:dyDescent="0.25">
      <c r="A825" s="1">
        <v>825</v>
      </c>
      <c r="B825" s="4">
        <f t="shared" si="24"/>
        <v>2021</v>
      </c>
      <c r="C825" s="4">
        <f t="shared" si="25"/>
        <v>4</v>
      </c>
      <c r="D825" s="13">
        <v>44314</v>
      </c>
      <c r="E825" s="11">
        <v>0.47916666666666669</v>
      </c>
      <c r="G825" s="4" t="s">
        <v>74</v>
      </c>
      <c r="I825" s="24" t="s">
        <v>44</v>
      </c>
      <c r="J825" s="4" t="str">
        <f>IFERROR(VLOOKUP(I825,Config!$A:$B,2,0),"")</f>
        <v>Băng dính 2 mặt loại to</v>
      </c>
      <c r="K825" s="1">
        <v>3</v>
      </c>
      <c r="L825" s="4" t="str">
        <f>IFERROR(VLOOKUP(I825,Config!$A:$G,7,0),"")</f>
        <v>Reel</v>
      </c>
      <c r="M825" s="4">
        <f>IFERROR(VLOOKUP(I825,Config!$A:$D,3,0),"")</f>
        <v>0</v>
      </c>
      <c r="N825" s="4">
        <f>IFERROR(VLOOKUP(I825,Config!$A:$F,6,0),"")</f>
        <v>0</v>
      </c>
    </row>
    <row r="826" spans="1:14" x14ac:dyDescent="0.25">
      <c r="A826" s="1">
        <v>826</v>
      </c>
      <c r="B826" s="4">
        <f t="shared" si="24"/>
        <v>2021</v>
      </c>
      <c r="C826" s="4">
        <f t="shared" si="25"/>
        <v>4</v>
      </c>
      <c r="D826" s="13">
        <v>44315</v>
      </c>
      <c r="E826" s="11">
        <v>0.625</v>
      </c>
      <c r="G826" s="4" t="s">
        <v>74</v>
      </c>
      <c r="I826" s="1" t="s">
        <v>28</v>
      </c>
      <c r="J826" s="4" t="str">
        <f>IFERROR(VLOOKUP(I826,Config!$A:$B,2,0),"")</f>
        <v>Cồn IPA</v>
      </c>
      <c r="K826" s="1">
        <v>5</v>
      </c>
      <c r="L826" s="4" t="str">
        <f>IFERROR(VLOOKUP(I826,Config!$A:$G,7,0),"")</f>
        <v>Lít</v>
      </c>
      <c r="M826" s="4">
        <f>IFERROR(VLOOKUP(I826,Config!$A:$D,3,0),"")</f>
        <v>0</v>
      </c>
      <c r="N826" s="4">
        <f>IFERROR(VLOOKUP(I826,Config!$A:$F,6,0),"")</f>
        <v>0</v>
      </c>
    </row>
    <row r="827" spans="1:14" x14ac:dyDescent="0.25">
      <c r="A827" s="1">
        <v>827</v>
      </c>
      <c r="B827" s="4">
        <f t="shared" si="24"/>
        <v>2021</v>
      </c>
      <c r="C827" s="4">
        <f t="shared" si="25"/>
        <v>4</v>
      </c>
      <c r="D827" s="13">
        <v>44315</v>
      </c>
      <c r="E827" s="11">
        <v>0.625</v>
      </c>
      <c r="G827" s="4" t="s">
        <v>74</v>
      </c>
      <c r="I827" s="1" t="s">
        <v>23</v>
      </c>
      <c r="J827" s="4" t="str">
        <f>IFERROR(VLOOKUP(I827,Config!$A:$B,2,0),"")</f>
        <v>Giấy lau phòng sạch (55% cellulose, 45% polyester)</v>
      </c>
      <c r="K827" s="1">
        <v>4</v>
      </c>
      <c r="L827" s="4" t="str">
        <f>IFERROR(VLOOKUP(I827,Config!$A:$G,7,0),"")</f>
        <v>Pack</v>
      </c>
      <c r="M827" s="4">
        <f>IFERROR(VLOOKUP(I827,Config!$A:$D,3,0),"")</f>
        <v>0</v>
      </c>
      <c r="N827" s="4">
        <f>IFERROR(VLOOKUP(I827,Config!$A:$F,6,0),"")</f>
        <v>0</v>
      </c>
    </row>
    <row r="828" spans="1:14" x14ac:dyDescent="0.25">
      <c r="A828" s="1">
        <v>828</v>
      </c>
      <c r="B828" s="4">
        <f t="shared" si="24"/>
        <v>2021</v>
      </c>
      <c r="C828" s="4">
        <f t="shared" si="25"/>
        <v>4</v>
      </c>
      <c r="D828" s="13">
        <v>44315</v>
      </c>
      <c r="E828" s="11">
        <v>0.625</v>
      </c>
      <c r="G828" s="4" t="s">
        <v>74</v>
      </c>
      <c r="I828" s="1" t="s">
        <v>22</v>
      </c>
      <c r="J828" s="4" t="str">
        <f>IFERROR(VLOOKUP(I828,Config!$A:$B,2,0),"")</f>
        <v>Khăn lau phòng sạch (100% polyester)</v>
      </c>
      <c r="K828" s="1">
        <v>1</v>
      </c>
      <c r="L828" s="4" t="str">
        <f>IFERROR(VLOOKUP(I828,Config!$A:$G,7,0),"")</f>
        <v>Pack</v>
      </c>
      <c r="M828" s="4">
        <f>IFERROR(VLOOKUP(I828,Config!$A:$D,3,0),"")</f>
        <v>0</v>
      </c>
      <c r="N828" s="4">
        <f>IFERROR(VLOOKUP(I828,Config!$A:$F,6,0),"")</f>
        <v>0</v>
      </c>
    </row>
    <row r="829" spans="1:14" x14ac:dyDescent="0.25">
      <c r="A829" s="1">
        <v>829</v>
      </c>
      <c r="B829" s="4">
        <f t="shared" si="24"/>
        <v>2021</v>
      </c>
      <c r="C829" s="4">
        <f t="shared" si="25"/>
        <v>4</v>
      </c>
      <c r="D829" s="13">
        <v>44315</v>
      </c>
      <c r="E829" s="11">
        <v>0.625</v>
      </c>
      <c r="G829" s="4" t="s">
        <v>74</v>
      </c>
      <c r="I829" s="24" t="s">
        <v>27</v>
      </c>
      <c r="J829" s="4" t="str">
        <f>IFERROR(VLOOKUP(I829,Config!$A:$B,2,0),"")</f>
        <v>Nitrile gloves size M</v>
      </c>
      <c r="K829" s="1">
        <v>2</v>
      </c>
      <c r="L829" s="4" t="str">
        <f>IFERROR(VLOOKUP(I829,Config!$A:$G,7,0),"")</f>
        <v>Pack</v>
      </c>
      <c r="M829" s="4">
        <f>IFERROR(VLOOKUP(I829,Config!$A:$D,3,0),"")</f>
        <v>0</v>
      </c>
      <c r="N829" s="4">
        <f>IFERROR(VLOOKUP(I829,Config!$A:$F,6,0),"")</f>
        <v>0</v>
      </c>
    </row>
    <row r="830" spans="1:14" x14ac:dyDescent="0.25">
      <c r="A830" s="1">
        <v>830</v>
      </c>
      <c r="B830" s="4">
        <f t="shared" si="24"/>
        <v>2021</v>
      </c>
      <c r="C830" s="4">
        <f t="shared" si="25"/>
        <v>4</v>
      </c>
      <c r="D830" s="13">
        <v>44315</v>
      </c>
      <c r="E830" s="11">
        <v>0.625</v>
      </c>
      <c r="G830" s="4" t="s">
        <v>74</v>
      </c>
      <c r="I830" s="24" t="s">
        <v>39</v>
      </c>
      <c r="J830" s="4" t="str">
        <f>IFERROR(VLOOKUP(I830,Config!$A:$B,2,0),"")</f>
        <v>Băng dính đen 1cm</v>
      </c>
      <c r="K830" s="1">
        <v>1</v>
      </c>
      <c r="L830" s="4" t="str">
        <f>IFERROR(VLOOKUP(I830,Config!$A:$G,7,0),"")</f>
        <v>Reel</v>
      </c>
      <c r="M830" s="4">
        <f>IFERROR(VLOOKUP(I830,Config!$A:$D,3,0),"")</f>
        <v>0</v>
      </c>
      <c r="N830" s="4">
        <f>IFERROR(VLOOKUP(I830,Config!$A:$F,6,0),"")</f>
        <v>0</v>
      </c>
    </row>
    <row r="831" spans="1:14" x14ac:dyDescent="0.25">
      <c r="A831" s="1">
        <v>831</v>
      </c>
      <c r="B831" s="4">
        <f t="shared" si="24"/>
        <v>2021</v>
      </c>
      <c r="C831" s="4">
        <f t="shared" si="25"/>
        <v>5</v>
      </c>
      <c r="D831" s="13">
        <v>44318</v>
      </c>
      <c r="E831" s="11">
        <v>0.45833333333333331</v>
      </c>
      <c r="G831" s="4" t="s">
        <v>74</v>
      </c>
      <c r="I831" s="1" t="s">
        <v>28</v>
      </c>
      <c r="J831" s="4" t="str">
        <f>IFERROR(VLOOKUP(I831,Config!$A:$B,2,0),"")</f>
        <v>Cồn IPA</v>
      </c>
      <c r="K831" s="1">
        <v>4.5</v>
      </c>
      <c r="L831" s="4" t="str">
        <f>IFERROR(VLOOKUP(I831,Config!$A:$G,7,0),"")</f>
        <v>Lít</v>
      </c>
      <c r="M831" s="4">
        <f>IFERROR(VLOOKUP(I831,Config!$A:$D,3,0),"")</f>
        <v>0</v>
      </c>
      <c r="N831" s="4">
        <f>IFERROR(VLOOKUP(I831,Config!$A:$F,6,0),"")</f>
        <v>0</v>
      </c>
    </row>
    <row r="832" spans="1:14" x14ac:dyDescent="0.25">
      <c r="A832" s="1">
        <v>832</v>
      </c>
      <c r="B832" s="4">
        <f t="shared" si="24"/>
        <v>2021</v>
      </c>
      <c r="C832" s="4">
        <f t="shared" si="25"/>
        <v>5</v>
      </c>
      <c r="D832" s="13">
        <v>44318</v>
      </c>
      <c r="E832" s="11">
        <v>0.45833333333333331</v>
      </c>
      <c r="G832" s="4" t="s">
        <v>74</v>
      </c>
      <c r="I832" s="1" t="s">
        <v>22</v>
      </c>
      <c r="J832" s="4" t="str">
        <f>IFERROR(VLOOKUP(I832,Config!$A:$B,2,0),"")</f>
        <v>Khăn lau phòng sạch (100% polyester)</v>
      </c>
      <c r="K832" s="1">
        <v>4</v>
      </c>
      <c r="L832" s="4" t="str">
        <f>IFERROR(VLOOKUP(I832,Config!$A:$G,7,0),"")</f>
        <v>Pack</v>
      </c>
      <c r="M832" s="4">
        <f>IFERROR(VLOOKUP(I832,Config!$A:$D,3,0),"")</f>
        <v>0</v>
      </c>
      <c r="N832" s="4">
        <f>IFERROR(VLOOKUP(I832,Config!$A:$F,6,0),"")</f>
        <v>0</v>
      </c>
    </row>
    <row r="833" spans="1:14" x14ac:dyDescent="0.25">
      <c r="A833" s="1">
        <v>833</v>
      </c>
      <c r="B833" s="4">
        <f t="shared" ref="B833:B896" si="26">YEAR(D833)</f>
        <v>2021</v>
      </c>
      <c r="C833" s="4">
        <f t="shared" ref="C833:C896" si="27">MONTH(D833)</f>
        <v>5</v>
      </c>
      <c r="D833" s="13">
        <v>44318</v>
      </c>
      <c r="E833" s="11">
        <v>0.45833333333333331</v>
      </c>
      <c r="G833" s="4" t="s">
        <v>74</v>
      </c>
      <c r="I833" s="24" t="s">
        <v>27</v>
      </c>
      <c r="J833" s="4" t="str">
        <f>IFERROR(VLOOKUP(I833,Config!$A:$B,2,0),"")</f>
        <v>Nitrile gloves size M</v>
      </c>
      <c r="K833" s="1">
        <v>3</v>
      </c>
      <c r="L833" s="4" t="str">
        <f>IFERROR(VLOOKUP(I833,Config!$A:$G,7,0),"")</f>
        <v>Pack</v>
      </c>
      <c r="M833" s="4">
        <f>IFERROR(VLOOKUP(I833,Config!$A:$D,3,0),"")</f>
        <v>0</v>
      </c>
      <c r="N833" s="4">
        <f>IFERROR(VLOOKUP(I833,Config!$A:$F,6,0),"")</f>
        <v>0</v>
      </c>
    </row>
    <row r="834" spans="1:14" x14ac:dyDescent="0.25">
      <c r="A834" s="1">
        <v>834</v>
      </c>
      <c r="B834" s="4">
        <f t="shared" si="26"/>
        <v>2021</v>
      </c>
      <c r="C834" s="4">
        <f t="shared" si="27"/>
        <v>5</v>
      </c>
      <c r="D834" s="13">
        <v>44318</v>
      </c>
      <c r="E834" s="11">
        <v>0.45833333333333331</v>
      </c>
      <c r="G834" s="4" t="s">
        <v>74</v>
      </c>
      <c r="I834" s="1" t="s">
        <v>23</v>
      </c>
      <c r="J834" s="4" t="str">
        <f>IFERROR(VLOOKUP(I834,Config!$A:$B,2,0),"")</f>
        <v>Giấy lau phòng sạch (55% cellulose, 45% polyester)</v>
      </c>
      <c r="K834" s="1">
        <v>10</v>
      </c>
      <c r="L834" s="4" t="str">
        <f>IFERROR(VLOOKUP(I834,Config!$A:$G,7,0),"")</f>
        <v>Pack</v>
      </c>
      <c r="M834" s="4">
        <f>IFERROR(VLOOKUP(I834,Config!$A:$D,3,0),"")</f>
        <v>0</v>
      </c>
      <c r="N834" s="4">
        <f>IFERROR(VLOOKUP(I834,Config!$A:$F,6,0),"")</f>
        <v>0</v>
      </c>
    </row>
    <row r="835" spans="1:14" x14ac:dyDescent="0.25">
      <c r="A835" s="1">
        <v>835</v>
      </c>
      <c r="B835" s="4">
        <f t="shared" si="26"/>
        <v>2021</v>
      </c>
      <c r="C835" s="4">
        <f t="shared" si="27"/>
        <v>5</v>
      </c>
      <c r="D835" s="13">
        <v>44318</v>
      </c>
      <c r="E835" s="11">
        <v>0.45833333333333331</v>
      </c>
      <c r="G835" s="4" t="s">
        <v>74</v>
      </c>
      <c r="I835" s="1" t="s">
        <v>29</v>
      </c>
      <c r="J835" s="4" t="str">
        <f>IFERROR(VLOOKUP(I835,Config!$A:$B,2,0),"")</f>
        <v>Khẩu trang</v>
      </c>
      <c r="K835" s="1">
        <v>4</v>
      </c>
      <c r="L835" s="4" t="str">
        <f>IFERROR(VLOOKUP(I835,Config!$A:$G,7,0),"")</f>
        <v>Pack</v>
      </c>
      <c r="M835" s="4">
        <f>IFERROR(VLOOKUP(I835,Config!$A:$D,3,0),"")</f>
        <v>0</v>
      </c>
      <c r="N835" s="4">
        <f>IFERROR(VLOOKUP(I835,Config!$A:$F,6,0),"")</f>
        <v>0</v>
      </c>
    </row>
    <row r="836" spans="1:14" x14ac:dyDescent="0.25">
      <c r="A836" s="1">
        <v>836</v>
      </c>
      <c r="B836" s="4">
        <f t="shared" si="26"/>
        <v>2021</v>
      </c>
      <c r="C836" s="4">
        <f t="shared" si="27"/>
        <v>5</v>
      </c>
      <c r="D836" s="13">
        <v>44318</v>
      </c>
      <c r="E836" s="11">
        <v>0.45833333333333331</v>
      </c>
      <c r="G836" s="4" t="s">
        <v>74</v>
      </c>
      <c r="I836" s="1" t="s">
        <v>424</v>
      </c>
      <c r="J836" s="4" t="str">
        <f>IFERROR(VLOOKUP(I836,Config!$A:$B,2,0),"")</f>
        <v>Găng tay tĩnh điện màu trắng ( Sz: M)</v>
      </c>
      <c r="K836" s="1">
        <v>60</v>
      </c>
      <c r="L836" s="4" t="str">
        <f>IFERROR(VLOOKUP(I836,Config!$A:$G,7,0),"")</f>
        <v>Pair</v>
      </c>
      <c r="M836" s="4">
        <f>IFERROR(VLOOKUP(I836,Config!$A:$D,3,0),"")</f>
        <v>0</v>
      </c>
      <c r="N836" s="4">
        <f>IFERROR(VLOOKUP(I836,Config!$A:$F,6,0),"")</f>
        <v>0</v>
      </c>
    </row>
    <row r="837" spans="1:14" x14ac:dyDescent="0.25">
      <c r="A837" s="1">
        <v>837</v>
      </c>
      <c r="B837" s="4">
        <f t="shared" si="26"/>
        <v>2021</v>
      </c>
      <c r="C837" s="4">
        <f t="shared" si="27"/>
        <v>5</v>
      </c>
      <c r="D837" s="13">
        <v>44318</v>
      </c>
      <c r="E837" s="11">
        <v>0.45833333333333331</v>
      </c>
      <c r="G837" s="4" t="s">
        <v>74</v>
      </c>
      <c r="I837" s="1" t="s">
        <v>426</v>
      </c>
      <c r="J837" s="4" t="str">
        <f>IFERROR(VLOOKUP(I837,Config!$A:$B,2,0),"")</f>
        <v>PL Splice Tape 8mm for ASM  FUJI DETECTI</v>
      </c>
      <c r="K837" s="1">
        <v>7</v>
      </c>
      <c r="L837" s="4" t="str">
        <f>IFERROR(VLOOKUP(I837,Config!$A:$G,7,0),"")</f>
        <v>Box</v>
      </c>
      <c r="M837" s="4">
        <f>IFERROR(VLOOKUP(I837,Config!$A:$D,3,0),"")</f>
        <v>0</v>
      </c>
      <c r="N837" s="4">
        <f>IFERROR(VLOOKUP(I837,Config!$A:$F,6,0),"")</f>
        <v>0</v>
      </c>
    </row>
    <row r="838" spans="1:14" x14ac:dyDescent="0.25">
      <c r="A838" s="1">
        <v>838</v>
      </c>
      <c r="B838" s="4">
        <f t="shared" si="26"/>
        <v>2021</v>
      </c>
      <c r="C838" s="4">
        <f t="shared" si="27"/>
        <v>5</v>
      </c>
      <c r="D838" s="13">
        <v>44319</v>
      </c>
      <c r="E838" s="11">
        <v>0.375</v>
      </c>
      <c r="G838" s="4" t="s">
        <v>74</v>
      </c>
      <c r="I838" s="1" t="s">
        <v>28</v>
      </c>
      <c r="J838" s="4" t="str">
        <f>IFERROR(VLOOKUP(I838,Config!$A:$B,2,0),"")</f>
        <v>Cồn IPA</v>
      </c>
      <c r="K838" s="1">
        <v>2</v>
      </c>
      <c r="L838" s="4" t="str">
        <f>IFERROR(VLOOKUP(I838,Config!$A:$G,7,0),"")</f>
        <v>Lít</v>
      </c>
      <c r="M838" s="4">
        <f>IFERROR(VLOOKUP(I838,Config!$A:$D,3,0),"")</f>
        <v>0</v>
      </c>
      <c r="N838" s="4">
        <f>IFERROR(VLOOKUP(I838,Config!$A:$F,6,0),"")</f>
        <v>0</v>
      </c>
    </row>
    <row r="839" spans="1:14" x14ac:dyDescent="0.25">
      <c r="A839" s="1">
        <v>839</v>
      </c>
      <c r="B839" s="4">
        <f t="shared" si="26"/>
        <v>2021</v>
      </c>
      <c r="C839" s="4">
        <f t="shared" si="27"/>
        <v>5</v>
      </c>
      <c r="D839" s="13">
        <v>44319</v>
      </c>
      <c r="E839" s="11">
        <v>0.375</v>
      </c>
      <c r="G839" s="4" t="s">
        <v>74</v>
      </c>
      <c r="I839" s="24" t="s">
        <v>43</v>
      </c>
      <c r="J839" s="4" t="str">
        <f>IFERROR(VLOOKUP(I839,Config!$A:$B,2,0),"")</f>
        <v>Băng dính chịu nhiệt PET( Màu đồng ) 10mm*33m</v>
      </c>
      <c r="K839" s="1">
        <v>10</v>
      </c>
      <c r="L839" s="4" t="str">
        <f>IFERROR(VLOOKUP(I839,Config!$A:$G,7,0),"")</f>
        <v>Reel</v>
      </c>
      <c r="M839" s="4">
        <f>IFERROR(VLOOKUP(I839,Config!$A:$D,3,0),"")</f>
        <v>0</v>
      </c>
      <c r="N839" s="4">
        <f>IFERROR(VLOOKUP(I839,Config!$A:$F,6,0),"")</f>
        <v>0</v>
      </c>
    </row>
    <row r="840" spans="1:14" x14ac:dyDescent="0.25">
      <c r="A840" s="1">
        <v>840</v>
      </c>
      <c r="B840" s="4">
        <f t="shared" si="26"/>
        <v>2021</v>
      </c>
      <c r="C840" s="4">
        <f t="shared" si="27"/>
        <v>5</v>
      </c>
      <c r="D840" s="13">
        <v>44320</v>
      </c>
      <c r="E840" s="11">
        <v>0.4375</v>
      </c>
      <c r="G840" s="4" t="s">
        <v>74</v>
      </c>
      <c r="I840" s="1" t="s">
        <v>28</v>
      </c>
      <c r="J840" s="4" t="str">
        <f>IFERROR(VLOOKUP(I840,Config!$A:$B,2,0),"")</f>
        <v>Cồn IPA</v>
      </c>
      <c r="K840" s="1">
        <v>2</v>
      </c>
      <c r="L840" s="4" t="str">
        <f>IFERROR(VLOOKUP(I840,Config!$A:$G,7,0),"")</f>
        <v>Lít</v>
      </c>
      <c r="M840" s="4">
        <f>IFERROR(VLOOKUP(I840,Config!$A:$D,3,0),"")</f>
        <v>0</v>
      </c>
      <c r="N840" s="4">
        <f>IFERROR(VLOOKUP(I840,Config!$A:$F,6,0),"")</f>
        <v>0</v>
      </c>
    </row>
    <row r="841" spans="1:14" x14ac:dyDescent="0.25">
      <c r="A841" s="1">
        <v>841</v>
      </c>
      <c r="B841" s="4">
        <f t="shared" si="26"/>
        <v>2021</v>
      </c>
      <c r="C841" s="4">
        <f t="shared" si="27"/>
        <v>5</v>
      </c>
      <c r="D841" s="13">
        <v>44320</v>
      </c>
      <c r="E841" s="11">
        <v>0.4375</v>
      </c>
      <c r="G841" s="4" t="s">
        <v>74</v>
      </c>
      <c r="I841" s="1" t="s">
        <v>25</v>
      </c>
      <c r="J841" s="4" t="str">
        <f>IFERROR(VLOOKUP(I841,Config!$A:$B,2,0),"")</f>
        <v>MPM Cleaning Roll 380*300*10m</v>
      </c>
      <c r="K841" s="1">
        <v>10</v>
      </c>
      <c r="L841" s="4" t="str">
        <f>IFERROR(VLOOKUP(I841,Config!$A:$G,7,0),"")</f>
        <v>Reel</v>
      </c>
      <c r="M841" s="4">
        <f>IFERROR(VLOOKUP(I841,Config!$A:$D,3,0),"")</f>
        <v>0</v>
      </c>
      <c r="N841" s="4">
        <f>IFERROR(VLOOKUP(I841,Config!$A:$F,6,0),"")</f>
        <v>0</v>
      </c>
    </row>
    <row r="842" spans="1:14" x14ac:dyDescent="0.25">
      <c r="A842" s="1">
        <v>842</v>
      </c>
      <c r="B842" s="4">
        <f t="shared" si="26"/>
        <v>2021</v>
      </c>
      <c r="C842" s="4">
        <f t="shared" si="27"/>
        <v>5</v>
      </c>
      <c r="D842" s="13">
        <v>44320</v>
      </c>
      <c r="E842" s="11">
        <v>0.4375</v>
      </c>
      <c r="G842" s="4" t="s">
        <v>74</v>
      </c>
      <c r="I842" s="1" t="s">
        <v>22</v>
      </c>
      <c r="J842" s="4" t="str">
        <f>IFERROR(VLOOKUP(I842,Config!$A:$B,2,0),"")</f>
        <v>Khăn lau phòng sạch (100% polyester)</v>
      </c>
      <c r="K842" s="1">
        <v>1</v>
      </c>
      <c r="L842" s="4" t="str">
        <f>IFERROR(VLOOKUP(I842,Config!$A:$G,7,0),"")</f>
        <v>Pack</v>
      </c>
      <c r="M842" s="4">
        <f>IFERROR(VLOOKUP(I842,Config!$A:$D,3,0),"")</f>
        <v>0</v>
      </c>
      <c r="N842" s="4">
        <f>IFERROR(VLOOKUP(I842,Config!$A:$F,6,0),"")</f>
        <v>0</v>
      </c>
    </row>
    <row r="843" spans="1:14" x14ac:dyDescent="0.25">
      <c r="A843" s="1">
        <v>843</v>
      </c>
      <c r="B843" s="4">
        <f t="shared" si="26"/>
        <v>2021</v>
      </c>
      <c r="C843" s="4">
        <f t="shared" si="27"/>
        <v>5</v>
      </c>
      <c r="D843" s="13">
        <v>44321</v>
      </c>
      <c r="E843" s="11">
        <v>0.59375</v>
      </c>
      <c r="G843" s="4" t="s">
        <v>74</v>
      </c>
      <c r="I843" s="1" t="s">
        <v>29</v>
      </c>
      <c r="J843" s="4" t="str">
        <f>IFERROR(VLOOKUP(I843,Config!$A:$B,2,0),"")</f>
        <v>Khẩu trang</v>
      </c>
      <c r="K843" s="1">
        <v>6</v>
      </c>
      <c r="L843" s="4" t="str">
        <f>IFERROR(VLOOKUP(I843,Config!$A:$G,7,0),"")</f>
        <v>Pack</v>
      </c>
      <c r="M843" s="4">
        <f>IFERROR(VLOOKUP(I843,Config!$A:$D,3,0),"")</f>
        <v>0</v>
      </c>
      <c r="N843" s="4">
        <f>IFERROR(VLOOKUP(I843,Config!$A:$F,6,0),"")</f>
        <v>0</v>
      </c>
    </row>
    <row r="844" spans="1:14" x14ac:dyDescent="0.25">
      <c r="A844" s="1">
        <v>844</v>
      </c>
      <c r="B844" s="4">
        <f t="shared" si="26"/>
        <v>2021</v>
      </c>
      <c r="C844" s="4">
        <f t="shared" si="27"/>
        <v>5</v>
      </c>
      <c r="D844" s="13">
        <v>44321</v>
      </c>
      <c r="E844" s="11">
        <v>0.59375</v>
      </c>
      <c r="G844" s="4" t="s">
        <v>74</v>
      </c>
      <c r="I844" s="1" t="s">
        <v>424</v>
      </c>
      <c r="J844" s="4" t="str">
        <f>IFERROR(VLOOKUP(I844,Config!$A:$B,2,0),"")</f>
        <v>Găng tay tĩnh điện màu trắng ( Sz: M)</v>
      </c>
      <c r="K844" s="1">
        <v>60</v>
      </c>
      <c r="L844" s="4" t="str">
        <f>IFERROR(VLOOKUP(I844,Config!$A:$G,7,0),"")</f>
        <v>Pair</v>
      </c>
      <c r="M844" s="4">
        <f>IFERROR(VLOOKUP(I844,Config!$A:$D,3,0),"")</f>
        <v>0</v>
      </c>
      <c r="N844" s="4">
        <f>IFERROR(VLOOKUP(I844,Config!$A:$F,6,0),"")</f>
        <v>0</v>
      </c>
    </row>
    <row r="845" spans="1:14" x14ac:dyDescent="0.25">
      <c r="A845" s="1">
        <v>845</v>
      </c>
      <c r="B845" s="4">
        <f t="shared" si="26"/>
        <v>2021</v>
      </c>
      <c r="C845" s="4">
        <f t="shared" si="27"/>
        <v>5</v>
      </c>
      <c r="D845" s="13">
        <v>44321</v>
      </c>
      <c r="E845" s="11">
        <v>0.59375</v>
      </c>
      <c r="G845" s="4" t="s">
        <v>74</v>
      </c>
      <c r="I845" s="1" t="s">
        <v>22</v>
      </c>
      <c r="J845" s="4" t="str">
        <f>IFERROR(VLOOKUP(I845,Config!$A:$B,2,0),"")</f>
        <v>Khăn lau phòng sạch (100% polyester)</v>
      </c>
      <c r="K845" s="1">
        <v>1</v>
      </c>
      <c r="L845" s="4" t="str">
        <f>IFERROR(VLOOKUP(I845,Config!$A:$G,7,0),"")</f>
        <v>Pack</v>
      </c>
      <c r="M845" s="4">
        <f>IFERROR(VLOOKUP(I845,Config!$A:$D,3,0),"")</f>
        <v>0</v>
      </c>
      <c r="N845" s="4">
        <f>IFERROR(VLOOKUP(I845,Config!$A:$F,6,0),"")</f>
        <v>0</v>
      </c>
    </row>
    <row r="846" spans="1:14" x14ac:dyDescent="0.25">
      <c r="A846" s="1">
        <v>846</v>
      </c>
      <c r="B846" s="4">
        <f t="shared" si="26"/>
        <v>2021</v>
      </c>
      <c r="C846" s="4">
        <f t="shared" si="27"/>
        <v>5</v>
      </c>
      <c r="D846" s="13">
        <v>44321</v>
      </c>
      <c r="E846" s="11">
        <v>0.59375</v>
      </c>
      <c r="G846" s="4" t="s">
        <v>74</v>
      </c>
      <c r="I846" s="1" t="s">
        <v>23</v>
      </c>
      <c r="J846" s="4" t="str">
        <f>IFERROR(VLOOKUP(I846,Config!$A:$B,2,0),"")</f>
        <v>Giấy lau phòng sạch (55% cellulose, 45% polyester)</v>
      </c>
      <c r="K846" s="1">
        <v>2</v>
      </c>
      <c r="L846" s="4" t="str">
        <f>IFERROR(VLOOKUP(I846,Config!$A:$G,7,0),"")</f>
        <v>Pack</v>
      </c>
      <c r="M846" s="4">
        <f>IFERROR(VLOOKUP(I846,Config!$A:$D,3,0),"")</f>
        <v>0</v>
      </c>
      <c r="N846" s="4">
        <f>IFERROR(VLOOKUP(I846,Config!$A:$F,6,0),"")</f>
        <v>0</v>
      </c>
    </row>
    <row r="847" spans="1:14" x14ac:dyDescent="0.25">
      <c r="A847" s="1">
        <v>847</v>
      </c>
      <c r="B847" s="4">
        <f t="shared" si="26"/>
        <v>2021</v>
      </c>
      <c r="C847" s="4">
        <f t="shared" si="27"/>
        <v>5</v>
      </c>
      <c r="D847" s="13">
        <v>44321</v>
      </c>
      <c r="E847" s="11">
        <v>0.59375</v>
      </c>
      <c r="G847" s="4" t="s">
        <v>74</v>
      </c>
      <c r="I847" s="1" t="s">
        <v>25</v>
      </c>
      <c r="J847" s="4" t="str">
        <f>IFERROR(VLOOKUP(I847,Config!$A:$B,2,0),"")</f>
        <v>MPM Cleaning Roll 380*300*10m</v>
      </c>
      <c r="K847" s="1">
        <v>5</v>
      </c>
      <c r="L847" s="4" t="str">
        <f>IFERROR(VLOOKUP(I847,Config!$A:$G,7,0),"")</f>
        <v>Reel</v>
      </c>
      <c r="M847" s="4">
        <f>IFERROR(VLOOKUP(I847,Config!$A:$D,3,0),"")</f>
        <v>0</v>
      </c>
      <c r="N847" s="4">
        <f>IFERROR(VLOOKUP(I847,Config!$A:$F,6,0),"")</f>
        <v>0</v>
      </c>
    </row>
    <row r="848" spans="1:14" x14ac:dyDescent="0.25">
      <c r="A848" s="1">
        <v>848</v>
      </c>
      <c r="B848" s="4">
        <f t="shared" si="26"/>
        <v>2021</v>
      </c>
      <c r="C848" s="4">
        <f t="shared" si="27"/>
        <v>5</v>
      </c>
      <c r="D848" s="13">
        <v>44321</v>
      </c>
      <c r="E848" s="11">
        <v>0.59375</v>
      </c>
      <c r="G848" s="4" t="s">
        <v>74</v>
      </c>
      <c r="I848" s="1" t="s">
        <v>28</v>
      </c>
      <c r="J848" s="4" t="str">
        <f>IFERROR(VLOOKUP(I848,Config!$A:$B,2,0),"")</f>
        <v>Cồn IPA</v>
      </c>
      <c r="K848" s="1">
        <v>4.5</v>
      </c>
      <c r="L848" s="4" t="str">
        <f>IFERROR(VLOOKUP(I848,Config!$A:$G,7,0),"")</f>
        <v>Lít</v>
      </c>
      <c r="M848" s="4">
        <f>IFERROR(VLOOKUP(I848,Config!$A:$D,3,0),"")</f>
        <v>0</v>
      </c>
      <c r="N848" s="4">
        <f>IFERROR(VLOOKUP(I848,Config!$A:$F,6,0),"")</f>
        <v>0</v>
      </c>
    </row>
    <row r="849" spans="1:14" x14ac:dyDescent="0.25">
      <c r="A849" s="1">
        <v>849</v>
      </c>
      <c r="B849" s="4">
        <f t="shared" si="26"/>
        <v>2021</v>
      </c>
      <c r="C849" s="4">
        <f t="shared" si="27"/>
        <v>5</v>
      </c>
      <c r="D849" s="13">
        <v>44321</v>
      </c>
      <c r="E849" s="11">
        <v>0.59375</v>
      </c>
      <c r="G849" s="4" t="s">
        <v>74</v>
      </c>
      <c r="I849" s="1" t="s">
        <v>28</v>
      </c>
      <c r="J849" s="4" t="str">
        <f>IFERROR(VLOOKUP(I849,Config!$A:$B,2,0),"")</f>
        <v>Cồn IPA</v>
      </c>
      <c r="K849" s="1">
        <v>2.5</v>
      </c>
      <c r="L849" s="4" t="str">
        <f>IFERROR(VLOOKUP(I849,Config!$A:$G,7,0),"")</f>
        <v>Lít</v>
      </c>
      <c r="M849" s="4">
        <f>IFERROR(VLOOKUP(I849,Config!$A:$D,3,0),"")</f>
        <v>0</v>
      </c>
      <c r="N849" s="4">
        <f>IFERROR(VLOOKUP(I849,Config!$A:$F,6,0),"")</f>
        <v>0</v>
      </c>
    </row>
    <row r="850" spans="1:14" x14ac:dyDescent="0.25">
      <c r="A850" s="1">
        <v>850</v>
      </c>
      <c r="B850" s="4">
        <f t="shared" si="26"/>
        <v>2021</v>
      </c>
      <c r="C850" s="4">
        <f t="shared" si="27"/>
        <v>5</v>
      </c>
      <c r="D850" s="13">
        <v>44321</v>
      </c>
      <c r="E850" s="11">
        <v>0.59375</v>
      </c>
      <c r="G850" s="4" t="s">
        <v>74</v>
      </c>
      <c r="I850" s="1" t="s">
        <v>22</v>
      </c>
      <c r="J850" s="4" t="str">
        <f>IFERROR(VLOOKUP(I850,Config!$A:$B,2,0),"")</f>
        <v>Khăn lau phòng sạch (100% polyester)</v>
      </c>
      <c r="K850" s="1">
        <v>3</v>
      </c>
      <c r="L850" s="4" t="str">
        <f>IFERROR(VLOOKUP(I850,Config!$A:$G,7,0),"")</f>
        <v>Pack</v>
      </c>
      <c r="M850" s="4">
        <f>IFERROR(VLOOKUP(I850,Config!$A:$D,3,0),"")</f>
        <v>0</v>
      </c>
      <c r="N850" s="4">
        <f>IFERROR(VLOOKUP(I850,Config!$A:$F,6,0),"")</f>
        <v>0</v>
      </c>
    </row>
    <row r="851" spans="1:14" x14ac:dyDescent="0.25">
      <c r="A851" s="1">
        <v>851</v>
      </c>
      <c r="B851" s="4">
        <f t="shared" si="26"/>
        <v>2021</v>
      </c>
      <c r="C851" s="4">
        <f t="shared" si="27"/>
        <v>5</v>
      </c>
      <c r="D851" s="13">
        <v>44321</v>
      </c>
      <c r="E851" s="11">
        <v>0.59375</v>
      </c>
      <c r="G851" s="4" t="s">
        <v>74</v>
      </c>
      <c r="I851" s="1" t="s">
        <v>23</v>
      </c>
      <c r="J851" s="4" t="str">
        <f>IFERROR(VLOOKUP(I851,Config!$A:$B,2,0),"")</f>
        <v>Giấy lau phòng sạch (55% cellulose, 45% polyester)</v>
      </c>
      <c r="K851" s="1">
        <v>3</v>
      </c>
      <c r="L851" s="4" t="str">
        <f>IFERROR(VLOOKUP(I851,Config!$A:$G,7,0),"")</f>
        <v>Pack</v>
      </c>
      <c r="M851" s="4">
        <f>IFERROR(VLOOKUP(I851,Config!$A:$D,3,0),"")</f>
        <v>0</v>
      </c>
      <c r="N851" s="4">
        <f>IFERROR(VLOOKUP(I851,Config!$A:$F,6,0),"")</f>
        <v>0</v>
      </c>
    </row>
    <row r="852" spans="1:14" x14ac:dyDescent="0.25">
      <c r="A852" s="1">
        <v>852</v>
      </c>
      <c r="B852" s="4">
        <f t="shared" si="26"/>
        <v>2021</v>
      </c>
      <c r="C852" s="4">
        <f t="shared" si="27"/>
        <v>5</v>
      </c>
      <c r="D852" s="13">
        <v>44322</v>
      </c>
      <c r="E852" s="11">
        <v>0.66666666666666663</v>
      </c>
      <c r="G852" s="4" t="s">
        <v>74</v>
      </c>
      <c r="I852" s="1" t="s">
        <v>28</v>
      </c>
      <c r="J852" s="4" t="str">
        <f>IFERROR(VLOOKUP(I852,Config!$A:$B,2,0),"")</f>
        <v>Cồn IPA</v>
      </c>
      <c r="K852" s="1">
        <v>4</v>
      </c>
      <c r="L852" s="4" t="str">
        <f>IFERROR(VLOOKUP(I852,Config!$A:$G,7,0),"")</f>
        <v>Lít</v>
      </c>
      <c r="M852" s="4">
        <f>IFERROR(VLOOKUP(I852,Config!$A:$D,3,0),"")</f>
        <v>0</v>
      </c>
      <c r="N852" s="4">
        <f>IFERROR(VLOOKUP(I852,Config!$A:$F,6,0),"")</f>
        <v>0</v>
      </c>
    </row>
    <row r="853" spans="1:14" x14ac:dyDescent="0.25">
      <c r="A853" s="1">
        <v>853</v>
      </c>
      <c r="B853" s="4">
        <f t="shared" si="26"/>
        <v>2021</v>
      </c>
      <c r="C853" s="4">
        <f t="shared" si="27"/>
        <v>5</v>
      </c>
      <c r="D853" s="13">
        <v>44322</v>
      </c>
      <c r="E853" s="11">
        <v>0.66666666666666663</v>
      </c>
      <c r="G853" s="4" t="s">
        <v>74</v>
      </c>
      <c r="I853" s="1" t="s">
        <v>25</v>
      </c>
      <c r="J853" s="4" t="str">
        <f>IFERROR(VLOOKUP(I853,Config!$A:$B,2,0),"")</f>
        <v>MPM Cleaning Roll 380*300*10m</v>
      </c>
      <c r="K853" s="1">
        <v>15</v>
      </c>
      <c r="L853" s="4" t="str">
        <f>IFERROR(VLOOKUP(I853,Config!$A:$G,7,0),"")</f>
        <v>Reel</v>
      </c>
      <c r="M853" s="4">
        <f>IFERROR(VLOOKUP(I853,Config!$A:$D,3,0),"")</f>
        <v>0</v>
      </c>
      <c r="N853" s="4">
        <f>IFERROR(VLOOKUP(I853,Config!$A:$F,6,0),"")</f>
        <v>0</v>
      </c>
    </row>
    <row r="854" spans="1:14" x14ac:dyDescent="0.25">
      <c r="A854" s="1">
        <v>854</v>
      </c>
      <c r="B854" s="4">
        <f t="shared" si="26"/>
        <v>2021</v>
      </c>
      <c r="C854" s="4">
        <f t="shared" si="27"/>
        <v>5</v>
      </c>
      <c r="D854" s="13">
        <v>44322</v>
      </c>
      <c r="E854" s="11">
        <v>0.66666666666666663</v>
      </c>
      <c r="G854" s="4" t="s">
        <v>74</v>
      </c>
      <c r="I854" s="1" t="s">
        <v>23</v>
      </c>
      <c r="J854" s="4" t="str">
        <f>IFERROR(VLOOKUP(I854,Config!$A:$B,2,0),"")</f>
        <v>Giấy lau phòng sạch (55% cellulose, 45% polyester)</v>
      </c>
      <c r="K854" s="1">
        <v>1</v>
      </c>
      <c r="L854" s="4" t="str">
        <f>IFERROR(VLOOKUP(I854,Config!$A:$G,7,0),"")</f>
        <v>Pack</v>
      </c>
      <c r="M854" s="4">
        <f>IFERROR(VLOOKUP(I854,Config!$A:$D,3,0),"")</f>
        <v>0</v>
      </c>
      <c r="N854" s="4">
        <f>IFERROR(VLOOKUP(I854,Config!$A:$F,6,0),"")</f>
        <v>0</v>
      </c>
    </row>
    <row r="855" spans="1:14" x14ac:dyDescent="0.25">
      <c r="A855" s="1">
        <v>855</v>
      </c>
      <c r="B855" s="4">
        <f t="shared" si="26"/>
        <v>2021</v>
      </c>
      <c r="C855" s="4">
        <f t="shared" si="27"/>
        <v>5</v>
      </c>
      <c r="D855" s="13">
        <v>44322</v>
      </c>
      <c r="E855" s="11">
        <v>0.66666666666666663</v>
      </c>
      <c r="G855" s="4" t="s">
        <v>74</v>
      </c>
      <c r="I855" s="1" t="s">
        <v>22</v>
      </c>
      <c r="J855" s="4" t="str">
        <f>IFERROR(VLOOKUP(I855,Config!$A:$B,2,0),"")</f>
        <v>Khăn lau phòng sạch (100% polyester)</v>
      </c>
      <c r="K855" s="1">
        <v>1</v>
      </c>
      <c r="L855" s="4" t="str">
        <f>IFERROR(VLOOKUP(I855,Config!$A:$G,7,0),"")</f>
        <v>Pack</v>
      </c>
      <c r="M855" s="4">
        <f>IFERROR(VLOOKUP(I855,Config!$A:$D,3,0),"")</f>
        <v>0</v>
      </c>
      <c r="N855" s="4">
        <f>IFERROR(VLOOKUP(I855,Config!$A:$F,6,0),"")</f>
        <v>0</v>
      </c>
    </row>
    <row r="856" spans="1:14" x14ac:dyDescent="0.25">
      <c r="A856" s="1">
        <v>856</v>
      </c>
      <c r="B856" s="4">
        <f t="shared" si="26"/>
        <v>2021</v>
      </c>
      <c r="C856" s="4">
        <f t="shared" si="27"/>
        <v>5</v>
      </c>
      <c r="D856" s="13">
        <v>44322</v>
      </c>
      <c r="E856" s="11">
        <v>0.66666666666666663</v>
      </c>
      <c r="G856" s="4" t="s">
        <v>74</v>
      </c>
      <c r="I856" s="24" t="s">
        <v>27</v>
      </c>
      <c r="J856" s="4" t="str">
        <f>IFERROR(VLOOKUP(I856,Config!$A:$B,2,0),"")</f>
        <v>Nitrile gloves size M</v>
      </c>
      <c r="K856" s="1">
        <v>3</v>
      </c>
      <c r="L856" s="4" t="str">
        <f>IFERROR(VLOOKUP(I856,Config!$A:$G,7,0),"")</f>
        <v>Pack</v>
      </c>
      <c r="M856" s="4">
        <f>IFERROR(VLOOKUP(I856,Config!$A:$D,3,0),"")</f>
        <v>0</v>
      </c>
      <c r="N856" s="4">
        <f>IFERROR(VLOOKUP(I856,Config!$A:$F,6,0),"")</f>
        <v>0</v>
      </c>
    </row>
    <row r="857" spans="1:14" x14ac:dyDescent="0.25">
      <c r="A857" s="1">
        <v>857</v>
      </c>
      <c r="B857" s="4">
        <f t="shared" si="26"/>
        <v>2021</v>
      </c>
      <c r="C857" s="4">
        <f t="shared" si="27"/>
        <v>5</v>
      </c>
      <c r="D857" s="13">
        <v>44322</v>
      </c>
      <c r="E857" s="11">
        <v>0.66666666666666663</v>
      </c>
      <c r="G857" s="4" t="s">
        <v>74</v>
      </c>
      <c r="I857" s="24" t="s">
        <v>43</v>
      </c>
      <c r="J857" s="4" t="str">
        <f>IFERROR(VLOOKUP(I857,Config!$A:$B,2,0),"")</f>
        <v>Băng dính chịu nhiệt PET( Màu đồng ) 10mm*33m</v>
      </c>
      <c r="K857" s="1">
        <v>15</v>
      </c>
      <c r="L857" s="4" t="str">
        <f>IFERROR(VLOOKUP(I857,Config!$A:$G,7,0),"")</f>
        <v>Reel</v>
      </c>
      <c r="M857" s="4">
        <f>IFERROR(VLOOKUP(I857,Config!$A:$D,3,0),"")</f>
        <v>0</v>
      </c>
      <c r="N857" s="4">
        <f>IFERROR(VLOOKUP(I857,Config!$A:$F,6,0),"")</f>
        <v>0</v>
      </c>
    </row>
    <row r="858" spans="1:14" x14ac:dyDescent="0.25">
      <c r="A858" s="1">
        <v>858</v>
      </c>
      <c r="B858" s="4">
        <f t="shared" si="26"/>
        <v>2021</v>
      </c>
      <c r="C858" s="4">
        <f t="shared" si="27"/>
        <v>5</v>
      </c>
      <c r="D858" s="13">
        <v>44322</v>
      </c>
      <c r="E858" s="11">
        <v>0.66666666666666663</v>
      </c>
      <c r="G858" s="4" t="s">
        <v>74</v>
      </c>
      <c r="I858" s="1" t="s">
        <v>426</v>
      </c>
      <c r="J858" s="4" t="str">
        <f>IFERROR(VLOOKUP(I858,Config!$A:$B,2,0),"")</f>
        <v>PL Splice Tape 8mm for ASM  FUJI DETECTI</v>
      </c>
      <c r="K858" s="1">
        <v>7</v>
      </c>
      <c r="L858" s="4" t="str">
        <f>IFERROR(VLOOKUP(I858,Config!$A:$G,7,0),"")</f>
        <v>Box</v>
      </c>
      <c r="M858" s="4">
        <f>IFERROR(VLOOKUP(I858,Config!$A:$D,3,0),"")</f>
        <v>0</v>
      </c>
      <c r="N858" s="4">
        <f>IFERROR(VLOOKUP(I858,Config!$A:$F,6,0),"")</f>
        <v>0</v>
      </c>
    </row>
    <row r="859" spans="1:14" x14ac:dyDescent="0.25">
      <c r="A859" s="1">
        <v>859</v>
      </c>
      <c r="B859" s="4">
        <f t="shared" si="26"/>
        <v>2021</v>
      </c>
      <c r="C859" s="4">
        <f t="shared" si="27"/>
        <v>5</v>
      </c>
      <c r="D859" s="13">
        <v>44322</v>
      </c>
      <c r="E859" s="11">
        <v>0.66666666666666663</v>
      </c>
      <c r="G859" s="4" t="s">
        <v>74</v>
      </c>
      <c r="I859" s="1" t="s">
        <v>28</v>
      </c>
      <c r="J859" s="4" t="str">
        <f>IFERROR(VLOOKUP(I859,Config!$A:$B,2,0),"")</f>
        <v>Cồn IPA</v>
      </c>
      <c r="K859" s="1">
        <v>4.5</v>
      </c>
      <c r="L859" s="4" t="str">
        <f>IFERROR(VLOOKUP(I859,Config!$A:$G,7,0),"")</f>
        <v>Lít</v>
      </c>
      <c r="M859" s="4">
        <f>IFERROR(VLOOKUP(I859,Config!$A:$D,3,0),"")</f>
        <v>0</v>
      </c>
      <c r="N859" s="4">
        <f>IFERROR(VLOOKUP(I859,Config!$A:$F,6,0),"")</f>
        <v>0</v>
      </c>
    </row>
    <row r="860" spans="1:14" x14ac:dyDescent="0.25">
      <c r="A860" s="1">
        <v>860</v>
      </c>
      <c r="B860" s="4">
        <f t="shared" si="26"/>
        <v>2021</v>
      </c>
      <c r="C860" s="4">
        <f t="shared" si="27"/>
        <v>5</v>
      </c>
      <c r="D860" s="13">
        <v>44323</v>
      </c>
      <c r="E860" s="11">
        <v>0.64583333333333337</v>
      </c>
      <c r="G860" s="4" t="s">
        <v>74</v>
      </c>
      <c r="I860" s="1" t="s">
        <v>28</v>
      </c>
      <c r="J860" s="4" t="str">
        <f>IFERROR(VLOOKUP(I860,Config!$A:$B,2,0),"")</f>
        <v>Cồn IPA</v>
      </c>
      <c r="K860" s="1">
        <v>4</v>
      </c>
      <c r="L860" s="4" t="str">
        <f>IFERROR(VLOOKUP(I860,Config!$A:$G,7,0),"")</f>
        <v>Lít</v>
      </c>
      <c r="M860" s="4">
        <f>IFERROR(VLOOKUP(I860,Config!$A:$D,3,0),"")</f>
        <v>0</v>
      </c>
      <c r="N860" s="4">
        <f>IFERROR(VLOOKUP(I860,Config!$A:$F,6,0),"")</f>
        <v>0</v>
      </c>
    </row>
    <row r="861" spans="1:14" x14ac:dyDescent="0.25">
      <c r="A861" s="1">
        <v>861</v>
      </c>
      <c r="B861" s="4">
        <f t="shared" si="26"/>
        <v>2021</v>
      </c>
      <c r="C861" s="4">
        <f t="shared" si="27"/>
        <v>5</v>
      </c>
      <c r="D861" s="13">
        <v>44323</v>
      </c>
      <c r="E861" s="11">
        <v>0.64583333333333337</v>
      </c>
      <c r="G861" s="4" t="s">
        <v>74</v>
      </c>
      <c r="I861" s="1" t="s">
        <v>22</v>
      </c>
      <c r="J861" s="4" t="str">
        <f>IFERROR(VLOOKUP(I861,Config!$A:$B,2,0),"")</f>
        <v>Khăn lau phòng sạch (100% polyester)</v>
      </c>
      <c r="K861" s="1">
        <v>4</v>
      </c>
      <c r="L861" s="4" t="str">
        <f>IFERROR(VLOOKUP(I861,Config!$A:$G,7,0),"")</f>
        <v>Pack</v>
      </c>
      <c r="M861" s="4">
        <f>IFERROR(VLOOKUP(I861,Config!$A:$D,3,0),"")</f>
        <v>0</v>
      </c>
      <c r="N861" s="4">
        <f>IFERROR(VLOOKUP(I861,Config!$A:$F,6,0),"")</f>
        <v>0</v>
      </c>
    </row>
    <row r="862" spans="1:14" x14ac:dyDescent="0.25">
      <c r="A862" s="1">
        <v>862</v>
      </c>
      <c r="B862" s="4">
        <f t="shared" si="26"/>
        <v>2021</v>
      </c>
      <c r="C862" s="4">
        <f t="shared" si="27"/>
        <v>5</v>
      </c>
      <c r="D862" s="13">
        <v>44323</v>
      </c>
      <c r="E862" s="11">
        <v>0.64583333333333337</v>
      </c>
      <c r="G862" s="4" t="s">
        <v>74</v>
      </c>
      <c r="I862" s="1" t="s">
        <v>25</v>
      </c>
      <c r="J862" s="4" t="str">
        <f>IFERROR(VLOOKUP(I862,Config!$A:$B,2,0),"")</f>
        <v>MPM Cleaning Roll 380*300*10m</v>
      </c>
      <c r="K862" s="1">
        <v>10</v>
      </c>
      <c r="L862" s="4" t="str">
        <f>IFERROR(VLOOKUP(I862,Config!$A:$G,7,0),"")</f>
        <v>Reel</v>
      </c>
      <c r="M862" s="4">
        <f>IFERROR(VLOOKUP(I862,Config!$A:$D,3,0),"")</f>
        <v>0</v>
      </c>
      <c r="N862" s="4">
        <f>IFERROR(VLOOKUP(I862,Config!$A:$F,6,0),"")</f>
        <v>0</v>
      </c>
    </row>
    <row r="863" spans="1:14" x14ac:dyDescent="0.25">
      <c r="A863" s="1">
        <v>863</v>
      </c>
      <c r="B863" s="4">
        <f t="shared" si="26"/>
        <v>2021</v>
      </c>
      <c r="C863" s="4">
        <f t="shared" si="27"/>
        <v>5</v>
      </c>
      <c r="D863" s="13">
        <v>44323</v>
      </c>
      <c r="E863" s="11">
        <v>0.64583333333333337</v>
      </c>
      <c r="G863" s="4" t="s">
        <v>74</v>
      </c>
      <c r="I863" s="57" t="s">
        <v>116</v>
      </c>
      <c r="J863" s="4" t="str">
        <f>IFERROR(VLOOKUP(I863,Config!$A:$B,2,0),"")</f>
        <v>Nozzle 4108</v>
      </c>
      <c r="K863" s="1">
        <v>6</v>
      </c>
      <c r="L863" s="4" t="str">
        <f>IFERROR(VLOOKUP(I863,Config!$A:$G,7,0),"")</f>
        <v>Pac</v>
      </c>
      <c r="M863" s="4">
        <f>IFERROR(VLOOKUP(I863,Config!$A:$D,3,0),"")</f>
        <v>0</v>
      </c>
      <c r="N863" s="4" t="str">
        <f>IFERROR(VLOOKUP(I863,Config!$A:$F,6,0),"")</f>
        <v>03103544-01</v>
      </c>
    </row>
    <row r="864" spans="1:14" x14ac:dyDescent="0.25">
      <c r="A864" s="1">
        <v>864</v>
      </c>
      <c r="B864" s="4">
        <f t="shared" si="26"/>
        <v>2021</v>
      </c>
      <c r="C864" s="4">
        <f t="shared" si="27"/>
        <v>5</v>
      </c>
      <c r="D864" s="13">
        <v>44323</v>
      </c>
      <c r="E864" s="11">
        <v>0.64583333333333337</v>
      </c>
      <c r="G864" s="4" t="s">
        <v>74</v>
      </c>
      <c r="I864" s="1" t="s">
        <v>28</v>
      </c>
      <c r="J864" s="4" t="str">
        <f>IFERROR(VLOOKUP(I864,Config!$A:$B,2,0),"")</f>
        <v>Cồn IPA</v>
      </c>
      <c r="K864" s="1">
        <v>2</v>
      </c>
      <c r="L864" s="4" t="str">
        <f>IFERROR(VLOOKUP(I864,Config!$A:$G,7,0),"")</f>
        <v>Lít</v>
      </c>
      <c r="M864" s="4">
        <f>IFERROR(VLOOKUP(I864,Config!$A:$D,3,0),"")</f>
        <v>0</v>
      </c>
      <c r="N864" s="4">
        <f>IFERROR(VLOOKUP(I864,Config!$A:$F,6,0),"")</f>
        <v>0</v>
      </c>
    </row>
    <row r="865" spans="1:14" x14ac:dyDescent="0.25">
      <c r="A865" s="1">
        <v>865</v>
      </c>
      <c r="B865" s="4">
        <f t="shared" si="26"/>
        <v>2021</v>
      </c>
      <c r="C865" s="4">
        <f t="shared" si="27"/>
        <v>5</v>
      </c>
      <c r="D865" s="13">
        <v>44323</v>
      </c>
      <c r="E865" s="11">
        <v>0.64583333333333337</v>
      </c>
      <c r="G865" s="4" t="s">
        <v>74</v>
      </c>
      <c r="I865" s="1" t="s">
        <v>424</v>
      </c>
      <c r="J865" s="4" t="str">
        <f>IFERROR(VLOOKUP(I865,Config!$A:$B,2,0),"")</f>
        <v>Găng tay tĩnh điện màu trắng ( Sz: M)</v>
      </c>
      <c r="K865" s="1">
        <v>30</v>
      </c>
      <c r="L865" s="4" t="str">
        <f>IFERROR(VLOOKUP(I865,Config!$A:$G,7,0),"")</f>
        <v>Pair</v>
      </c>
      <c r="M865" s="4">
        <f>IFERROR(VLOOKUP(I865,Config!$A:$D,3,0),"")</f>
        <v>0</v>
      </c>
      <c r="N865" s="4">
        <f>IFERROR(VLOOKUP(I865,Config!$A:$F,6,0),"")</f>
        <v>0</v>
      </c>
    </row>
    <row r="866" spans="1:14" x14ac:dyDescent="0.25">
      <c r="A866" s="1">
        <v>866</v>
      </c>
      <c r="B866" s="4">
        <f t="shared" si="26"/>
        <v>2021</v>
      </c>
      <c r="C866" s="4">
        <f t="shared" si="27"/>
        <v>5</v>
      </c>
      <c r="D866" s="13">
        <v>44323</v>
      </c>
      <c r="E866" s="11">
        <v>0.64583333333333337</v>
      </c>
      <c r="G866" s="4" t="s">
        <v>74</v>
      </c>
      <c r="I866" s="57" t="s">
        <v>242</v>
      </c>
      <c r="J866" s="4" t="str">
        <f>IFERROR(VLOOKUP(I866,Config!$A:$B,2,0),"")</f>
        <v>DP Driver CP20M2</v>
      </c>
      <c r="K866" s="1">
        <v>4</v>
      </c>
      <c r="L866" s="4" t="str">
        <f>IFERROR(VLOOKUP(I866,Config!$A:$G,7,0),"")</f>
        <v>Ea</v>
      </c>
      <c r="M866" s="4">
        <f>IFERROR(VLOOKUP(I866,Config!$A:$D,3,0),"")</f>
        <v>0</v>
      </c>
      <c r="N866" s="4" t="str">
        <f>IFERROR(VLOOKUP(I866,Config!$A:$F,6,0),"")</f>
        <v>03153682S04</v>
      </c>
    </row>
    <row r="867" spans="1:14" x14ac:dyDescent="0.25">
      <c r="A867" s="1">
        <v>867</v>
      </c>
      <c r="B867" s="4">
        <f t="shared" si="26"/>
        <v>2021</v>
      </c>
      <c r="C867" s="4">
        <f t="shared" si="27"/>
        <v>5</v>
      </c>
      <c r="D867" s="13">
        <v>44324</v>
      </c>
      <c r="E867" s="11">
        <v>0.44791666666666669</v>
      </c>
      <c r="G867" s="4" t="s">
        <v>74</v>
      </c>
      <c r="I867" s="1" t="s">
        <v>28</v>
      </c>
      <c r="J867" s="4" t="str">
        <f>IFERROR(VLOOKUP(I867,Config!$A:$B,2,0),"")</f>
        <v>Cồn IPA</v>
      </c>
      <c r="K867" s="1">
        <v>2</v>
      </c>
      <c r="L867" s="4" t="str">
        <f>IFERROR(VLOOKUP(I867,Config!$A:$G,7,0),"")</f>
        <v>Lít</v>
      </c>
      <c r="M867" s="4">
        <f>IFERROR(VLOOKUP(I867,Config!$A:$D,3,0),"")</f>
        <v>0</v>
      </c>
      <c r="N867" s="4">
        <f>IFERROR(VLOOKUP(I867,Config!$A:$F,6,0),"")</f>
        <v>0</v>
      </c>
    </row>
    <row r="868" spans="1:14" x14ac:dyDescent="0.25">
      <c r="A868" s="1">
        <v>868</v>
      </c>
      <c r="B868" s="4">
        <f t="shared" si="26"/>
        <v>2021</v>
      </c>
      <c r="C868" s="4">
        <f t="shared" si="27"/>
        <v>5</v>
      </c>
      <c r="D868" s="13">
        <v>44324</v>
      </c>
      <c r="E868" s="11">
        <v>0.44791666666666669</v>
      </c>
      <c r="G868" s="4" t="s">
        <v>74</v>
      </c>
      <c r="I868" s="1" t="s">
        <v>22</v>
      </c>
      <c r="J868" s="4" t="str">
        <f>IFERROR(VLOOKUP(I868,Config!$A:$B,2,0),"")</f>
        <v>Khăn lau phòng sạch (100% polyester)</v>
      </c>
      <c r="K868" s="1">
        <v>2</v>
      </c>
      <c r="L868" s="4" t="str">
        <f>IFERROR(VLOOKUP(I868,Config!$A:$G,7,0),"")</f>
        <v>Pack</v>
      </c>
      <c r="M868" s="4">
        <f>IFERROR(VLOOKUP(I868,Config!$A:$D,3,0),"")</f>
        <v>0</v>
      </c>
      <c r="N868" s="4">
        <f>IFERROR(VLOOKUP(I868,Config!$A:$F,6,0),"")</f>
        <v>0</v>
      </c>
    </row>
    <row r="869" spans="1:14" x14ac:dyDescent="0.25">
      <c r="A869" s="1">
        <v>869</v>
      </c>
      <c r="B869" s="4">
        <f t="shared" si="26"/>
        <v>2021</v>
      </c>
      <c r="C869" s="4">
        <f t="shared" si="27"/>
        <v>5</v>
      </c>
      <c r="D869" s="13">
        <v>44324</v>
      </c>
      <c r="E869" s="11">
        <v>0.44791666666666669</v>
      </c>
      <c r="G869" s="4" t="s">
        <v>74</v>
      </c>
      <c r="I869" s="1" t="s">
        <v>25</v>
      </c>
      <c r="J869" s="4" t="str">
        <f>IFERROR(VLOOKUP(I869,Config!$A:$B,2,0),"")</f>
        <v>MPM Cleaning Roll 380*300*10m</v>
      </c>
      <c r="K869" s="1">
        <v>5</v>
      </c>
      <c r="L869" s="4" t="str">
        <f>IFERROR(VLOOKUP(I869,Config!$A:$G,7,0),"")</f>
        <v>Reel</v>
      </c>
      <c r="M869" s="4">
        <f>IFERROR(VLOOKUP(I869,Config!$A:$D,3,0),"")</f>
        <v>0</v>
      </c>
      <c r="N869" s="4">
        <f>IFERROR(VLOOKUP(I869,Config!$A:$F,6,0),"")</f>
        <v>0</v>
      </c>
    </row>
    <row r="870" spans="1:14" x14ac:dyDescent="0.25">
      <c r="A870" s="1">
        <v>870</v>
      </c>
      <c r="B870" s="4">
        <f t="shared" si="26"/>
        <v>2021</v>
      </c>
      <c r="C870" s="4">
        <f t="shared" si="27"/>
        <v>5</v>
      </c>
      <c r="D870" s="13">
        <v>44324</v>
      </c>
      <c r="E870" s="11">
        <v>0.44791666666666669</v>
      </c>
      <c r="G870" s="4" t="s">
        <v>74</v>
      </c>
      <c r="I870" s="1" t="s">
        <v>23</v>
      </c>
      <c r="J870" s="4" t="str">
        <f>IFERROR(VLOOKUP(I870,Config!$A:$B,2,0),"")</f>
        <v>Giấy lau phòng sạch (55% cellulose, 45% polyester)</v>
      </c>
      <c r="K870" s="1">
        <v>2</v>
      </c>
      <c r="L870" s="4" t="str">
        <f>IFERROR(VLOOKUP(I870,Config!$A:$G,7,0),"")</f>
        <v>Pack</v>
      </c>
      <c r="M870" s="4">
        <f>IFERROR(VLOOKUP(I870,Config!$A:$D,3,0),"")</f>
        <v>0</v>
      </c>
      <c r="N870" s="4">
        <f>IFERROR(VLOOKUP(I870,Config!$A:$F,6,0),"")</f>
        <v>0</v>
      </c>
    </row>
    <row r="871" spans="1:14" x14ac:dyDescent="0.25">
      <c r="A871" s="1">
        <v>871</v>
      </c>
      <c r="B871" s="4">
        <f t="shared" si="26"/>
        <v>2021</v>
      </c>
      <c r="C871" s="4">
        <f t="shared" si="27"/>
        <v>5</v>
      </c>
      <c r="D871" s="13">
        <v>44324</v>
      </c>
      <c r="E871" s="11">
        <v>0.44791666666666669</v>
      </c>
      <c r="G871" s="4" t="s">
        <v>74</v>
      </c>
      <c r="I871" s="1" t="s">
        <v>426</v>
      </c>
      <c r="J871" s="4" t="str">
        <f>IFERROR(VLOOKUP(I871,Config!$A:$B,2,0),"")</f>
        <v>PL Splice Tape 8mm for ASM  FUJI DETECTI</v>
      </c>
      <c r="K871" s="1">
        <v>2</v>
      </c>
      <c r="L871" s="4" t="str">
        <f>IFERROR(VLOOKUP(I871,Config!$A:$G,7,0),"")</f>
        <v>Box</v>
      </c>
      <c r="M871" s="4">
        <f>IFERROR(VLOOKUP(I871,Config!$A:$D,3,0),"")</f>
        <v>0</v>
      </c>
      <c r="N871" s="4">
        <f>IFERROR(VLOOKUP(I871,Config!$A:$F,6,0),"")</f>
        <v>0</v>
      </c>
    </row>
    <row r="872" spans="1:14" x14ac:dyDescent="0.25">
      <c r="A872" s="1">
        <v>872</v>
      </c>
      <c r="B872" s="4">
        <f t="shared" si="26"/>
        <v>2021</v>
      </c>
      <c r="C872" s="4">
        <f t="shared" si="27"/>
        <v>5</v>
      </c>
      <c r="D872" s="13">
        <v>44324</v>
      </c>
      <c r="E872" s="11">
        <v>0.44791666666666669</v>
      </c>
      <c r="G872" s="4" t="s">
        <v>74</v>
      </c>
      <c r="I872" s="1" t="s">
        <v>50</v>
      </c>
      <c r="J872" s="4" t="str">
        <f>IFERROR(VLOOKUP(I872,Config!$A:$B,2,0),"")</f>
        <v>Tem in barcode Zebra</v>
      </c>
      <c r="K872" s="1">
        <v>4</v>
      </c>
      <c r="L872" s="4" t="str">
        <f>IFERROR(VLOOKUP(I872,Config!$A:$G,7,0),"")</f>
        <v>Reel</v>
      </c>
      <c r="M872" s="4">
        <f>IFERROR(VLOOKUP(I872,Config!$A:$D,3,0),"")</f>
        <v>0</v>
      </c>
      <c r="N872" s="4">
        <f>IFERROR(VLOOKUP(I872,Config!$A:$F,6,0),"")</f>
        <v>0</v>
      </c>
    </row>
    <row r="873" spans="1:14" x14ac:dyDescent="0.25">
      <c r="A873" s="1">
        <v>873</v>
      </c>
      <c r="B873" s="4">
        <f t="shared" si="26"/>
        <v>2021</v>
      </c>
      <c r="C873" s="4">
        <f t="shared" si="27"/>
        <v>5</v>
      </c>
      <c r="D873" s="13">
        <v>44324</v>
      </c>
      <c r="E873" s="11">
        <v>0.44791666666666669</v>
      </c>
      <c r="G873" s="4" t="s">
        <v>74</v>
      </c>
      <c r="I873" s="24" t="s">
        <v>43</v>
      </c>
      <c r="J873" s="4" t="str">
        <f>IFERROR(VLOOKUP(I873,Config!$A:$B,2,0),"")</f>
        <v>Băng dính chịu nhiệt PET( Màu đồng ) 10mm*33m</v>
      </c>
      <c r="K873" s="1">
        <v>20</v>
      </c>
      <c r="L873" s="4" t="str">
        <f>IFERROR(VLOOKUP(I873,Config!$A:$G,7,0),"")</f>
        <v>Reel</v>
      </c>
      <c r="M873" s="4">
        <f>IFERROR(VLOOKUP(I873,Config!$A:$D,3,0),"")</f>
        <v>0</v>
      </c>
      <c r="N873" s="4">
        <f>IFERROR(VLOOKUP(I873,Config!$A:$F,6,0),"")</f>
        <v>0</v>
      </c>
    </row>
    <row r="874" spans="1:14" x14ac:dyDescent="0.25">
      <c r="A874" s="1">
        <v>874</v>
      </c>
      <c r="B874" s="4">
        <f t="shared" si="26"/>
        <v>2021</v>
      </c>
      <c r="C874" s="4">
        <f t="shared" si="27"/>
        <v>5</v>
      </c>
      <c r="D874" s="13">
        <v>44324</v>
      </c>
      <c r="E874" s="11">
        <v>0.44791666666666669</v>
      </c>
      <c r="G874" s="4" t="s">
        <v>74</v>
      </c>
      <c r="I874" s="1" t="s">
        <v>28</v>
      </c>
      <c r="J874" s="4" t="str">
        <f>IFERROR(VLOOKUP(I874,Config!$A:$B,2,0),"")</f>
        <v>Cồn IPA</v>
      </c>
      <c r="K874" s="1">
        <v>3</v>
      </c>
      <c r="L874" s="4" t="str">
        <f>IFERROR(VLOOKUP(I874,Config!$A:$G,7,0),"")</f>
        <v>Lít</v>
      </c>
      <c r="M874" s="4">
        <f>IFERROR(VLOOKUP(I874,Config!$A:$D,3,0),"")</f>
        <v>0</v>
      </c>
      <c r="N874" s="4">
        <f>IFERROR(VLOOKUP(I874,Config!$A:$F,6,0),"")</f>
        <v>0</v>
      </c>
    </row>
    <row r="875" spans="1:14" x14ac:dyDescent="0.25">
      <c r="A875" s="1">
        <v>875</v>
      </c>
      <c r="B875" s="4">
        <f t="shared" si="26"/>
        <v>2021</v>
      </c>
      <c r="C875" s="4">
        <f t="shared" si="27"/>
        <v>5</v>
      </c>
      <c r="D875" s="13">
        <v>44324</v>
      </c>
      <c r="E875" s="11">
        <v>0.44791666666666669</v>
      </c>
      <c r="G875" s="4" t="s">
        <v>74</v>
      </c>
      <c r="I875" s="1" t="s">
        <v>25</v>
      </c>
      <c r="J875" s="4" t="str">
        <f>IFERROR(VLOOKUP(I875,Config!$A:$B,2,0),"")</f>
        <v>MPM Cleaning Roll 380*300*10m</v>
      </c>
      <c r="K875" s="1">
        <v>15</v>
      </c>
      <c r="L875" s="4" t="str">
        <f>IFERROR(VLOOKUP(I875,Config!$A:$G,7,0),"")</f>
        <v>Reel</v>
      </c>
      <c r="M875" s="4">
        <f>IFERROR(VLOOKUP(I875,Config!$A:$D,3,0),"")</f>
        <v>0</v>
      </c>
      <c r="N875" s="4">
        <f>IFERROR(VLOOKUP(I875,Config!$A:$F,6,0),"")</f>
        <v>0</v>
      </c>
    </row>
    <row r="876" spans="1:14" x14ac:dyDescent="0.25">
      <c r="A876" s="1">
        <v>876</v>
      </c>
      <c r="B876" s="4">
        <f t="shared" si="26"/>
        <v>2021</v>
      </c>
      <c r="C876" s="4">
        <f t="shared" si="27"/>
        <v>5</v>
      </c>
      <c r="D876" s="13">
        <v>44324</v>
      </c>
      <c r="E876" s="11">
        <v>0.44791666666666669</v>
      </c>
      <c r="G876" s="4" t="s">
        <v>74</v>
      </c>
      <c r="I876" s="1" t="s">
        <v>22</v>
      </c>
      <c r="J876" s="4" t="str">
        <f>IFERROR(VLOOKUP(I876,Config!$A:$B,2,0),"")</f>
        <v>Khăn lau phòng sạch (100% polyester)</v>
      </c>
      <c r="K876" s="1">
        <v>2</v>
      </c>
      <c r="L876" s="4" t="str">
        <f>IFERROR(VLOOKUP(I876,Config!$A:$G,7,0),"")</f>
        <v>Pack</v>
      </c>
      <c r="M876" s="4">
        <f>IFERROR(VLOOKUP(I876,Config!$A:$D,3,0),"")</f>
        <v>0</v>
      </c>
      <c r="N876" s="4">
        <f>IFERROR(VLOOKUP(I876,Config!$A:$F,6,0),"")</f>
        <v>0</v>
      </c>
    </row>
    <row r="877" spans="1:14" x14ac:dyDescent="0.25">
      <c r="A877" s="1">
        <v>877</v>
      </c>
      <c r="B877" s="4">
        <f t="shared" si="26"/>
        <v>2021</v>
      </c>
      <c r="C877" s="4">
        <f t="shared" si="27"/>
        <v>5</v>
      </c>
      <c r="D877" s="13">
        <v>44324</v>
      </c>
      <c r="E877" s="11">
        <v>0.44791666666666669</v>
      </c>
      <c r="G877" s="4" t="s">
        <v>74</v>
      </c>
      <c r="I877" s="1" t="s">
        <v>23</v>
      </c>
      <c r="J877" s="4" t="str">
        <f>IFERROR(VLOOKUP(I877,Config!$A:$B,2,0),"")</f>
        <v>Giấy lau phòng sạch (55% cellulose, 45% polyester)</v>
      </c>
      <c r="K877" s="1">
        <v>2</v>
      </c>
      <c r="L877" s="4" t="str">
        <f>IFERROR(VLOOKUP(I877,Config!$A:$G,7,0),"")</f>
        <v>Pack</v>
      </c>
      <c r="M877" s="4">
        <f>IFERROR(VLOOKUP(I877,Config!$A:$D,3,0),"")</f>
        <v>0</v>
      </c>
      <c r="N877" s="4">
        <f>IFERROR(VLOOKUP(I877,Config!$A:$F,6,0),"")</f>
        <v>0</v>
      </c>
    </row>
    <row r="878" spans="1:14" x14ac:dyDescent="0.25">
      <c r="A878" s="1">
        <v>878</v>
      </c>
      <c r="B878" s="4">
        <f t="shared" si="26"/>
        <v>2021</v>
      </c>
      <c r="C878" s="4">
        <f t="shared" si="27"/>
        <v>5</v>
      </c>
      <c r="D878" s="13">
        <v>44326</v>
      </c>
      <c r="E878" s="11">
        <v>0.54166666666666663</v>
      </c>
      <c r="G878" s="4" t="s">
        <v>74</v>
      </c>
      <c r="I878" s="1" t="s">
        <v>28</v>
      </c>
      <c r="J878" s="4" t="str">
        <f>IFERROR(VLOOKUP(I878,Config!$A:$B,2,0),"")</f>
        <v>Cồn IPA</v>
      </c>
      <c r="K878" s="1">
        <v>4.5</v>
      </c>
      <c r="L878" s="4" t="str">
        <f>IFERROR(VLOOKUP(I878,Config!$A:$G,7,0),"")</f>
        <v>Lít</v>
      </c>
      <c r="M878" s="4">
        <f>IFERROR(VLOOKUP(I878,Config!$A:$D,3,0),"")</f>
        <v>0</v>
      </c>
      <c r="N878" s="4">
        <f>IFERROR(VLOOKUP(I878,Config!$A:$F,6,0),"")</f>
        <v>0</v>
      </c>
    </row>
    <row r="879" spans="1:14" x14ac:dyDescent="0.25">
      <c r="A879" s="1">
        <v>879</v>
      </c>
      <c r="B879" s="4">
        <f t="shared" si="26"/>
        <v>2021</v>
      </c>
      <c r="C879" s="4">
        <f t="shared" si="27"/>
        <v>5</v>
      </c>
      <c r="D879" s="13">
        <v>44326</v>
      </c>
      <c r="E879" s="11">
        <v>0.54166666666666663</v>
      </c>
      <c r="G879" s="4" t="s">
        <v>74</v>
      </c>
      <c r="I879" s="24" t="s">
        <v>27</v>
      </c>
      <c r="J879" s="4" t="str">
        <f>IFERROR(VLOOKUP(I879,Config!$A:$B,2,0),"")</f>
        <v>Nitrile gloves size M</v>
      </c>
      <c r="K879" s="1">
        <v>3</v>
      </c>
      <c r="L879" s="4" t="str">
        <f>IFERROR(VLOOKUP(I879,Config!$A:$G,7,0),"")</f>
        <v>Pack</v>
      </c>
      <c r="M879" s="4">
        <f>IFERROR(VLOOKUP(I879,Config!$A:$D,3,0),"")</f>
        <v>0</v>
      </c>
      <c r="N879" s="4">
        <f>IFERROR(VLOOKUP(I879,Config!$A:$F,6,0),"")</f>
        <v>0</v>
      </c>
    </row>
    <row r="880" spans="1:14" x14ac:dyDescent="0.25">
      <c r="A880" s="1">
        <v>880</v>
      </c>
      <c r="B880" s="4">
        <f t="shared" si="26"/>
        <v>2021</v>
      </c>
      <c r="C880" s="4">
        <f t="shared" si="27"/>
        <v>5</v>
      </c>
      <c r="D880" s="13">
        <v>44326</v>
      </c>
      <c r="E880" s="11">
        <v>0.54166666666666663</v>
      </c>
      <c r="G880" s="4" t="s">
        <v>74</v>
      </c>
      <c r="I880" s="1" t="s">
        <v>23</v>
      </c>
      <c r="J880" s="4" t="str">
        <f>IFERROR(VLOOKUP(I880,Config!$A:$B,2,0),"")</f>
        <v>Giấy lau phòng sạch (55% cellulose, 45% polyester)</v>
      </c>
      <c r="K880" s="1">
        <v>3</v>
      </c>
      <c r="L880" s="4" t="str">
        <f>IFERROR(VLOOKUP(I880,Config!$A:$G,7,0),"")</f>
        <v>Pack</v>
      </c>
      <c r="M880" s="4">
        <f>IFERROR(VLOOKUP(I880,Config!$A:$D,3,0),"")</f>
        <v>0</v>
      </c>
      <c r="N880" s="4">
        <f>IFERROR(VLOOKUP(I880,Config!$A:$F,6,0),"")</f>
        <v>0</v>
      </c>
    </row>
    <row r="881" spans="1:14" x14ac:dyDescent="0.25">
      <c r="A881" s="1">
        <v>881</v>
      </c>
      <c r="B881" s="4">
        <f t="shared" si="26"/>
        <v>2021</v>
      </c>
      <c r="C881" s="4">
        <f t="shared" si="27"/>
        <v>5</v>
      </c>
      <c r="D881" s="13">
        <v>44326</v>
      </c>
      <c r="E881" s="11">
        <v>0.54166666666666663</v>
      </c>
      <c r="G881" s="4" t="s">
        <v>74</v>
      </c>
      <c r="I881" s="1" t="s">
        <v>424</v>
      </c>
      <c r="J881" s="4" t="str">
        <f>IFERROR(VLOOKUP(I881,Config!$A:$B,2,0),"")</f>
        <v>Găng tay tĩnh điện màu trắng ( Sz: M)</v>
      </c>
      <c r="K881" s="1">
        <v>60</v>
      </c>
      <c r="L881" s="4" t="str">
        <f>IFERROR(VLOOKUP(I881,Config!$A:$G,7,0),"")</f>
        <v>Pair</v>
      </c>
      <c r="M881" s="4">
        <f>IFERROR(VLOOKUP(I881,Config!$A:$D,3,0),"")</f>
        <v>0</v>
      </c>
      <c r="N881" s="4">
        <f>IFERROR(VLOOKUP(I881,Config!$A:$F,6,0),"")</f>
        <v>0</v>
      </c>
    </row>
    <row r="882" spans="1:14" x14ac:dyDescent="0.25">
      <c r="A882" s="1">
        <v>882</v>
      </c>
      <c r="B882" s="4">
        <f t="shared" si="26"/>
        <v>2021</v>
      </c>
      <c r="C882" s="4">
        <f t="shared" si="27"/>
        <v>5</v>
      </c>
      <c r="D882" s="13">
        <v>44326</v>
      </c>
      <c r="E882" s="11">
        <v>0.54166666666666663</v>
      </c>
      <c r="G882" s="4" t="s">
        <v>74</v>
      </c>
      <c r="I882" s="1" t="s">
        <v>29</v>
      </c>
      <c r="J882" s="4" t="str">
        <f>IFERROR(VLOOKUP(I882,Config!$A:$B,2,0),"")</f>
        <v>Khẩu trang</v>
      </c>
      <c r="K882" s="1">
        <v>6</v>
      </c>
      <c r="L882" s="4" t="str">
        <f>IFERROR(VLOOKUP(I882,Config!$A:$G,7,0),"")</f>
        <v>Pack</v>
      </c>
      <c r="M882" s="4">
        <f>IFERROR(VLOOKUP(I882,Config!$A:$D,3,0),"")</f>
        <v>0</v>
      </c>
      <c r="N882" s="4">
        <f>IFERROR(VLOOKUP(I882,Config!$A:$F,6,0),"")</f>
        <v>0</v>
      </c>
    </row>
    <row r="883" spans="1:14" x14ac:dyDescent="0.25">
      <c r="A883" s="1">
        <v>883</v>
      </c>
      <c r="B883" s="4">
        <f t="shared" si="26"/>
        <v>2021</v>
      </c>
      <c r="C883" s="4">
        <f t="shared" si="27"/>
        <v>5</v>
      </c>
      <c r="D883" s="13">
        <v>44326</v>
      </c>
      <c r="E883" s="11">
        <v>0.54166666666666663</v>
      </c>
      <c r="G883" s="4" t="s">
        <v>74</v>
      </c>
      <c r="I883" s="57" t="s">
        <v>116</v>
      </c>
      <c r="J883" s="4" t="str">
        <f>IFERROR(VLOOKUP(I883,Config!$A:$B,2,0),"")</f>
        <v>Nozzle 4108</v>
      </c>
      <c r="K883" s="1">
        <v>24</v>
      </c>
      <c r="L883" s="4" t="str">
        <f>IFERROR(VLOOKUP(I883,Config!$A:$G,7,0),"")</f>
        <v>Pac</v>
      </c>
      <c r="M883" s="4">
        <f>IFERROR(VLOOKUP(I883,Config!$A:$D,3,0),"")</f>
        <v>0</v>
      </c>
      <c r="N883" s="4" t="str">
        <f>IFERROR(VLOOKUP(I883,Config!$A:$F,6,0),"")</f>
        <v>03103544-01</v>
      </c>
    </row>
    <row r="884" spans="1:14" x14ac:dyDescent="0.25">
      <c r="A884" s="1">
        <v>884</v>
      </c>
      <c r="B884" s="4">
        <f t="shared" si="26"/>
        <v>2021</v>
      </c>
      <c r="C884" s="4">
        <f t="shared" si="27"/>
        <v>5</v>
      </c>
      <c r="D884" s="13">
        <v>44327</v>
      </c>
      <c r="E884" s="11">
        <v>0.60416666666666663</v>
      </c>
      <c r="G884" s="4" t="s">
        <v>74</v>
      </c>
      <c r="I884" s="1" t="s">
        <v>22</v>
      </c>
      <c r="J884" s="4" t="str">
        <f>IFERROR(VLOOKUP(I884,Config!$A:$B,2,0),"")</f>
        <v>Khăn lau phòng sạch (100% polyester)</v>
      </c>
      <c r="K884" s="1">
        <v>1</v>
      </c>
      <c r="L884" s="4" t="str">
        <f>IFERROR(VLOOKUP(I884,Config!$A:$G,7,0),"")</f>
        <v>Pack</v>
      </c>
      <c r="M884" s="4">
        <f>IFERROR(VLOOKUP(I884,Config!$A:$D,3,0),"")</f>
        <v>0</v>
      </c>
      <c r="N884" s="4">
        <f>IFERROR(VLOOKUP(I884,Config!$A:$F,6,0),"")</f>
        <v>0</v>
      </c>
    </row>
    <row r="885" spans="1:14" x14ac:dyDescent="0.25">
      <c r="A885" s="1">
        <v>885</v>
      </c>
      <c r="B885" s="4">
        <f t="shared" si="26"/>
        <v>2021</v>
      </c>
      <c r="C885" s="4">
        <f t="shared" si="27"/>
        <v>5</v>
      </c>
      <c r="D885" s="13">
        <v>44327</v>
      </c>
      <c r="E885" s="11">
        <v>0.60416666666666663</v>
      </c>
      <c r="G885" s="4" t="s">
        <v>74</v>
      </c>
      <c r="I885" s="24" t="s">
        <v>27</v>
      </c>
      <c r="J885" s="4" t="str">
        <f>IFERROR(VLOOKUP(I885,Config!$A:$B,2,0),"")</f>
        <v>Nitrile gloves size M</v>
      </c>
      <c r="K885" s="1">
        <v>3</v>
      </c>
      <c r="L885" s="4" t="str">
        <f>IFERROR(VLOOKUP(I885,Config!$A:$G,7,0),"")</f>
        <v>Pack</v>
      </c>
      <c r="M885" s="4">
        <f>IFERROR(VLOOKUP(I885,Config!$A:$D,3,0),"")</f>
        <v>0</v>
      </c>
      <c r="N885" s="4">
        <f>IFERROR(VLOOKUP(I885,Config!$A:$F,6,0),"")</f>
        <v>0</v>
      </c>
    </row>
    <row r="886" spans="1:14" x14ac:dyDescent="0.25">
      <c r="A886" s="1">
        <v>886</v>
      </c>
      <c r="B886" s="4">
        <f t="shared" si="26"/>
        <v>2021</v>
      </c>
      <c r="C886" s="4">
        <f t="shared" si="27"/>
        <v>5</v>
      </c>
      <c r="D886" s="13">
        <v>44327</v>
      </c>
      <c r="E886" s="11">
        <v>0.60416666666666663</v>
      </c>
      <c r="G886" s="4" t="s">
        <v>74</v>
      </c>
      <c r="I886" s="1" t="s">
        <v>28</v>
      </c>
      <c r="J886" s="4" t="str">
        <f>IFERROR(VLOOKUP(I886,Config!$A:$B,2,0),"")</f>
        <v>Cồn IPA</v>
      </c>
      <c r="K886" s="1">
        <v>2.5</v>
      </c>
      <c r="L886" s="4" t="str">
        <f>IFERROR(VLOOKUP(I886,Config!$A:$G,7,0),"")</f>
        <v>Lít</v>
      </c>
      <c r="M886" s="4">
        <f>IFERROR(VLOOKUP(I886,Config!$A:$D,3,0),"")</f>
        <v>0</v>
      </c>
      <c r="N886" s="4">
        <f>IFERROR(VLOOKUP(I886,Config!$A:$F,6,0),"")</f>
        <v>0</v>
      </c>
    </row>
    <row r="887" spans="1:14" x14ac:dyDescent="0.25">
      <c r="A887" s="1">
        <v>887</v>
      </c>
      <c r="B887" s="4">
        <f t="shared" si="26"/>
        <v>2021</v>
      </c>
      <c r="C887" s="4">
        <f t="shared" si="27"/>
        <v>5</v>
      </c>
      <c r="D887" s="13">
        <v>44327</v>
      </c>
      <c r="E887" s="11">
        <v>0.60416666666666663</v>
      </c>
      <c r="G887" s="4" t="s">
        <v>74</v>
      </c>
      <c r="I887" s="1" t="s">
        <v>25</v>
      </c>
      <c r="J887" s="4" t="str">
        <f>IFERROR(VLOOKUP(I887,Config!$A:$B,2,0),"")</f>
        <v>MPM Cleaning Roll 380*300*10m</v>
      </c>
      <c r="K887" s="1">
        <v>5</v>
      </c>
      <c r="L887" s="4" t="str">
        <f>IFERROR(VLOOKUP(I887,Config!$A:$G,7,0),"")</f>
        <v>Reel</v>
      </c>
      <c r="M887" s="4">
        <f>IFERROR(VLOOKUP(I887,Config!$A:$D,3,0),"")</f>
        <v>0</v>
      </c>
      <c r="N887" s="4">
        <f>IFERROR(VLOOKUP(I887,Config!$A:$F,6,0),"")</f>
        <v>0</v>
      </c>
    </row>
    <row r="888" spans="1:14" x14ac:dyDescent="0.25">
      <c r="A888" s="1">
        <v>888</v>
      </c>
      <c r="B888" s="4">
        <f t="shared" si="26"/>
        <v>2021</v>
      </c>
      <c r="C888" s="4">
        <f t="shared" si="27"/>
        <v>5</v>
      </c>
      <c r="D888" s="13">
        <v>44327</v>
      </c>
      <c r="E888" s="11">
        <v>0.60416666666666663</v>
      </c>
      <c r="G888" s="4" t="s">
        <v>74</v>
      </c>
      <c r="I888" s="1" t="s">
        <v>28</v>
      </c>
      <c r="J888" s="4" t="str">
        <f>IFERROR(VLOOKUP(I888,Config!$A:$B,2,0),"")</f>
        <v>Cồn IPA</v>
      </c>
      <c r="K888" s="1">
        <v>2</v>
      </c>
      <c r="L888" s="4" t="str">
        <f>IFERROR(VLOOKUP(I888,Config!$A:$G,7,0),"")</f>
        <v>Lít</v>
      </c>
      <c r="M888" s="4">
        <f>IFERROR(VLOOKUP(I888,Config!$A:$D,3,0),"")</f>
        <v>0</v>
      </c>
      <c r="N888" s="4">
        <f>IFERROR(VLOOKUP(I888,Config!$A:$F,6,0),"")</f>
        <v>0</v>
      </c>
    </row>
    <row r="889" spans="1:14" x14ac:dyDescent="0.25">
      <c r="A889" s="1">
        <v>889</v>
      </c>
      <c r="B889" s="4">
        <f t="shared" si="26"/>
        <v>2021</v>
      </c>
      <c r="C889" s="4">
        <f t="shared" si="27"/>
        <v>5</v>
      </c>
      <c r="D889" s="13">
        <v>44327</v>
      </c>
      <c r="E889" s="11">
        <v>0.60416666666666663</v>
      </c>
      <c r="G889" s="4" t="s">
        <v>74</v>
      </c>
      <c r="I889" s="1" t="s">
        <v>22</v>
      </c>
      <c r="J889" s="4" t="str">
        <f>IFERROR(VLOOKUP(I889,Config!$A:$B,2,0),"")</f>
        <v>Khăn lau phòng sạch (100% polyester)</v>
      </c>
      <c r="K889" s="1">
        <v>1</v>
      </c>
      <c r="L889" s="4" t="str">
        <f>IFERROR(VLOOKUP(I889,Config!$A:$G,7,0),"")</f>
        <v>Pack</v>
      </c>
      <c r="M889" s="4">
        <f>IFERROR(VLOOKUP(I889,Config!$A:$D,3,0),"")</f>
        <v>0</v>
      </c>
      <c r="N889" s="4">
        <f>IFERROR(VLOOKUP(I889,Config!$A:$F,6,0),"")</f>
        <v>0</v>
      </c>
    </row>
    <row r="890" spans="1:14" x14ac:dyDescent="0.25">
      <c r="A890" s="1">
        <v>890</v>
      </c>
      <c r="B890" s="4">
        <f t="shared" si="26"/>
        <v>2021</v>
      </c>
      <c r="C890" s="4">
        <f t="shared" si="27"/>
        <v>5</v>
      </c>
      <c r="D890" s="13">
        <v>44327</v>
      </c>
      <c r="E890" s="11">
        <v>0.60416666666666663</v>
      </c>
      <c r="G890" s="4" t="s">
        <v>74</v>
      </c>
      <c r="I890" s="24" t="s">
        <v>27</v>
      </c>
      <c r="J890" s="4" t="str">
        <f>IFERROR(VLOOKUP(I890,Config!$A:$B,2,0),"")</f>
        <v>Nitrile gloves size M</v>
      </c>
      <c r="K890" s="1">
        <v>2</v>
      </c>
      <c r="L890" s="4" t="str">
        <f>IFERROR(VLOOKUP(I890,Config!$A:$G,7,0),"")</f>
        <v>Pack</v>
      </c>
      <c r="M890" s="4">
        <f>IFERROR(VLOOKUP(I890,Config!$A:$D,3,0),"")</f>
        <v>0</v>
      </c>
      <c r="N890" s="4">
        <f>IFERROR(VLOOKUP(I890,Config!$A:$F,6,0),"")</f>
        <v>0</v>
      </c>
    </row>
    <row r="891" spans="1:14" x14ac:dyDescent="0.25">
      <c r="A891" s="1">
        <v>891</v>
      </c>
      <c r="B891" s="4">
        <f t="shared" si="26"/>
        <v>2021</v>
      </c>
      <c r="C891" s="4">
        <f t="shared" si="27"/>
        <v>5</v>
      </c>
      <c r="D891" s="13">
        <v>44327</v>
      </c>
      <c r="E891" s="11">
        <v>0.60416666666666663</v>
      </c>
      <c r="G891" s="4" t="s">
        <v>74</v>
      </c>
      <c r="I891" s="1" t="s">
        <v>23</v>
      </c>
      <c r="J891" s="4" t="str">
        <f>IFERROR(VLOOKUP(I891,Config!$A:$B,2,0),"")</f>
        <v>Giấy lau phòng sạch (55% cellulose, 45% polyester)</v>
      </c>
      <c r="K891" s="1">
        <v>1</v>
      </c>
      <c r="L891" s="4" t="str">
        <f>IFERROR(VLOOKUP(I891,Config!$A:$G,7,0),"")</f>
        <v>Pack</v>
      </c>
      <c r="M891" s="4">
        <f>IFERROR(VLOOKUP(I891,Config!$A:$D,3,0),"")</f>
        <v>0</v>
      </c>
      <c r="N891" s="4">
        <f>IFERROR(VLOOKUP(I891,Config!$A:$F,6,0),"")</f>
        <v>0</v>
      </c>
    </row>
    <row r="892" spans="1:14" x14ac:dyDescent="0.25">
      <c r="A892" s="1">
        <v>892</v>
      </c>
      <c r="B892" s="4">
        <f t="shared" si="26"/>
        <v>2021</v>
      </c>
      <c r="C892" s="4">
        <f t="shared" si="27"/>
        <v>5</v>
      </c>
      <c r="D892" s="13">
        <v>44327</v>
      </c>
      <c r="E892" s="11">
        <v>0.60416666666666663</v>
      </c>
      <c r="G892" s="4" t="s">
        <v>74</v>
      </c>
      <c r="I892" s="1" t="s">
        <v>25</v>
      </c>
      <c r="J892" s="4" t="str">
        <f>IFERROR(VLOOKUP(I892,Config!$A:$B,2,0),"")</f>
        <v>MPM Cleaning Roll 380*300*10m</v>
      </c>
      <c r="K892" s="1">
        <v>5</v>
      </c>
      <c r="L892" s="4" t="str">
        <f>IFERROR(VLOOKUP(I892,Config!$A:$G,7,0),"")</f>
        <v>Reel</v>
      </c>
      <c r="M892" s="4">
        <f>IFERROR(VLOOKUP(I892,Config!$A:$D,3,0),"")</f>
        <v>0</v>
      </c>
      <c r="N892" s="4">
        <f>IFERROR(VLOOKUP(I892,Config!$A:$F,6,0),"")</f>
        <v>0</v>
      </c>
    </row>
    <row r="893" spans="1:14" x14ac:dyDescent="0.25">
      <c r="A893" s="1">
        <v>893</v>
      </c>
      <c r="B893" s="4">
        <f t="shared" si="26"/>
        <v>2021</v>
      </c>
      <c r="C893" s="4">
        <f t="shared" si="27"/>
        <v>5</v>
      </c>
      <c r="D893" s="13">
        <v>44327</v>
      </c>
      <c r="E893" s="11">
        <v>0.60416666666666663</v>
      </c>
      <c r="G893" s="4" t="s">
        <v>74</v>
      </c>
      <c r="I893" s="1" t="s">
        <v>426</v>
      </c>
      <c r="J893" s="4" t="str">
        <f>IFERROR(VLOOKUP(I893,Config!$A:$B,2,0),"")</f>
        <v>PL Splice Tape 8mm for ASM  FUJI DETECTI</v>
      </c>
      <c r="K893" s="1">
        <v>3</v>
      </c>
      <c r="L893" s="4" t="str">
        <f>IFERROR(VLOOKUP(I893,Config!$A:$G,7,0),"")</f>
        <v>Box</v>
      </c>
      <c r="M893" s="4">
        <f>IFERROR(VLOOKUP(I893,Config!$A:$D,3,0),"")</f>
        <v>0</v>
      </c>
      <c r="N893" s="4">
        <f>IFERROR(VLOOKUP(I893,Config!$A:$F,6,0),"")</f>
        <v>0</v>
      </c>
    </row>
    <row r="894" spans="1:14" x14ac:dyDescent="0.25">
      <c r="A894" s="1">
        <v>894</v>
      </c>
      <c r="B894" s="4">
        <f t="shared" si="26"/>
        <v>2021</v>
      </c>
      <c r="C894" s="4">
        <f t="shared" si="27"/>
        <v>5</v>
      </c>
      <c r="D894" s="13">
        <v>44328</v>
      </c>
      <c r="E894" s="11">
        <v>0.45833333333333331</v>
      </c>
      <c r="G894" s="4" t="s">
        <v>74</v>
      </c>
      <c r="I894" s="1" t="s">
        <v>424</v>
      </c>
      <c r="J894" s="4" t="str">
        <f>IFERROR(VLOOKUP(I894,Config!$A:$B,2,0),"")</f>
        <v>Găng tay tĩnh điện màu trắng ( Sz: M)</v>
      </c>
      <c r="K894" s="1">
        <v>10</v>
      </c>
      <c r="L894" s="4" t="str">
        <f>IFERROR(VLOOKUP(I894,Config!$A:$G,7,0),"")</f>
        <v>Pair</v>
      </c>
      <c r="M894" s="4">
        <f>IFERROR(VLOOKUP(I894,Config!$A:$D,3,0),"")</f>
        <v>0</v>
      </c>
      <c r="N894" s="4">
        <f>IFERROR(VLOOKUP(I894,Config!$A:$F,6,0),"")</f>
        <v>0</v>
      </c>
    </row>
    <row r="895" spans="1:14" x14ac:dyDescent="0.25">
      <c r="A895" s="1">
        <v>895</v>
      </c>
      <c r="B895" s="4">
        <f t="shared" si="26"/>
        <v>2021</v>
      </c>
      <c r="C895" s="4">
        <f t="shared" si="27"/>
        <v>5</v>
      </c>
      <c r="D895" s="13">
        <v>44328</v>
      </c>
      <c r="E895" s="11">
        <v>0.45833333333333331</v>
      </c>
      <c r="G895" s="4" t="s">
        <v>74</v>
      </c>
      <c r="I895" s="1" t="s">
        <v>29</v>
      </c>
      <c r="J895" s="4" t="str">
        <f>IFERROR(VLOOKUP(I895,Config!$A:$B,2,0),"")</f>
        <v>Khẩu trang</v>
      </c>
      <c r="K895" s="1">
        <v>2</v>
      </c>
      <c r="L895" s="4" t="str">
        <f>IFERROR(VLOOKUP(I895,Config!$A:$G,7,0),"")</f>
        <v>Pack</v>
      </c>
      <c r="M895" s="4">
        <f>IFERROR(VLOOKUP(I895,Config!$A:$D,3,0),"")</f>
        <v>0</v>
      </c>
      <c r="N895" s="4">
        <f>IFERROR(VLOOKUP(I895,Config!$A:$F,6,0),"")</f>
        <v>0</v>
      </c>
    </row>
    <row r="896" spans="1:14" x14ac:dyDescent="0.25">
      <c r="A896" s="1">
        <v>896</v>
      </c>
      <c r="B896" s="4">
        <f t="shared" si="26"/>
        <v>2021</v>
      </c>
      <c r="C896" s="4">
        <f t="shared" si="27"/>
        <v>5</v>
      </c>
      <c r="D896" s="13">
        <v>44328</v>
      </c>
      <c r="E896" s="11">
        <v>0.45833333333333331</v>
      </c>
      <c r="G896" s="4" t="s">
        <v>74</v>
      </c>
      <c r="I896" s="1" t="s">
        <v>25</v>
      </c>
      <c r="J896" s="4" t="str">
        <f>IFERROR(VLOOKUP(I896,Config!$A:$B,2,0),"")</f>
        <v>MPM Cleaning Roll 380*300*10m</v>
      </c>
      <c r="K896" s="1">
        <v>5</v>
      </c>
      <c r="L896" s="4" t="str">
        <f>IFERROR(VLOOKUP(I896,Config!$A:$G,7,0),"")</f>
        <v>Reel</v>
      </c>
      <c r="M896" s="4">
        <f>IFERROR(VLOOKUP(I896,Config!$A:$D,3,0),"")</f>
        <v>0</v>
      </c>
      <c r="N896" s="4">
        <f>IFERROR(VLOOKUP(I896,Config!$A:$F,6,0),"")</f>
        <v>0</v>
      </c>
    </row>
    <row r="897" spans="1:14" x14ac:dyDescent="0.25">
      <c r="A897" s="1">
        <v>897</v>
      </c>
      <c r="B897" s="4">
        <f t="shared" ref="B897:B960" si="28">YEAR(D897)</f>
        <v>2021</v>
      </c>
      <c r="C897" s="4">
        <f t="shared" ref="C897:C960" si="29">MONTH(D897)</f>
        <v>5</v>
      </c>
      <c r="D897" s="13">
        <v>44328</v>
      </c>
      <c r="E897" s="11">
        <v>0.45833333333333331</v>
      </c>
      <c r="G897" s="4" t="s">
        <v>74</v>
      </c>
      <c r="I897" s="1" t="s">
        <v>22</v>
      </c>
      <c r="J897" s="4" t="str">
        <f>IFERROR(VLOOKUP(I897,Config!$A:$B,2,0),"")</f>
        <v>Khăn lau phòng sạch (100% polyester)</v>
      </c>
      <c r="K897" s="1">
        <v>1</v>
      </c>
      <c r="L897" s="4" t="str">
        <f>IFERROR(VLOOKUP(I897,Config!$A:$G,7,0),"")</f>
        <v>Pack</v>
      </c>
      <c r="M897" s="4">
        <f>IFERROR(VLOOKUP(I897,Config!$A:$D,3,0),"")</f>
        <v>0</v>
      </c>
      <c r="N897" s="4">
        <f>IFERROR(VLOOKUP(I897,Config!$A:$F,6,0),"")</f>
        <v>0</v>
      </c>
    </row>
    <row r="898" spans="1:14" x14ac:dyDescent="0.25">
      <c r="A898" s="1">
        <v>898</v>
      </c>
      <c r="B898" s="4">
        <f t="shared" si="28"/>
        <v>2021</v>
      </c>
      <c r="C898" s="4">
        <f t="shared" si="29"/>
        <v>5</v>
      </c>
      <c r="D898" s="13">
        <v>44328</v>
      </c>
      <c r="E898" s="11">
        <v>0.45833333333333331</v>
      </c>
      <c r="G898" s="4" t="s">
        <v>74</v>
      </c>
      <c r="I898" s="24" t="s">
        <v>27</v>
      </c>
      <c r="J898" s="4" t="str">
        <f>IFERROR(VLOOKUP(I898,Config!$A:$B,2,0),"")</f>
        <v>Nitrile gloves size M</v>
      </c>
      <c r="K898" s="1">
        <v>2</v>
      </c>
      <c r="L898" s="4" t="str">
        <f>IFERROR(VLOOKUP(I898,Config!$A:$G,7,0),"")</f>
        <v>Pack</v>
      </c>
      <c r="M898" s="4">
        <f>IFERROR(VLOOKUP(I898,Config!$A:$D,3,0),"")</f>
        <v>0</v>
      </c>
      <c r="N898" s="4">
        <f>IFERROR(VLOOKUP(I898,Config!$A:$F,6,0),"")</f>
        <v>0</v>
      </c>
    </row>
    <row r="899" spans="1:14" x14ac:dyDescent="0.25">
      <c r="A899" s="1">
        <v>899</v>
      </c>
      <c r="B899" s="4">
        <f t="shared" si="28"/>
        <v>2021</v>
      </c>
      <c r="C899" s="4">
        <f t="shared" si="29"/>
        <v>5</v>
      </c>
      <c r="D899" s="13">
        <v>44328</v>
      </c>
      <c r="E899" s="11">
        <v>0.45833333333333331</v>
      </c>
      <c r="G899" s="4" t="s">
        <v>74</v>
      </c>
      <c r="I899" s="1" t="s">
        <v>28</v>
      </c>
      <c r="J899" s="4" t="str">
        <f>IFERROR(VLOOKUP(I899,Config!$A:$B,2,0),"")</f>
        <v>Cồn IPA</v>
      </c>
      <c r="K899" s="1">
        <v>3</v>
      </c>
      <c r="L899" s="4" t="str">
        <f>IFERROR(VLOOKUP(I899,Config!$A:$G,7,0),"")</f>
        <v>Lít</v>
      </c>
      <c r="M899" s="4">
        <f>IFERROR(VLOOKUP(I899,Config!$A:$D,3,0),"")</f>
        <v>0</v>
      </c>
      <c r="N899" s="4">
        <f>IFERROR(VLOOKUP(I899,Config!$A:$F,6,0),"")</f>
        <v>0</v>
      </c>
    </row>
    <row r="900" spans="1:14" x14ac:dyDescent="0.25">
      <c r="A900" s="1">
        <v>900</v>
      </c>
      <c r="B900" s="4">
        <f t="shared" si="28"/>
        <v>2021</v>
      </c>
      <c r="C900" s="4">
        <f t="shared" si="29"/>
        <v>5</v>
      </c>
      <c r="D900" s="13">
        <v>44328</v>
      </c>
      <c r="E900" s="11">
        <v>0.45833333333333331</v>
      </c>
      <c r="G900" s="4" t="s">
        <v>74</v>
      </c>
      <c r="I900" s="57" t="s">
        <v>31</v>
      </c>
      <c r="J900" s="4" t="str">
        <f>IFERROR(VLOOKUP(I900,Config!$A:$B,2,0),"")</f>
        <v>Băng dính vàng 5cm</v>
      </c>
      <c r="K900" s="1">
        <v>10</v>
      </c>
      <c r="L900" s="4" t="str">
        <f>IFERROR(VLOOKUP(I900,Config!$A:$G,7,0),"")</f>
        <v>Reel</v>
      </c>
      <c r="M900" s="4">
        <f>IFERROR(VLOOKUP(I900,Config!$A:$D,3,0),"")</f>
        <v>0</v>
      </c>
      <c r="N900" s="4">
        <f>IFERROR(VLOOKUP(I900,Config!$A:$F,6,0),"")</f>
        <v>0</v>
      </c>
    </row>
    <row r="901" spans="1:14" x14ac:dyDescent="0.25">
      <c r="A901" s="1">
        <v>901</v>
      </c>
      <c r="B901" s="4">
        <f t="shared" si="28"/>
        <v>2021</v>
      </c>
      <c r="C901" s="4">
        <f t="shared" si="29"/>
        <v>5</v>
      </c>
      <c r="D901" s="13">
        <v>44328</v>
      </c>
      <c r="E901" s="11">
        <v>0.45833333333333331</v>
      </c>
      <c r="G901" s="4" t="s">
        <v>74</v>
      </c>
      <c r="I901" s="57" t="s">
        <v>32</v>
      </c>
      <c r="J901" s="4" t="str">
        <f>IFERROR(VLOOKUP(I901,Config!$A:$B,2,0),"")</f>
        <v>Băng dính vàng 10 cm</v>
      </c>
      <c r="K901" s="1">
        <v>10</v>
      </c>
      <c r="L901" s="4" t="str">
        <f>IFERROR(VLOOKUP(I901,Config!$A:$G,7,0),"")</f>
        <v>Reel</v>
      </c>
      <c r="M901" s="4">
        <f>IFERROR(VLOOKUP(I901,Config!$A:$D,3,0),"")</f>
        <v>0</v>
      </c>
      <c r="N901" s="4">
        <f>IFERROR(VLOOKUP(I901,Config!$A:$F,6,0),"")</f>
        <v>0</v>
      </c>
    </row>
    <row r="902" spans="1:14" x14ac:dyDescent="0.25">
      <c r="A902" s="1">
        <v>902</v>
      </c>
      <c r="B902" s="4">
        <f t="shared" si="28"/>
        <v>2021</v>
      </c>
      <c r="C902" s="4">
        <f t="shared" si="29"/>
        <v>5</v>
      </c>
      <c r="D902" s="13">
        <v>44328</v>
      </c>
      <c r="E902" s="11">
        <v>0.45833333333333331</v>
      </c>
      <c r="G902" s="4" t="s">
        <v>74</v>
      </c>
      <c r="I902" s="57" t="s">
        <v>33</v>
      </c>
      <c r="J902" s="4" t="str">
        <f>IFERROR(VLOOKUP(I902,Config!$A:$B,2,0),"")</f>
        <v>Băng dính xanh dương 5cm</v>
      </c>
      <c r="K902" s="1">
        <v>1</v>
      </c>
      <c r="L902" s="4" t="str">
        <f>IFERROR(VLOOKUP(I902,Config!$A:$G,7,0),"")</f>
        <v>Reel</v>
      </c>
      <c r="M902" s="4">
        <f>IFERROR(VLOOKUP(I902,Config!$A:$D,3,0),"")</f>
        <v>0</v>
      </c>
      <c r="N902" s="4">
        <f>IFERROR(VLOOKUP(I902,Config!$A:$F,6,0),"")</f>
        <v>0</v>
      </c>
    </row>
    <row r="903" spans="1:14" x14ac:dyDescent="0.25">
      <c r="A903" s="1">
        <v>903</v>
      </c>
      <c r="B903" s="4">
        <f t="shared" si="28"/>
        <v>2021</v>
      </c>
      <c r="C903" s="4">
        <f t="shared" si="29"/>
        <v>5</v>
      </c>
      <c r="D903" s="13">
        <v>44328</v>
      </c>
      <c r="E903" s="11">
        <v>0.45833333333333331</v>
      </c>
      <c r="G903" s="4" t="s">
        <v>74</v>
      </c>
      <c r="I903" s="57" t="s">
        <v>36</v>
      </c>
      <c r="J903" s="4" t="str">
        <f>IFERROR(VLOOKUP(I903,Config!$A:$B,2,0),"")</f>
        <v>Băng dính đỏ 1cm</v>
      </c>
      <c r="K903" s="1">
        <v>1</v>
      </c>
      <c r="L903" s="4" t="str">
        <f>IFERROR(VLOOKUP(I903,Config!$A:$G,7,0),"")</f>
        <v>Reel</v>
      </c>
      <c r="M903" s="4">
        <f>IFERROR(VLOOKUP(I903,Config!$A:$D,3,0),"")</f>
        <v>0</v>
      </c>
      <c r="N903" s="4">
        <f>IFERROR(VLOOKUP(I903,Config!$A:$F,6,0),"")</f>
        <v>0</v>
      </c>
    </row>
    <row r="904" spans="1:14" x14ac:dyDescent="0.25">
      <c r="A904" s="1">
        <v>904</v>
      </c>
      <c r="B904" s="4">
        <f t="shared" si="28"/>
        <v>2021</v>
      </c>
      <c r="C904" s="4">
        <f t="shared" si="29"/>
        <v>5</v>
      </c>
      <c r="D904" s="13">
        <v>44328</v>
      </c>
      <c r="E904" s="11">
        <v>0.45833333333333331</v>
      </c>
      <c r="G904" s="4" t="s">
        <v>74</v>
      </c>
      <c r="I904" s="57" t="s">
        <v>39</v>
      </c>
      <c r="J904" s="4" t="str">
        <f>IFERROR(VLOOKUP(I904,Config!$A:$B,2,0),"")</f>
        <v>Băng dính đen 1cm</v>
      </c>
      <c r="K904" s="1">
        <v>2</v>
      </c>
      <c r="L904" s="4" t="str">
        <f>IFERROR(VLOOKUP(I904,Config!$A:$G,7,0),"")</f>
        <v>Reel</v>
      </c>
      <c r="M904" s="4">
        <f>IFERROR(VLOOKUP(I904,Config!$A:$D,3,0),"")</f>
        <v>0</v>
      </c>
      <c r="N904" s="4">
        <f>IFERROR(VLOOKUP(I904,Config!$A:$F,6,0),"")</f>
        <v>0</v>
      </c>
    </row>
    <row r="905" spans="1:14" x14ac:dyDescent="0.25">
      <c r="A905" s="1">
        <v>905</v>
      </c>
      <c r="B905" s="4">
        <f t="shared" si="28"/>
        <v>2021</v>
      </c>
      <c r="C905" s="4">
        <f t="shared" si="29"/>
        <v>5</v>
      </c>
      <c r="D905" s="13">
        <v>44328</v>
      </c>
      <c r="E905" s="11">
        <v>0.45833333333333331</v>
      </c>
      <c r="G905" s="4" t="s">
        <v>74</v>
      </c>
      <c r="I905" s="57" t="s">
        <v>40</v>
      </c>
      <c r="J905" s="4" t="str">
        <f>IFERROR(VLOOKUP(I905,Config!$A:$B,2,0),"")</f>
        <v>Băng dính sọc trắng hồng</v>
      </c>
      <c r="K905" s="1">
        <v>1</v>
      </c>
      <c r="L905" s="4" t="str">
        <f>IFERROR(VLOOKUP(I905,Config!$A:$G,7,0),"")</f>
        <v>Reel</v>
      </c>
      <c r="M905" s="4">
        <f>IFERROR(VLOOKUP(I905,Config!$A:$D,3,0),"")</f>
        <v>0</v>
      </c>
      <c r="N905" s="4">
        <f>IFERROR(VLOOKUP(I905,Config!$A:$F,6,0),"")</f>
        <v>0</v>
      </c>
    </row>
    <row r="906" spans="1:14" x14ac:dyDescent="0.25">
      <c r="A906" s="1">
        <v>906</v>
      </c>
      <c r="B906" s="4">
        <f t="shared" si="28"/>
        <v>2021</v>
      </c>
      <c r="C906" s="4">
        <f t="shared" si="29"/>
        <v>5</v>
      </c>
      <c r="D906" s="13">
        <v>44329</v>
      </c>
      <c r="E906" s="11">
        <v>0.57291666666666663</v>
      </c>
      <c r="G906" s="4" t="s">
        <v>74</v>
      </c>
      <c r="I906" s="57" t="s">
        <v>41</v>
      </c>
      <c r="J906" s="4" t="str">
        <f>IFERROR(VLOOKUP(I906,Config!$A:$B,2,0),"")</f>
        <v>Băng dính trong suốt</v>
      </c>
      <c r="K906" s="1">
        <v>11</v>
      </c>
      <c r="L906" s="4" t="str">
        <f>IFERROR(VLOOKUP(I906,Config!$A:$G,7,0),"")</f>
        <v>Reel</v>
      </c>
      <c r="M906" s="4">
        <f>IFERROR(VLOOKUP(I906,Config!$A:$D,3,0),"")</f>
        <v>0</v>
      </c>
      <c r="N906" s="4">
        <f>IFERROR(VLOOKUP(I906,Config!$A:$F,6,0),"")</f>
        <v>0</v>
      </c>
    </row>
    <row r="907" spans="1:14" x14ac:dyDescent="0.25">
      <c r="A907" s="1">
        <v>907</v>
      </c>
      <c r="B907" s="4">
        <f t="shared" si="28"/>
        <v>2021</v>
      </c>
      <c r="C907" s="4">
        <f t="shared" si="29"/>
        <v>5</v>
      </c>
      <c r="D907" s="13">
        <v>44329</v>
      </c>
      <c r="E907" s="11">
        <v>0.57291666666666663</v>
      </c>
      <c r="G907" s="4" t="s">
        <v>74</v>
      </c>
      <c r="I907" s="57" t="s">
        <v>45</v>
      </c>
      <c r="J907" s="4" t="str">
        <f>IFERROR(VLOOKUP(I907,Config!$A:$B,2,0),"")</f>
        <v>Băng dính dán LCR</v>
      </c>
      <c r="K907" s="1">
        <v>2</v>
      </c>
      <c r="L907" s="4" t="str">
        <f>IFERROR(VLOOKUP(I907,Config!$A:$G,7,0),"")</f>
        <v>Reel</v>
      </c>
      <c r="M907" s="4">
        <f>IFERROR(VLOOKUP(I907,Config!$A:$D,3,0),"")</f>
        <v>0</v>
      </c>
      <c r="N907" s="4">
        <f>IFERROR(VLOOKUP(I907,Config!$A:$F,6,0),"")</f>
        <v>0</v>
      </c>
    </row>
    <row r="908" spans="1:14" x14ac:dyDescent="0.25">
      <c r="A908" s="1">
        <v>908</v>
      </c>
      <c r="B908" s="4">
        <f t="shared" si="28"/>
        <v>2021</v>
      </c>
      <c r="C908" s="4">
        <f t="shared" si="29"/>
        <v>5</v>
      </c>
      <c r="D908" s="13">
        <v>44329</v>
      </c>
      <c r="E908" s="11">
        <v>0.57291666666666663</v>
      </c>
      <c r="G908" s="4" t="s">
        <v>74</v>
      </c>
      <c r="I908" s="57" t="s">
        <v>46</v>
      </c>
      <c r="J908" s="4" t="str">
        <f>IFERROR(VLOOKUP(I908,Config!$A:$B,2,0),"")</f>
        <v>Băng dính 3M vệ sinh Nozzle</v>
      </c>
      <c r="K908" s="1">
        <v>1</v>
      </c>
      <c r="L908" s="4" t="str">
        <f>IFERROR(VLOOKUP(I908,Config!$A:$G,7,0),"")</f>
        <v>Reel</v>
      </c>
      <c r="M908" s="4">
        <f>IFERROR(VLOOKUP(I908,Config!$A:$D,3,0),"")</f>
        <v>0</v>
      </c>
      <c r="N908" s="4">
        <f>IFERROR(VLOOKUP(I908,Config!$A:$F,6,0),"")</f>
        <v>0</v>
      </c>
    </row>
    <row r="909" spans="1:14" x14ac:dyDescent="0.25">
      <c r="A909" s="1">
        <v>909</v>
      </c>
      <c r="B909" s="4">
        <f t="shared" si="28"/>
        <v>2021</v>
      </c>
      <c r="C909" s="4">
        <f t="shared" si="29"/>
        <v>5</v>
      </c>
      <c r="D909" s="13">
        <v>44329</v>
      </c>
      <c r="E909" s="11">
        <v>0.57291666666666663</v>
      </c>
      <c r="G909" s="4" t="s">
        <v>74</v>
      </c>
      <c r="I909" s="57" t="s">
        <v>48</v>
      </c>
      <c r="J909" s="4" t="str">
        <f>IFERROR(VLOOKUP(I909,Config!$A:$B,2,0),"")</f>
        <v xml:space="preserve">Bút tô bad mark </v>
      </c>
      <c r="K909" s="1">
        <v>2</v>
      </c>
      <c r="L909" s="4" t="str">
        <f>IFERROR(VLOOKUP(I909,Config!$A:$G,7,0),"")</f>
        <v>Box</v>
      </c>
      <c r="M909" s="4">
        <f>IFERROR(VLOOKUP(I909,Config!$A:$D,3,0),"")</f>
        <v>0</v>
      </c>
      <c r="N909" s="4">
        <f>IFERROR(VLOOKUP(I909,Config!$A:$F,6,0),"")</f>
        <v>0</v>
      </c>
    </row>
    <row r="910" spans="1:14" x14ac:dyDescent="0.25">
      <c r="A910" s="1">
        <v>910</v>
      </c>
      <c r="B910" s="4">
        <f t="shared" si="28"/>
        <v>2021</v>
      </c>
      <c r="C910" s="4">
        <f t="shared" si="29"/>
        <v>5</v>
      </c>
      <c r="D910" s="13">
        <v>44329</v>
      </c>
      <c r="E910" s="11">
        <v>0.57291666666666663</v>
      </c>
      <c r="G910" s="4" t="s">
        <v>74</v>
      </c>
      <c r="I910" s="57" t="s">
        <v>49</v>
      </c>
      <c r="J910" s="4" t="str">
        <f>IFERROR(VLOOKUP(I910,Config!$A:$B,2,0),"")</f>
        <v>Băng dính bạc</v>
      </c>
      <c r="K910" s="1">
        <v>1</v>
      </c>
      <c r="L910" s="4" t="str">
        <f>IFERROR(VLOOKUP(I910,Config!$A:$G,7,0),"")</f>
        <v>Reel</v>
      </c>
      <c r="M910" s="4">
        <f>IFERROR(VLOOKUP(I910,Config!$A:$D,3,0),"")</f>
        <v>0</v>
      </c>
      <c r="N910" s="4">
        <f>IFERROR(VLOOKUP(I910,Config!$A:$F,6,0),"")</f>
        <v>0</v>
      </c>
    </row>
    <row r="911" spans="1:14" x14ac:dyDescent="0.25">
      <c r="A911" s="1">
        <v>911</v>
      </c>
      <c r="B911" s="4">
        <f t="shared" si="28"/>
        <v>2021</v>
      </c>
      <c r="C911" s="4">
        <f t="shared" si="29"/>
        <v>5</v>
      </c>
      <c r="D911" s="13">
        <v>44329</v>
      </c>
      <c r="E911" s="11">
        <v>0.57291666666666663</v>
      </c>
      <c r="G911" s="4" t="s">
        <v>74</v>
      </c>
      <c r="I911" s="57" t="s">
        <v>55</v>
      </c>
      <c r="J911" s="4" t="str">
        <f>IFERROR(VLOOKUP(I911,Config!$A:$B,2,0),"")</f>
        <v>Giấy in tem kem hàn, flux loại nhỏ</v>
      </c>
      <c r="K911" s="1">
        <v>2</v>
      </c>
      <c r="L911" s="4" t="str">
        <f>IFERROR(VLOOKUP(I911,Config!$A:$G,7,0),"")</f>
        <v>Reel</v>
      </c>
      <c r="M911" s="4">
        <f>IFERROR(VLOOKUP(I911,Config!$A:$D,3,0),"")</f>
        <v>0</v>
      </c>
      <c r="N911" s="4">
        <f>IFERROR(VLOOKUP(I911,Config!$A:$F,6,0),"")</f>
        <v>0</v>
      </c>
    </row>
    <row r="912" spans="1:14" x14ac:dyDescent="0.25">
      <c r="A912" s="1">
        <v>912</v>
      </c>
      <c r="B912" s="4">
        <f t="shared" si="28"/>
        <v>2021</v>
      </c>
      <c r="C912" s="4">
        <f t="shared" si="29"/>
        <v>5</v>
      </c>
      <c r="D912" s="13">
        <v>44329</v>
      </c>
      <c r="E912" s="11">
        <v>0.57291666666666663</v>
      </c>
      <c r="G912" s="4" t="s">
        <v>74</v>
      </c>
      <c r="I912" s="57" t="s">
        <v>75</v>
      </c>
      <c r="J912" s="4" t="str">
        <f>IFERROR(VLOOKUP(I912,Config!$A:$B,2,0),"")</f>
        <v>Tape in nhãn máy in cầm tay 12mm</v>
      </c>
      <c r="K912" s="1">
        <v>5</v>
      </c>
      <c r="L912" s="4" t="str">
        <f>IFERROR(VLOOKUP(I912,Config!$A:$G,7,0),"")</f>
        <v>Reel</v>
      </c>
      <c r="M912" s="4">
        <f>IFERROR(VLOOKUP(I912,Config!$A:$D,3,0),"")</f>
        <v>0</v>
      </c>
      <c r="N912" s="4">
        <f>IFERROR(VLOOKUP(I912,Config!$A:$F,6,0),"")</f>
        <v>0</v>
      </c>
    </row>
    <row r="913" spans="1:14" x14ac:dyDescent="0.25">
      <c r="A913" s="1">
        <v>913</v>
      </c>
      <c r="B913" s="4">
        <f t="shared" si="28"/>
        <v>2021</v>
      </c>
      <c r="C913" s="4">
        <f t="shared" si="29"/>
        <v>5</v>
      </c>
      <c r="D913" s="13">
        <v>44329</v>
      </c>
      <c r="E913" s="11">
        <v>0.57291666666666663</v>
      </c>
      <c r="G913" s="4" t="s">
        <v>74</v>
      </c>
      <c r="I913" s="57" t="s">
        <v>77</v>
      </c>
      <c r="J913" s="4" t="str">
        <f>IFERROR(VLOOKUP(I913,Config!$A:$B,2,0),"")</f>
        <v>Tape in nhãn máy in cầm tay 24mm</v>
      </c>
      <c r="K913" s="1">
        <v>3</v>
      </c>
      <c r="L913" s="4" t="str">
        <f>IFERROR(VLOOKUP(I913,Config!$A:$G,7,0),"")</f>
        <v>Reel</v>
      </c>
      <c r="M913" s="4">
        <f>IFERROR(VLOOKUP(I913,Config!$A:$D,3,0),"")</f>
        <v>0</v>
      </c>
      <c r="N913" s="4">
        <f>IFERROR(VLOOKUP(I913,Config!$A:$F,6,0),"")</f>
        <v>0</v>
      </c>
    </row>
    <row r="914" spans="1:14" x14ac:dyDescent="0.25">
      <c r="A914" s="1">
        <v>914</v>
      </c>
      <c r="B914" s="4">
        <f t="shared" si="28"/>
        <v>2021</v>
      </c>
      <c r="C914" s="4">
        <f t="shared" si="29"/>
        <v>5</v>
      </c>
      <c r="D914" s="13">
        <v>44329</v>
      </c>
      <c r="E914" s="11">
        <v>0.57291666666666663</v>
      </c>
      <c r="G914" s="4" t="s">
        <v>74</v>
      </c>
      <c r="I914" s="57" t="s">
        <v>79</v>
      </c>
      <c r="J914" s="4" t="str">
        <f>IFERROR(VLOOKUP(I914,Config!$A:$B,2,0),"")</f>
        <v>Lọ đựng cồn IPA</v>
      </c>
      <c r="K914" s="1">
        <v>2</v>
      </c>
      <c r="L914" s="4" t="str">
        <f>IFERROR(VLOOKUP(I914,Config!$A:$G,7,0),"")</f>
        <v>Ea</v>
      </c>
      <c r="M914" s="4">
        <f>IFERROR(VLOOKUP(I914,Config!$A:$D,3,0),"")</f>
        <v>0</v>
      </c>
      <c r="N914" s="4">
        <f>IFERROR(VLOOKUP(I914,Config!$A:$F,6,0),"")</f>
        <v>0</v>
      </c>
    </row>
    <row r="915" spans="1:14" x14ac:dyDescent="0.25">
      <c r="A915" s="1">
        <v>915</v>
      </c>
      <c r="B915" s="4">
        <f t="shared" si="28"/>
        <v>2021</v>
      </c>
      <c r="C915" s="4">
        <f t="shared" si="29"/>
        <v>5</v>
      </c>
      <c r="D915" s="13">
        <v>44329</v>
      </c>
      <c r="E915" s="11">
        <v>0.57291666666666663</v>
      </c>
      <c r="G915" s="4" t="s">
        <v>74</v>
      </c>
      <c r="I915" s="57" t="s">
        <v>83</v>
      </c>
      <c r="J915" s="4" t="str">
        <f>IFERROR(VLOOKUP(I915,Config!$A:$B,2,0),"")</f>
        <v>Tấm lót chuột</v>
      </c>
      <c r="K915" s="1">
        <v>9</v>
      </c>
      <c r="L915" s="4" t="str">
        <f>IFERROR(VLOOKUP(I915,Config!$A:$G,7,0),"")</f>
        <v>Ea</v>
      </c>
      <c r="M915" s="4">
        <f>IFERROR(VLOOKUP(I915,Config!$A:$D,3,0),"")</f>
        <v>0</v>
      </c>
      <c r="N915" s="4">
        <f>IFERROR(VLOOKUP(I915,Config!$A:$F,6,0),"")</f>
        <v>0</v>
      </c>
    </row>
    <row r="916" spans="1:14" x14ac:dyDescent="0.25">
      <c r="A916" s="1">
        <v>916</v>
      </c>
      <c r="B916" s="4">
        <f t="shared" si="28"/>
        <v>2021</v>
      </c>
      <c r="C916" s="4">
        <f t="shared" si="29"/>
        <v>5</v>
      </c>
      <c r="D916" s="13">
        <v>44329</v>
      </c>
      <c r="E916" s="11">
        <v>0.57291666666666663</v>
      </c>
      <c r="G916" s="4" t="s">
        <v>74</v>
      </c>
      <c r="I916" s="57" t="s">
        <v>84</v>
      </c>
      <c r="J916" s="4" t="str">
        <f>IFERROR(VLOOKUP(I916,Config!$A:$B,2,0),"")</f>
        <v>Dây thít 4 x 200mm</v>
      </c>
      <c r="K916" s="1">
        <v>4</v>
      </c>
      <c r="L916" s="4" t="str">
        <f>IFERROR(VLOOKUP(I916,Config!$A:$G,7,0),"")</f>
        <v>Pack</v>
      </c>
      <c r="M916" s="4">
        <f>IFERROR(VLOOKUP(I916,Config!$A:$D,3,0),"")</f>
        <v>0</v>
      </c>
      <c r="N916" s="4">
        <f>IFERROR(VLOOKUP(I916,Config!$A:$F,6,0),"")</f>
        <v>0</v>
      </c>
    </row>
    <row r="917" spans="1:14" x14ac:dyDescent="0.25">
      <c r="A917" s="1">
        <v>917</v>
      </c>
      <c r="B917" s="4">
        <f t="shared" si="28"/>
        <v>2021</v>
      </c>
      <c r="C917" s="4">
        <f t="shared" si="29"/>
        <v>5</v>
      </c>
      <c r="D917" s="13">
        <v>44329</v>
      </c>
      <c r="E917" s="11">
        <v>0.57291666666666663</v>
      </c>
      <c r="G917" s="4" t="s">
        <v>74</v>
      </c>
      <c r="I917" s="57" t="s">
        <v>85</v>
      </c>
      <c r="J917" s="4" t="str">
        <f>IFERROR(VLOOKUP(I917,Config!$A:$B,2,0),"")</f>
        <v>Dây thít 5 x 300mm</v>
      </c>
      <c r="K917" s="1">
        <v>3</v>
      </c>
      <c r="L917" s="4" t="str">
        <f>IFERROR(VLOOKUP(I917,Config!$A:$G,7,0),"")</f>
        <v>Pack</v>
      </c>
      <c r="M917" s="4">
        <f>IFERROR(VLOOKUP(I917,Config!$A:$D,3,0),"")</f>
        <v>0</v>
      </c>
      <c r="N917" s="4">
        <f>IFERROR(VLOOKUP(I917,Config!$A:$F,6,0),"")</f>
        <v>0</v>
      </c>
    </row>
    <row r="918" spans="1:14" x14ac:dyDescent="0.25">
      <c r="A918" s="1">
        <v>918</v>
      </c>
      <c r="B918" s="4">
        <f t="shared" si="28"/>
        <v>2021</v>
      </c>
      <c r="C918" s="4">
        <f t="shared" si="29"/>
        <v>5</v>
      </c>
      <c r="D918" s="13">
        <v>44329</v>
      </c>
      <c r="E918" s="11">
        <v>0.57291666666666663</v>
      </c>
      <c r="G918" s="4" t="s">
        <v>74</v>
      </c>
      <c r="I918" s="57" t="s">
        <v>86</v>
      </c>
      <c r="J918" s="4" t="str">
        <f>IFERROR(VLOOKUP(I918,Config!$A:$B,2,0),"")</f>
        <v>Dây thít 6 x 400mm</v>
      </c>
      <c r="K918" s="1">
        <v>2</v>
      </c>
      <c r="L918" s="4" t="str">
        <f>IFERROR(VLOOKUP(I918,Config!$A:$G,7,0),"")</f>
        <v>Pack</v>
      </c>
      <c r="M918" s="4">
        <f>IFERROR(VLOOKUP(I918,Config!$A:$D,3,0),"")</f>
        <v>0</v>
      </c>
      <c r="N918" s="4">
        <f>IFERROR(VLOOKUP(I918,Config!$A:$F,6,0),"")</f>
        <v>0</v>
      </c>
    </row>
    <row r="919" spans="1:14" x14ac:dyDescent="0.25">
      <c r="A919" s="1">
        <v>919</v>
      </c>
      <c r="B919" s="4">
        <f t="shared" si="28"/>
        <v>2021</v>
      </c>
      <c r="C919" s="4">
        <f t="shared" si="29"/>
        <v>5</v>
      </c>
      <c r="D919" s="13">
        <v>44329</v>
      </c>
      <c r="E919" s="11">
        <v>0.57291666666666663</v>
      </c>
      <c r="G919" s="4" t="s">
        <v>74</v>
      </c>
      <c r="I919" s="57" t="s">
        <v>94</v>
      </c>
      <c r="J919" s="4" t="str">
        <f>IFERROR(VLOOKUP(I919,Config!$A:$B,2,0),"")</f>
        <v>Thảm dính bụi</v>
      </c>
      <c r="K919" s="1">
        <v>17</v>
      </c>
      <c r="L919" s="4" t="str">
        <f>IFERROR(VLOOKUP(I919,Config!$A:$G,7,0),"")</f>
        <v>Ea</v>
      </c>
      <c r="M919" s="4">
        <f>IFERROR(VLOOKUP(I919,Config!$A:$D,3,0),"")</f>
        <v>0</v>
      </c>
      <c r="N919" s="4">
        <f>IFERROR(VLOOKUP(I919,Config!$A:$F,6,0),"")</f>
        <v>0</v>
      </c>
    </row>
    <row r="920" spans="1:14" x14ac:dyDescent="0.25">
      <c r="A920" s="1">
        <v>920</v>
      </c>
      <c r="B920" s="4">
        <f t="shared" si="28"/>
        <v>2021</v>
      </c>
      <c r="C920" s="4">
        <f t="shared" si="29"/>
        <v>5</v>
      </c>
      <c r="D920" s="13">
        <v>44329</v>
      </c>
      <c r="E920" s="11">
        <v>0.57291666666666663</v>
      </c>
      <c r="G920" s="4" t="s">
        <v>74</v>
      </c>
      <c r="I920" s="57" t="s">
        <v>95</v>
      </c>
      <c r="J920" s="4" t="str">
        <f>IFERROR(VLOOKUP(I920,Config!$A:$B,2,0),"")</f>
        <v>Thảm chống tĩnh điện</v>
      </c>
      <c r="K920" s="1">
        <v>3</v>
      </c>
      <c r="L920" s="4" t="str">
        <f>IFERROR(VLOOKUP(I920,Config!$A:$G,7,0),"")</f>
        <v>Roll</v>
      </c>
      <c r="M920" s="4">
        <f>IFERROR(VLOOKUP(I920,Config!$A:$D,3,0),"")</f>
        <v>0</v>
      </c>
      <c r="N920" s="4">
        <f>IFERROR(VLOOKUP(I920,Config!$A:$F,6,0),"")</f>
        <v>0</v>
      </c>
    </row>
    <row r="921" spans="1:14" x14ac:dyDescent="0.25">
      <c r="A921" s="1">
        <v>921</v>
      </c>
      <c r="B921" s="4">
        <f t="shared" si="28"/>
        <v>2021</v>
      </c>
      <c r="C921" s="4">
        <f t="shared" si="29"/>
        <v>5</v>
      </c>
      <c r="D921" s="13">
        <v>44329</v>
      </c>
      <c r="E921" s="11">
        <v>0.57291666666666663</v>
      </c>
      <c r="G921" s="4" t="s">
        <v>74</v>
      </c>
      <c r="I921" s="57" t="s">
        <v>122</v>
      </c>
      <c r="J921" s="4" t="str">
        <f>IFERROR(VLOOKUP(I921,Config!$A:$B,2,0),"")</f>
        <v>Chíp ACT máy ASM</v>
      </c>
      <c r="K921" s="1">
        <v>1</v>
      </c>
      <c r="L921" s="4" t="str">
        <f>IFERROR(VLOOKUP(I921,Config!$A:$G,7,0),"")</f>
        <v>Reel</v>
      </c>
      <c r="M921" s="4">
        <f>IFERROR(VLOOKUP(I921,Config!$A:$D,3,0),"")</f>
        <v>0</v>
      </c>
      <c r="N921" s="4" t="str">
        <f>IFERROR(VLOOKUP(I921,Config!$A:$F,6,0),"")</f>
        <v>00359505-02</v>
      </c>
    </row>
    <row r="922" spans="1:14" x14ac:dyDescent="0.25">
      <c r="A922" s="1">
        <v>922</v>
      </c>
      <c r="B922" s="4">
        <f t="shared" si="28"/>
        <v>2021</v>
      </c>
      <c r="C922" s="4">
        <f t="shared" si="29"/>
        <v>5</v>
      </c>
      <c r="D922" s="13">
        <v>44329</v>
      </c>
      <c r="E922" s="11">
        <v>0.57291666666666663</v>
      </c>
      <c r="G922" s="4" t="s">
        <v>74</v>
      </c>
      <c r="I922" s="57" t="s">
        <v>241</v>
      </c>
      <c r="J922" s="4" t="str">
        <f>IFERROR(VLOOKUP(I922,Config!$A:$B,2,0),"")</f>
        <v>DP Driver CP20M</v>
      </c>
      <c r="K922" s="1">
        <v>1</v>
      </c>
      <c r="L922" s="4" t="str">
        <f>IFERROR(VLOOKUP(I922,Config!$A:$G,7,0),"")</f>
        <v>Ea</v>
      </c>
      <c r="M922" s="4">
        <f>IFERROR(VLOOKUP(I922,Config!$A:$D,3,0),"")</f>
        <v>0</v>
      </c>
      <c r="N922" s="4" t="str">
        <f>IFERROR(VLOOKUP(I922,Config!$A:$F,6,0),"")</f>
        <v>03149490S02</v>
      </c>
    </row>
    <row r="923" spans="1:14" x14ac:dyDescent="0.25">
      <c r="A923" s="1">
        <v>923</v>
      </c>
      <c r="B923" s="4">
        <f t="shared" si="28"/>
        <v>2021</v>
      </c>
      <c r="C923" s="4">
        <f t="shared" si="29"/>
        <v>5</v>
      </c>
      <c r="D923" s="13">
        <v>44329</v>
      </c>
      <c r="E923" s="11">
        <v>0.57291666666666663</v>
      </c>
      <c r="G923" s="4" t="s">
        <v>74</v>
      </c>
      <c r="I923" s="57" t="s">
        <v>458</v>
      </c>
      <c r="J923" s="4" t="str">
        <f>IFERROR(VLOOKUP(I923,Config!$A:$B,2,0),"")</f>
        <v>Tăm bông vệ sinh head ASM</v>
      </c>
      <c r="K923" s="1">
        <v>4</v>
      </c>
      <c r="L923" s="4" t="str">
        <f>IFERROR(VLOOKUP(I923,Config!$A:$G,7,0),"")</f>
        <v>Pack</v>
      </c>
      <c r="M923" s="4">
        <f>IFERROR(VLOOKUP(I923,Config!$A:$D,3,0),"")</f>
        <v>0</v>
      </c>
      <c r="N923" s="4" t="str">
        <f>IFERROR(VLOOKUP(I923,Config!$A:$F,6,0),"")</f>
        <v>00388764-03</v>
      </c>
    </row>
    <row r="924" spans="1:14" x14ac:dyDescent="0.25">
      <c r="A924" s="1">
        <v>924</v>
      </c>
      <c r="B924" s="4">
        <f t="shared" si="28"/>
        <v>2021</v>
      </c>
      <c r="C924" s="4">
        <f t="shared" si="29"/>
        <v>5</v>
      </c>
      <c r="D924" s="13">
        <v>44329</v>
      </c>
      <c r="E924" s="11">
        <v>0.57291666666666663</v>
      </c>
      <c r="G924" s="4" t="s">
        <v>74</v>
      </c>
      <c r="I924" s="57" t="s">
        <v>248</v>
      </c>
      <c r="J924" s="4" t="str">
        <f>IFERROR(VLOOKUP(I924,Config!$A:$B,2,0),"")</f>
        <v>Feeder guide (ASM)</v>
      </c>
      <c r="K924" s="1">
        <v>16</v>
      </c>
      <c r="L924" s="4" t="str">
        <f>IFERROR(VLOOKUP(I924,Config!$A:$G,7,0),"")</f>
        <v>EA</v>
      </c>
      <c r="M924" s="4">
        <f>IFERROR(VLOOKUP(I924,Config!$A:$D,3,0),"")</f>
        <v>0</v>
      </c>
      <c r="N924" s="4" t="str">
        <f>IFERROR(VLOOKUP(I924,Config!$A:$F,6,0),"")</f>
        <v>03039368-03</v>
      </c>
    </row>
    <row r="925" spans="1:14" x14ac:dyDescent="0.25">
      <c r="A925" s="1">
        <v>925</v>
      </c>
      <c r="B925" s="4">
        <f t="shared" si="28"/>
        <v>2021</v>
      </c>
      <c r="C925" s="4">
        <f t="shared" si="29"/>
        <v>5</v>
      </c>
      <c r="D925" s="13">
        <v>44329</v>
      </c>
      <c r="E925" s="11">
        <v>0.57291666666666663</v>
      </c>
      <c r="G925" s="4" t="s">
        <v>74</v>
      </c>
      <c r="I925" s="57" t="s">
        <v>249</v>
      </c>
      <c r="J925" s="4" t="str">
        <f>IFERROR(VLOOKUP(I925,Config!$A:$B,2,0),"")</f>
        <v>Entering guide feeder (ASM)</v>
      </c>
      <c r="K925" s="1">
        <v>16</v>
      </c>
      <c r="L925" s="4" t="str">
        <f>IFERROR(VLOOKUP(I925,Config!$A:$G,7,0),"")</f>
        <v>EA</v>
      </c>
      <c r="M925" s="4">
        <f>IFERROR(VLOOKUP(I925,Config!$A:$D,3,0),"")</f>
        <v>0</v>
      </c>
      <c r="N925" s="4" t="str">
        <f>IFERROR(VLOOKUP(I925,Config!$A:$F,6,0),"")</f>
        <v>03002898-02</v>
      </c>
    </row>
    <row r="926" spans="1:14" x14ac:dyDescent="0.25">
      <c r="A926" s="1">
        <v>926</v>
      </c>
      <c r="B926" s="4">
        <f t="shared" si="28"/>
        <v>2021</v>
      </c>
      <c r="C926" s="4">
        <f t="shared" si="29"/>
        <v>5</v>
      </c>
      <c r="D926" s="13">
        <v>44329</v>
      </c>
      <c r="E926" s="11">
        <v>0.57291666666666663</v>
      </c>
      <c r="G926" s="4" t="s">
        <v>74</v>
      </c>
      <c r="I926" s="56" t="s">
        <v>393</v>
      </c>
      <c r="J926" s="4" t="str">
        <f>IFERROR(VLOOKUP(I926,Config!$A:$B,2,0),"")</f>
        <v>Vòng đeo tay chống tĩnh điện</v>
      </c>
      <c r="K926" s="1">
        <v>1</v>
      </c>
      <c r="L926" s="4" t="str">
        <f>IFERROR(VLOOKUP(I926,Config!$A:$G,7,0),"")</f>
        <v>Ea</v>
      </c>
      <c r="M926" s="4">
        <f>IFERROR(VLOOKUP(I926,Config!$A:$D,3,0),"")</f>
        <v>0</v>
      </c>
      <c r="N926" s="4">
        <f>IFERROR(VLOOKUP(I926,Config!$A:$F,6,0),"")</f>
        <v>0</v>
      </c>
    </row>
    <row r="927" spans="1:14" x14ac:dyDescent="0.25">
      <c r="A927" s="1">
        <v>927</v>
      </c>
      <c r="B927" s="4">
        <f t="shared" si="28"/>
        <v>2021</v>
      </c>
      <c r="C927" s="4">
        <f t="shared" si="29"/>
        <v>5</v>
      </c>
      <c r="D927" s="13">
        <v>44329</v>
      </c>
      <c r="E927" s="11">
        <v>0.57291666666666663</v>
      </c>
      <c r="G927" s="4" t="s">
        <v>74</v>
      </c>
      <c r="I927" s="56" t="s">
        <v>394</v>
      </c>
      <c r="J927" s="4" t="str">
        <f>IFERROR(VLOOKUP(I927,Config!$A:$B,2,0),"")</f>
        <v>Dây tiếp địa</v>
      </c>
      <c r="K927" s="1">
        <v>6</v>
      </c>
      <c r="L927" s="4" t="str">
        <f>IFERROR(VLOOKUP(I927,Config!$A:$G,7,0),"")</f>
        <v>Ea</v>
      </c>
      <c r="M927" s="4">
        <f>IFERROR(VLOOKUP(I927,Config!$A:$D,3,0),"")</f>
        <v>0</v>
      </c>
      <c r="N927" s="4">
        <f>IFERROR(VLOOKUP(I927,Config!$A:$F,6,0),"")</f>
        <v>0</v>
      </c>
    </row>
    <row r="928" spans="1:14" x14ac:dyDescent="0.25">
      <c r="A928" s="1">
        <v>928</v>
      </c>
      <c r="B928" s="4">
        <f t="shared" si="28"/>
        <v>2021</v>
      </c>
      <c r="C928" s="4">
        <f t="shared" si="29"/>
        <v>5</v>
      </c>
      <c r="D928" s="13">
        <v>44329</v>
      </c>
      <c r="E928" s="11">
        <v>0.57291666666666663</v>
      </c>
      <c r="G928" s="4" t="s">
        <v>74</v>
      </c>
      <c r="I928" s="1" t="s">
        <v>597</v>
      </c>
      <c r="J928" s="4" t="str">
        <f>IFERROR(VLOOKUP(I928,Config!$A:$B,2,0),"")</f>
        <v>Băng tan</v>
      </c>
      <c r="K928" s="1">
        <v>4</v>
      </c>
      <c r="L928" s="4" t="str">
        <f>IFERROR(VLOOKUP(I928,Config!$A:$G,7,0),"")</f>
        <v>Roll</v>
      </c>
      <c r="M928" s="4">
        <f>IFERROR(VLOOKUP(I928,Config!$A:$D,3,0),"")</f>
        <v>0</v>
      </c>
      <c r="N928" s="4">
        <f>IFERROR(VLOOKUP(I928,Config!$A:$F,6,0),"")</f>
        <v>0</v>
      </c>
    </row>
    <row r="929" spans="1:15" x14ac:dyDescent="0.25">
      <c r="A929" s="1">
        <v>929</v>
      </c>
      <c r="B929" s="4">
        <f t="shared" si="28"/>
        <v>2021</v>
      </c>
      <c r="C929" s="4">
        <f t="shared" si="29"/>
        <v>5</v>
      </c>
      <c r="D929" s="13">
        <v>44329</v>
      </c>
      <c r="E929" s="11">
        <v>0.57291666666666663</v>
      </c>
      <c r="G929" s="4" t="s">
        <v>74</v>
      </c>
      <c r="I929" s="1" t="s">
        <v>28</v>
      </c>
      <c r="J929" s="4" t="str">
        <f>IFERROR(VLOOKUP(I929,Config!$A:$B,2,0),"")</f>
        <v>Cồn IPA</v>
      </c>
      <c r="K929" s="1">
        <v>3</v>
      </c>
      <c r="L929" s="4" t="str">
        <f>IFERROR(VLOOKUP(I929,Config!$A:$G,7,0),"")</f>
        <v>Lít</v>
      </c>
      <c r="M929" s="4">
        <f>IFERROR(VLOOKUP(I929,Config!$A:$D,3,0),"")</f>
        <v>0</v>
      </c>
      <c r="N929" s="4">
        <f>IFERROR(VLOOKUP(I929,Config!$A:$F,6,0),"")</f>
        <v>0</v>
      </c>
    </row>
    <row r="930" spans="1:15" x14ac:dyDescent="0.25">
      <c r="A930" s="1">
        <v>930</v>
      </c>
      <c r="B930" s="4">
        <f t="shared" si="28"/>
        <v>2021</v>
      </c>
      <c r="C930" s="4">
        <f t="shared" si="29"/>
        <v>5</v>
      </c>
      <c r="D930" s="13">
        <v>44329</v>
      </c>
      <c r="E930" s="11">
        <v>0.57291666666666663</v>
      </c>
      <c r="G930" s="4" t="s">
        <v>74</v>
      </c>
      <c r="I930" s="1" t="s">
        <v>28</v>
      </c>
      <c r="J930" s="4" t="str">
        <f>IFERROR(VLOOKUP(I930,Config!$A:$B,2,0),"")</f>
        <v>Cồn IPA</v>
      </c>
      <c r="K930" s="1">
        <v>3</v>
      </c>
      <c r="L930" s="4" t="str">
        <f>IFERROR(VLOOKUP(I930,Config!$A:$G,7,0),"")</f>
        <v>Lít</v>
      </c>
      <c r="M930" s="4">
        <f>IFERROR(VLOOKUP(I930,Config!$A:$D,3,0),"")</f>
        <v>0</v>
      </c>
      <c r="N930" s="4">
        <f>IFERROR(VLOOKUP(I930,Config!$A:$F,6,0),"")</f>
        <v>0</v>
      </c>
    </row>
    <row r="931" spans="1:15" x14ac:dyDescent="0.25">
      <c r="A931" s="1">
        <v>931</v>
      </c>
      <c r="B931" s="4">
        <f t="shared" si="28"/>
        <v>2021</v>
      </c>
      <c r="C931" s="4">
        <f t="shared" si="29"/>
        <v>5</v>
      </c>
      <c r="D931" s="13">
        <v>44329</v>
      </c>
      <c r="E931" s="11">
        <v>0.57291666666666663</v>
      </c>
      <c r="G931" s="4" t="s">
        <v>74</v>
      </c>
      <c r="I931" s="1" t="s">
        <v>22</v>
      </c>
      <c r="J931" s="4" t="str">
        <f>IFERROR(VLOOKUP(I931,Config!$A:$B,2,0),"")</f>
        <v>Khăn lau phòng sạch (100% polyester)</v>
      </c>
      <c r="K931" s="1">
        <v>1</v>
      </c>
      <c r="L931" s="4" t="str">
        <f>IFERROR(VLOOKUP(I931,Config!$A:$G,7,0),"")</f>
        <v>Pack</v>
      </c>
      <c r="M931" s="4">
        <f>IFERROR(VLOOKUP(I931,Config!$A:$D,3,0),"")</f>
        <v>0</v>
      </c>
      <c r="N931" s="4">
        <f>IFERROR(VLOOKUP(I931,Config!$A:$F,6,0),"")</f>
        <v>0</v>
      </c>
    </row>
    <row r="932" spans="1:15" x14ac:dyDescent="0.25">
      <c r="A932" s="1">
        <v>932</v>
      </c>
      <c r="B932" s="4">
        <f t="shared" si="28"/>
        <v>2021</v>
      </c>
      <c r="C932" s="4">
        <f t="shared" si="29"/>
        <v>5</v>
      </c>
      <c r="D932" s="13">
        <v>44329</v>
      </c>
      <c r="E932" s="11">
        <v>0.57291666666666663</v>
      </c>
      <c r="G932" s="4" t="s">
        <v>74</v>
      </c>
      <c r="I932" s="1" t="s">
        <v>23</v>
      </c>
      <c r="J932" s="4" t="str">
        <f>IFERROR(VLOOKUP(I932,Config!$A:$B,2,0),"")</f>
        <v>Giấy lau phòng sạch (55% cellulose, 45% polyester)</v>
      </c>
      <c r="K932" s="1">
        <v>1</v>
      </c>
      <c r="L932" s="4" t="str">
        <f>IFERROR(VLOOKUP(I932,Config!$A:$G,7,0),"")</f>
        <v>Pack</v>
      </c>
      <c r="M932" s="4">
        <f>IFERROR(VLOOKUP(I932,Config!$A:$D,3,0),"")</f>
        <v>0</v>
      </c>
      <c r="N932" s="4">
        <f>IFERROR(VLOOKUP(I932,Config!$A:$F,6,0),"")</f>
        <v>0</v>
      </c>
    </row>
    <row r="933" spans="1:15" x14ac:dyDescent="0.25">
      <c r="A933" s="1">
        <v>933</v>
      </c>
      <c r="B933" s="4">
        <f t="shared" si="28"/>
        <v>2021</v>
      </c>
      <c r="C933" s="4">
        <f t="shared" si="29"/>
        <v>5</v>
      </c>
      <c r="D933" s="13">
        <v>44329</v>
      </c>
      <c r="E933" s="11">
        <v>0.57291666666666663</v>
      </c>
      <c r="G933" s="4" t="s">
        <v>74</v>
      </c>
      <c r="I933" s="1" t="s">
        <v>426</v>
      </c>
      <c r="J933" s="4" t="str">
        <f>IFERROR(VLOOKUP(I933,Config!$A:$B,2,0),"")</f>
        <v>PL Splice Tape 8mm for ASM  FUJI DETECTI</v>
      </c>
      <c r="K933" s="1">
        <v>6</v>
      </c>
      <c r="L933" s="4" t="str">
        <f>IFERROR(VLOOKUP(I933,Config!$A:$G,7,0),"")</f>
        <v>Box</v>
      </c>
      <c r="M933" s="4">
        <f>IFERROR(VLOOKUP(I933,Config!$A:$D,3,0),"")</f>
        <v>0</v>
      </c>
      <c r="N933" s="4">
        <f>IFERROR(VLOOKUP(I933,Config!$A:$F,6,0),"")</f>
        <v>0</v>
      </c>
    </row>
    <row r="934" spans="1:15" x14ac:dyDescent="0.25">
      <c r="A934" s="1">
        <v>934</v>
      </c>
      <c r="B934" s="4">
        <f t="shared" si="28"/>
        <v>2021</v>
      </c>
      <c r="C934" s="4">
        <f t="shared" si="29"/>
        <v>5</v>
      </c>
      <c r="D934" s="13">
        <v>44329</v>
      </c>
      <c r="E934" s="11">
        <v>0.57291666666666663</v>
      </c>
      <c r="G934" s="4" t="s">
        <v>74</v>
      </c>
      <c r="I934" s="57" t="s">
        <v>50</v>
      </c>
      <c r="J934" s="4" t="str">
        <f>IFERROR(VLOOKUP(I934,Config!$A:$B,2,0),"")</f>
        <v>Tem in barcode Zebra</v>
      </c>
      <c r="K934" s="1">
        <v>2</v>
      </c>
      <c r="L934" s="4" t="str">
        <f>IFERROR(VLOOKUP(I934,Config!$A:$G,7,0),"")</f>
        <v>Reel</v>
      </c>
      <c r="M934" s="4">
        <f>IFERROR(VLOOKUP(I934,Config!$A:$D,3,0),"")</f>
        <v>0</v>
      </c>
      <c r="N934" s="4">
        <f>IFERROR(VLOOKUP(I934,Config!$A:$F,6,0),"")</f>
        <v>0</v>
      </c>
    </row>
    <row r="935" spans="1:15" x14ac:dyDescent="0.25">
      <c r="A935" s="1">
        <v>935</v>
      </c>
      <c r="B935" s="4">
        <f t="shared" si="28"/>
        <v>2021</v>
      </c>
      <c r="C935" s="4">
        <f t="shared" si="29"/>
        <v>5</v>
      </c>
      <c r="D935" s="13">
        <v>44330</v>
      </c>
      <c r="E935" s="11">
        <v>0.66666666666666663</v>
      </c>
      <c r="G935" s="4" t="s">
        <v>74</v>
      </c>
      <c r="I935" s="1" t="s">
        <v>28</v>
      </c>
      <c r="J935" s="4" t="str">
        <f>IFERROR(VLOOKUP(I935,Config!$A:$B,2,0),"")</f>
        <v>Cồn IPA</v>
      </c>
      <c r="K935" s="1">
        <v>4</v>
      </c>
      <c r="L935" s="4" t="str">
        <f>IFERROR(VLOOKUP(I935,Config!$A:$G,7,0),"")</f>
        <v>Lít</v>
      </c>
      <c r="M935" s="4">
        <f>IFERROR(VLOOKUP(I935,Config!$A:$D,3,0),"")</f>
        <v>0</v>
      </c>
      <c r="N935" s="4">
        <f>IFERROR(VLOOKUP(I935,Config!$A:$F,6,0),"")</f>
        <v>0</v>
      </c>
    </row>
    <row r="936" spans="1:15" x14ac:dyDescent="0.25">
      <c r="A936" s="1">
        <v>936</v>
      </c>
      <c r="B936" s="4">
        <f t="shared" si="28"/>
        <v>2021</v>
      </c>
      <c r="C936" s="4">
        <f t="shared" si="29"/>
        <v>5</v>
      </c>
      <c r="D936" s="13">
        <v>44330</v>
      </c>
      <c r="E936" s="11">
        <v>0.66666666666666663</v>
      </c>
      <c r="G936" s="4" t="s">
        <v>74</v>
      </c>
      <c r="I936" s="1" t="s">
        <v>25</v>
      </c>
      <c r="J936" s="4" t="str">
        <f>IFERROR(VLOOKUP(I936,Config!$A:$B,2,0),"")</f>
        <v>MPM Cleaning Roll 380*300*10m</v>
      </c>
      <c r="K936" s="1">
        <v>5</v>
      </c>
      <c r="L936" s="4" t="str">
        <f>IFERROR(VLOOKUP(I936,Config!$A:$G,7,0),"")</f>
        <v>Reel</v>
      </c>
      <c r="M936" s="4">
        <f>IFERROR(VLOOKUP(I936,Config!$A:$D,3,0),"")</f>
        <v>0</v>
      </c>
      <c r="N936" s="4">
        <f>IFERROR(VLOOKUP(I936,Config!$A:$F,6,0),"")</f>
        <v>0</v>
      </c>
      <c r="O936" s="19"/>
    </row>
    <row r="937" spans="1:15" x14ac:dyDescent="0.25">
      <c r="A937" s="1">
        <v>937</v>
      </c>
      <c r="B937" s="4">
        <f t="shared" si="28"/>
        <v>2021</v>
      </c>
      <c r="C937" s="4">
        <f t="shared" si="29"/>
        <v>5</v>
      </c>
      <c r="D937" s="13">
        <v>44330</v>
      </c>
      <c r="E937" s="11">
        <v>0.66666666666666663</v>
      </c>
      <c r="G937" s="4" t="s">
        <v>74</v>
      </c>
      <c r="I937" s="1" t="s">
        <v>22</v>
      </c>
      <c r="J937" s="4" t="str">
        <f>IFERROR(VLOOKUP(I937,Config!$A:$B,2,0),"")</f>
        <v>Khăn lau phòng sạch (100% polyester)</v>
      </c>
      <c r="K937" s="1">
        <v>1</v>
      </c>
      <c r="L937" s="4" t="str">
        <f>IFERROR(VLOOKUP(I937,Config!$A:$G,7,0),"")</f>
        <v>Pack</v>
      </c>
      <c r="M937" s="4">
        <f>IFERROR(VLOOKUP(I937,Config!$A:$D,3,0),"")</f>
        <v>0</v>
      </c>
      <c r="N937" s="4">
        <f>IFERROR(VLOOKUP(I937,Config!$A:$F,6,0),"")</f>
        <v>0</v>
      </c>
      <c r="O937" s="19"/>
    </row>
    <row r="938" spans="1:15" x14ac:dyDescent="0.25">
      <c r="A938" s="1">
        <v>938</v>
      </c>
      <c r="B938" s="4">
        <f t="shared" si="28"/>
        <v>2021</v>
      </c>
      <c r="C938" s="4">
        <f t="shared" si="29"/>
        <v>5</v>
      </c>
      <c r="D938" s="13">
        <v>44330</v>
      </c>
      <c r="E938" s="11">
        <v>0.66666666666666663</v>
      </c>
      <c r="G938" s="4" t="s">
        <v>74</v>
      </c>
      <c r="I938" s="1" t="s">
        <v>23</v>
      </c>
      <c r="J938" s="4" t="str">
        <f>IFERROR(VLOOKUP(I938,Config!$A:$B,2,0),"")</f>
        <v>Giấy lau phòng sạch (55% cellulose, 45% polyester)</v>
      </c>
      <c r="K938" s="1">
        <v>2</v>
      </c>
      <c r="L938" s="4" t="str">
        <f>IFERROR(VLOOKUP(I938,Config!$A:$G,7,0),"")</f>
        <v>Pack</v>
      </c>
      <c r="M938" s="4">
        <f>IFERROR(VLOOKUP(I938,Config!$A:$D,3,0),"")</f>
        <v>0</v>
      </c>
      <c r="N938" s="4">
        <f>IFERROR(VLOOKUP(I938,Config!$A:$F,6,0),"")</f>
        <v>0</v>
      </c>
    </row>
    <row r="939" spans="1:15" x14ac:dyDescent="0.25">
      <c r="A939" s="1">
        <v>939</v>
      </c>
      <c r="B939" s="4">
        <f t="shared" si="28"/>
        <v>2021</v>
      </c>
      <c r="C939" s="4">
        <f t="shared" si="29"/>
        <v>5</v>
      </c>
      <c r="D939" s="13">
        <v>44330</v>
      </c>
      <c r="E939" s="11">
        <v>0.66666666666666663</v>
      </c>
      <c r="G939" s="4" t="s">
        <v>74</v>
      </c>
      <c r="I939" s="1" t="s">
        <v>28</v>
      </c>
      <c r="J939" s="4" t="str">
        <f>IFERROR(VLOOKUP(I939,Config!$A:$B,2,0),"")</f>
        <v>Cồn IPA</v>
      </c>
      <c r="K939" s="1">
        <v>43</v>
      </c>
      <c r="L939" s="4" t="str">
        <f>IFERROR(VLOOKUP(I939,Config!$A:$G,7,0),"")</f>
        <v>Lít</v>
      </c>
      <c r="M939" s="4">
        <f>IFERROR(VLOOKUP(I939,Config!$A:$D,3,0),"")</f>
        <v>0</v>
      </c>
      <c r="N939" s="4">
        <f>IFERROR(VLOOKUP(I939,Config!$A:$F,6,0),"")</f>
        <v>0</v>
      </c>
    </row>
    <row r="940" spans="1:15" x14ac:dyDescent="0.25">
      <c r="A940" s="1">
        <v>940</v>
      </c>
      <c r="B940" s="4">
        <f t="shared" si="28"/>
        <v>2021</v>
      </c>
      <c r="C940" s="4">
        <f t="shared" si="29"/>
        <v>5</v>
      </c>
      <c r="D940" s="13">
        <v>44330</v>
      </c>
      <c r="E940" s="11">
        <v>0.66666666666666663</v>
      </c>
      <c r="G940" s="4" t="s">
        <v>74</v>
      </c>
      <c r="I940" s="1" t="s">
        <v>25</v>
      </c>
      <c r="J940" s="4" t="str">
        <f>IFERROR(VLOOKUP(I940,Config!$A:$B,2,0),"")</f>
        <v>MPM Cleaning Roll 380*300*10m</v>
      </c>
      <c r="K940" s="1">
        <v>5</v>
      </c>
      <c r="L940" s="4" t="str">
        <f>IFERROR(VLOOKUP(I940,Config!$A:$G,7,0),"")</f>
        <v>Reel</v>
      </c>
      <c r="M940" s="4">
        <f>IFERROR(VLOOKUP(I940,Config!$A:$D,3,0),"")</f>
        <v>0</v>
      </c>
      <c r="N940" s="4">
        <f>IFERROR(VLOOKUP(I940,Config!$A:$F,6,0),"")</f>
        <v>0</v>
      </c>
    </row>
    <row r="941" spans="1:15" x14ac:dyDescent="0.25">
      <c r="A941" s="1">
        <v>941</v>
      </c>
      <c r="B941" s="4">
        <f t="shared" si="28"/>
        <v>2021</v>
      </c>
      <c r="C941" s="4">
        <f t="shared" si="29"/>
        <v>5</v>
      </c>
      <c r="D941" s="13">
        <v>44330</v>
      </c>
      <c r="E941" s="11">
        <v>0.66666666666666663</v>
      </c>
      <c r="G941" s="4" t="s">
        <v>74</v>
      </c>
      <c r="I941" s="1" t="s">
        <v>22</v>
      </c>
      <c r="J941" s="4" t="str">
        <f>IFERROR(VLOOKUP(I941,Config!$A:$B,2,0),"")</f>
        <v>Khăn lau phòng sạch (100% polyester)</v>
      </c>
      <c r="K941" s="1">
        <v>2</v>
      </c>
      <c r="L941" s="4" t="str">
        <f>IFERROR(VLOOKUP(I941,Config!$A:$G,7,0),"")</f>
        <v>Pack</v>
      </c>
      <c r="M941" s="4">
        <f>IFERROR(VLOOKUP(I941,Config!$A:$D,3,0),"")</f>
        <v>0</v>
      </c>
      <c r="N941" s="4">
        <f>IFERROR(VLOOKUP(I941,Config!$A:$F,6,0),"")</f>
        <v>0</v>
      </c>
    </row>
    <row r="942" spans="1:15" x14ac:dyDescent="0.25">
      <c r="A942" s="1">
        <v>942</v>
      </c>
      <c r="B942" s="4">
        <f t="shared" si="28"/>
        <v>2021</v>
      </c>
      <c r="C942" s="4">
        <f t="shared" si="29"/>
        <v>5</v>
      </c>
      <c r="D942" s="13">
        <v>44330</v>
      </c>
      <c r="E942" s="11">
        <v>0.66666666666666663</v>
      </c>
      <c r="G942" s="4" t="s">
        <v>74</v>
      </c>
      <c r="I942" s="24" t="s">
        <v>27</v>
      </c>
      <c r="J942" s="4" t="str">
        <f>IFERROR(VLOOKUP(I942,Config!$A:$B,2,0),"")</f>
        <v>Nitrile gloves size M</v>
      </c>
      <c r="K942" s="1">
        <v>2</v>
      </c>
      <c r="L942" s="4" t="str">
        <f>IFERROR(VLOOKUP(I942,Config!$A:$G,7,0),"")</f>
        <v>Pack</v>
      </c>
      <c r="M942" s="4">
        <f>IFERROR(VLOOKUP(I942,Config!$A:$D,3,0),"")</f>
        <v>0</v>
      </c>
      <c r="N942" s="4">
        <f>IFERROR(VLOOKUP(I942,Config!$A:$F,6,0),"")</f>
        <v>0</v>
      </c>
    </row>
    <row r="943" spans="1:15" x14ac:dyDescent="0.25">
      <c r="A943" s="1">
        <v>943</v>
      </c>
      <c r="B943" s="4">
        <f t="shared" si="28"/>
        <v>2021</v>
      </c>
      <c r="C943" s="4">
        <f t="shared" si="29"/>
        <v>5</v>
      </c>
      <c r="D943" s="13">
        <v>44330</v>
      </c>
      <c r="E943" s="11">
        <v>0.66666666666666663</v>
      </c>
      <c r="G943" s="4" t="s">
        <v>74</v>
      </c>
      <c r="I943" s="24" t="s">
        <v>43</v>
      </c>
      <c r="J943" s="4" t="str">
        <f>IFERROR(VLOOKUP(I943,Config!$A:$B,2,0),"")</f>
        <v>Băng dính chịu nhiệt PET( Màu đồng ) 10mm*33m</v>
      </c>
      <c r="K943" s="1">
        <v>14</v>
      </c>
      <c r="L943" s="4" t="str">
        <f>IFERROR(VLOOKUP(I943,Config!$A:$G,7,0),"")</f>
        <v>Reel</v>
      </c>
      <c r="M943" s="4">
        <f>IFERROR(VLOOKUP(I943,Config!$A:$D,3,0),"")</f>
        <v>0</v>
      </c>
      <c r="N943" s="4">
        <f>IFERROR(VLOOKUP(I943,Config!$A:$F,6,0),"")</f>
        <v>0</v>
      </c>
    </row>
    <row r="944" spans="1:15" x14ac:dyDescent="0.25">
      <c r="A944" s="1">
        <v>944</v>
      </c>
      <c r="B944" s="4">
        <f t="shared" si="28"/>
        <v>2021</v>
      </c>
      <c r="C944" s="4">
        <f t="shared" si="29"/>
        <v>5</v>
      </c>
      <c r="D944" s="13">
        <v>44330</v>
      </c>
      <c r="E944" s="11">
        <v>0.66666666666666663</v>
      </c>
      <c r="G944" s="4" t="s">
        <v>74</v>
      </c>
      <c r="I944" s="1" t="s">
        <v>424</v>
      </c>
      <c r="J944" s="4" t="str">
        <f>IFERROR(VLOOKUP(I944,Config!$A:$B,2,0),"")</f>
        <v>Găng tay tĩnh điện màu trắng ( Sz: M)</v>
      </c>
      <c r="K944" s="1">
        <v>60</v>
      </c>
      <c r="L944" s="4" t="str">
        <f>IFERROR(VLOOKUP(I944,Config!$A:$G,7,0),"")</f>
        <v>Pair</v>
      </c>
      <c r="M944" s="4">
        <f>IFERROR(VLOOKUP(I944,Config!$A:$D,3,0),"")</f>
        <v>0</v>
      </c>
      <c r="N944" s="4">
        <f>IFERROR(VLOOKUP(I944,Config!$A:$F,6,0),"")</f>
        <v>0</v>
      </c>
    </row>
    <row r="945" spans="1:14" x14ac:dyDescent="0.25">
      <c r="A945" s="1">
        <v>945</v>
      </c>
      <c r="B945" s="4">
        <f t="shared" si="28"/>
        <v>2021</v>
      </c>
      <c r="C945" s="4">
        <f t="shared" si="29"/>
        <v>5</v>
      </c>
      <c r="D945" s="13">
        <v>44330</v>
      </c>
      <c r="E945" s="11">
        <v>0.66666666666666663</v>
      </c>
      <c r="G945" s="4" t="s">
        <v>74</v>
      </c>
      <c r="I945" s="1" t="s">
        <v>29</v>
      </c>
      <c r="J945" s="4" t="str">
        <f>IFERROR(VLOOKUP(I945,Config!$A:$B,2,0),"")</f>
        <v>Khẩu trang</v>
      </c>
      <c r="K945" s="1">
        <v>6</v>
      </c>
      <c r="L945" s="4" t="str">
        <f>IFERROR(VLOOKUP(I945,Config!$A:$G,7,0),"")</f>
        <v>Pack</v>
      </c>
      <c r="M945" s="4">
        <f>IFERROR(VLOOKUP(I945,Config!$A:$D,3,0),"")</f>
        <v>0</v>
      </c>
      <c r="N945" s="4">
        <f>IFERROR(VLOOKUP(I945,Config!$A:$F,6,0),"")</f>
        <v>0</v>
      </c>
    </row>
    <row r="946" spans="1:14" x14ac:dyDescent="0.25">
      <c r="A946" s="1">
        <v>946</v>
      </c>
      <c r="B946" s="4">
        <f t="shared" si="28"/>
        <v>2021</v>
      </c>
      <c r="C946" s="4">
        <f t="shared" si="29"/>
        <v>5</v>
      </c>
      <c r="D946" s="13">
        <v>44330</v>
      </c>
      <c r="E946" s="11">
        <v>0.66666666666666663</v>
      </c>
      <c r="G946" s="4" t="s">
        <v>74</v>
      </c>
      <c r="I946" s="1" t="s">
        <v>28</v>
      </c>
      <c r="J946" s="4" t="str">
        <f>IFERROR(VLOOKUP(I946,Config!$A:$B,2,0),"")</f>
        <v>Cồn IPA</v>
      </c>
      <c r="K946" s="1">
        <v>2.5</v>
      </c>
      <c r="L946" s="4" t="str">
        <f>IFERROR(VLOOKUP(I946,Config!$A:$G,7,0),"")</f>
        <v>Lít</v>
      </c>
      <c r="M946" s="4">
        <f>IFERROR(VLOOKUP(I946,Config!$A:$D,3,0),"")</f>
        <v>0</v>
      </c>
      <c r="N946" s="4">
        <f>IFERROR(VLOOKUP(I946,Config!$A:$F,6,0),"")</f>
        <v>0</v>
      </c>
    </row>
    <row r="947" spans="1:14" x14ac:dyDescent="0.25">
      <c r="A947" s="1">
        <v>947</v>
      </c>
      <c r="B947" s="4">
        <f t="shared" si="28"/>
        <v>2021</v>
      </c>
      <c r="C947" s="4">
        <f t="shared" si="29"/>
        <v>5</v>
      </c>
      <c r="D947" s="13">
        <v>44330</v>
      </c>
      <c r="E947" s="11">
        <v>0.66666666666666663</v>
      </c>
      <c r="G947" s="4" t="s">
        <v>74</v>
      </c>
      <c r="I947" s="1" t="s">
        <v>22</v>
      </c>
      <c r="J947" s="4" t="str">
        <f>IFERROR(VLOOKUP(I947,Config!$A:$B,2,0),"")</f>
        <v>Khăn lau phòng sạch (100% polyester)</v>
      </c>
      <c r="K947" s="1">
        <v>1</v>
      </c>
      <c r="L947" s="4" t="str">
        <f>IFERROR(VLOOKUP(I947,Config!$A:$G,7,0),"")</f>
        <v>Pack</v>
      </c>
      <c r="M947" s="4">
        <f>IFERROR(VLOOKUP(I947,Config!$A:$D,3,0),"")</f>
        <v>0</v>
      </c>
      <c r="N947" s="4">
        <f>IFERROR(VLOOKUP(I947,Config!$A:$F,6,0),"")</f>
        <v>0</v>
      </c>
    </row>
    <row r="948" spans="1:14" x14ac:dyDescent="0.25">
      <c r="A948" s="1">
        <v>948</v>
      </c>
      <c r="B948" s="4">
        <f t="shared" si="28"/>
        <v>2021</v>
      </c>
      <c r="C948" s="4">
        <f t="shared" si="29"/>
        <v>5</v>
      </c>
      <c r="D948" s="13">
        <v>44330</v>
      </c>
      <c r="E948" s="11">
        <v>0.66666666666666663</v>
      </c>
      <c r="G948" s="4" t="s">
        <v>74</v>
      </c>
      <c r="I948" s="1" t="s">
        <v>426</v>
      </c>
      <c r="J948" s="4" t="str">
        <f>IFERROR(VLOOKUP(I948,Config!$A:$B,2,0),"")</f>
        <v>PL Splice Tape 8mm for ASM  FUJI DETECTI</v>
      </c>
      <c r="K948" s="1">
        <v>7</v>
      </c>
      <c r="L948" s="4" t="str">
        <f>IFERROR(VLOOKUP(I948,Config!$A:$G,7,0),"")</f>
        <v>Box</v>
      </c>
      <c r="M948" s="4">
        <f>IFERROR(VLOOKUP(I948,Config!$A:$D,3,0),"")</f>
        <v>0</v>
      </c>
      <c r="N948" s="4">
        <f>IFERROR(VLOOKUP(I948,Config!$A:$F,6,0),"")</f>
        <v>0</v>
      </c>
    </row>
    <row r="949" spans="1:14" x14ac:dyDescent="0.25">
      <c r="A949" s="1">
        <v>949</v>
      </c>
      <c r="B949" s="4">
        <f t="shared" si="28"/>
        <v>2021</v>
      </c>
      <c r="C949" s="4">
        <f t="shared" si="29"/>
        <v>5</v>
      </c>
      <c r="D949" s="13">
        <v>44330</v>
      </c>
      <c r="E949" s="11">
        <v>0.66666666666666663</v>
      </c>
      <c r="G949" s="4" t="s">
        <v>74</v>
      </c>
      <c r="I949" s="57" t="s">
        <v>53</v>
      </c>
      <c r="J949" s="4" t="str">
        <f>IFERROR(VLOOKUP(I949,Config!$A:$B,2,0),"")</f>
        <v>Giấy than cho máy in Zebra</v>
      </c>
      <c r="K949" s="1">
        <v>3</v>
      </c>
      <c r="L949" s="4" t="str">
        <f>IFERROR(VLOOKUP(I949,Config!$A:$G,7,0),"")</f>
        <v>Reel</v>
      </c>
      <c r="M949" s="4">
        <f>IFERROR(VLOOKUP(I949,Config!$A:$D,3,0),"")</f>
        <v>0</v>
      </c>
      <c r="N949" s="4">
        <f>IFERROR(VLOOKUP(I949,Config!$A:$F,6,0),"")</f>
        <v>0</v>
      </c>
    </row>
    <row r="950" spans="1:14" x14ac:dyDescent="0.25">
      <c r="A950" s="1">
        <v>950</v>
      </c>
      <c r="B950" s="4">
        <f t="shared" si="28"/>
        <v>2021</v>
      </c>
      <c r="C950" s="4">
        <f t="shared" si="29"/>
        <v>5</v>
      </c>
      <c r="D950" s="13">
        <v>44330</v>
      </c>
      <c r="E950" s="11">
        <v>0.66666666666666663</v>
      </c>
      <c r="G950" s="4" t="s">
        <v>74</v>
      </c>
      <c r="I950" s="57" t="s">
        <v>458</v>
      </c>
      <c r="J950" s="4" t="str">
        <f>IFERROR(VLOOKUP(I950,Config!$A:$B,2,0),"")</f>
        <v>Tăm bông vệ sinh head ASM</v>
      </c>
      <c r="K950" s="1">
        <v>2</v>
      </c>
      <c r="L950" s="4" t="str">
        <f>IFERROR(VLOOKUP(I950,Config!$A:$G,7,0),"")</f>
        <v>Pack</v>
      </c>
      <c r="M950" s="4">
        <f>IFERROR(VLOOKUP(I950,Config!$A:$D,3,0),"")</f>
        <v>0</v>
      </c>
      <c r="N950" s="4" t="str">
        <f>IFERROR(VLOOKUP(I950,Config!$A:$F,6,0),"")</f>
        <v>00388764-03</v>
      </c>
    </row>
    <row r="951" spans="1:14" x14ac:dyDescent="0.25">
      <c r="A951" s="1">
        <v>951</v>
      </c>
      <c r="B951" s="4">
        <f t="shared" si="28"/>
        <v>2021</v>
      </c>
      <c r="C951" s="4">
        <f t="shared" si="29"/>
        <v>5</v>
      </c>
      <c r="D951" s="13">
        <v>44331</v>
      </c>
      <c r="E951" s="11">
        <v>0.55208333333333337</v>
      </c>
      <c r="G951" s="4" t="s">
        <v>74</v>
      </c>
      <c r="I951" s="1" t="s">
        <v>25</v>
      </c>
      <c r="J951" s="4" t="str">
        <f>IFERROR(VLOOKUP(I951,Config!$A:$B,2,0),"")</f>
        <v>MPM Cleaning Roll 380*300*10m</v>
      </c>
      <c r="K951" s="1">
        <v>10</v>
      </c>
      <c r="L951" s="4" t="str">
        <f>IFERROR(VLOOKUP(I951,Config!$A:$G,7,0),"")</f>
        <v>Reel</v>
      </c>
      <c r="M951" s="4">
        <f>IFERROR(VLOOKUP(I951,Config!$A:$D,3,0),"")</f>
        <v>0</v>
      </c>
      <c r="N951" s="4">
        <f>IFERROR(VLOOKUP(I951,Config!$A:$F,6,0),"")</f>
        <v>0</v>
      </c>
    </row>
    <row r="952" spans="1:14" x14ac:dyDescent="0.25">
      <c r="A952" s="1">
        <v>952</v>
      </c>
      <c r="B952" s="4">
        <f t="shared" si="28"/>
        <v>2021</v>
      </c>
      <c r="C952" s="4">
        <f t="shared" si="29"/>
        <v>5</v>
      </c>
      <c r="D952" s="13">
        <v>44331</v>
      </c>
      <c r="E952" s="11">
        <v>0.55208333333333337</v>
      </c>
      <c r="G952" s="4" t="s">
        <v>74</v>
      </c>
      <c r="I952" s="1" t="s">
        <v>23</v>
      </c>
      <c r="J952" s="4" t="str">
        <f>IFERROR(VLOOKUP(I952,Config!$A:$B,2,0),"")</f>
        <v>Giấy lau phòng sạch (55% cellulose, 45% polyester)</v>
      </c>
      <c r="K952" s="1">
        <v>2</v>
      </c>
      <c r="L952" s="4" t="str">
        <f>IFERROR(VLOOKUP(I952,Config!$A:$G,7,0),"")</f>
        <v>Pack</v>
      </c>
      <c r="M952" s="4">
        <f>IFERROR(VLOOKUP(I952,Config!$A:$D,3,0),"")</f>
        <v>0</v>
      </c>
      <c r="N952" s="4">
        <f>IFERROR(VLOOKUP(I952,Config!$A:$F,6,0),"")</f>
        <v>0</v>
      </c>
    </row>
    <row r="953" spans="1:14" x14ac:dyDescent="0.25">
      <c r="A953" s="1">
        <v>953</v>
      </c>
      <c r="B953" s="4">
        <f t="shared" si="28"/>
        <v>2021</v>
      </c>
      <c r="C953" s="4">
        <f t="shared" si="29"/>
        <v>5</v>
      </c>
      <c r="D953" s="13">
        <v>44331</v>
      </c>
      <c r="E953" s="11">
        <v>0.55208333333333337</v>
      </c>
      <c r="G953" s="4" t="s">
        <v>74</v>
      </c>
      <c r="I953" s="1" t="s">
        <v>22</v>
      </c>
      <c r="J953" s="4" t="str">
        <f>IFERROR(VLOOKUP(I953,Config!$A:$B,2,0),"")</f>
        <v>Khăn lau phòng sạch (100% polyester)</v>
      </c>
      <c r="K953" s="1">
        <v>1</v>
      </c>
      <c r="L953" s="4" t="str">
        <f>IFERROR(VLOOKUP(I953,Config!$A:$G,7,0),"")</f>
        <v>Pack</v>
      </c>
      <c r="M953" s="4">
        <f>IFERROR(VLOOKUP(I953,Config!$A:$D,3,0),"")</f>
        <v>0</v>
      </c>
      <c r="N953" s="4">
        <f>IFERROR(VLOOKUP(I953,Config!$A:$F,6,0),"")</f>
        <v>0</v>
      </c>
    </row>
    <row r="954" spans="1:14" x14ac:dyDescent="0.25">
      <c r="A954" s="1">
        <v>954</v>
      </c>
      <c r="B954" s="4">
        <f t="shared" si="28"/>
        <v>2021</v>
      </c>
      <c r="C954" s="4">
        <f t="shared" si="29"/>
        <v>5</v>
      </c>
      <c r="D954" s="13">
        <v>44331</v>
      </c>
      <c r="E954" s="11">
        <v>0.55208333333333337</v>
      </c>
      <c r="G954" s="4" t="s">
        <v>74</v>
      </c>
      <c r="I954" s="1" t="s">
        <v>28</v>
      </c>
      <c r="J954" s="4" t="str">
        <f>IFERROR(VLOOKUP(I954,Config!$A:$B,2,0),"")</f>
        <v>Cồn IPA</v>
      </c>
      <c r="K954" s="1">
        <v>2.5</v>
      </c>
      <c r="L954" s="4" t="str">
        <f>IFERROR(VLOOKUP(I954,Config!$A:$G,7,0),"")</f>
        <v>Lít</v>
      </c>
      <c r="M954" s="4">
        <f>IFERROR(VLOOKUP(I954,Config!$A:$D,3,0),"")</f>
        <v>0</v>
      </c>
      <c r="N954" s="4">
        <f>IFERROR(VLOOKUP(I954,Config!$A:$F,6,0),"")</f>
        <v>0</v>
      </c>
    </row>
    <row r="955" spans="1:14" x14ac:dyDescent="0.25">
      <c r="A955" s="1">
        <v>955</v>
      </c>
      <c r="B955" s="4">
        <f t="shared" si="28"/>
        <v>2021</v>
      </c>
      <c r="C955" s="4">
        <f t="shared" si="29"/>
        <v>5</v>
      </c>
      <c r="D955" s="13">
        <v>44331</v>
      </c>
      <c r="E955" s="11">
        <v>0.55208333333333337</v>
      </c>
      <c r="G955" s="4" t="s">
        <v>74</v>
      </c>
      <c r="I955" s="1" t="s">
        <v>22</v>
      </c>
      <c r="J955" s="4" t="str">
        <f>IFERROR(VLOOKUP(I955,Config!$A:$B,2,0),"")</f>
        <v>Khăn lau phòng sạch (100% polyester)</v>
      </c>
      <c r="K955" s="1">
        <v>1</v>
      </c>
      <c r="L955" s="4" t="str">
        <f>IFERROR(VLOOKUP(I955,Config!$A:$G,7,0),"")</f>
        <v>Pack</v>
      </c>
      <c r="M955" s="4">
        <f>IFERROR(VLOOKUP(I955,Config!$A:$D,3,0),"")</f>
        <v>0</v>
      </c>
      <c r="N955" s="4">
        <f>IFERROR(VLOOKUP(I955,Config!$A:$F,6,0),"")</f>
        <v>0</v>
      </c>
    </row>
    <row r="956" spans="1:14" x14ac:dyDescent="0.25">
      <c r="A956" s="1">
        <v>956</v>
      </c>
      <c r="B956" s="4">
        <f t="shared" si="28"/>
        <v>2021</v>
      </c>
      <c r="C956" s="4">
        <f t="shared" si="29"/>
        <v>5</v>
      </c>
      <c r="D956" s="13">
        <v>44331</v>
      </c>
      <c r="E956" s="11">
        <v>0.55208333333333337</v>
      </c>
      <c r="G956" s="4" t="s">
        <v>74</v>
      </c>
      <c r="I956" s="57" t="s">
        <v>42</v>
      </c>
      <c r="J956" s="4" t="str">
        <f>IFERROR(VLOOKUP(I956,Config!$A:$B,2,0),"")</f>
        <v>Băng dính 2 mặt 3M</v>
      </c>
      <c r="K956" s="1">
        <v>2</v>
      </c>
      <c r="L956" s="4" t="str">
        <f>IFERROR(VLOOKUP(I956,Config!$A:$G,7,0),"")</f>
        <v>Reel</v>
      </c>
      <c r="M956" s="4">
        <f>IFERROR(VLOOKUP(I956,Config!$A:$D,3,0),"")</f>
        <v>0</v>
      </c>
      <c r="N956" s="4">
        <f>IFERROR(VLOOKUP(I956,Config!$A:$F,6,0),"")</f>
        <v>0</v>
      </c>
    </row>
    <row r="957" spans="1:14" x14ac:dyDescent="0.25">
      <c r="A957" s="1">
        <v>957</v>
      </c>
      <c r="B957" s="4">
        <f t="shared" si="28"/>
        <v>2021</v>
      </c>
      <c r="C957" s="4">
        <f t="shared" si="29"/>
        <v>5</v>
      </c>
      <c r="D957" s="13">
        <v>44331</v>
      </c>
      <c r="E957" s="11">
        <v>0.55208333333333337</v>
      </c>
      <c r="G957" s="4" t="s">
        <v>74</v>
      </c>
      <c r="I957" s="1" t="s">
        <v>28</v>
      </c>
      <c r="J957" s="4" t="str">
        <f>IFERROR(VLOOKUP(I957,Config!$A:$B,2,0),"")</f>
        <v>Cồn IPA</v>
      </c>
      <c r="K957" s="1">
        <v>4</v>
      </c>
      <c r="L957" s="4" t="str">
        <f>IFERROR(VLOOKUP(I957,Config!$A:$G,7,0),"")</f>
        <v>Lít</v>
      </c>
      <c r="M957" s="4">
        <f>IFERROR(VLOOKUP(I957,Config!$A:$D,3,0),"")</f>
        <v>0</v>
      </c>
      <c r="N957" s="4">
        <f>IFERROR(VLOOKUP(I957,Config!$A:$F,6,0),"")</f>
        <v>0</v>
      </c>
    </row>
    <row r="958" spans="1:14" x14ac:dyDescent="0.25">
      <c r="A958" s="1">
        <v>958</v>
      </c>
      <c r="B958" s="4">
        <f t="shared" si="28"/>
        <v>2021</v>
      </c>
      <c r="C958" s="4">
        <f t="shared" si="29"/>
        <v>5</v>
      </c>
      <c r="D958" s="13">
        <v>44331</v>
      </c>
      <c r="E958" s="11">
        <v>0.55208333333333337</v>
      </c>
      <c r="G958" s="4" t="s">
        <v>74</v>
      </c>
      <c r="I958" s="1" t="s">
        <v>23</v>
      </c>
      <c r="J958" s="4" t="str">
        <f>IFERROR(VLOOKUP(I958,Config!$A:$B,2,0),"")</f>
        <v>Giấy lau phòng sạch (55% cellulose, 45% polyester)</v>
      </c>
      <c r="K958" s="1">
        <v>3</v>
      </c>
      <c r="L958" s="4" t="str">
        <f>IFERROR(VLOOKUP(I958,Config!$A:$G,7,0),"")</f>
        <v>Pack</v>
      </c>
      <c r="M958" s="4">
        <f>IFERROR(VLOOKUP(I958,Config!$A:$D,3,0),"")</f>
        <v>0</v>
      </c>
      <c r="N958" s="4">
        <f>IFERROR(VLOOKUP(I958,Config!$A:$F,6,0),"")</f>
        <v>0</v>
      </c>
    </row>
    <row r="959" spans="1:14" x14ac:dyDescent="0.25">
      <c r="A959" s="1">
        <v>959</v>
      </c>
      <c r="B959" s="4">
        <f t="shared" si="28"/>
        <v>2021</v>
      </c>
      <c r="C959" s="4">
        <f t="shared" si="29"/>
        <v>5</v>
      </c>
      <c r="D959" s="13">
        <v>44331</v>
      </c>
      <c r="E959" s="11">
        <v>0.55208333333333337</v>
      </c>
      <c r="G959" s="4" t="s">
        <v>74</v>
      </c>
      <c r="I959" s="24" t="s">
        <v>27</v>
      </c>
      <c r="J959" s="4" t="str">
        <f>IFERROR(VLOOKUP(I959,Config!$A:$B,2,0),"")</f>
        <v>Nitrile gloves size M</v>
      </c>
      <c r="K959" s="1">
        <v>1</v>
      </c>
      <c r="L959" s="4" t="str">
        <f>IFERROR(VLOOKUP(I959,Config!$A:$G,7,0),"")</f>
        <v>Pack</v>
      </c>
      <c r="M959" s="4">
        <f>IFERROR(VLOOKUP(I959,Config!$A:$D,3,0),"")</f>
        <v>0</v>
      </c>
      <c r="N959" s="4">
        <f>IFERROR(VLOOKUP(I959,Config!$A:$F,6,0),"")</f>
        <v>0</v>
      </c>
    </row>
    <row r="960" spans="1:14" x14ac:dyDescent="0.25">
      <c r="A960" s="1">
        <v>960</v>
      </c>
      <c r="B960" s="4">
        <f t="shared" si="28"/>
        <v>2021</v>
      </c>
      <c r="C960" s="4">
        <f t="shared" si="29"/>
        <v>5</v>
      </c>
      <c r="D960" s="13">
        <v>44331</v>
      </c>
      <c r="E960" s="11">
        <v>0.55208333333333337</v>
      </c>
      <c r="G960" s="4" t="s">
        <v>74</v>
      </c>
      <c r="I960" s="1" t="s">
        <v>25</v>
      </c>
      <c r="J960" s="4" t="str">
        <f>IFERROR(VLOOKUP(I960,Config!$A:$B,2,0),"")</f>
        <v>MPM Cleaning Roll 380*300*10m</v>
      </c>
      <c r="K960" s="1">
        <v>10</v>
      </c>
      <c r="L960" s="4" t="str">
        <f>IFERROR(VLOOKUP(I960,Config!$A:$G,7,0),"")</f>
        <v>Reel</v>
      </c>
      <c r="M960" s="4">
        <f>IFERROR(VLOOKUP(I960,Config!$A:$D,3,0),"")</f>
        <v>0</v>
      </c>
      <c r="N960" s="4">
        <f>IFERROR(VLOOKUP(I960,Config!$A:$F,6,0),"")</f>
        <v>0</v>
      </c>
    </row>
    <row r="961" spans="1:14" x14ac:dyDescent="0.25">
      <c r="A961" s="1">
        <v>961</v>
      </c>
      <c r="B961" s="4">
        <f t="shared" ref="B961:B1024" si="30">YEAR(D961)</f>
        <v>2021</v>
      </c>
      <c r="C961" s="4">
        <f t="shared" ref="C961:C1024" si="31">MONTH(D961)</f>
        <v>5</v>
      </c>
      <c r="D961" s="13">
        <v>44331</v>
      </c>
      <c r="E961" s="11">
        <v>0.55208333333333337</v>
      </c>
      <c r="G961" s="4" t="s">
        <v>74</v>
      </c>
      <c r="I961" s="1" t="s">
        <v>424</v>
      </c>
      <c r="J961" s="4" t="str">
        <f>IFERROR(VLOOKUP(I961,Config!$A:$B,2,0),"")</f>
        <v>Găng tay tĩnh điện màu trắng ( Sz: M)</v>
      </c>
      <c r="K961" s="1">
        <v>60</v>
      </c>
      <c r="L961" s="4" t="str">
        <f>IFERROR(VLOOKUP(I961,Config!$A:$G,7,0),"")</f>
        <v>Pair</v>
      </c>
      <c r="M961" s="4">
        <f>IFERROR(VLOOKUP(I961,Config!$A:$D,3,0),"")</f>
        <v>0</v>
      </c>
      <c r="N961" s="4">
        <f>IFERROR(VLOOKUP(I961,Config!$A:$F,6,0),"")</f>
        <v>0</v>
      </c>
    </row>
    <row r="962" spans="1:14" x14ac:dyDescent="0.25">
      <c r="A962" s="1">
        <v>962</v>
      </c>
      <c r="B962" s="4">
        <f t="shared" si="30"/>
        <v>2021</v>
      </c>
      <c r="C962" s="4">
        <f t="shared" si="31"/>
        <v>5</v>
      </c>
      <c r="D962" s="13">
        <v>44333</v>
      </c>
      <c r="E962" s="11">
        <v>0.41666666666666669</v>
      </c>
      <c r="G962" s="4" t="s">
        <v>74</v>
      </c>
      <c r="I962" s="1" t="s">
        <v>28</v>
      </c>
      <c r="J962" s="4" t="str">
        <f>IFERROR(VLOOKUP(I962,Config!$A:$B,2,0),"")</f>
        <v>Cồn IPA</v>
      </c>
      <c r="K962" s="1">
        <v>1.5</v>
      </c>
      <c r="L962" s="4" t="str">
        <f>IFERROR(VLOOKUP(I962,Config!$A:$G,7,0),"")</f>
        <v>Lít</v>
      </c>
      <c r="M962" s="4">
        <f>IFERROR(VLOOKUP(I962,Config!$A:$D,3,0),"")</f>
        <v>0</v>
      </c>
      <c r="N962" s="4">
        <f>IFERROR(VLOOKUP(I962,Config!$A:$F,6,0),"")</f>
        <v>0</v>
      </c>
    </row>
    <row r="963" spans="1:14" x14ac:dyDescent="0.25">
      <c r="A963" s="1">
        <v>963</v>
      </c>
      <c r="B963" s="4">
        <f t="shared" si="30"/>
        <v>2021</v>
      </c>
      <c r="C963" s="4">
        <f t="shared" si="31"/>
        <v>5</v>
      </c>
      <c r="D963" s="13">
        <v>44333</v>
      </c>
      <c r="E963" s="11">
        <v>0.41666666666666669</v>
      </c>
      <c r="G963" s="4" t="s">
        <v>74</v>
      </c>
      <c r="I963" s="1" t="s">
        <v>23</v>
      </c>
      <c r="J963" s="4" t="str">
        <f>IFERROR(VLOOKUP(I963,Config!$A:$B,2,0),"")</f>
        <v>Giấy lau phòng sạch (55% cellulose, 45% polyester)</v>
      </c>
      <c r="K963" s="1">
        <v>2</v>
      </c>
      <c r="L963" s="4" t="str">
        <f>IFERROR(VLOOKUP(I963,Config!$A:$G,7,0),"")</f>
        <v>Pack</v>
      </c>
      <c r="M963" s="4">
        <f>IFERROR(VLOOKUP(I963,Config!$A:$D,3,0),"")</f>
        <v>0</v>
      </c>
      <c r="N963" s="4">
        <f>IFERROR(VLOOKUP(I963,Config!$A:$F,6,0),"")</f>
        <v>0</v>
      </c>
    </row>
    <row r="964" spans="1:14" x14ac:dyDescent="0.25">
      <c r="A964" s="1">
        <v>964</v>
      </c>
      <c r="B964" s="4">
        <f t="shared" si="30"/>
        <v>2021</v>
      </c>
      <c r="C964" s="4">
        <f t="shared" si="31"/>
        <v>5</v>
      </c>
      <c r="D964" s="13">
        <v>44333</v>
      </c>
      <c r="E964" s="11">
        <v>0.5625</v>
      </c>
      <c r="G964" s="4" t="s">
        <v>74</v>
      </c>
      <c r="I964" s="1" t="s">
        <v>424</v>
      </c>
      <c r="J964" s="4" t="str">
        <f>IFERROR(VLOOKUP(I964,Config!$A:$B,2,0),"")</f>
        <v>Găng tay tĩnh điện màu trắng ( Sz: M)</v>
      </c>
      <c r="K964" s="1">
        <v>90</v>
      </c>
      <c r="L964" s="4" t="str">
        <f>IFERROR(VLOOKUP(I964,Config!$A:$G,7,0),"")</f>
        <v>Pair</v>
      </c>
      <c r="M964" s="4">
        <f>IFERROR(VLOOKUP(I964,Config!$A:$D,3,0),"")</f>
        <v>0</v>
      </c>
      <c r="N964" s="4">
        <f>IFERROR(VLOOKUP(I964,Config!$A:$F,6,0),"")</f>
        <v>0</v>
      </c>
    </row>
    <row r="965" spans="1:14" x14ac:dyDescent="0.25">
      <c r="A965" s="1">
        <v>965</v>
      </c>
      <c r="B965" s="4">
        <f t="shared" si="30"/>
        <v>2021</v>
      </c>
      <c r="C965" s="4">
        <f t="shared" si="31"/>
        <v>5</v>
      </c>
      <c r="D965" s="13">
        <v>44333</v>
      </c>
      <c r="E965" s="11">
        <v>0.5625</v>
      </c>
      <c r="G965" s="4" t="s">
        <v>74</v>
      </c>
      <c r="I965" s="1" t="s">
        <v>29</v>
      </c>
      <c r="J965" s="4" t="str">
        <f>IFERROR(VLOOKUP(I965,Config!$A:$B,2,0),"")</f>
        <v>Khẩu trang</v>
      </c>
      <c r="K965" s="1">
        <v>6</v>
      </c>
      <c r="L965" s="4" t="str">
        <f>IFERROR(VLOOKUP(I965,Config!$A:$G,7,0),"")</f>
        <v>Pack</v>
      </c>
      <c r="M965" s="4">
        <f>IFERROR(VLOOKUP(I965,Config!$A:$D,3,0),"")</f>
        <v>0</v>
      </c>
      <c r="N965" s="4">
        <f>IFERROR(VLOOKUP(I965,Config!$A:$F,6,0),"")</f>
        <v>0</v>
      </c>
    </row>
    <row r="966" spans="1:14" x14ac:dyDescent="0.25">
      <c r="A966" s="1">
        <v>966</v>
      </c>
      <c r="B966" s="4">
        <f t="shared" si="30"/>
        <v>2021</v>
      </c>
      <c r="C966" s="4">
        <f t="shared" si="31"/>
        <v>5</v>
      </c>
      <c r="D966" s="13">
        <v>44333</v>
      </c>
      <c r="E966" s="11">
        <v>0.5625</v>
      </c>
      <c r="G966" s="4" t="s">
        <v>74</v>
      </c>
      <c r="I966" s="1" t="s">
        <v>28</v>
      </c>
      <c r="J966" s="4" t="str">
        <f>IFERROR(VLOOKUP(I966,Config!$A:$B,2,0),"")</f>
        <v>Cồn IPA</v>
      </c>
      <c r="K966" s="1">
        <v>2.5</v>
      </c>
      <c r="L966" s="4" t="str">
        <f>IFERROR(VLOOKUP(I966,Config!$A:$G,7,0),"")</f>
        <v>Lít</v>
      </c>
      <c r="M966" s="4">
        <f>IFERROR(VLOOKUP(I966,Config!$A:$D,3,0),"")</f>
        <v>0</v>
      </c>
      <c r="N966" s="4">
        <f>IFERROR(VLOOKUP(I966,Config!$A:$F,6,0),"")</f>
        <v>0</v>
      </c>
    </row>
    <row r="967" spans="1:14" x14ac:dyDescent="0.25">
      <c r="A967" s="1">
        <v>967</v>
      </c>
      <c r="B967" s="4">
        <f t="shared" si="30"/>
        <v>2021</v>
      </c>
      <c r="C967" s="4">
        <f t="shared" si="31"/>
        <v>5</v>
      </c>
      <c r="D967" s="13">
        <v>44333</v>
      </c>
      <c r="E967" s="11">
        <v>0.5625</v>
      </c>
      <c r="G967" s="4" t="s">
        <v>74</v>
      </c>
      <c r="I967" s="1" t="s">
        <v>22</v>
      </c>
      <c r="J967" s="4" t="str">
        <f>IFERROR(VLOOKUP(I967,Config!$A:$B,2,0),"")</f>
        <v>Khăn lau phòng sạch (100% polyester)</v>
      </c>
      <c r="K967" s="1">
        <v>2</v>
      </c>
      <c r="L967" s="4" t="str">
        <f>IFERROR(VLOOKUP(I967,Config!$A:$G,7,0),"")</f>
        <v>Pack</v>
      </c>
      <c r="M967" s="4">
        <f>IFERROR(VLOOKUP(I967,Config!$A:$D,3,0),"")</f>
        <v>0</v>
      </c>
      <c r="N967" s="4">
        <f>IFERROR(VLOOKUP(I967,Config!$A:$F,6,0),"")</f>
        <v>0</v>
      </c>
    </row>
    <row r="968" spans="1:14" x14ac:dyDescent="0.25">
      <c r="A968" s="1">
        <v>968</v>
      </c>
      <c r="B968" s="4">
        <f t="shared" si="30"/>
        <v>2021</v>
      </c>
      <c r="C968" s="4">
        <f t="shared" si="31"/>
        <v>5</v>
      </c>
      <c r="D968" s="13">
        <v>44333</v>
      </c>
      <c r="E968" s="11">
        <v>0.5625</v>
      </c>
      <c r="G968" s="4" t="s">
        <v>74</v>
      </c>
      <c r="I968" s="1" t="s">
        <v>23</v>
      </c>
      <c r="J968" s="4" t="str">
        <f>IFERROR(VLOOKUP(I968,Config!$A:$B,2,0),"")</f>
        <v>Giấy lau phòng sạch (55% cellulose, 45% polyester)</v>
      </c>
      <c r="K968" s="1">
        <v>1</v>
      </c>
      <c r="L968" s="4" t="str">
        <f>IFERROR(VLOOKUP(I968,Config!$A:$G,7,0),"")</f>
        <v>Pack</v>
      </c>
      <c r="M968" s="4">
        <f>IFERROR(VLOOKUP(I968,Config!$A:$D,3,0),"")</f>
        <v>0</v>
      </c>
      <c r="N968" s="4">
        <f>IFERROR(VLOOKUP(I968,Config!$A:$F,6,0),"")</f>
        <v>0</v>
      </c>
    </row>
    <row r="969" spans="1:14" x14ac:dyDescent="0.25">
      <c r="A969" s="1">
        <v>969</v>
      </c>
      <c r="B969" s="4">
        <f t="shared" si="30"/>
        <v>2021</v>
      </c>
      <c r="C969" s="4">
        <f t="shared" si="31"/>
        <v>5</v>
      </c>
      <c r="D969" s="13">
        <v>44333</v>
      </c>
      <c r="E969" s="11">
        <v>0.5625</v>
      </c>
      <c r="G969" s="4" t="s">
        <v>74</v>
      </c>
      <c r="I969" s="1" t="s">
        <v>25</v>
      </c>
      <c r="J969" s="4" t="str">
        <f>IFERROR(VLOOKUP(I969,Config!$A:$B,2,0),"")</f>
        <v>MPM Cleaning Roll 380*300*10m</v>
      </c>
      <c r="K969" s="1">
        <v>10</v>
      </c>
      <c r="L969" s="4" t="str">
        <f>IFERROR(VLOOKUP(I969,Config!$A:$G,7,0),"")</f>
        <v>Reel</v>
      </c>
      <c r="M969" s="4">
        <f>IFERROR(VLOOKUP(I969,Config!$A:$D,3,0),"")</f>
        <v>0</v>
      </c>
      <c r="N969" s="4">
        <f>IFERROR(VLOOKUP(I969,Config!$A:$F,6,0),"")</f>
        <v>0</v>
      </c>
    </row>
    <row r="970" spans="1:14" x14ac:dyDescent="0.25">
      <c r="A970" s="1">
        <v>970</v>
      </c>
      <c r="B970" s="4">
        <f t="shared" si="30"/>
        <v>2021</v>
      </c>
      <c r="C970" s="4">
        <f t="shared" si="31"/>
        <v>5</v>
      </c>
      <c r="D970" s="13">
        <v>44333</v>
      </c>
      <c r="E970" s="11">
        <v>0.5625</v>
      </c>
      <c r="G970" s="4" t="s">
        <v>74</v>
      </c>
      <c r="I970" s="24" t="s">
        <v>27</v>
      </c>
      <c r="J970" s="4" t="str">
        <f>IFERROR(VLOOKUP(I970,Config!$A:$B,2,0),"")</f>
        <v>Nitrile gloves size M</v>
      </c>
      <c r="K970" s="1">
        <v>2</v>
      </c>
      <c r="L970" s="4" t="str">
        <f>IFERROR(VLOOKUP(I970,Config!$A:$G,7,0),"")</f>
        <v>Pack</v>
      </c>
      <c r="M970" s="4">
        <f>IFERROR(VLOOKUP(I970,Config!$A:$D,3,0),"")</f>
        <v>0</v>
      </c>
      <c r="N970" s="4">
        <f>IFERROR(VLOOKUP(I970,Config!$A:$F,6,0),"")</f>
        <v>0</v>
      </c>
    </row>
    <row r="971" spans="1:14" x14ac:dyDescent="0.25">
      <c r="A971" s="1">
        <v>971</v>
      </c>
      <c r="B971" s="4">
        <f>YEAR(D971)</f>
        <v>2021</v>
      </c>
      <c r="C971" s="4">
        <f t="shared" si="31"/>
        <v>5</v>
      </c>
      <c r="D971" s="13">
        <v>44333</v>
      </c>
      <c r="E971" s="11">
        <v>0.5625</v>
      </c>
      <c r="G971" s="4" t="s">
        <v>74</v>
      </c>
      <c r="I971" s="24" t="s">
        <v>43</v>
      </c>
      <c r="J971" s="4" t="str">
        <f>IFERROR(VLOOKUP(I971,Config!$A:$B,2,0),"")</f>
        <v>Băng dính chịu nhiệt PET( Màu đồng ) 10mm*33m</v>
      </c>
      <c r="K971" s="1">
        <v>20</v>
      </c>
      <c r="L971" s="4" t="str">
        <f>IFERROR(VLOOKUP(I971,Config!$A:$G,7,0),"")</f>
        <v>Reel</v>
      </c>
      <c r="M971" s="4">
        <f>IFERROR(VLOOKUP(I971,Config!$A:$D,3,0),"")</f>
        <v>0</v>
      </c>
      <c r="N971" s="4">
        <f>IFERROR(VLOOKUP(I971,Config!$A:$F,6,0),"")</f>
        <v>0</v>
      </c>
    </row>
    <row r="972" spans="1:14" x14ac:dyDescent="0.25">
      <c r="A972" s="1">
        <v>972</v>
      </c>
      <c r="B972" s="4">
        <f t="shared" si="30"/>
        <v>2021</v>
      </c>
      <c r="C972" s="4">
        <f t="shared" si="31"/>
        <v>5</v>
      </c>
      <c r="D972" s="13">
        <v>44334</v>
      </c>
      <c r="E972" s="11">
        <v>0.54166666666666663</v>
      </c>
      <c r="G972" s="4" t="s">
        <v>74</v>
      </c>
      <c r="I972" s="1" t="s">
        <v>28</v>
      </c>
      <c r="J972" s="4" t="str">
        <f>IFERROR(VLOOKUP(I972,Config!$A:$B,2,0),"")</f>
        <v>Cồn IPA</v>
      </c>
      <c r="K972" s="1">
        <v>3</v>
      </c>
      <c r="L972" s="4" t="str">
        <f>IFERROR(VLOOKUP(I972,Config!$A:$G,7,0),"")</f>
        <v>Lít</v>
      </c>
      <c r="M972" s="4">
        <f>IFERROR(VLOOKUP(I972,Config!$A:$D,3,0),"")</f>
        <v>0</v>
      </c>
      <c r="N972" s="4">
        <f>IFERROR(VLOOKUP(I972,Config!$A:$F,6,0),"")</f>
        <v>0</v>
      </c>
    </row>
    <row r="973" spans="1:14" x14ac:dyDescent="0.25">
      <c r="A973" s="1">
        <v>973</v>
      </c>
      <c r="B973" s="4">
        <f t="shared" si="30"/>
        <v>2021</v>
      </c>
      <c r="C973" s="4">
        <f t="shared" si="31"/>
        <v>5</v>
      </c>
      <c r="D973" s="13">
        <v>44334</v>
      </c>
      <c r="E973" s="11">
        <v>0.54166666666666663</v>
      </c>
      <c r="G973" s="4" t="s">
        <v>74</v>
      </c>
      <c r="I973" s="1" t="s">
        <v>22</v>
      </c>
      <c r="J973" s="4" t="str">
        <f>IFERROR(VLOOKUP(I973,Config!$A:$B,2,0),"")</f>
        <v>Khăn lau phòng sạch (100% polyester)</v>
      </c>
      <c r="K973" s="1">
        <v>2</v>
      </c>
      <c r="L973" s="4" t="str">
        <f>IFERROR(VLOOKUP(I973,Config!$A:$G,7,0),"")</f>
        <v>Pack</v>
      </c>
      <c r="M973" s="4">
        <f>IFERROR(VLOOKUP(I973,Config!$A:$D,3,0),"")</f>
        <v>0</v>
      </c>
      <c r="N973" s="4">
        <f>IFERROR(VLOOKUP(I973,Config!$A:$F,6,0),"")</f>
        <v>0</v>
      </c>
    </row>
    <row r="974" spans="1:14" x14ac:dyDescent="0.25">
      <c r="A974" s="1">
        <v>974</v>
      </c>
      <c r="B974" s="4">
        <f t="shared" si="30"/>
        <v>2021</v>
      </c>
      <c r="C974" s="4">
        <f t="shared" si="31"/>
        <v>5</v>
      </c>
      <c r="D974" s="13">
        <v>44334</v>
      </c>
      <c r="E974" s="11">
        <v>0.54166666666666663</v>
      </c>
      <c r="G974" s="4" t="s">
        <v>74</v>
      </c>
      <c r="I974" s="1" t="s">
        <v>23</v>
      </c>
      <c r="J974" s="4" t="str">
        <f>IFERROR(VLOOKUP(I974,Config!$A:$B,2,0),"")</f>
        <v>Giấy lau phòng sạch (55% cellulose, 45% polyester)</v>
      </c>
      <c r="K974" s="1">
        <v>2</v>
      </c>
      <c r="L974" s="4" t="str">
        <f>IFERROR(VLOOKUP(I974,Config!$A:$G,7,0),"")</f>
        <v>Pack</v>
      </c>
      <c r="M974" s="4">
        <f>IFERROR(VLOOKUP(I974,Config!$A:$D,3,0),"")</f>
        <v>0</v>
      </c>
      <c r="N974" s="4">
        <f>IFERROR(VLOOKUP(I974,Config!$A:$F,6,0),"")</f>
        <v>0</v>
      </c>
    </row>
    <row r="975" spans="1:14" x14ac:dyDescent="0.25">
      <c r="A975" s="1">
        <v>975</v>
      </c>
      <c r="B975" s="4">
        <f t="shared" si="30"/>
        <v>2021</v>
      </c>
      <c r="C975" s="4">
        <f t="shared" si="31"/>
        <v>5</v>
      </c>
      <c r="D975" s="13">
        <v>44335</v>
      </c>
      <c r="E975" s="11">
        <v>0.60416666666666663</v>
      </c>
      <c r="G975" s="4" t="s">
        <v>74</v>
      </c>
      <c r="I975" s="1" t="s">
        <v>28</v>
      </c>
      <c r="J975" s="4" t="str">
        <f>IFERROR(VLOOKUP(I975,Config!$A:$B,2,0),"")</f>
        <v>Cồn IPA</v>
      </c>
      <c r="K975" s="1">
        <v>3.5</v>
      </c>
      <c r="L975" s="4" t="str">
        <f>IFERROR(VLOOKUP(I975,Config!$A:$G,7,0),"")</f>
        <v>Lít</v>
      </c>
      <c r="M975" s="4">
        <f>IFERROR(VLOOKUP(I975,Config!$A:$D,3,0),"")</f>
        <v>0</v>
      </c>
      <c r="N975" s="4">
        <f>IFERROR(VLOOKUP(I975,Config!$A:$F,6,0),"")</f>
        <v>0</v>
      </c>
    </row>
    <row r="976" spans="1:14" x14ac:dyDescent="0.25">
      <c r="A976" s="1">
        <v>976</v>
      </c>
      <c r="B976" s="4">
        <f t="shared" si="30"/>
        <v>2021</v>
      </c>
      <c r="C976" s="4">
        <f t="shared" si="31"/>
        <v>5</v>
      </c>
      <c r="D976" s="13">
        <v>44335</v>
      </c>
      <c r="E976" s="11">
        <v>0.60416666666666663</v>
      </c>
      <c r="G976" s="4" t="s">
        <v>74</v>
      </c>
      <c r="I976" s="1" t="s">
        <v>22</v>
      </c>
      <c r="J976" s="4" t="str">
        <f>IFERROR(VLOOKUP(I976,Config!$A:$B,2,0),"")</f>
        <v>Khăn lau phòng sạch (100% polyester)</v>
      </c>
      <c r="K976" s="1">
        <v>2</v>
      </c>
      <c r="L976" s="4" t="str">
        <f>IFERROR(VLOOKUP(I976,Config!$A:$G,7,0),"")</f>
        <v>Pack</v>
      </c>
      <c r="M976" s="4">
        <f>IFERROR(VLOOKUP(I976,Config!$A:$D,3,0),"")</f>
        <v>0</v>
      </c>
      <c r="N976" s="4">
        <f>IFERROR(VLOOKUP(I976,Config!$A:$F,6,0),"")</f>
        <v>0</v>
      </c>
    </row>
    <row r="977" spans="1:14" x14ac:dyDescent="0.25">
      <c r="A977" s="1">
        <v>977</v>
      </c>
      <c r="B977" s="4">
        <f t="shared" si="30"/>
        <v>2021</v>
      </c>
      <c r="C977" s="4">
        <f t="shared" si="31"/>
        <v>5</v>
      </c>
      <c r="D977" s="13">
        <v>44335</v>
      </c>
      <c r="E977" s="11">
        <v>0.60416666666666663</v>
      </c>
      <c r="G977" s="4" t="s">
        <v>74</v>
      </c>
      <c r="I977" s="1" t="s">
        <v>23</v>
      </c>
      <c r="J977" s="4" t="str">
        <f>IFERROR(VLOOKUP(I977,Config!$A:$B,2,0),"")</f>
        <v>Giấy lau phòng sạch (55% cellulose, 45% polyester)</v>
      </c>
      <c r="K977" s="1">
        <v>1</v>
      </c>
      <c r="L977" s="4" t="str">
        <f>IFERROR(VLOOKUP(I977,Config!$A:$G,7,0),"")</f>
        <v>Pack</v>
      </c>
      <c r="M977" s="4">
        <f>IFERROR(VLOOKUP(I977,Config!$A:$D,3,0),"")</f>
        <v>0</v>
      </c>
      <c r="N977" s="4">
        <f>IFERROR(VLOOKUP(I977,Config!$A:$F,6,0),"")</f>
        <v>0</v>
      </c>
    </row>
    <row r="978" spans="1:14" x14ac:dyDescent="0.25">
      <c r="A978" s="1">
        <v>978</v>
      </c>
      <c r="B978" s="4">
        <f t="shared" si="30"/>
        <v>2021</v>
      </c>
      <c r="C978" s="4">
        <f t="shared" si="31"/>
        <v>5</v>
      </c>
      <c r="D978" s="13">
        <v>44335</v>
      </c>
      <c r="E978" s="11">
        <v>0.60416666666666663</v>
      </c>
      <c r="G978" s="4" t="s">
        <v>74</v>
      </c>
      <c r="I978" s="1" t="s">
        <v>25</v>
      </c>
      <c r="J978" s="4" t="str">
        <f>IFERROR(VLOOKUP(I978,Config!$A:$B,2,0),"")</f>
        <v>MPM Cleaning Roll 380*300*10m</v>
      </c>
      <c r="K978" s="1">
        <v>10</v>
      </c>
      <c r="L978" s="4" t="str">
        <f>IFERROR(VLOOKUP(I978,Config!$A:$G,7,0),"")</f>
        <v>Reel</v>
      </c>
      <c r="M978" s="4">
        <f>IFERROR(VLOOKUP(I978,Config!$A:$D,3,0),"")</f>
        <v>0</v>
      </c>
      <c r="N978" s="4">
        <f>IFERROR(VLOOKUP(I978,Config!$A:$F,6,0),"")</f>
        <v>0</v>
      </c>
    </row>
    <row r="979" spans="1:14" x14ac:dyDescent="0.25">
      <c r="A979" s="1">
        <v>979</v>
      </c>
      <c r="B979" s="4">
        <f t="shared" si="30"/>
        <v>2021</v>
      </c>
      <c r="C979" s="4">
        <f t="shared" si="31"/>
        <v>5</v>
      </c>
      <c r="D979" s="13">
        <v>44335</v>
      </c>
      <c r="E979" s="11">
        <v>0.60416666666666663</v>
      </c>
      <c r="G979" s="4" t="s">
        <v>74</v>
      </c>
      <c r="I979" s="24" t="s">
        <v>27</v>
      </c>
      <c r="J979" s="4" t="str">
        <f>IFERROR(VLOOKUP(I979,Config!$A:$B,2,0),"")</f>
        <v>Nitrile gloves size M</v>
      </c>
      <c r="K979" s="1">
        <v>2</v>
      </c>
      <c r="L979" s="4" t="str">
        <f>IFERROR(VLOOKUP(I979,Config!$A:$G,7,0),"")</f>
        <v>Pack</v>
      </c>
      <c r="M979" s="4">
        <f>IFERROR(VLOOKUP(I979,Config!$A:$D,3,0),"")</f>
        <v>0</v>
      </c>
      <c r="N979" s="4">
        <f>IFERROR(VLOOKUP(I979,Config!$A:$F,6,0),"")</f>
        <v>0</v>
      </c>
    </row>
    <row r="980" spans="1:14" x14ac:dyDescent="0.25">
      <c r="A980" s="1">
        <v>980</v>
      </c>
      <c r="B980" s="4">
        <f t="shared" si="30"/>
        <v>2021</v>
      </c>
      <c r="C980" s="4">
        <f t="shared" si="31"/>
        <v>5</v>
      </c>
      <c r="D980" s="13">
        <v>44336</v>
      </c>
      <c r="E980" s="11">
        <v>0.57291666666666663</v>
      </c>
      <c r="G980" s="4" t="s">
        <v>74</v>
      </c>
      <c r="I980" s="1" t="s">
        <v>28</v>
      </c>
      <c r="J980" s="4" t="str">
        <f>IFERROR(VLOOKUP(I980,Config!$A:$B,2,0),"")</f>
        <v>Cồn IPA</v>
      </c>
      <c r="K980" s="1">
        <v>4.5</v>
      </c>
      <c r="L980" s="4" t="str">
        <f>IFERROR(VLOOKUP(I980,Config!$A:$G,7,0),"")</f>
        <v>Lít</v>
      </c>
      <c r="M980" s="4">
        <f>IFERROR(VLOOKUP(I980,Config!$A:$D,3,0),"")</f>
        <v>0</v>
      </c>
      <c r="N980" s="4">
        <f>IFERROR(VLOOKUP(I980,Config!$A:$F,6,0),"")</f>
        <v>0</v>
      </c>
    </row>
    <row r="981" spans="1:14" x14ac:dyDescent="0.25">
      <c r="A981" s="1">
        <v>981</v>
      </c>
      <c r="B981" s="4">
        <f t="shared" si="30"/>
        <v>2021</v>
      </c>
      <c r="C981" s="4">
        <f t="shared" si="31"/>
        <v>5</v>
      </c>
      <c r="D981" s="13">
        <v>44336</v>
      </c>
      <c r="E981" s="11">
        <v>0.57291666666666663</v>
      </c>
      <c r="G981" s="4" t="s">
        <v>74</v>
      </c>
      <c r="I981" s="1" t="s">
        <v>22</v>
      </c>
      <c r="J981" s="4" t="str">
        <f>IFERROR(VLOOKUP(I981,Config!$A:$B,2,0),"")</f>
        <v>Khăn lau phòng sạch (100% polyester)</v>
      </c>
      <c r="K981" s="1">
        <v>2</v>
      </c>
      <c r="L981" s="4" t="str">
        <f>IFERROR(VLOOKUP(I981,Config!$A:$G,7,0),"")</f>
        <v>Pack</v>
      </c>
      <c r="M981" s="4">
        <f>IFERROR(VLOOKUP(I981,Config!$A:$D,3,0),"")</f>
        <v>0</v>
      </c>
      <c r="N981" s="4">
        <f>IFERROR(VLOOKUP(I981,Config!$A:$F,6,0),"")</f>
        <v>0</v>
      </c>
    </row>
    <row r="982" spans="1:14" x14ac:dyDescent="0.25">
      <c r="A982" s="1">
        <v>982</v>
      </c>
      <c r="B982" s="4">
        <f t="shared" si="30"/>
        <v>2021</v>
      </c>
      <c r="C982" s="4">
        <f t="shared" si="31"/>
        <v>5</v>
      </c>
      <c r="D982" s="13">
        <v>44336</v>
      </c>
      <c r="E982" s="11">
        <v>0.57291666666666663</v>
      </c>
      <c r="G982" s="4" t="s">
        <v>74</v>
      </c>
      <c r="I982" s="1" t="s">
        <v>23</v>
      </c>
      <c r="J982" s="4" t="str">
        <f>IFERROR(VLOOKUP(I982,Config!$A:$B,2,0),"")</f>
        <v>Giấy lau phòng sạch (55% cellulose, 45% polyester)</v>
      </c>
      <c r="K982" s="1">
        <v>1</v>
      </c>
      <c r="L982" s="4" t="str">
        <f>IFERROR(VLOOKUP(I982,Config!$A:$G,7,0),"")</f>
        <v>Pack</v>
      </c>
      <c r="M982" s="4">
        <f>IFERROR(VLOOKUP(I982,Config!$A:$D,3,0),"")</f>
        <v>0</v>
      </c>
      <c r="N982" s="4">
        <f>IFERROR(VLOOKUP(I982,Config!$A:$F,6,0),"")</f>
        <v>0</v>
      </c>
    </row>
    <row r="983" spans="1:14" x14ac:dyDescent="0.25">
      <c r="A983" s="1">
        <v>983</v>
      </c>
      <c r="B983" s="4">
        <f t="shared" si="30"/>
        <v>2021</v>
      </c>
      <c r="C983" s="4">
        <f t="shared" si="31"/>
        <v>5</v>
      </c>
      <c r="D983" s="13">
        <v>44336</v>
      </c>
      <c r="E983" s="11">
        <v>0.57291666666666663</v>
      </c>
      <c r="G983" s="4" t="s">
        <v>74</v>
      </c>
      <c r="I983" s="24" t="s">
        <v>27</v>
      </c>
      <c r="J983" s="4" t="str">
        <f>IFERROR(VLOOKUP(I983,Config!$A:$B,2,0),"")</f>
        <v>Nitrile gloves size M</v>
      </c>
      <c r="K983" s="1">
        <v>1</v>
      </c>
      <c r="L983" s="4" t="str">
        <f>IFERROR(VLOOKUP(I983,Config!$A:$G,7,0),"")</f>
        <v>Pack</v>
      </c>
      <c r="M983" s="4">
        <f>IFERROR(VLOOKUP(I983,Config!$A:$D,3,0),"")</f>
        <v>0</v>
      </c>
      <c r="N983" s="4">
        <f>IFERROR(VLOOKUP(I983,Config!$A:$F,6,0),"")</f>
        <v>0</v>
      </c>
    </row>
    <row r="984" spans="1:14" x14ac:dyDescent="0.25">
      <c r="A984" s="1">
        <v>984</v>
      </c>
      <c r="B984" s="4">
        <f t="shared" si="30"/>
        <v>2021</v>
      </c>
      <c r="C984" s="4">
        <f t="shared" si="31"/>
        <v>5</v>
      </c>
      <c r="D984" s="13">
        <v>44336</v>
      </c>
      <c r="E984" s="11">
        <v>0.57291666666666663</v>
      </c>
      <c r="G984" s="4" t="s">
        <v>74</v>
      </c>
      <c r="I984" s="1" t="s">
        <v>424</v>
      </c>
      <c r="J984" s="4" t="str">
        <f>IFERROR(VLOOKUP(I984,Config!$A:$B,2,0),"")</f>
        <v>Găng tay tĩnh điện màu trắng ( Sz: M)</v>
      </c>
      <c r="K984" s="1">
        <v>90</v>
      </c>
      <c r="L984" s="4" t="str">
        <f>IFERROR(VLOOKUP(I984,Config!$A:$G,7,0),"")</f>
        <v>Pair</v>
      </c>
      <c r="M984" s="4">
        <f>IFERROR(VLOOKUP(I984,Config!$A:$D,3,0),"")</f>
        <v>0</v>
      </c>
      <c r="N984" s="4">
        <f>IFERROR(VLOOKUP(I984,Config!$A:$F,6,0),"")</f>
        <v>0</v>
      </c>
    </row>
    <row r="985" spans="1:14" x14ac:dyDescent="0.25">
      <c r="A985" s="1">
        <v>985</v>
      </c>
      <c r="B985" s="4">
        <f t="shared" si="30"/>
        <v>2021</v>
      </c>
      <c r="C985" s="4">
        <f t="shared" si="31"/>
        <v>5</v>
      </c>
      <c r="D985" s="13">
        <v>44336</v>
      </c>
      <c r="E985" s="11">
        <v>0.57291666666666663</v>
      </c>
      <c r="G985" s="4" t="s">
        <v>74</v>
      </c>
      <c r="I985" s="1" t="s">
        <v>29</v>
      </c>
      <c r="J985" s="4" t="str">
        <f>IFERROR(VLOOKUP(I985,Config!$A:$B,2,0),"")</f>
        <v>Khẩu trang</v>
      </c>
      <c r="K985" s="1">
        <v>9</v>
      </c>
      <c r="L985" s="4" t="str">
        <f>IFERROR(VLOOKUP(I985,Config!$A:$G,7,0),"")</f>
        <v>Pack</v>
      </c>
      <c r="M985" s="4">
        <f>IFERROR(VLOOKUP(I985,Config!$A:$D,3,0),"")</f>
        <v>0</v>
      </c>
      <c r="N985" s="4">
        <f>IFERROR(VLOOKUP(I985,Config!$A:$F,6,0),"")</f>
        <v>0</v>
      </c>
    </row>
    <row r="986" spans="1:14" x14ac:dyDescent="0.25">
      <c r="A986" s="1">
        <v>986</v>
      </c>
      <c r="B986" s="4">
        <f t="shared" si="30"/>
        <v>2021</v>
      </c>
      <c r="C986" s="4">
        <f t="shared" si="31"/>
        <v>5</v>
      </c>
      <c r="D986" s="13">
        <v>44336</v>
      </c>
      <c r="E986" s="11">
        <v>0.57291666666666663</v>
      </c>
      <c r="G986" s="4" t="s">
        <v>74</v>
      </c>
      <c r="I986" s="1" t="s">
        <v>426</v>
      </c>
      <c r="J986" s="4" t="str">
        <f>IFERROR(VLOOKUP(I986,Config!$A:$B,2,0),"")</f>
        <v>PL Splice Tape 8mm for ASM  FUJI DETECTI</v>
      </c>
      <c r="K986" s="1">
        <v>3</v>
      </c>
      <c r="L986" s="4" t="str">
        <f>IFERROR(VLOOKUP(I986,Config!$A:$G,7,0),"")</f>
        <v>Box</v>
      </c>
      <c r="M986" s="4">
        <f>IFERROR(VLOOKUP(I986,Config!$A:$D,3,0),"")</f>
        <v>0</v>
      </c>
      <c r="N986" s="4">
        <f>IFERROR(VLOOKUP(I986,Config!$A:$F,6,0),"")</f>
        <v>0</v>
      </c>
    </row>
    <row r="987" spans="1:14" x14ac:dyDescent="0.25">
      <c r="A987" s="1">
        <v>987</v>
      </c>
      <c r="B987" s="4">
        <f t="shared" si="30"/>
        <v>2021</v>
      </c>
      <c r="C987" s="4">
        <f t="shared" si="31"/>
        <v>5</v>
      </c>
      <c r="D987" s="13">
        <v>44337</v>
      </c>
      <c r="E987" s="11">
        <v>0.54166666666666663</v>
      </c>
      <c r="G987" s="4" t="s">
        <v>74</v>
      </c>
      <c r="I987" s="1" t="s">
        <v>28</v>
      </c>
      <c r="J987" s="4" t="str">
        <f>IFERROR(VLOOKUP(I987,Config!$A:$B,2,0),"")</f>
        <v>Cồn IPA</v>
      </c>
      <c r="K987" s="1">
        <v>3.5</v>
      </c>
      <c r="L987" s="4" t="str">
        <f>IFERROR(VLOOKUP(I987,Config!$A:$G,7,0),"")</f>
        <v>Lít</v>
      </c>
      <c r="M987" s="4">
        <f>IFERROR(VLOOKUP(I987,Config!$A:$D,3,0),"")</f>
        <v>0</v>
      </c>
      <c r="N987" s="4">
        <f>IFERROR(VLOOKUP(I987,Config!$A:$F,6,0),"")</f>
        <v>0</v>
      </c>
    </row>
    <row r="988" spans="1:14" x14ac:dyDescent="0.25">
      <c r="A988" s="1">
        <v>988</v>
      </c>
      <c r="B988" s="4">
        <f t="shared" si="30"/>
        <v>2021</v>
      </c>
      <c r="C988" s="4">
        <f t="shared" si="31"/>
        <v>5</v>
      </c>
      <c r="D988" s="13">
        <v>44337</v>
      </c>
      <c r="E988" s="11">
        <v>0.54166666666666663</v>
      </c>
      <c r="G988" s="4" t="s">
        <v>74</v>
      </c>
      <c r="I988" s="1" t="s">
        <v>22</v>
      </c>
      <c r="J988" s="4" t="str">
        <f>IFERROR(VLOOKUP(I988,Config!$A:$B,2,0),"")</f>
        <v>Khăn lau phòng sạch (100% polyester)</v>
      </c>
      <c r="K988" s="1">
        <v>2</v>
      </c>
      <c r="L988" s="4" t="str">
        <f>IFERROR(VLOOKUP(I988,Config!$A:$G,7,0),"")</f>
        <v>Pack</v>
      </c>
      <c r="M988" s="4">
        <f>IFERROR(VLOOKUP(I988,Config!$A:$D,3,0),"")</f>
        <v>0</v>
      </c>
      <c r="N988" s="4">
        <f>IFERROR(VLOOKUP(I988,Config!$A:$F,6,0),"")</f>
        <v>0</v>
      </c>
    </row>
    <row r="989" spans="1:14" x14ac:dyDescent="0.25">
      <c r="A989" s="1">
        <v>989</v>
      </c>
      <c r="B989" s="4">
        <f t="shared" si="30"/>
        <v>2021</v>
      </c>
      <c r="C989" s="4">
        <f t="shared" si="31"/>
        <v>5</v>
      </c>
      <c r="D989" s="13">
        <v>44337</v>
      </c>
      <c r="E989" s="11">
        <v>0.54166666666666663</v>
      </c>
      <c r="G989" s="4" t="s">
        <v>74</v>
      </c>
      <c r="I989" s="1" t="s">
        <v>23</v>
      </c>
      <c r="J989" s="4" t="str">
        <f>IFERROR(VLOOKUP(I989,Config!$A:$B,2,0),"")</f>
        <v>Giấy lau phòng sạch (55% cellulose, 45% polyester)</v>
      </c>
      <c r="K989" s="1">
        <v>2</v>
      </c>
      <c r="L989" s="4" t="str">
        <f>IFERROR(VLOOKUP(I989,Config!$A:$G,7,0),"")</f>
        <v>Pack</v>
      </c>
      <c r="M989" s="4">
        <f>IFERROR(VLOOKUP(I989,Config!$A:$D,3,0),"")</f>
        <v>0</v>
      </c>
      <c r="N989" s="4">
        <f>IFERROR(VLOOKUP(I989,Config!$A:$F,6,0),"")</f>
        <v>0</v>
      </c>
    </row>
    <row r="990" spans="1:14" x14ac:dyDescent="0.25">
      <c r="A990" s="1">
        <v>990</v>
      </c>
      <c r="B990" s="4">
        <f t="shared" si="30"/>
        <v>2021</v>
      </c>
      <c r="C990" s="4">
        <f t="shared" si="31"/>
        <v>5</v>
      </c>
      <c r="D990" s="13">
        <v>44337</v>
      </c>
      <c r="E990" s="11">
        <v>0.54166666666666663</v>
      </c>
      <c r="G990" s="4" t="s">
        <v>74</v>
      </c>
      <c r="I990" s="1" t="s">
        <v>25</v>
      </c>
      <c r="J990" s="4" t="str">
        <f>IFERROR(VLOOKUP(I990,Config!$A:$B,2,0),"")</f>
        <v>MPM Cleaning Roll 380*300*10m</v>
      </c>
      <c r="K990" s="1">
        <v>10</v>
      </c>
      <c r="L990" s="4" t="str">
        <f>IFERROR(VLOOKUP(I990,Config!$A:$G,7,0),"")</f>
        <v>Reel</v>
      </c>
      <c r="M990" s="4">
        <f>IFERROR(VLOOKUP(I990,Config!$A:$D,3,0),"")</f>
        <v>0</v>
      </c>
      <c r="N990" s="4">
        <f>IFERROR(VLOOKUP(I990,Config!$A:$F,6,0),"")</f>
        <v>0</v>
      </c>
    </row>
    <row r="991" spans="1:14" x14ac:dyDescent="0.25">
      <c r="A991" s="1">
        <v>991</v>
      </c>
      <c r="B991" s="4">
        <f t="shared" si="30"/>
        <v>2021</v>
      </c>
      <c r="C991" s="4">
        <f t="shared" si="31"/>
        <v>5</v>
      </c>
      <c r="D991" s="13">
        <v>44337</v>
      </c>
      <c r="E991" s="11">
        <v>0.54166666666666663</v>
      </c>
      <c r="G991" s="4" t="s">
        <v>74</v>
      </c>
      <c r="I991" s="24" t="s">
        <v>27</v>
      </c>
      <c r="J991" s="4" t="str">
        <f>IFERROR(VLOOKUP(I991,Config!$A:$B,2,0),"")</f>
        <v>Nitrile gloves size M</v>
      </c>
      <c r="K991" s="1">
        <v>2</v>
      </c>
      <c r="L991" s="4" t="str">
        <f>IFERROR(VLOOKUP(I991,Config!$A:$G,7,0),"")</f>
        <v>Pack</v>
      </c>
      <c r="M991" s="4">
        <f>IFERROR(VLOOKUP(I991,Config!$A:$D,3,0),"")</f>
        <v>0</v>
      </c>
      <c r="N991" s="4">
        <f>IFERROR(VLOOKUP(I991,Config!$A:$F,6,0),"")</f>
        <v>0</v>
      </c>
    </row>
    <row r="992" spans="1:14" x14ac:dyDescent="0.25">
      <c r="A992" s="1">
        <v>992</v>
      </c>
      <c r="B992" s="4">
        <f t="shared" si="30"/>
        <v>2021</v>
      </c>
      <c r="C992" s="4">
        <f t="shared" si="31"/>
        <v>5</v>
      </c>
      <c r="D992" s="13">
        <v>44337</v>
      </c>
      <c r="E992" s="11">
        <v>0.54166666666666663</v>
      </c>
      <c r="G992" s="4" t="s">
        <v>74</v>
      </c>
      <c r="I992" s="1" t="s">
        <v>426</v>
      </c>
      <c r="J992" s="4" t="str">
        <f>IFERROR(VLOOKUP(I992,Config!$A:$B,2,0),"")</f>
        <v>PL Splice Tape 8mm for ASM  FUJI DETECTI</v>
      </c>
      <c r="K992" s="1">
        <v>6</v>
      </c>
      <c r="L992" s="4" t="str">
        <f>IFERROR(VLOOKUP(I992,Config!$A:$G,7,0),"")</f>
        <v>Box</v>
      </c>
      <c r="M992" s="4">
        <f>IFERROR(VLOOKUP(I992,Config!$A:$D,3,0),"")</f>
        <v>0</v>
      </c>
      <c r="N992" s="4">
        <f>IFERROR(VLOOKUP(I992,Config!$A:$F,6,0),"")</f>
        <v>0</v>
      </c>
    </row>
    <row r="993" spans="1:14" x14ac:dyDescent="0.25">
      <c r="A993" s="1">
        <v>993</v>
      </c>
      <c r="B993" s="4">
        <f t="shared" si="30"/>
        <v>2021</v>
      </c>
      <c r="C993" s="4">
        <f t="shared" si="31"/>
        <v>5</v>
      </c>
      <c r="D993" s="13">
        <v>44338</v>
      </c>
      <c r="E993" s="11">
        <v>0.41666666666666669</v>
      </c>
      <c r="G993" s="4" t="s">
        <v>74</v>
      </c>
      <c r="I993" s="24" t="s">
        <v>43</v>
      </c>
      <c r="J993" s="4" t="str">
        <f>IFERROR(VLOOKUP(I993,Config!$A:$B,2,0),"")</f>
        <v>Băng dính chịu nhiệt PET( Màu đồng ) 10mm*33m</v>
      </c>
      <c r="K993" s="1">
        <v>14</v>
      </c>
      <c r="L993" s="4" t="str">
        <f>IFERROR(VLOOKUP(I993,Config!$A:$G,7,0),"")</f>
        <v>Reel</v>
      </c>
      <c r="M993" s="4">
        <f>IFERROR(VLOOKUP(I993,Config!$A:$D,3,0),"")</f>
        <v>0</v>
      </c>
      <c r="N993" s="4">
        <f>IFERROR(VLOOKUP(I993,Config!$A:$F,6,0),"")</f>
        <v>0</v>
      </c>
    </row>
    <row r="994" spans="1:14" x14ac:dyDescent="0.25">
      <c r="A994" s="1">
        <v>994</v>
      </c>
      <c r="B994" s="4">
        <f t="shared" si="30"/>
        <v>2021</v>
      </c>
      <c r="C994" s="4">
        <f t="shared" si="31"/>
        <v>5</v>
      </c>
      <c r="D994" s="13">
        <v>44338</v>
      </c>
      <c r="E994" s="11">
        <v>0.54166666666666663</v>
      </c>
      <c r="G994" s="4" t="s">
        <v>74</v>
      </c>
      <c r="I994" s="1" t="s">
        <v>28</v>
      </c>
      <c r="J994" s="4" t="str">
        <f>IFERROR(VLOOKUP(I994,Config!$A:$B,2,0),"")</f>
        <v>Cồn IPA</v>
      </c>
      <c r="K994" s="1">
        <v>3</v>
      </c>
      <c r="L994" s="4" t="str">
        <f>IFERROR(VLOOKUP(I994,Config!$A:$G,7,0),"")</f>
        <v>Lít</v>
      </c>
      <c r="M994" s="4">
        <f>IFERROR(VLOOKUP(I994,Config!$A:$D,3,0),"")</f>
        <v>0</v>
      </c>
      <c r="N994" s="4">
        <f>IFERROR(VLOOKUP(I994,Config!$A:$F,6,0),"")</f>
        <v>0</v>
      </c>
    </row>
    <row r="995" spans="1:14" x14ac:dyDescent="0.25">
      <c r="A995" s="1">
        <v>995</v>
      </c>
      <c r="B995" s="4">
        <f t="shared" si="30"/>
        <v>2021</v>
      </c>
      <c r="C995" s="4">
        <f t="shared" si="31"/>
        <v>5</v>
      </c>
      <c r="D995" s="13">
        <v>44338</v>
      </c>
      <c r="E995" s="11">
        <v>0.54166666666666663</v>
      </c>
      <c r="G995" s="4" t="s">
        <v>74</v>
      </c>
      <c r="I995" s="1" t="s">
        <v>22</v>
      </c>
      <c r="J995" s="4" t="str">
        <f>IFERROR(VLOOKUP(I995,Config!$A:$B,2,0),"")</f>
        <v>Khăn lau phòng sạch (100% polyester)</v>
      </c>
      <c r="K995" s="1">
        <v>1</v>
      </c>
      <c r="L995" s="4" t="str">
        <f>IFERROR(VLOOKUP(I995,Config!$A:$G,7,0),"")</f>
        <v>Pack</v>
      </c>
      <c r="M995" s="4">
        <f>IFERROR(VLOOKUP(I995,Config!$A:$D,3,0),"")</f>
        <v>0</v>
      </c>
      <c r="N995" s="4">
        <f>IFERROR(VLOOKUP(I995,Config!$A:$F,6,0),"")</f>
        <v>0</v>
      </c>
    </row>
    <row r="996" spans="1:14" x14ac:dyDescent="0.25">
      <c r="A996" s="1">
        <v>996</v>
      </c>
      <c r="B996" s="4">
        <f t="shared" si="30"/>
        <v>2021</v>
      </c>
      <c r="C996" s="4">
        <f t="shared" si="31"/>
        <v>5</v>
      </c>
      <c r="D996" s="13">
        <v>44338</v>
      </c>
      <c r="E996" s="11">
        <v>0.54166666666666663</v>
      </c>
      <c r="G996" s="4" t="s">
        <v>74</v>
      </c>
      <c r="I996" s="1" t="s">
        <v>23</v>
      </c>
      <c r="J996" s="4" t="str">
        <f>IFERROR(VLOOKUP(I996,Config!$A:$B,2,0),"")</f>
        <v>Giấy lau phòng sạch (55% cellulose, 45% polyester)</v>
      </c>
      <c r="K996" s="1">
        <v>3</v>
      </c>
      <c r="L996" s="4" t="str">
        <f>IFERROR(VLOOKUP(I996,Config!$A:$G,7,0),"")</f>
        <v>Pack</v>
      </c>
      <c r="M996" s="4">
        <f>IFERROR(VLOOKUP(I996,Config!$A:$D,3,0),"")</f>
        <v>0</v>
      </c>
      <c r="N996" s="4">
        <f>IFERROR(VLOOKUP(I996,Config!$A:$F,6,0),"")</f>
        <v>0</v>
      </c>
    </row>
    <row r="997" spans="1:14" x14ac:dyDescent="0.25">
      <c r="A997" s="1">
        <v>997</v>
      </c>
      <c r="B997" s="4">
        <f t="shared" si="30"/>
        <v>2021</v>
      </c>
      <c r="C997" s="4">
        <f t="shared" si="31"/>
        <v>5</v>
      </c>
      <c r="D997" s="13">
        <v>44338</v>
      </c>
      <c r="E997" s="11">
        <v>0.54166666666666663</v>
      </c>
      <c r="G997" s="4" t="s">
        <v>74</v>
      </c>
      <c r="I997" s="1" t="s">
        <v>25</v>
      </c>
      <c r="J997" s="4" t="str">
        <f>IFERROR(VLOOKUP(I997,Config!$A:$B,2,0),"")</f>
        <v>MPM Cleaning Roll 380*300*10m</v>
      </c>
      <c r="K997" s="1">
        <v>10</v>
      </c>
      <c r="L997" s="4" t="str">
        <f>IFERROR(VLOOKUP(I997,Config!$A:$G,7,0),"")</f>
        <v>Reel</v>
      </c>
      <c r="M997" s="4">
        <f>IFERROR(VLOOKUP(I997,Config!$A:$D,3,0),"")</f>
        <v>0</v>
      </c>
      <c r="N997" s="4">
        <f>IFERROR(VLOOKUP(I997,Config!$A:$F,6,0),"")</f>
        <v>0</v>
      </c>
    </row>
    <row r="998" spans="1:14" x14ac:dyDescent="0.25">
      <c r="A998" s="1">
        <v>998</v>
      </c>
      <c r="B998" s="4">
        <f t="shared" si="30"/>
        <v>2021</v>
      </c>
      <c r="C998" s="4">
        <f t="shared" si="31"/>
        <v>5</v>
      </c>
      <c r="D998" s="13">
        <v>44339</v>
      </c>
      <c r="E998" s="11">
        <v>0.4375</v>
      </c>
      <c r="G998" s="4" t="s">
        <v>74</v>
      </c>
      <c r="I998" s="1" t="s">
        <v>22</v>
      </c>
      <c r="J998" s="4" t="str">
        <f>IFERROR(VLOOKUP(I998,Config!$A:$B,2,0),"")</f>
        <v>Khăn lau phòng sạch (100% polyester)</v>
      </c>
      <c r="K998" s="1">
        <v>2</v>
      </c>
      <c r="L998" s="4" t="str">
        <f>IFERROR(VLOOKUP(I998,Config!$A:$G,7,0),"")</f>
        <v>Pack</v>
      </c>
      <c r="M998" s="4">
        <f>IFERROR(VLOOKUP(I998,Config!$A:$D,3,0),"")</f>
        <v>0</v>
      </c>
      <c r="N998" s="4">
        <f>IFERROR(VLOOKUP(I998,Config!$A:$F,6,0),"")</f>
        <v>0</v>
      </c>
    </row>
    <row r="999" spans="1:14" x14ac:dyDescent="0.25">
      <c r="A999" s="1">
        <v>999</v>
      </c>
      <c r="B999" s="4">
        <f t="shared" si="30"/>
        <v>2021</v>
      </c>
      <c r="C999" s="4">
        <f t="shared" si="31"/>
        <v>5</v>
      </c>
      <c r="D999" s="13">
        <v>44341</v>
      </c>
      <c r="E999" s="11">
        <v>0.4375</v>
      </c>
      <c r="G999" s="4" t="s">
        <v>74</v>
      </c>
      <c r="I999" s="1" t="s">
        <v>28</v>
      </c>
      <c r="J999" s="4" t="str">
        <f>IFERROR(VLOOKUP(I999,Config!$A:$B,2,0),"")</f>
        <v>Cồn IPA</v>
      </c>
      <c r="K999" s="1">
        <v>7</v>
      </c>
      <c r="L999" s="4" t="str">
        <f>IFERROR(VLOOKUP(I999,Config!$A:$G,7,0),"")</f>
        <v>Lít</v>
      </c>
      <c r="M999" s="4">
        <f>IFERROR(VLOOKUP(I999,Config!$A:$D,3,0),"")</f>
        <v>0</v>
      </c>
      <c r="N999" s="4">
        <f>IFERROR(VLOOKUP(I999,Config!$A:$F,6,0),"")</f>
        <v>0</v>
      </c>
    </row>
    <row r="1000" spans="1:14" x14ac:dyDescent="0.25">
      <c r="A1000" s="1">
        <v>1000</v>
      </c>
      <c r="B1000" s="4">
        <f t="shared" si="30"/>
        <v>2021</v>
      </c>
      <c r="C1000" s="4">
        <f t="shared" si="31"/>
        <v>5</v>
      </c>
      <c r="D1000" s="13">
        <v>44341</v>
      </c>
      <c r="E1000" s="11">
        <v>0.4375</v>
      </c>
      <c r="G1000" s="4" t="s">
        <v>74</v>
      </c>
      <c r="I1000" s="1" t="s">
        <v>25</v>
      </c>
      <c r="J1000" s="4" t="str">
        <f>IFERROR(VLOOKUP(I1000,Config!$A:$B,2,0),"")</f>
        <v>MPM Cleaning Roll 380*300*10m</v>
      </c>
      <c r="K1000" s="1">
        <v>10</v>
      </c>
      <c r="L1000" s="4" t="str">
        <f>IFERROR(VLOOKUP(I1000,Config!$A:$G,7,0),"")</f>
        <v>Reel</v>
      </c>
      <c r="M1000" s="4">
        <f>IFERROR(VLOOKUP(I1000,Config!$A:$D,3,0),"")</f>
        <v>0</v>
      </c>
      <c r="N1000" s="4">
        <f>IFERROR(VLOOKUP(I1000,Config!$A:$F,6,0),"")</f>
        <v>0</v>
      </c>
    </row>
    <row r="1001" spans="1:14" x14ac:dyDescent="0.25">
      <c r="A1001" s="1">
        <v>1001</v>
      </c>
      <c r="B1001" s="4">
        <f t="shared" si="30"/>
        <v>2021</v>
      </c>
      <c r="C1001" s="4">
        <f t="shared" si="31"/>
        <v>5</v>
      </c>
      <c r="D1001" s="13">
        <v>44341</v>
      </c>
      <c r="E1001" s="11">
        <v>0.4375</v>
      </c>
      <c r="G1001" s="4" t="s">
        <v>74</v>
      </c>
      <c r="I1001" s="1" t="s">
        <v>22</v>
      </c>
      <c r="J1001" s="4" t="str">
        <f>IFERROR(VLOOKUP(I1001,Config!$A:$B,2,0),"")</f>
        <v>Khăn lau phòng sạch (100% polyester)</v>
      </c>
      <c r="K1001" s="1">
        <v>1</v>
      </c>
      <c r="L1001" s="4" t="str">
        <f>IFERROR(VLOOKUP(I1001,Config!$A:$G,7,0),"")</f>
        <v>Pack</v>
      </c>
      <c r="M1001" s="4">
        <f>IFERROR(VLOOKUP(I1001,Config!$A:$D,3,0),"")</f>
        <v>0</v>
      </c>
      <c r="N1001" s="4">
        <f>IFERROR(VLOOKUP(I1001,Config!$A:$F,6,0),"")</f>
        <v>0</v>
      </c>
    </row>
    <row r="1002" spans="1:14" x14ac:dyDescent="0.25">
      <c r="A1002" s="1">
        <v>1002</v>
      </c>
      <c r="B1002" s="4">
        <f t="shared" si="30"/>
        <v>2021</v>
      </c>
      <c r="C1002" s="4">
        <f t="shared" si="31"/>
        <v>5</v>
      </c>
      <c r="D1002" s="13">
        <v>44341</v>
      </c>
      <c r="E1002" s="11">
        <v>0.4375</v>
      </c>
      <c r="G1002" s="4" t="s">
        <v>74</v>
      </c>
      <c r="I1002" s="24" t="s">
        <v>27</v>
      </c>
      <c r="J1002" s="4" t="str">
        <f>IFERROR(VLOOKUP(I1002,Config!$A:$B,2,0),"")</f>
        <v>Nitrile gloves size M</v>
      </c>
      <c r="K1002" s="1">
        <v>1</v>
      </c>
      <c r="L1002" s="4" t="str">
        <f>IFERROR(VLOOKUP(I1002,Config!$A:$G,7,0),"")</f>
        <v>Pack</v>
      </c>
      <c r="M1002" s="4">
        <f>IFERROR(VLOOKUP(I1002,Config!$A:$D,3,0),"")</f>
        <v>0</v>
      </c>
      <c r="N1002" s="4">
        <f>IFERROR(VLOOKUP(I1002,Config!$A:$F,6,0),"")</f>
        <v>0</v>
      </c>
    </row>
    <row r="1003" spans="1:14" x14ac:dyDescent="0.25">
      <c r="A1003" s="1">
        <v>1003</v>
      </c>
      <c r="B1003" s="4">
        <f t="shared" si="30"/>
        <v>2021</v>
      </c>
      <c r="C1003" s="4">
        <f t="shared" si="31"/>
        <v>5</v>
      </c>
      <c r="D1003" s="13">
        <v>44341</v>
      </c>
      <c r="E1003" s="11">
        <v>0.4375</v>
      </c>
      <c r="G1003" s="4" t="s">
        <v>74</v>
      </c>
      <c r="I1003" s="1" t="s">
        <v>23</v>
      </c>
      <c r="J1003" s="4" t="str">
        <f>IFERROR(VLOOKUP(I1003,Config!$A:$B,2,0),"")</f>
        <v>Giấy lau phòng sạch (55% cellulose, 45% polyester)</v>
      </c>
      <c r="K1003" s="1">
        <v>1</v>
      </c>
      <c r="L1003" s="4" t="str">
        <f>IFERROR(VLOOKUP(I1003,Config!$A:$G,7,0),"")</f>
        <v>Pack</v>
      </c>
      <c r="M1003" s="4">
        <f>IFERROR(VLOOKUP(I1003,Config!$A:$D,3,0),"")</f>
        <v>0</v>
      </c>
      <c r="N1003" s="4">
        <f>IFERROR(VLOOKUP(I1003,Config!$A:$F,6,0),"")</f>
        <v>0</v>
      </c>
    </row>
    <row r="1004" spans="1:14" x14ac:dyDescent="0.25">
      <c r="A1004" s="1">
        <v>1004</v>
      </c>
      <c r="B1004" s="4">
        <f t="shared" si="30"/>
        <v>2021</v>
      </c>
      <c r="C1004" s="4">
        <f t="shared" si="31"/>
        <v>5</v>
      </c>
      <c r="D1004" s="13">
        <v>44341</v>
      </c>
      <c r="E1004" s="11">
        <v>0.4375</v>
      </c>
      <c r="G1004" s="4" t="s">
        <v>74</v>
      </c>
      <c r="I1004" s="1" t="s">
        <v>117</v>
      </c>
      <c r="J1004" s="4" t="str">
        <f>IFERROR(VLOOKUP(I1004,Config!$A:$B,2,0),"")</f>
        <v>Nozzle 4109</v>
      </c>
      <c r="K1004" s="1">
        <v>10</v>
      </c>
      <c r="L1004" s="4" t="str">
        <f>IFERROR(VLOOKUP(I1004,Config!$A:$G,7,0),"")</f>
        <v>Pac</v>
      </c>
      <c r="M1004" s="4">
        <f>IFERROR(VLOOKUP(I1004,Config!$A:$D,3,0),"")</f>
        <v>0</v>
      </c>
      <c r="N1004" s="4" t="str">
        <f>IFERROR(VLOOKUP(I1004,Config!$A:$F,6,0),"")</f>
        <v>03103553-01</v>
      </c>
    </row>
    <row r="1005" spans="1:14" x14ac:dyDescent="0.25">
      <c r="A1005" s="1">
        <v>1005</v>
      </c>
      <c r="B1005" s="4">
        <f t="shared" si="30"/>
        <v>2021</v>
      </c>
      <c r="C1005" s="4">
        <f t="shared" si="31"/>
        <v>5</v>
      </c>
      <c r="D1005" s="13">
        <v>44341</v>
      </c>
      <c r="E1005" s="11">
        <v>0.58333333333333337</v>
      </c>
      <c r="G1005" s="4" t="s">
        <v>74</v>
      </c>
      <c r="I1005" s="1" t="s">
        <v>29</v>
      </c>
      <c r="J1005" s="4" t="str">
        <f>IFERROR(VLOOKUP(I1005,Config!$A:$B,2,0),"")</f>
        <v>Khẩu trang</v>
      </c>
      <c r="K1005" s="1">
        <v>5</v>
      </c>
      <c r="L1005" s="4" t="str">
        <f>IFERROR(VLOOKUP(I1005,Config!$A:$G,7,0),"")</f>
        <v>Pack</v>
      </c>
      <c r="M1005" s="4">
        <f>IFERROR(VLOOKUP(I1005,Config!$A:$D,3,0),"")</f>
        <v>0</v>
      </c>
      <c r="N1005" s="4">
        <f>IFERROR(VLOOKUP(I1005,Config!$A:$F,6,0),"")</f>
        <v>0</v>
      </c>
    </row>
    <row r="1006" spans="1:14" x14ac:dyDescent="0.25">
      <c r="A1006" s="1">
        <v>1006</v>
      </c>
      <c r="B1006" s="4">
        <f t="shared" si="30"/>
        <v>2021</v>
      </c>
      <c r="C1006" s="4">
        <f t="shared" si="31"/>
        <v>5</v>
      </c>
      <c r="D1006" s="13">
        <v>44341</v>
      </c>
      <c r="E1006" s="11">
        <v>0.58333333333333337</v>
      </c>
      <c r="G1006" s="4" t="s">
        <v>74</v>
      </c>
      <c r="I1006" s="1" t="s">
        <v>28</v>
      </c>
      <c r="J1006" s="4" t="str">
        <f>IFERROR(VLOOKUP(I1006,Config!$A:$B,2,0),"")</f>
        <v>Cồn IPA</v>
      </c>
      <c r="K1006" s="1">
        <v>3.5</v>
      </c>
      <c r="L1006" s="4" t="str">
        <f>IFERROR(VLOOKUP(I1006,Config!$A:$G,7,0),"")</f>
        <v>Lít</v>
      </c>
      <c r="M1006" s="4">
        <f>IFERROR(VLOOKUP(I1006,Config!$A:$D,3,0),"")</f>
        <v>0</v>
      </c>
      <c r="N1006" s="4">
        <f>IFERROR(VLOOKUP(I1006,Config!$A:$F,6,0),"")</f>
        <v>0</v>
      </c>
    </row>
    <row r="1007" spans="1:14" x14ac:dyDescent="0.25">
      <c r="A1007" s="1">
        <v>1007</v>
      </c>
      <c r="B1007" s="4">
        <f t="shared" si="30"/>
        <v>2021</v>
      </c>
      <c r="C1007" s="4">
        <f t="shared" si="31"/>
        <v>5</v>
      </c>
      <c r="D1007" s="13">
        <v>44341</v>
      </c>
      <c r="E1007" s="11">
        <v>0.58333333333333337</v>
      </c>
      <c r="G1007" s="4" t="s">
        <v>74</v>
      </c>
      <c r="I1007" s="1" t="s">
        <v>22</v>
      </c>
      <c r="J1007" s="4" t="str">
        <f>IFERROR(VLOOKUP(I1007,Config!$A:$B,2,0),"")</f>
        <v>Khăn lau phòng sạch (100% polyester)</v>
      </c>
      <c r="K1007" s="1">
        <v>4</v>
      </c>
      <c r="L1007" s="4" t="str">
        <f>IFERROR(VLOOKUP(I1007,Config!$A:$G,7,0),"")</f>
        <v>Pack</v>
      </c>
      <c r="M1007" s="4">
        <f>IFERROR(VLOOKUP(I1007,Config!$A:$D,3,0),"")</f>
        <v>0</v>
      </c>
      <c r="N1007" s="4">
        <f>IFERROR(VLOOKUP(I1007,Config!$A:$F,6,0),"")</f>
        <v>0</v>
      </c>
    </row>
    <row r="1008" spans="1:14" x14ac:dyDescent="0.25">
      <c r="A1008" s="1">
        <v>1008</v>
      </c>
      <c r="B1008" s="4">
        <f t="shared" si="30"/>
        <v>2021</v>
      </c>
      <c r="C1008" s="4">
        <f t="shared" si="31"/>
        <v>5</v>
      </c>
      <c r="D1008" s="13">
        <v>44341</v>
      </c>
      <c r="E1008" s="11">
        <v>0.58333333333333337</v>
      </c>
      <c r="G1008" s="4" t="s">
        <v>74</v>
      </c>
      <c r="I1008" s="1" t="s">
        <v>25</v>
      </c>
      <c r="J1008" s="4" t="str">
        <f>IFERROR(VLOOKUP(I1008,Config!$A:$B,2,0),"")</f>
        <v>MPM Cleaning Roll 380*300*10m</v>
      </c>
      <c r="K1008" s="1">
        <v>5</v>
      </c>
      <c r="L1008" s="4" t="str">
        <f>IFERROR(VLOOKUP(I1008,Config!$A:$G,7,0),"")</f>
        <v>Reel</v>
      </c>
      <c r="M1008" s="4">
        <f>IFERROR(VLOOKUP(I1008,Config!$A:$D,3,0),"")</f>
        <v>0</v>
      </c>
      <c r="N1008" s="4">
        <f>IFERROR(VLOOKUP(I1008,Config!$A:$F,6,0),"")</f>
        <v>0</v>
      </c>
    </row>
    <row r="1009" spans="1:14" x14ac:dyDescent="0.25">
      <c r="A1009" s="1">
        <v>1009</v>
      </c>
      <c r="B1009" s="4">
        <f t="shared" si="30"/>
        <v>2021</v>
      </c>
      <c r="C1009" s="4">
        <f t="shared" si="31"/>
        <v>5</v>
      </c>
      <c r="D1009" s="13">
        <v>44341</v>
      </c>
      <c r="E1009" s="11">
        <v>0.58333333333333337</v>
      </c>
      <c r="G1009" s="4" t="s">
        <v>74</v>
      </c>
      <c r="I1009" s="1" t="s">
        <v>23</v>
      </c>
      <c r="J1009" s="4" t="str">
        <f>IFERROR(VLOOKUP(I1009,Config!$A:$B,2,0),"")</f>
        <v>Giấy lau phòng sạch (55% cellulose, 45% polyester)</v>
      </c>
      <c r="K1009" s="1">
        <v>2</v>
      </c>
      <c r="L1009" s="4" t="str">
        <f>IFERROR(VLOOKUP(I1009,Config!$A:$G,7,0),"")</f>
        <v>Pack</v>
      </c>
      <c r="M1009" s="4">
        <f>IFERROR(VLOOKUP(I1009,Config!$A:$D,3,0),"")</f>
        <v>0</v>
      </c>
      <c r="N1009" s="4">
        <f>IFERROR(VLOOKUP(I1009,Config!$A:$F,6,0),"")</f>
        <v>0</v>
      </c>
    </row>
    <row r="1010" spans="1:14" x14ac:dyDescent="0.25">
      <c r="A1010" s="1">
        <v>1010</v>
      </c>
      <c r="B1010" s="4">
        <f t="shared" si="30"/>
        <v>2021</v>
      </c>
      <c r="C1010" s="4">
        <f t="shared" si="31"/>
        <v>5</v>
      </c>
      <c r="D1010" s="13">
        <v>44342</v>
      </c>
      <c r="E1010" s="11">
        <v>0.375</v>
      </c>
      <c r="G1010" s="4" t="s">
        <v>74</v>
      </c>
      <c r="I1010" s="1" t="s">
        <v>424</v>
      </c>
      <c r="J1010" s="4" t="str">
        <f>IFERROR(VLOOKUP(I1010,Config!$A:$B,2,0),"")</f>
        <v>Găng tay tĩnh điện màu trắng ( Sz: M)</v>
      </c>
      <c r="K1010" s="1">
        <v>50</v>
      </c>
      <c r="L1010" s="4" t="str">
        <f>IFERROR(VLOOKUP(I1010,Config!$A:$G,7,0),"")</f>
        <v>Pair</v>
      </c>
      <c r="M1010" s="4">
        <f>IFERROR(VLOOKUP(I1010,Config!$A:$D,3,0),"")</f>
        <v>0</v>
      </c>
      <c r="N1010" s="4">
        <f>IFERROR(VLOOKUP(I1010,Config!$A:$F,6,0),"")</f>
        <v>0</v>
      </c>
    </row>
    <row r="1011" spans="1:14" x14ac:dyDescent="0.25">
      <c r="A1011" s="1">
        <v>1011</v>
      </c>
      <c r="B1011" s="4">
        <f t="shared" si="30"/>
        <v>2021</v>
      </c>
      <c r="C1011" s="4">
        <f t="shared" si="31"/>
        <v>5</v>
      </c>
      <c r="D1011" s="13">
        <v>44342</v>
      </c>
      <c r="E1011" s="11">
        <v>0.375</v>
      </c>
      <c r="G1011" s="4" t="s">
        <v>74</v>
      </c>
      <c r="I1011" s="1" t="s">
        <v>50</v>
      </c>
      <c r="J1011" s="4" t="str">
        <f>IFERROR(VLOOKUP(I1011,Config!$A:$B,2,0),"")</f>
        <v>Tem in barcode Zebra</v>
      </c>
      <c r="K1011" s="1">
        <v>2</v>
      </c>
      <c r="L1011" s="4" t="str">
        <f>IFERROR(VLOOKUP(I1011,Config!$A:$G,7,0),"")</f>
        <v>Reel</v>
      </c>
      <c r="M1011" s="4">
        <f>IFERROR(VLOOKUP(I1011,Config!$A:$D,3,0),"")</f>
        <v>0</v>
      </c>
      <c r="N1011" s="4">
        <f>IFERROR(VLOOKUP(I1011,Config!$A:$F,6,0),"")</f>
        <v>0</v>
      </c>
    </row>
    <row r="1012" spans="1:14" x14ac:dyDescent="0.25">
      <c r="A1012" s="1">
        <v>1012</v>
      </c>
      <c r="B1012" s="4">
        <f t="shared" si="30"/>
        <v>2021</v>
      </c>
      <c r="C1012" s="4">
        <f t="shared" si="31"/>
        <v>5</v>
      </c>
      <c r="D1012" s="13">
        <v>44342</v>
      </c>
      <c r="E1012" s="11">
        <v>0.58333333333333337</v>
      </c>
      <c r="G1012" s="4" t="s">
        <v>74</v>
      </c>
      <c r="I1012" s="1" t="s">
        <v>28</v>
      </c>
      <c r="J1012" s="4" t="str">
        <f>IFERROR(VLOOKUP(I1012,Config!$A:$B,2,0),"")</f>
        <v>Cồn IPA</v>
      </c>
      <c r="K1012" s="1">
        <v>2</v>
      </c>
      <c r="L1012" s="4" t="str">
        <f>IFERROR(VLOOKUP(I1012,Config!$A:$G,7,0),"")</f>
        <v>Lít</v>
      </c>
      <c r="M1012" s="4">
        <f>IFERROR(VLOOKUP(I1012,Config!$A:$D,3,0),"")</f>
        <v>0</v>
      </c>
      <c r="N1012" s="4">
        <f>IFERROR(VLOOKUP(I1012,Config!$A:$F,6,0),"")</f>
        <v>0</v>
      </c>
    </row>
    <row r="1013" spans="1:14" x14ac:dyDescent="0.25">
      <c r="A1013" s="1">
        <v>1013</v>
      </c>
      <c r="B1013" s="4">
        <f t="shared" si="30"/>
        <v>2021</v>
      </c>
      <c r="C1013" s="4">
        <f t="shared" si="31"/>
        <v>5</v>
      </c>
      <c r="D1013" s="13">
        <v>44342</v>
      </c>
      <c r="E1013" s="11">
        <v>0.58333333333333337</v>
      </c>
      <c r="G1013" s="4" t="s">
        <v>74</v>
      </c>
      <c r="I1013" s="1" t="s">
        <v>426</v>
      </c>
      <c r="J1013" s="4" t="str">
        <f>IFERROR(VLOOKUP(I1013,Config!$A:$B,2,0),"")</f>
        <v>PL Splice Tape 8mm for ASM  FUJI DETECTI</v>
      </c>
      <c r="K1013" s="1">
        <v>6</v>
      </c>
      <c r="L1013" s="4" t="str">
        <f>IFERROR(VLOOKUP(I1013,Config!$A:$G,7,0),"")</f>
        <v>Box</v>
      </c>
      <c r="M1013" s="4">
        <f>IFERROR(VLOOKUP(I1013,Config!$A:$D,3,0),"")</f>
        <v>0</v>
      </c>
      <c r="N1013" s="4">
        <f>IFERROR(VLOOKUP(I1013,Config!$A:$F,6,0),"")</f>
        <v>0</v>
      </c>
    </row>
    <row r="1014" spans="1:14" x14ac:dyDescent="0.25">
      <c r="A1014" s="1">
        <v>1014</v>
      </c>
      <c r="B1014" s="4">
        <f t="shared" si="30"/>
        <v>2021</v>
      </c>
      <c r="C1014" s="4">
        <f t="shared" si="31"/>
        <v>5</v>
      </c>
      <c r="D1014" s="13">
        <v>44343</v>
      </c>
      <c r="E1014" s="11">
        <v>0.45833333333333331</v>
      </c>
      <c r="G1014" s="4" t="s">
        <v>74</v>
      </c>
      <c r="I1014" s="1" t="s">
        <v>28</v>
      </c>
      <c r="J1014" s="4" t="str">
        <f>IFERROR(VLOOKUP(I1014,Config!$A:$B,2,0),"")</f>
        <v>Cồn IPA</v>
      </c>
      <c r="K1014" s="1">
        <v>4.5</v>
      </c>
      <c r="L1014" s="4" t="str">
        <f>IFERROR(VLOOKUP(I1014,Config!$A:$G,7,0),"")</f>
        <v>Lít</v>
      </c>
      <c r="M1014" s="4">
        <f>IFERROR(VLOOKUP(I1014,Config!$A:$D,3,0),"")</f>
        <v>0</v>
      </c>
      <c r="N1014" s="4">
        <f>IFERROR(VLOOKUP(I1014,Config!$A:$F,6,0),"")</f>
        <v>0</v>
      </c>
    </row>
    <row r="1015" spans="1:14" x14ac:dyDescent="0.25">
      <c r="A1015" s="1">
        <v>1015</v>
      </c>
      <c r="B1015" s="4">
        <f t="shared" si="30"/>
        <v>2021</v>
      </c>
      <c r="C1015" s="4">
        <f t="shared" si="31"/>
        <v>5</v>
      </c>
      <c r="D1015" s="13">
        <v>44343</v>
      </c>
      <c r="E1015" s="11">
        <v>0.45833333333333331</v>
      </c>
      <c r="G1015" s="4" t="s">
        <v>74</v>
      </c>
      <c r="I1015" s="1" t="s">
        <v>22</v>
      </c>
      <c r="J1015" s="4" t="str">
        <f>IFERROR(VLOOKUP(I1015,Config!$A:$B,2,0),"")</f>
        <v>Khăn lau phòng sạch (100% polyester)</v>
      </c>
      <c r="K1015" s="1">
        <v>2</v>
      </c>
      <c r="L1015" s="4" t="str">
        <f>IFERROR(VLOOKUP(I1015,Config!$A:$G,7,0),"")</f>
        <v>Pack</v>
      </c>
      <c r="M1015" s="4">
        <f>IFERROR(VLOOKUP(I1015,Config!$A:$D,3,0),"")</f>
        <v>0</v>
      </c>
      <c r="N1015" s="4">
        <f>IFERROR(VLOOKUP(I1015,Config!$A:$F,6,0),"")</f>
        <v>0</v>
      </c>
    </row>
    <row r="1016" spans="1:14" x14ac:dyDescent="0.25">
      <c r="A1016" s="1">
        <v>1016</v>
      </c>
      <c r="B1016" s="4">
        <f t="shared" si="30"/>
        <v>2021</v>
      </c>
      <c r="C1016" s="4">
        <f t="shared" si="31"/>
        <v>5</v>
      </c>
      <c r="D1016" s="13">
        <v>44343</v>
      </c>
      <c r="E1016" s="11">
        <v>0.45833333333333331</v>
      </c>
      <c r="G1016" s="4" t="s">
        <v>74</v>
      </c>
      <c r="I1016" s="1" t="s">
        <v>23</v>
      </c>
      <c r="J1016" s="4" t="str">
        <f>IFERROR(VLOOKUP(I1016,Config!$A:$B,2,0),"")</f>
        <v>Giấy lau phòng sạch (55% cellulose, 45% polyester)</v>
      </c>
      <c r="K1016" s="1">
        <v>1</v>
      </c>
      <c r="L1016" s="4" t="str">
        <f>IFERROR(VLOOKUP(I1016,Config!$A:$G,7,0),"")</f>
        <v>Pack</v>
      </c>
      <c r="M1016" s="4">
        <f>IFERROR(VLOOKUP(I1016,Config!$A:$D,3,0),"")</f>
        <v>0</v>
      </c>
      <c r="N1016" s="4">
        <f>IFERROR(VLOOKUP(I1016,Config!$A:$F,6,0),"")</f>
        <v>0</v>
      </c>
    </row>
    <row r="1017" spans="1:14" x14ac:dyDescent="0.25">
      <c r="A1017" s="1">
        <v>1017</v>
      </c>
      <c r="B1017" s="4">
        <f t="shared" si="30"/>
        <v>2021</v>
      </c>
      <c r="C1017" s="4">
        <f t="shared" si="31"/>
        <v>5</v>
      </c>
      <c r="D1017" s="13">
        <v>44343</v>
      </c>
      <c r="E1017" s="11">
        <v>0.45833333333333331</v>
      </c>
      <c r="G1017" s="4" t="s">
        <v>74</v>
      </c>
      <c r="I1017" s="1" t="s">
        <v>25</v>
      </c>
      <c r="J1017" s="4" t="str">
        <f>IFERROR(VLOOKUP(I1017,Config!$A:$B,2,0),"")</f>
        <v>MPM Cleaning Roll 380*300*10m</v>
      </c>
      <c r="K1017" s="1">
        <v>10</v>
      </c>
      <c r="L1017" s="4" t="str">
        <f>IFERROR(VLOOKUP(I1017,Config!$A:$G,7,0),"")</f>
        <v>Reel</v>
      </c>
      <c r="M1017" s="4">
        <f>IFERROR(VLOOKUP(I1017,Config!$A:$D,3,0),"")</f>
        <v>0</v>
      </c>
      <c r="N1017" s="4">
        <f>IFERROR(VLOOKUP(I1017,Config!$A:$F,6,0),"")</f>
        <v>0</v>
      </c>
    </row>
    <row r="1018" spans="1:14" x14ac:dyDescent="0.25">
      <c r="A1018" s="1">
        <v>1018</v>
      </c>
      <c r="B1018" s="4">
        <f t="shared" si="30"/>
        <v>2021</v>
      </c>
      <c r="C1018" s="4">
        <f t="shared" si="31"/>
        <v>5</v>
      </c>
      <c r="D1018" s="13">
        <v>44343</v>
      </c>
      <c r="E1018" s="11">
        <v>0.45833333333333331</v>
      </c>
      <c r="G1018" s="4" t="s">
        <v>74</v>
      </c>
      <c r="I1018" s="24" t="s">
        <v>27</v>
      </c>
      <c r="J1018" s="4" t="str">
        <f>IFERROR(VLOOKUP(I1018,Config!$A:$B,2,0),"")</f>
        <v>Nitrile gloves size M</v>
      </c>
      <c r="K1018" s="1">
        <v>1</v>
      </c>
      <c r="L1018" s="4" t="str">
        <f>IFERROR(VLOOKUP(I1018,Config!$A:$G,7,0),"")</f>
        <v>Pack</v>
      </c>
      <c r="M1018" s="4">
        <f>IFERROR(VLOOKUP(I1018,Config!$A:$D,3,0),"")</f>
        <v>0</v>
      </c>
      <c r="N1018" s="4">
        <f>IFERROR(VLOOKUP(I1018,Config!$A:$F,6,0),"")</f>
        <v>0</v>
      </c>
    </row>
    <row r="1019" spans="1:14" x14ac:dyDescent="0.25">
      <c r="A1019" s="1">
        <v>1019</v>
      </c>
      <c r="B1019" s="4">
        <f t="shared" si="30"/>
        <v>2021</v>
      </c>
      <c r="C1019" s="4">
        <f t="shared" si="31"/>
        <v>5</v>
      </c>
      <c r="D1019" s="13">
        <v>44343</v>
      </c>
      <c r="E1019" s="11">
        <v>0.45833333333333331</v>
      </c>
      <c r="G1019" s="4" t="s">
        <v>74</v>
      </c>
      <c r="I1019" s="24" t="s">
        <v>43</v>
      </c>
      <c r="J1019" s="4" t="str">
        <f>IFERROR(VLOOKUP(I1019,Config!$A:$B,2,0),"")</f>
        <v>Băng dính chịu nhiệt PET( Màu đồng ) 10mm*33m</v>
      </c>
      <c r="K1019" s="1">
        <v>36</v>
      </c>
      <c r="L1019" s="4" t="str">
        <f>IFERROR(VLOOKUP(I1019,Config!$A:$G,7,0),"")</f>
        <v>Reel</v>
      </c>
      <c r="M1019" s="4">
        <f>IFERROR(VLOOKUP(I1019,Config!$A:$D,3,0),"")</f>
        <v>0</v>
      </c>
      <c r="N1019" s="4">
        <f>IFERROR(VLOOKUP(I1019,Config!$A:$F,6,0),"")</f>
        <v>0</v>
      </c>
    </row>
    <row r="1020" spans="1:14" x14ac:dyDescent="0.25">
      <c r="A1020" s="1">
        <v>1020</v>
      </c>
      <c r="B1020" s="4">
        <f t="shared" si="30"/>
        <v>2021</v>
      </c>
      <c r="C1020" s="4">
        <f t="shared" si="31"/>
        <v>5</v>
      </c>
      <c r="D1020" s="13">
        <v>44343</v>
      </c>
      <c r="E1020" s="11">
        <v>0.45833333333333331</v>
      </c>
      <c r="G1020" s="4" t="s">
        <v>74</v>
      </c>
      <c r="I1020" s="1" t="s">
        <v>46</v>
      </c>
      <c r="J1020" s="4" t="str">
        <f>IFERROR(VLOOKUP(I1020,Config!$A:$B,2,0),"")</f>
        <v>Băng dính 3M vệ sinh Nozzle</v>
      </c>
      <c r="K1020" s="1">
        <v>1</v>
      </c>
      <c r="L1020" s="4" t="str">
        <f>IFERROR(VLOOKUP(I1020,Config!$A:$G,7,0),"")</f>
        <v>Reel</v>
      </c>
      <c r="M1020" s="4">
        <f>IFERROR(VLOOKUP(I1020,Config!$A:$D,3,0),"")</f>
        <v>0</v>
      </c>
      <c r="N1020" s="4">
        <f>IFERROR(VLOOKUP(I1020,Config!$A:$F,6,0),"")</f>
        <v>0</v>
      </c>
    </row>
    <row r="1021" spans="1:14" x14ac:dyDescent="0.25">
      <c r="A1021" s="1">
        <v>1021</v>
      </c>
      <c r="B1021" s="4">
        <f t="shared" si="30"/>
        <v>2021</v>
      </c>
      <c r="C1021" s="4">
        <f t="shared" si="31"/>
        <v>5</v>
      </c>
      <c r="D1021" s="13">
        <v>44343</v>
      </c>
      <c r="E1021" s="11">
        <v>0.54166666666666663</v>
      </c>
      <c r="G1021" s="4" t="s">
        <v>74</v>
      </c>
      <c r="I1021" s="1" t="s">
        <v>28</v>
      </c>
      <c r="J1021" s="4" t="str">
        <f>IFERROR(VLOOKUP(I1021,Config!$A:$B,2,0),"")</f>
        <v>Cồn IPA</v>
      </c>
      <c r="K1021" s="1">
        <v>1</v>
      </c>
      <c r="L1021" s="4" t="str">
        <f>IFERROR(VLOOKUP(I1021,Config!$A:$G,7,0),"")</f>
        <v>Lít</v>
      </c>
      <c r="M1021" s="4">
        <f>IFERROR(VLOOKUP(I1021,Config!$A:$D,3,0),"")</f>
        <v>0</v>
      </c>
      <c r="N1021" s="4">
        <f>IFERROR(VLOOKUP(I1021,Config!$A:$F,6,0),"")</f>
        <v>0</v>
      </c>
    </row>
    <row r="1022" spans="1:14" x14ac:dyDescent="0.25">
      <c r="A1022" s="1">
        <v>1022</v>
      </c>
      <c r="B1022" s="4">
        <f t="shared" si="30"/>
        <v>2021</v>
      </c>
      <c r="C1022" s="4">
        <f t="shared" si="31"/>
        <v>5</v>
      </c>
      <c r="D1022" s="13">
        <v>44343</v>
      </c>
      <c r="E1022" s="11">
        <v>0.54166666666666663</v>
      </c>
      <c r="G1022" s="4" t="s">
        <v>74</v>
      </c>
      <c r="I1022" s="1" t="s">
        <v>46</v>
      </c>
      <c r="J1022" s="4" t="str">
        <f>IFERROR(VLOOKUP(I1022,Config!$A:$B,2,0),"")</f>
        <v>Băng dính 3M vệ sinh Nozzle</v>
      </c>
      <c r="K1022" s="1">
        <v>1</v>
      </c>
      <c r="L1022" s="4" t="str">
        <f>IFERROR(VLOOKUP(I1022,Config!$A:$G,7,0),"")</f>
        <v>Reel</v>
      </c>
      <c r="M1022" s="4">
        <f>IFERROR(VLOOKUP(I1022,Config!$A:$D,3,0),"")</f>
        <v>0</v>
      </c>
      <c r="N1022" s="4">
        <f>IFERROR(VLOOKUP(I1022,Config!$A:$F,6,0),"")</f>
        <v>0</v>
      </c>
    </row>
    <row r="1023" spans="1:14" x14ac:dyDescent="0.25">
      <c r="A1023" s="1">
        <v>1023</v>
      </c>
      <c r="B1023" s="4">
        <f t="shared" si="30"/>
        <v>2021</v>
      </c>
      <c r="C1023" s="4">
        <f t="shared" si="31"/>
        <v>5</v>
      </c>
      <c r="D1023" s="13">
        <v>44344</v>
      </c>
      <c r="E1023" s="11">
        <v>0.375</v>
      </c>
      <c r="G1023" s="4" t="s">
        <v>74</v>
      </c>
      <c r="I1023" s="1" t="s">
        <v>28</v>
      </c>
      <c r="J1023" s="4" t="str">
        <f>IFERROR(VLOOKUP(I1023,Config!$A:$B,2,0),"")</f>
        <v>Cồn IPA</v>
      </c>
      <c r="K1023" s="1">
        <v>5</v>
      </c>
      <c r="L1023" s="4" t="str">
        <f>IFERROR(VLOOKUP(I1023,Config!$A:$G,7,0),"")</f>
        <v>Lít</v>
      </c>
      <c r="M1023" s="4">
        <f>IFERROR(VLOOKUP(I1023,Config!$A:$D,3,0),"")</f>
        <v>0</v>
      </c>
      <c r="N1023" s="4">
        <f>IFERROR(VLOOKUP(I1023,Config!$A:$F,6,0),"")</f>
        <v>0</v>
      </c>
    </row>
    <row r="1024" spans="1:14" x14ac:dyDescent="0.25">
      <c r="A1024" s="1">
        <v>1024</v>
      </c>
      <c r="B1024" s="4">
        <f t="shared" si="30"/>
        <v>2021</v>
      </c>
      <c r="C1024" s="4">
        <f t="shared" si="31"/>
        <v>5</v>
      </c>
      <c r="D1024" s="13">
        <v>44344</v>
      </c>
      <c r="E1024" s="11">
        <v>0.375</v>
      </c>
      <c r="G1024" s="4" t="s">
        <v>74</v>
      </c>
      <c r="I1024" s="1" t="s">
        <v>22</v>
      </c>
      <c r="J1024" s="4" t="str">
        <f>IFERROR(VLOOKUP(I1024,Config!$A:$B,2,0),"")</f>
        <v>Khăn lau phòng sạch (100% polyester)</v>
      </c>
      <c r="K1024" s="1">
        <v>3</v>
      </c>
      <c r="L1024" s="4" t="str">
        <f>IFERROR(VLOOKUP(I1024,Config!$A:$G,7,0),"")</f>
        <v>Pack</v>
      </c>
      <c r="M1024" s="4">
        <f>IFERROR(VLOOKUP(I1024,Config!$A:$D,3,0),"")</f>
        <v>0</v>
      </c>
      <c r="N1024" s="4">
        <f>IFERROR(VLOOKUP(I1024,Config!$A:$F,6,0),"")</f>
        <v>0</v>
      </c>
    </row>
    <row r="1025" spans="1:14" x14ac:dyDescent="0.25">
      <c r="A1025" s="1">
        <v>1025</v>
      </c>
      <c r="B1025" s="4">
        <f t="shared" ref="B1025:B1088" si="32">YEAR(D1025)</f>
        <v>2021</v>
      </c>
      <c r="C1025" s="4">
        <f t="shared" ref="C1025:C1088" si="33">MONTH(D1025)</f>
        <v>5</v>
      </c>
      <c r="D1025" s="13">
        <v>44344</v>
      </c>
      <c r="E1025" s="11">
        <v>0.375</v>
      </c>
      <c r="G1025" s="4" t="s">
        <v>74</v>
      </c>
      <c r="I1025" s="1" t="s">
        <v>23</v>
      </c>
      <c r="J1025" s="4" t="str">
        <f>IFERROR(VLOOKUP(I1025,Config!$A:$B,2,0),"")</f>
        <v>Giấy lau phòng sạch (55% cellulose, 45% polyester)</v>
      </c>
      <c r="K1025" s="1">
        <v>1</v>
      </c>
      <c r="L1025" s="4" t="str">
        <f>IFERROR(VLOOKUP(I1025,Config!$A:$G,7,0),"")</f>
        <v>Pack</v>
      </c>
      <c r="M1025" s="4">
        <f>IFERROR(VLOOKUP(I1025,Config!$A:$D,3,0),"")</f>
        <v>0</v>
      </c>
      <c r="N1025" s="4">
        <f>IFERROR(VLOOKUP(I1025,Config!$A:$F,6,0),"")</f>
        <v>0</v>
      </c>
    </row>
    <row r="1026" spans="1:14" x14ac:dyDescent="0.25">
      <c r="A1026" s="1">
        <v>1026</v>
      </c>
      <c r="B1026" s="4">
        <f t="shared" si="32"/>
        <v>2021</v>
      </c>
      <c r="C1026" s="4">
        <f t="shared" si="33"/>
        <v>5</v>
      </c>
      <c r="D1026" s="13">
        <v>44344</v>
      </c>
      <c r="E1026" s="11">
        <v>0.375</v>
      </c>
      <c r="G1026" s="4" t="s">
        <v>74</v>
      </c>
      <c r="I1026" s="24" t="s">
        <v>27</v>
      </c>
      <c r="J1026" s="4" t="str">
        <f>IFERROR(VLOOKUP(I1026,Config!$A:$B,2,0),"")</f>
        <v>Nitrile gloves size M</v>
      </c>
      <c r="K1026" s="1">
        <v>2</v>
      </c>
      <c r="L1026" s="4" t="str">
        <f>IFERROR(VLOOKUP(I1026,Config!$A:$G,7,0),"")</f>
        <v>Pack</v>
      </c>
      <c r="M1026" s="4">
        <f>IFERROR(VLOOKUP(I1026,Config!$A:$D,3,0),"")</f>
        <v>0</v>
      </c>
      <c r="N1026" s="4">
        <f>IFERROR(VLOOKUP(I1026,Config!$A:$F,6,0),"")</f>
        <v>0</v>
      </c>
    </row>
    <row r="1027" spans="1:14" x14ac:dyDescent="0.25">
      <c r="A1027" s="1">
        <v>1027</v>
      </c>
      <c r="B1027" s="4">
        <f t="shared" si="32"/>
        <v>2021</v>
      </c>
      <c r="C1027" s="4">
        <f t="shared" si="33"/>
        <v>5</v>
      </c>
      <c r="D1027" s="13">
        <v>44344</v>
      </c>
      <c r="E1027" s="11">
        <v>0.66666666666666663</v>
      </c>
      <c r="F1027" s="4" t="s">
        <v>329</v>
      </c>
      <c r="G1027" s="4" t="s">
        <v>74</v>
      </c>
      <c r="I1027" s="1" t="s">
        <v>424</v>
      </c>
      <c r="J1027" s="4" t="str">
        <f>IFERROR(VLOOKUP(I1027,Config!$A:$B,2,0),"")</f>
        <v>Găng tay tĩnh điện màu trắng ( Sz: M)</v>
      </c>
      <c r="K1027" s="1">
        <v>60</v>
      </c>
      <c r="L1027" s="4" t="str">
        <f>IFERROR(VLOOKUP(I1027,Config!$A:$G,7,0),"")</f>
        <v>Pair</v>
      </c>
      <c r="M1027" s="4">
        <f>IFERROR(VLOOKUP(I1027,Config!$A:$D,3,0),"")</f>
        <v>0</v>
      </c>
      <c r="N1027" s="4">
        <f>IFERROR(VLOOKUP(I1027,Config!$A:$F,6,0),"")</f>
        <v>0</v>
      </c>
    </row>
    <row r="1028" spans="1:14" x14ac:dyDescent="0.25">
      <c r="A1028" s="1">
        <v>1028</v>
      </c>
      <c r="B1028" s="4">
        <f t="shared" si="32"/>
        <v>2021</v>
      </c>
      <c r="C1028" s="4">
        <f t="shared" si="33"/>
        <v>5</v>
      </c>
      <c r="D1028" s="13">
        <v>44344</v>
      </c>
      <c r="E1028" s="11">
        <v>0.66666666666666663</v>
      </c>
      <c r="G1028" s="4" t="s">
        <v>74</v>
      </c>
      <c r="I1028" s="1" t="s">
        <v>29</v>
      </c>
      <c r="J1028" s="4" t="str">
        <f>IFERROR(VLOOKUP(I1028,Config!$A:$B,2,0),"")</f>
        <v>Khẩu trang</v>
      </c>
      <c r="K1028" s="1">
        <v>5</v>
      </c>
      <c r="L1028" s="4" t="str">
        <f>IFERROR(VLOOKUP(I1028,Config!$A:$G,7,0),"")</f>
        <v>Pack</v>
      </c>
      <c r="M1028" s="4">
        <f>IFERROR(VLOOKUP(I1028,Config!$A:$D,3,0),"")</f>
        <v>0</v>
      </c>
      <c r="N1028" s="4">
        <f>IFERROR(VLOOKUP(I1028,Config!$A:$F,6,0),"")</f>
        <v>0</v>
      </c>
    </row>
    <row r="1029" spans="1:14" x14ac:dyDescent="0.25">
      <c r="A1029" s="1">
        <v>1029</v>
      </c>
      <c r="B1029" s="4">
        <f t="shared" si="32"/>
        <v>2021</v>
      </c>
      <c r="C1029" s="4">
        <f t="shared" si="33"/>
        <v>5</v>
      </c>
      <c r="D1029" s="13">
        <v>44344</v>
      </c>
      <c r="E1029" s="11">
        <v>0.66666666666666663</v>
      </c>
      <c r="G1029" s="4" t="s">
        <v>74</v>
      </c>
      <c r="I1029" s="1" t="s">
        <v>28</v>
      </c>
      <c r="J1029" s="4" t="str">
        <f>IFERROR(VLOOKUP(I1029,Config!$A:$B,2,0),"")</f>
        <v>Cồn IPA</v>
      </c>
      <c r="K1029" s="1">
        <v>1</v>
      </c>
      <c r="L1029" s="4" t="str">
        <f>IFERROR(VLOOKUP(I1029,Config!$A:$G,7,0),"")</f>
        <v>Lít</v>
      </c>
      <c r="M1029" s="4">
        <f>IFERROR(VLOOKUP(I1029,Config!$A:$D,3,0),"")</f>
        <v>0</v>
      </c>
      <c r="N1029" s="4">
        <f>IFERROR(VLOOKUP(I1029,Config!$A:$F,6,0),"")</f>
        <v>0</v>
      </c>
    </row>
    <row r="1030" spans="1:14" x14ac:dyDescent="0.25">
      <c r="A1030" s="1">
        <v>1030</v>
      </c>
      <c r="B1030" s="4">
        <f t="shared" si="32"/>
        <v>2021</v>
      </c>
      <c r="C1030" s="4">
        <f t="shared" si="33"/>
        <v>5</v>
      </c>
      <c r="D1030" s="13">
        <v>44344</v>
      </c>
      <c r="E1030" s="11">
        <v>0.66666666666666663</v>
      </c>
      <c r="G1030" s="4" t="s">
        <v>74</v>
      </c>
      <c r="I1030" s="1" t="s">
        <v>25</v>
      </c>
      <c r="J1030" s="4" t="str">
        <f>IFERROR(VLOOKUP(I1030,Config!$A:$B,2,0),"")</f>
        <v>MPM Cleaning Roll 380*300*10m</v>
      </c>
      <c r="K1030" s="1">
        <v>5</v>
      </c>
      <c r="L1030" s="4" t="str">
        <f>IFERROR(VLOOKUP(I1030,Config!$A:$G,7,0),"")</f>
        <v>Reel</v>
      </c>
      <c r="M1030" s="4">
        <f>IFERROR(VLOOKUP(I1030,Config!$A:$D,3,0),"")</f>
        <v>0</v>
      </c>
      <c r="N1030" s="4">
        <f>IFERROR(VLOOKUP(I1030,Config!$A:$F,6,0),"")</f>
        <v>0</v>
      </c>
    </row>
    <row r="1031" spans="1:14" x14ac:dyDescent="0.25">
      <c r="A1031" s="1">
        <v>1031</v>
      </c>
      <c r="B1031" s="4">
        <f t="shared" si="32"/>
        <v>2021</v>
      </c>
      <c r="C1031" s="4">
        <f t="shared" si="33"/>
        <v>5</v>
      </c>
      <c r="D1031" s="13">
        <v>44344</v>
      </c>
      <c r="E1031" s="11">
        <v>0.66666666666666663</v>
      </c>
      <c r="G1031" s="4" t="s">
        <v>74</v>
      </c>
      <c r="I1031" s="1" t="s">
        <v>22</v>
      </c>
      <c r="J1031" s="4" t="str">
        <f>IFERROR(VLOOKUP(I1031,Config!$A:$B,2,0),"")</f>
        <v>Khăn lau phòng sạch (100% polyester)</v>
      </c>
      <c r="K1031" s="1">
        <v>1</v>
      </c>
      <c r="L1031" s="4" t="str">
        <f>IFERROR(VLOOKUP(I1031,Config!$A:$G,7,0),"")</f>
        <v>Pack</v>
      </c>
      <c r="M1031" s="4">
        <f>IFERROR(VLOOKUP(I1031,Config!$A:$D,3,0),"")</f>
        <v>0</v>
      </c>
      <c r="N1031" s="4">
        <f>IFERROR(VLOOKUP(I1031,Config!$A:$F,6,0),"")</f>
        <v>0</v>
      </c>
    </row>
    <row r="1032" spans="1:14" x14ac:dyDescent="0.25">
      <c r="A1032" s="1">
        <v>1032</v>
      </c>
      <c r="B1032" s="4">
        <f t="shared" si="32"/>
        <v>2021</v>
      </c>
      <c r="C1032" s="4">
        <f t="shared" si="33"/>
        <v>5</v>
      </c>
      <c r="D1032" s="13">
        <v>44345</v>
      </c>
      <c r="E1032" s="11">
        <v>0.45833333333333331</v>
      </c>
      <c r="G1032" s="4" t="s">
        <v>74</v>
      </c>
      <c r="I1032" s="1" t="s">
        <v>426</v>
      </c>
      <c r="J1032" s="4" t="str">
        <f>IFERROR(VLOOKUP(I1032,Config!$A:$B,2,0),"")</f>
        <v>PL Splice Tape 8mm for ASM  FUJI DETECTI</v>
      </c>
      <c r="K1032" s="1">
        <v>10</v>
      </c>
      <c r="L1032" s="4" t="str">
        <f>IFERROR(VLOOKUP(I1032,Config!$A:$G,7,0),"")</f>
        <v>Box</v>
      </c>
      <c r="M1032" s="4">
        <f>IFERROR(VLOOKUP(I1032,Config!$A:$D,3,0),"")</f>
        <v>0</v>
      </c>
      <c r="N1032" s="4">
        <f>IFERROR(VLOOKUP(I1032,Config!$A:$F,6,0),"")</f>
        <v>0</v>
      </c>
    </row>
    <row r="1033" spans="1:14" x14ac:dyDescent="0.25">
      <c r="A1033" s="1">
        <v>1033</v>
      </c>
      <c r="B1033" s="4">
        <f t="shared" si="32"/>
        <v>2021</v>
      </c>
      <c r="C1033" s="4">
        <f t="shared" si="33"/>
        <v>5</v>
      </c>
      <c r="D1033" s="13">
        <v>44345</v>
      </c>
      <c r="E1033" s="11">
        <v>0.45833333333333331</v>
      </c>
      <c r="G1033" s="4" t="s">
        <v>74</v>
      </c>
      <c r="I1033" s="1" t="s">
        <v>23</v>
      </c>
      <c r="J1033" s="4" t="str">
        <f>IFERROR(VLOOKUP(I1033,Config!$A:$B,2,0),"")</f>
        <v>Giấy lau phòng sạch (55% cellulose, 45% polyester)</v>
      </c>
      <c r="K1033" s="1">
        <v>2</v>
      </c>
      <c r="L1033" s="4" t="str">
        <f>IFERROR(VLOOKUP(I1033,Config!$A:$G,7,0),"")</f>
        <v>Pack</v>
      </c>
      <c r="M1033" s="4">
        <f>IFERROR(VLOOKUP(I1033,Config!$A:$D,3,0),"")</f>
        <v>0</v>
      </c>
      <c r="N1033" s="4">
        <f>IFERROR(VLOOKUP(I1033,Config!$A:$F,6,0),"")</f>
        <v>0</v>
      </c>
    </row>
    <row r="1034" spans="1:14" x14ac:dyDescent="0.25">
      <c r="A1034" s="1">
        <v>1034</v>
      </c>
      <c r="B1034" s="4">
        <f t="shared" si="32"/>
        <v>2021</v>
      </c>
      <c r="C1034" s="4">
        <f t="shared" si="33"/>
        <v>5</v>
      </c>
      <c r="D1034" s="13">
        <v>44345</v>
      </c>
      <c r="E1034" s="11">
        <v>0.66666666666666663</v>
      </c>
      <c r="G1034" s="4" t="s">
        <v>74</v>
      </c>
      <c r="I1034" s="1" t="s">
        <v>28</v>
      </c>
      <c r="J1034" s="4" t="str">
        <f>IFERROR(VLOOKUP(I1034,Config!$A:$B,2,0),"")</f>
        <v>Cồn IPA</v>
      </c>
      <c r="K1034" s="1">
        <v>3</v>
      </c>
      <c r="L1034" s="4" t="str">
        <f>IFERROR(VLOOKUP(I1034,Config!$A:$G,7,0),"")</f>
        <v>Lít</v>
      </c>
      <c r="M1034" s="4">
        <f>IFERROR(VLOOKUP(I1034,Config!$A:$D,3,0),"")</f>
        <v>0</v>
      </c>
      <c r="N1034" s="4">
        <f>IFERROR(VLOOKUP(I1034,Config!$A:$F,6,0),"")</f>
        <v>0</v>
      </c>
    </row>
    <row r="1035" spans="1:14" x14ac:dyDescent="0.25">
      <c r="A1035" s="1">
        <v>1035</v>
      </c>
      <c r="B1035" s="4">
        <f t="shared" si="32"/>
        <v>2021</v>
      </c>
      <c r="C1035" s="4">
        <f t="shared" si="33"/>
        <v>5</v>
      </c>
      <c r="D1035" s="13">
        <v>44345</v>
      </c>
      <c r="E1035" s="11">
        <v>0.66666666666666663</v>
      </c>
      <c r="G1035" s="4" t="s">
        <v>74</v>
      </c>
      <c r="I1035" s="1" t="s">
        <v>23</v>
      </c>
      <c r="J1035" s="4" t="str">
        <f>IFERROR(VLOOKUP(I1035,Config!$A:$B,2,0),"")</f>
        <v>Giấy lau phòng sạch (55% cellulose, 45% polyester)</v>
      </c>
      <c r="K1035" s="1">
        <v>2</v>
      </c>
      <c r="L1035" s="4" t="str">
        <f>IFERROR(VLOOKUP(I1035,Config!$A:$G,7,0),"")</f>
        <v>Pack</v>
      </c>
      <c r="M1035" s="4">
        <f>IFERROR(VLOOKUP(I1035,Config!$A:$D,3,0),"")</f>
        <v>0</v>
      </c>
      <c r="N1035" s="4">
        <f>IFERROR(VLOOKUP(I1035,Config!$A:$F,6,0),"")</f>
        <v>0</v>
      </c>
    </row>
    <row r="1036" spans="1:14" x14ac:dyDescent="0.25">
      <c r="A1036" s="1">
        <v>1036</v>
      </c>
      <c r="B1036" s="4">
        <f t="shared" si="32"/>
        <v>2021</v>
      </c>
      <c r="C1036" s="4">
        <f t="shared" si="33"/>
        <v>5</v>
      </c>
      <c r="D1036" s="13">
        <v>44345</v>
      </c>
      <c r="E1036" s="11">
        <v>0.66666666666666663</v>
      </c>
      <c r="G1036" s="4" t="s">
        <v>74</v>
      </c>
      <c r="I1036" s="1" t="s">
        <v>22</v>
      </c>
      <c r="J1036" s="4" t="str">
        <f>IFERROR(VLOOKUP(I1036,Config!$A:$B,2,0),"")</f>
        <v>Khăn lau phòng sạch (100% polyester)</v>
      </c>
      <c r="K1036" s="1">
        <v>2</v>
      </c>
      <c r="L1036" s="4" t="str">
        <f>IFERROR(VLOOKUP(I1036,Config!$A:$G,7,0),"")</f>
        <v>Pack</v>
      </c>
      <c r="M1036" s="4">
        <f>IFERROR(VLOOKUP(I1036,Config!$A:$D,3,0),"")</f>
        <v>0</v>
      </c>
      <c r="N1036" s="4">
        <f>IFERROR(VLOOKUP(I1036,Config!$A:$F,6,0),"")</f>
        <v>0</v>
      </c>
    </row>
    <row r="1037" spans="1:14" x14ac:dyDescent="0.25">
      <c r="A1037" s="1">
        <v>1037</v>
      </c>
      <c r="B1037" s="4">
        <f t="shared" si="32"/>
        <v>2021</v>
      </c>
      <c r="C1037" s="4">
        <f t="shared" si="33"/>
        <v>5</v>
      </c>
      <c r="D1037" s="13">
        <v>44345</v>
      </c>
      <c r="E1037" s="11">
        <v>0.66666666666666663</v>
      </c>
      <c r="G1037" s="4" t="s">
        <v>74</v>
      </c>
      <c r="I1037" s="24" t="s">
        <v>27</v>
      </c>
      <c r="J1037" s="4" t="str">
        <f>IFERROR(VLOOKUP(I1037,Config!$A:$B,2,0),"")</f>
        <v>Nitrile gloves size M</v>
      </c>
      <c r="K1037" s="1">
        <v>1</v>
      </c>
      <c r="L1037" s="4" t="str">
        <f>IFERROR(VLOOKUP(I1037,Config!$A:$G,7,0),"")</f>
        <v>Pack</v>
      </c>
      <c r="M1037" s="4">
        <f>IFERROR(VLOOKUP(I1037,Config!$A:$D,3,0),"")</f>
        <v>0</v>
      </c>
      <c r="N1037" s="4">
        <f>IFERROR(VLOOKUP(I1037,Config!$A:$F,6,0),"")</f>
        <v>0</v>
      </c>
    </row>
    <row r="1038" spans="1:14" x14ac:dyDescent="0.25">
      <c r="A1038" s="1">
        <v>1038</v>
      </c>
      <c r="B1038" s="4">
        <f t="shared" si="32"/>
        <v>2021</v>
      </c>
      <c r="C1038" s="4">
        <f t="shared" si="33"/>
        <v>5</v>
      </c>
      <c r="D1038" s="13">
        <v>44347</v>
      </c>
      <c r="E1038" s="11">
        <v>0.4375</v>
      </c>
      <c r="G1038" s="4" t="s">
        <v>74</v>
      </c>
      <c r="I1038" s="1" t="s">
        <v>28</v>
      </c>
      <c r="J1038" s="4" t="str">
        <f>IFERROR(VLOOKUP(I1038,Config!$A:$B,2,0),"")</f>
        <v>Cồn IPA</v>
      </c>
      <c r="K1038" s="1">
        <v>4</v>
      </c>
      <c r="L1038" s="4" t="str">
        <f>IFERROR(VLOOKUP(I1038,Config!$A:$G,7,0),"")</f>
        <v>Lít</v>
      </c>
      <c r="M1038" s="4">
        <f>IFERROR(VLOOKUP(I1038,Config!$A:$D,3,0),"")</f>
        <v>0</v>
      </c>
      <c r="N1038" s="4">
        <f>IFERROR(VLOOKUP(I1038,Config!$A:$F,6,0),"")</f>
        <v>0</v>
      </c>
    </row>
    <row r="1039" spans="1:14" x14ac:dyDescent="0.25">
      <c r="A1039" s="1">
        <v>1039</v>
      </c>
      <c r="B1039" s="4">
        <f t="shared" si="32"/>
        <v>2021</v>
      </c>
      <c r="C1039" s="4">
        <f t="shared" si="33"/>
        <v>5</v>
      </c>
      <c r="D1039" s="13">
        <v>44347</v>
      </c>
      <c r="E1039" s="11">
        <v>0.4375</v>
      </c>
      <c r="G1039" s="4" t="s">
        <v>74</v>
      </c>
      <c r="I1039" s="1" t="s">
        <v>22</v>
      </c>
      <c r="J1039" s="4" t="str">
        <f>IFERROR(VLOOKUP(I1039,Config!$A:$B,2,0),"")</f>
        <v>Khăn lau phòng sạch (100% polyester)</v>
      </c>
      <c r="K1039" s="1">
        <v>1</v>
      </c>
      <c r="L1039" s="4" t="str">
        <f>IFERROR(VLOOKUP(I1039,Config!$A:$G,7,0),"")</f>
        <v>Pack</v>
      </c>
      <c r="M1039" s="4">
        <f>IFERROR(VLOOKUP(I1039,Config!$A:$D,3,0),"")</f>
        <v>0</v>
      </c>
      <c r="N1039" s="4">
        <f>IFERROR(VLOOKUP(I1039,Config!$A:$F,6,0),"")</f>
        <v>0</v>
      </c>
    </row>
    <row r="1040" spans="1:14" x14ac:dyDescent="0.25">
      <c r="A1040" s="1">
        <v>1040</v>
      </c>
      <c r="B1040" s="4">
        <f t="shared" si="32"/>
        <v>2021</v>
      </c>
      <c r="C1040" s="4">
        <f t="shared" si="33"/>
        <v>5</v>
      </c>
      <c r="D1040" s="13">
        <v>44347</v>
      </c>
      <c r="E1040" s="11">
        <v>0.4375</v>
      </c>
      <c r="G1040" s="4" t="s">
        <v>74</v>
      </c>
      <c r="I1040" s="24" t="s">
        <v>27</v>
      </c>
      <c r="J1040" s="4" t="str">
        <f>IFERROR(VLOOKUP(I1040,Config!$A:$B,2,0),"")</f>
        <v>Nitrile gloves size M</v>
      </c>
      <c r="K1040" s="1">
        <v>1</v>
      </c>
      <c r="L1040" s="4" t="str">
        <f>IFERROR(VLOOKUP(I1040,Config!$A:$G,7,0),"")</f>
        <v>Pack</v>
      </c>
      <c r="M1040" s="4">
        <f>IFERROR(VLOOKUP(I1040,Config!$A:$D,3,0),"")</f>
        <v>0</v>
      </c>
      <c r="N1040" s="4">
        <f>IFERROR(VLOOKUP(I1040,Config!$A:$F,6,0),"")</f>
        <v>0</v>
      </c>
    </row>
    <row r="1041" spans="1:14" x14ac:dyDescent="0.25">
      <c r="A1041" s="1">
        <v>1041</v>
      </c>
      <c r="B1041" s="4">
        <f t="shared" si="32"/>
        <v>2021</v>
      </c>
      <c r="C1041" s="4">
        <f t="shared" si="33"/>
        <v>5</v>
      </c>
      <c r="D1041" s="13">
        <v>44347</v>
      </c>
      <c r="E1041" s="11">
        <v>0.4375</v>
      </c>
      <c r="G1041" s="4" t="s">
        <v>74</v>
      </c>
      <c r="I1041" s="1" t="s">
        <v>25</v>
      </c>
      <c r="J1041" s="4" t="str">
        <f>IFERROR(VLOOKUP(I1041,Config!$A:$B,2,0),"")</f>
        <v>MPM Cleaning Roll 380*300*10m</v>
      </c>
      <c r="K1041" s="1">
        <v>10</v>
      </c>
      <c r="L1041" s="4" t="str">
        <f>IFERROR(VLOOKUP(I1041,Config!$A:$G,7,0),"")</f>
        <v>Reel</v>
      </c>
      <c r="M1041" s="4">
        <f>IFERROR(VLOOKUP(I1041,Config!$A:$D,3,0),"")</f>
        <v>0</v>
      </c>
      <c r="N1041" s="4">
        <f>IFERROR(VLOOKUP(I1041,Config!$A:$F,6,0),"")</f>
        <v>0</v>
      </c>
    </row>
    <row r="1042" spans="1:14" x14ac:dyDescent="0.25">
      <c r="A1042" s="1">
        <v>1042</v>
      </c>
      <c r="B1042" s="4">
        <f t="shared" si="32"/>
        <v>2021</v>
      </c>
      <c r="C1042" s="4">
        <f t="shared" si="33"/>
        <v>5</v>
      </c>
      <c r="D1042" s="13">
        <v>44347</v>
      </c>
      <c r="E1042" s="11">
        <v>0.4375</v>
      </c>
      <c r="G1042" s="4" t="s">
        <v>74</v>
      </c>
      <c r="I1042" s="1" t="s">
        <v>424</v>
      </c>
      <c r="J1042" s="4" t="str">
        <f>IFERROR(VLOOKUP(I1042,Config!$A:$B,2,0),"")</f>
        <v>Găng tay tĩnh điện màu trắng ( Sz: M)</v>
      </c>
      <c r="K1042" s="1">
        <v>60</v>
      </c>
      <c r="L1042" s="4" t="str">
        <f>IFERROR(VLOOKUP(I1042,Config!$A:$G,7,0),"")</f>
        <v>Pair</v>
      </c>
      <c r="M1042" s="4">
        <f>IFERROR(VLOOKUP(I1042,Config!$A:$D,3,0),"")</f>
        <v>0</v>
      </c>
      <c r="N1042" s="4">
        <f>IFERROR(VLOOKUP(I1042,Config!$A:$F,6,0),"")</f>
        <v>0</v>
      </c>
    </row>
    <row r="1043" spans="1:14" x14ac:dyDescent="0.25">
      <c r="A1043" s="1">
        <v>1043</v>
      </c>
      <c r="B1043" s="4">
        <f t="shared" si="32"/>
        <v>2021</v>
      </c>
      <c r="C1043" s="4">
        <f t="shared" si="33"/>
        <v>5</v>
      </c>
      <c r="D1043" s="13">
        <v>44347</v>
      </c>
      <c r="E1043" s="11">
        <v>0.4375</v>
      </c>
      <c r="G1043" s="4" t="s">
        <v>74</v>
      </c>
      <c r="I1043" s="1" t="s">
        <v>23</v>
      </c>
      <c r="J1043" s="4" t="str">
        <f>IFERROR(VLOOKUP(I1043,Config!$A:$B,2,0),"")</f>
        <v>Giấy lau phòng sạch (55% cellulose, 45% polyester)</v>
      </c>
      <c r="K1043" s="1">
        <v>1</v>
      </c>
      <c r="L1043" s="4" t="str">
        <f>IFERROR(VLOOKUP(I1043,Config!$A:$G,7,0),"")</f>
        <v>Pack</v>
      </c>
      <c r="M1043" s="4">
        <f>IFERROR(VLOOKUP(I1043,Config!$A:$D,3,0),"")</f>
        <v>0</v>
      </c>
      <c r="N1043" s="4">
        <f>IFERROR(VLOOKUP(I1043,Config!$A:$F,6,0),"")</f>
        <v>0</v>
      </c>
    </row>
    <row r="1044" spans="1:14" x14ac:dyDescent="0.25">
      <c r="A1044" s="1">
        <v>1044</v>
      </c>
      <c r="B1044" s="4">
        <f t="shared" si="32"/>
        <v>2021</v>
      </c>
      <c r="C1044" s="4">
        <f t="shared" si="33"/>
        <v>5</v>
      </c>
      <c r="D1044" s="13">
        <v>44347</v>
      </c>
      <c r="E1044" s="11">
        <v>0.4375</v>
      </c>
      <c r="G1044" s="4" t="s">
        <v>74</v>
      </c>
      <c r="I1044" s="1" t="s">
        <v>28</v>
      </c>
      <c r="J1044" s="4" t="str">
        <f>IFERROR(VLOOKUP(I1044,Config!$A:$B,2,0),"")</f>
        <v>Cồn IPA</v>
      </c>
      <c r="K1044" s="1">
        <v>1.5</v>
      </c>
      <c r="L1044" s="4" t="str">
        <f>IFERROR(VLOOKUP(I1044,Config!$A:$G,7,0),"")</f>
        <v>Lít</v>
      </c>
      <c r="M1044" s="4">
        <f>IFERROR(VLOOKUP(I1044,Config!$A:$D,3,0),"")</f>
        <v>0</v>
      </c>
      <c r="N1044" s="4">
        <f>IFERROR(VLOOKUP(I1044,Config!$A:$F,6,0),"")</f>
        <v>0</v>
      </c>
    </row>
    <row r="1045" spans="1:14" x14ac:dyDescent="0.25">
      <c r="A1045" s="1">
        <v>1045</v>
      </c>
      <c r="B1045" s="4">
        <f t="shared" si="32"/>
        <v>2021</v>
      </c>
      <c r="C1045" s="4">
        <f t="shared" si="33"/>
        <v>6</v>
      </c>
      <c r="D1045" s="13">
        <v>44348</v>
      </c>
      <c r="E1045" s="11">
        <v>0.43055555555555558</v>
      </c>
      <c r="G1045" s="4" t="s">
        <v>74</v>
      </c>
      <c r="I1045" s="1" t="s">
        <v>28</v>
      </c>
      <c r="J1045" s="4" t="str">
        <f>IFERROR(VLOOKUP(I1045,Config!$A:$B,2,0),"")</f>
        <v>Cồn IPA</v>
      </c>
      <c r="K1045" s="1">
        <v>3</v>
      </c>
      <c r="L1045" s="4" t="str">
        <f>IFERROR(VLOOKUP(I1045,Config!$A:$G,7,0),"")</f>
        <v>Lít</v>
      </c>
      <c r="M1045" s="4">
        <f>IFERROR(VLOOKUP(I1045,Config!$A:$D,3,0),"")</f>
        <v>0</v>
      </c>
      <c r="N1045" s="4">
        <f>IFERROR(VLOOKUP(I1045,Config!$A:$F,6,0),"")</f>
        <v>0</v>
      </c>
    </row>
    <row r="1046" spans="1:14" x14ac:dyDescent="0.25">
      <c r="A1046" s="1">
        <v>1046</v>
      </c>
      <c r="B1046" s="4">
        <f t="shared" si="32"/>
        <v>2021</v>
      </c>
      <c r="C1046" s="4">
        <f t="shared" si="33"/>
        <v>6</v>
      </c>
      <c r="D1046" s="13">
        <v>44348</v>
      </c>
      <c r="E1046" s="11">
        <v>0.43055555555555558</v>
      </c>
      <c r="G1046" s="4" t="s">
        <v>74</v>
      </c>
      <c r="I1046" s="1" t="s">
        <v>23</v>
      </c>
      <c r="J1046" s="4" t="str">
        <f>IFERROR(VLOOKUP(I1046,Config!$A:$B,2,0),"")</f>
        <v>Giấy lau phòng sạch (55% cellulose, 45% polyester)</v>
      </c>
      <c r="K1046" s="1">
        <v>1</v>
      </c>
      <c r="L1046" s="4" t="str">
        <f>IFERROR(VLOOKUP(I1046,Config!$A:$G,7,0),"")</f>
        <v>Pack</v>
      </c>
      <c r="M1046" s="4">
        <f>IFERROR(VLOOKUP(I1046,Config!$A:$D,3,0),"")</f>
        <v>0</v>
      </c>
      <c r="N1046" s="4">
        <f>IFERROR(VLOOKUP(I1046,Config!$A:$F,6,0),"")</f>
        <v>0</v>
      </c>
    </row>
    <row r="1047" spans="1:14" x14ac:dyDescent="0.25">
      <c r="A1047" s="1">
        <v>1047</v>
      </c>
      <c r="B1047" s="4">
        <f t="shared" si="32"/>
        <v>1900</v>
      </c>
      <c r="C1047" s="4">
        <f t="shared" si="33"/>
        <v>1</v>
      </c>
      <c r="G1047" s="4" t="s">
        <v>74</v>
      </c>
      <c r="J1047" s="4" t="str">
        <f>IFERROR(VLOOKUP(I1047,Config!$A:$B,2,0),"")</f>
        <v/>
      </c>
      <c r="L1047" s="4" t="str">
        <f>IFERROR(VLOOKUP(I1047,Config!$A:$G,7,0),"")</f>
        <v/>
      </c>
      <c r="M1047" s="4" t="str">
        <f>IFERROR(VLOOKUP(I1047,Config!$A:$D,3,0),"")</f>
        <v/>
      </c>
      <c r="N1047" s="4" t="str">
        <f>IFERROR(VLOOKUP(I1047,Config!$A:$F,6,0),"")</f>
        <v/>
      </c>
    </row>
    <row r="1048" spans="1:14" x14ac:dyDescent="0.25">
      <c r="A1048" s="1">
        <v>1048</v>
      </c>
      <c r="B1048" s="4">
        <f t="shared" si="32"/>
        <v>1900</v>
      </c>
      <c r="C1048" s="4">
        <f t="shared" si="33"/>
        <v>1</v>
      </c>
      <c r="G1048" s="4" t="s">
        <v>74</v>
      </c>
      <c r="J1048" s="4" t="str">
        <f>IFERROR(VLOOKUP(I1048,Config!$A:$B,2,0),"")</f>
        <v/>
      </c>
      <c r="L1048" s="4" t="str">
        <f>IFERROR(VLOOKUP(I1048,Config!$A:$G,7,0),"")</f>
        <v/>
      </c>
      <c r="M1048" s="4" t="str">
        <f>IFERROR(VLOOKUP(I1048,Config!$A:$D,3,0),"")</f>
        <v/>
      </c>
      <c r="N1048" s="4" t="str">
        <f>IFERROR(VLOOKUP(I1048,Config!$A:$F,6,0),"")</f>
        <v/>
      </c>
    </row>
    <row r="1049" spans="1:14" x14ac:dyDescent="0.25">
      <c r="A1049" s="1">
        <v>1049</v>
      </c>
      <c r="B1049" s="4">
        <f t="shared" si="32"/>
        <v>1900</v>
      </c>
      <c r="C1049" s="4">
        <f t="shared" si="33"/>
        <v>1</v>
      </c>
      <c r="G1049" s="4" t="s">
        <v>74</v>
      </c>
      <c r="J1049" s="4" t="str">
        <f>IFERROR(VLOOKUP(I1049,Config!$A:$B,2,0),"")</f>
        <v/>
      </c>
      <c r="L1049" s="4" t="str">
        <f>IFERROR(VLOOKUP(I1049,Config!$A:$G,7,0),"")</f>
        <v/>
      </c>
      <c r="M1049" s="4" t="str">
        <f>IFERROR(VLOOKUP(I1049,Config!$A:$D,3,0),"")</f>
        <v/>
      </c>
      <c r="N1049" s="4" t="str">
        <f>IFERROR(VLOOKUP(I1049,Config!$A:$F,6,0),"")</f>
        <v/>
      </c>
    </row>
    <row r="1050" spans="1:14" x14ac:dyDescent="0.25">
      <c r="A1050" s="1">
        <v>1050</v>
      </c>
      <c r="B1050" s="4">
        <f t="shared" si="32"/>
        <v>1900</v>
      </c>
      <c r="C1050" s="4">
        <f t="shared" si="33"/>
        <v>1</v>
      </c>
      <c r="G1050" s="4" t="s">
        <v>74</v>
      </c>
      <c r="J1050" s="4" t="str">
        <f>IFERROR(VLOOKUP(I1050,Config!$A:$B,2,0),"")</f>
        <v/>
      </c>
      <c r="L1050" s="4" t="str">
        <f>IFERROR(VLOOKUP(I1050,Config!$A:$G,7,0),"")</f>
        <v/>
      </c>
      <c r="M1050" s="4" t="str">
        <f>IFERROR(VLOOKUP(I1050,Config!$A:$D,3,0),"")</f>
        <v/>
      </c>
      <c r="N1050" s="4" t="str">
        <f>IFERROR(VLOOKUP(I1050,Config!$A:$F,6,0),"")</f>
        <v/>
      </c>
    </row>
    <row r="1051" spans="1:14" x14ac:dyDescent="0.25">
      <c r="A1051" s="1">
        <v>1051</v>
      </c>
      <c r="B1051" s="4">
        <f t="shared" si="32"/>
        <v>1900</v>
      </c>
      <c r="C1051" s="4">
        <f t="shared" si="33"/>
        <v>1</v>
      </c>
      <c r="G1051" s="4" t="s">
        <v>74</v>
      </c>
      <c r="J1051" s="4" t="str">
        <f>IFERROR(VLOOKUP(I1051,Config!$A:$B,2,0),"")</f>
        <v/>
      </c>
      <c r="L1051" s="4" t="str">
        <f>IFERROR(VLOOKUP(I1051,Config!$A:$G,7,0),"")</f>
        <v/>
      </c>
      <c r="M1051" s="4" t="str">
        <f>IFERROR(VLOOKUP(I1051,Config!$A:$D,3,0),"")</f>
        <v/>
      </c>
      <c r="N1051" s="4" t="str">
        <f>IFERROR(VLOOKUP(I1051,Config!$A:$F,6,0),"")</f>
        <v/>
      </c>
    </row>
    <row r="1052" spans="1:14" x14ac:dyDescent="0.25">
      <c r="A1052" s="1">
        <v>1052</v>
      </c>
      <c r="B1052" s="4">
        <f t="shared" si="32"/>
        <v>1900</v>
      </c>
      <c r="C1052" s="4">
        <f t="shared" si="33"/>
        <v>1</v>
      </c>
      <c r="G1052" s="4" t="s">
        <v>74</v>
      </c>
      <c r="J1052" s="4" t="str">
        <f>IFERROR(VLOOKUP(I1052,Config!$A:$B,2,0),"")</f>
        <v/>
      </c>
      <c r="L1052" s="4" t="str">
        <f>IFERROR(VLOOKUP(I1052,Config!$A:$G,7,0),"")</f>
        <v/>
      </c>
      <c r="M1052" s="4" t="str">
        <f>IFERROR(VLOOKUP(I1052,Config!$A:$D,3,0),"")</f>
        <v/>
      </c>
      <c r="N1052" s="4" t="str">
        <f>IFERROR(VLOOKUP(I1052,Config!$A:$F,6,0),"")</f>
        <v/>
      </c>
    </row>
    <row r="1053" spans="1:14" x14ac:dyDescent="0.25">
      <c r="A1053" s="1">
        <v>1053</v>
      </c>
      <c r="B1053" s="4">
        <f t="shared" si="32"/>
        <v>1900</v>
      </c>
      <c r="C1053" s="4">
        <f t="shared" si="33"/>
        <v>1</v>
      </c>
      <c r="G1053" s="4" t="s">
        <v>74</v>
      </c>
      <c r="J1053" s="4" t="str">
        <f>IFERROR(VLOOKUP(I1053,Config!$A:$B,2,0),"")</f>
        <v/>
      </c>
      <c r="L1053" s="4" t="str">
        <f>IFERROR(VLOOKUP(I1053,Config!$A:$G,7,0),"")</f>
        <v/>
      </c>
      <c r="M1053" s="4" t="str">
        <f>IFERROR(VLOOKUP(I1053,Config!$A:$D,3,0),"")</f>
        <v/>
      </c>
      <c r="N1053" s="4" t="str">
        <f>IFERROR(VLOOKUP(I1053,Config!$A:$F,6,0),"")</f>
        <v/>
      </c>
    </row>
    <row r="1054" spans="1:14" x14ac:dyDescent="0.25">
      <c r="A1054" s="1">
        <v>1054</v>
      </c>
      <c r="B1054" s="4">
        <f t="shared" si="32"/>
        <v>1900</v>
      </c>
      <c r="C1054" s="4">
        <f t="shared" si="33"/>
        <v>1</v>
      </c>
      <c r="G1054" s="4" t="s">
        <v>74</v>
      </c>
      <c r="J1054" s="4" t="str">
        <f>IFERROR(VLOOKUP(I1054,Config!$A:$B,2,0),"")</f>
        <v/>
      </c>
      <c r="L1054" s="4" t="str">
        <f>IFERROR(VLOOKUP(I1054,Config!$A:$G,7,0),"")</f>
        <v/>
      </c>
      <c r="M1054" s="4" t="str">
        <f>IFERROR(VLOOKUP(I1054,Config!$A:$D,3,0),"")</f>
        <v/>
      </c>
      <c r="N1054" s="4" t="str">
        <f>IFERROR(VLOOKUP(I1054,Config!$A:$F,6,0),"")</f>
        <v/>
      </c>
    </row>
    <row r="1055" spans="1:14" x14ac:dyDescent="0.25">
      <c r="A1055" s="1">
        <v>1055</v>
      </c>
      <c r="B1055" s="4">
        <f t="shared" si="32"/>
        <v>1900</v>
      </c>
      <c r="C1055" s="4">
        <f t="shared" si="33"/>
        <v>1</v>
      </c>
      <c r="G1055" s="4" t="s">
        <v>74</v>
      </c>
      <c r="J1055" s="4" t="str">
        <f>IFERROR(VLOOKUP(I1055,Config!$A:$B,2,0),"")</f>
        <v/>
      </c>
      <c r="L1055" s="4" t="str">
        <f>IFERROR(VLOOKUP(I1055,Config!$A:$G,7,0),"")</f>
        <v/>
      </c>
      <c r="M1055" s="4" t="str">
        <f>IFERROR(VLOOKUP(I1055,Config!$A:$D,3,0),"")</f>
        <v/>
      </c>
      <c r="N1055" s="4" t="str">
        <f>IFERROR(VLOOKUP(I1055,Config!$A:$F,6,0),"")</f>
        <v/>
      </c>
    </row>
    <row r="1056" spans="1:14" x14ac:dyDescent="0.25">
      <c r="A1056" s="1">
        <v>1056</v>
      </c>
      <c r="B1056" s="4">
        <f t="shared" si="32"/>
        <v>1900</v>
      </c>
      <c r="C1056" s="4">
        <f t="shared" si="33"/>
        <v>1</v>
      </c>
      <c r="G1056" s="4" t="s">
        <v>74</v>
      </c>
      <c r="J1056" s="4" t="str">
        <f>IFERROR(VLOOKUP(I1056,Config!$A:$B,2,0),"")</f>
        <v/>
      </c>
      <c r="L1056" s="4" t="str">
        <f>IFERROR(VLOOKUP(I1056,Config!$A:$G,7,0),"")</f>
        <v/>
      </c>
      <c r="M1056" s="4" t="str">
        <f>IFERROR(VLOOKUP(I1056,Config!$A:$D,3,0),"")</f>
        <v/>
      </c>
      <c r="N1056" s="4" t="str">
        <f>IFERROR(VLOOKUP(I1056,Config!$A:$F,6,0),"")</f>
        <v/>
      </c>
    </row>
    <row r="1057" spans="1:14" x14ac:dyDescent="0.25">
      <c r="A1057" s="1">
        <v>1057</v>
      </c>
      <c r="B1057" s="4">
        <f t="shared" si="32"/>
        <v>1900</v>
      </c>
      <c r="C1057" s="4">
        <f t="shared" si="33"/>
        <v>1</v>
      </c>
      <c r="G1057" s="4" t="s">
        <v>74</v>
      </c>
      <c r="J1057" s="4" t="str">
        <f>IFERROR(VLOOKUP(I1057,Config!$A:$B,2,0),"")</f>
        <v/>
      </c>
      <c r="L1057" s="4" t="str">
        <f>IFERROR(VLOOKUP(I1057,Config!$A:$G,7,0),"")</f>
        <v/>
      </c>
      <c r="M1057" s="4" t="str">
        <f>IFERROR(VLOOKUP(I1057,Config!$A:$D,3,0),"")</f>
        <v/>
      </c>
      <c r="N1057" s="4" t="str">
        <f>IFERROR(VLOOKUP(I1057,Config!$A:$F,6,0),"")</f>
        <v/>
      </c>
    </row>
    <row r="1058" spans="1:14" x14ac:dyDescent="0.25">
      <c r="A1058" s="1">
        <v>1058</v>
      </c>
      <c r="B1058" s="4">
        <f t="shared" si="32"/>
        <v>1900</v>
      </c>
      <c r="C1058" s="4">
        <f t="shared" si="33"/>
        <v>1</v>
      </c>
      <c r="G1058" s="4" t="s">
        <v>74</v>
      </c>
      <c r="J1058" s="4" t="str">
        <f>IFERROR(VLOOKUP(I1058,Config!$A:$B,2,0),"")</f>
        <v/>
      </c>
      <c r="L1058" s="4" t="str">
        <f>IFERROR(VLOOKUP(I1058,Config!$A:$G,7,0),"")</f>
        <v/>
      </c>
      <c r="M1058" s="4" t="str">
        <f>IFERROR(VLOOKUP(I1058,Config!$A:$D,3,0),"")</f>
        <v/>
      </c>
      <c r="N1058" s="4" t="str">
        <f>IFERROR(VLOOKUP(I1058,Config!$A:$F,6,0),"")</f>
        <v/>
      </c>
    </row>
    <row r="1059" spans="1:14" x14ac:dyDescent="0.25">
      <c r="A1059" s="1">
        <v>1059</v>
      </c>
      <c r="B1059" s="4">
        <f t="shared" si="32"/>
        <v>1900</v>
      </c>
      <c r="C1059" s="4">
        <f t="shared" si="33"/>
        <v>1</v>
      </c>
      <c r="G1059" s="4" t="s">
        <v>74</v>
      </c>
      <c r="J1059" s="4" t="str">
        <f>IFERROR(VLOOKUP(I1059,Config!$A:$B,2,0),"")</f>
        <v/>
      </c>
      <c r="L1059" s="4" t="str">
        <f>IFERROR(VLOOKUP(I1059,Config!$A:$G,7,0),"")</f>
        <v/>
      </c>
      <c r="M1059" s="4" t="str">
        <f>IFERROR(VLOOKUP(I1059,Config!$A:$D,3,0),"")</f>
        <v/>
      </c>
      <c r="N1059" s="4" t="str">
        <f>IFERROR(VLOOKUP(I1059,Config!$A:$F,6,0),"")</f>
        <v/>
      </c>
    </row>
    <row r="1060" spans="1:14" x14ac:dyDescent="0.25">
      <c r="A1060" s="1">
        <v>1060</v>
      </c>
      <c r="B1060" s="4">
        <f t="shared" si="32"/>
        <v>1900</v>
      </c>
      <c r="C1060" s="4">
        <f t="shared" si="33"/>
        <v>1</v>
      </c>
      <c r="G1060" s="4" t="s">
        <v>74</v>
      </c>
      <c r="J1060" s="4" t="str">
        <f>IFERROR(VLOOKUP(I1060,Config!$A:$B,2,0),"")</f>
        <v/>
      </c>
      <c r="L1060" s="4" t="str">
        <f>IFERROR(VLOOKUP(I1060,Config!$A:$G,7,0),"")</f>
        <v/>
      </c>
      <c r="M1060" s="4" t="str">
        <f>IFERROR(VLOOKUP(I1060,Config!$A:$D,3,0),"")</f>
        <v/>
      </c>
      <c r="N1060" s="4" t="str">
        <f>IFERROR(VLOOKUP(I1060,Config!$A:$F,6,0),"")</f>
        <v/>
      </c>
    </row>
    <row r="1061" spans="1:14" x14ac:dyDescent="0.25">
      <c r="A1061" s="1">
        <v>1061</v>
      </c>
      <c r="B1061" s="4">
        <f t="shared" si="32"/>
        <v>1900</v>
      </c>
      <c r="C1061" s="4">
        <f t="shared" si="33"/>
        <v>1</v>
      </c>
      <c r="G1061" s="4" t="s">
        <v>74</v>
      </c>
      <c r="J1061" s="4" t="str">
        <f>IFERROR(VLOOKUP(I1061,Config!$A:$B,2,0),"")</f>
        <v/>
      </c>
      <c r="L1061" s="4" t="str">
        <f>IFERROR(VLOOKUP(I1061,Config!$A:$G,7,0),"")</f>
        <v/>
      </c>
      <c r="M1061" s="4" t="str">
        <f>IFERROR(VLOOKUP(I1061,Config!$A:$D,3,0),"")</f>
        <v/>
      </c>
      <c r="N1061" s="4" t="str">
        <f>IFERROR(VLOOKUP(I1061,Config!$A:$F,6,0),"")</f>
        <v/>
      </c>
    </row>
    <row r="1062" spans="1:14" x14ac:dyDescent="0.25">
      <c r="A1062" s="1">
        <v>1062</v>
      </c>
      <c r="B1062" s="4">
        <f t="shared" si="32"/>
        <v>1900</v>
      </c>
      <c r="C1062" s="4">
        <f t="shared" si="33"/>
        <v>1</v>
      </c>
      <c r="G1062" s="4" t="s">
        <v>74</v>
      </c>
      <c r="J1062" s="4" t="str">
        <f>IFERROR(VLOOKUP(I1062,Config!$A:$B,2,0),"")</f>
        <v/>
      </c>
      <c r="L1062" s="4" t="str">
        <f>IFERROR(VLOOKUP(I1062,Config!$A:$G,7,0),"")</f>
        <v/>
      </c>
      <c r="M1062" s="4" t="str">
        <f>IFERROR(VLOOKUP(I1062,Config!$A:$D,3,0),"")</f>
        <v/>
      </c>
      <c r="N1062" s="4" t="str">
        <f>IFERROR(VLOOKUP(I1062,Config!$A:$F,6,0),"")</f>
        <v/>
      </c>
    </row>
    <row r="1063" spans="1:14" x14ac:dyDescent="0.25">
      <c r="A1063" s="1">
        <v>1063</v>
      </c>
      <c r="B1063" s="4">
        <f t="shared" si="32"/>
        <v>1900</v>
      </c>
      <c r="C1063" s="4">
        <f t="shared" si="33"/>
        <v>1</v>
      </c>
      <c r="G1063" s="4" t="s">
        <v>74</v>
      </c>
      <c r="J1063" s="4" t="str">
        <f>IFERROR(VLOOKUP(I1063,Config!$A:$B,2,0),"")</f>
        <v/>
      </c>
      <c r="L1063" s="4" t="str">
        <f>IFERROR(VLOOKUP(I1063,Config!$A:$G,7,0),"")</f>
        <v/>
      </c>
      <c r="M1063" s="4" t="str">
        <f>IFERROR(VLOOKUP(I1063,Config!$A:$D,3,0),"")</f>
        <v/>
      </c>
      <c r="N1063" s="4" t="str">
        <f>IFERROR(VLOOKUP(I1063,Config!$A:$F,6,0),"")</f>
        <v/>
      </c>
    </row>
    <row r="1064" spans="1:14" x14ac:dyDescent="0.25">
      <c r="A1064" s="1">
        <v>1064</v>
      </c>
      <c r="B1064" s="4">
        <f t="shared" si="32"/>
        <v>1900</v>
      </c>
      <c r="C1064" s="4">
        <f t="shared" si="33"/>
        <v>1</v>
      </c>
      <c r="G1064" s="4" t="s">
        <v>74</v>
      </c>
      <c r="J1064" s="4" t="str">
        <f>IFERROR(VLOOKUP(I1064,Config!$A:$B,2,0),"")</f>
        <v/>
      </c>
      <c r="L1064" s="4" t="str">
        <f>IFERROR(VLOOKUP(I1064,Config!$A:$G,7,0),"")</f>
        <v/>
      </c>
      <c r="M1064" s="4" t="str">
        <f>IFERROR(VLOOKUP(I1064,Config!$A:$D,3,0),"")</f>
        <v/>
      </c>
      <c r="N1064" s="4" t="str">
        <f>IFERROR(VLOOKUP(I1064,Config!$A:$F,6,0),"")</f>
        <v/>
      </c>
    </row>
    <row r="1065" spans="1:14" x14ac:dyDescent="0.25">
      <c r="A1065" s="1">
        <v>1065</v>
      </c>
      <c r="B1065" s="4">
        <f t="shared" si="32"/>
        <v>1900</v>
      </c>
      <c r="C1065" s="4">
        <f t="shared" si="33"/>
        <v>1</v>
      </c>
      <c r="G1065" s="4" t="s">
        <v>74</v>
      </c>
      <c r="J1065" s="4" t="str">
        <f>IFERROR(VLOOKUP(I1065,Config!$A:$B,2,0),"")</f>
        <v/>
      </c>
      <c r="L1065" s="4" t="str">
        <f>IFERROR(VLOOKUP(I1065,Config!$A:$G,7,0),"")</f>
        <v/>
      </c>
      <c r="M1065" s="4" t="str">
        <f>IFERROR(VLOOKUP(I1065,Config!$A:$D,3,0),"")</f>
        <v/>
      </c>
      <c r="N1065" s="4" t="str">
        <f>IFERROR(VLOOKUP(I1065,Config!$A:$F,6,0),"")</f>
        <v/>
      </c>
    </row>
    <row r="1066" spans="1:14" x14ac:dyDescent="0.25">
      <c r="A1066" s="1">
        <v>1066</v>
      </c>
      <c r="B1066" s="4">
        <f t="shared" si="32"/>
        <v>1900</v>
      </c>
      <c r="C1066" s="4">
        <f t="shared" si="33"/>
        <v>1</v>
      </c>
      <c r="G1066" s="4" t="s">
        <v>74</v>
      </c>
      <c r="J1066" s="4" t="str">
        <f>IFERROR(VLOOKUP(I1066,Config!$A:$B,2,0),"")</f>
        <v/>
      </c>
      <c r="L1066" s="4" t="str">
        <f>IFERROR(VLOOKUP(I1066,Config!$A:$G,7,0),"")</f>
        <v/>
      </c>
      <c r="M1066" s="4" t="str">
        <f>IFERROR(VLOOKUP(I1066,Config!$A:$D,3,0),"")</f>
        <v/>
      </c>
      <c r="N1066" s="4" t="str">
        <f>IFERROR(VLOOKUP(I1066,Config!$A:$F,6,0),"")</f>
        <v/>
      </c>
    </row>
    <row r="1067" spans="1:14" x14ac:dyDescent="0.25">
      <c r="A1067" s="1">
        <v>1067</v>
      </c>
      <c r="B1067" s="4">
        <f t="shared" si="32"/>
        <v>1900</v>
      </c>
      <c r="C1067" s="4">
        <f t="shared" si="33"/>
        <v>1</v>
      </c>
      <c r="G1067" s="4" t="s">
        <v>74</v>
      </c>
      <c r="J1067" s="4" t="str">
        <f>IFERROR(VLOOKUP(I1067,Config!$A:$B,2,0),"")</f>
        <v/>
      </c>
      <c r="L1067" s="4" t="str">
        <f>IFERROR(VLOOKUP(I1067,Config!$A:$G,7,0),"")</f>
        <v/>
      </c>
      <c r="M1067" s="4" t="str">
        <f>IFERROR(VLOOKUP(I1067,Config!$A:$D,3,0),"")</f>
        <v/>
      </c>
      <c r="N1067" s="4" t="str">
        <f>IFERROR(VLOOKUP(I1067,Config!$A:$F,6,0),"")</f>
        <v/>
      </c>
    </row>
    <row r="1068" spans="1:14" x14ac:dyDescent="0.25">
      <c r="A1068" s="1">
        <v>1068</v>
      </c>
      <c r="B1068" s="4">
        <f t="shared" si="32"/>
        <v>1900</v>
      </c>
      <c r="C1068" s="4">
        <f t="shared" si="33"/>
        <v>1</v>
      </c>
      <c r="G1068" s="4" t="s">
        <v>74</v>
      </c>
      <c r="J1068" s="4" t="str">
        <f>IFERROR(VLOOKUP(I1068,Config!$A:$B,2,0),"")</f>
        <v/>
      </c>
      <c r="L1068" s="4" t="str">
        <f>IFERROR(VLOOKUP(I1068,Config!$A:$G,7,0),"")</f>
        <v/>
      </c>
      <c r="M1068" s="4" t="str">
        <f>IFERROR(VLOOKUP(I1068,Config!$A:$D,3,0),"")</f>
        <v/>
      </c>
      <c r="N1068" s="4" t="str">
        <f>IFERROR(VLOOKUP(I1068,Config!$A:$F,6,0),"")</f>
        <v/>
      </c>
    </row>
    <row r="1069" spans="1:14" x14ac:dyDescent="0.25">
      <c r="A1069" s="1">
        <v>1069</v>
      </c>
      <c r="B1069" s="4">
        <f t="shared" si="32"/>
        <v>1900</v>
      </c>
      <c r="C1069" s="4">
        <f t="shared" si="33"/>
        <v>1</v>
      </c>
      <c r="G1069" s="4" t="s">
        <v>74</v>
      </c>
      <c r="J1069" s="4" t="str">
        <f>IFERROR(VLOOKUP(I1069,Config!$A:$B,2,0),"")</f>
        <v/>
      </c>
      <c r="L1069" s="4" t="str">
        <f>IFERROR(VLOOKUP(I1069,Config!$A:$G,7,0),"")</f>
        <v/>
      </c>
      <c r="M1069" s="4" t="str">
        <f>IFERROR(VLOOKUP(I1069,Config!$A:$D,3,0),"")</f>
        <v/>
      </c>
      <c r="N1069" s="4" t="str">
        <f>IFERROR(VLOOKUP(I1069,Config!$A:$F,6,0),"")</f>
        <v/>
      </c>
    </row>
    <row r="1070" spans="1:14" x14ac:dyDescent="0.25">
      <c r="A1070" s="1">
        <v>1070</v>
      </c>
      <c r="B1070" s="4">
        <f t="shared" si="32"/>
        <v>1900</v>
      </c>
      <c r="C1070" s="4">
        <f t="shared" si="33"/>
        <v>1</v>
      </c>
      <c r="G1070" s="4" t="s">
        <v>74</v>
      </c>
      <c r="J1070" s="4" t="str">
        <f>IFERROR(VLOOKUP(I1070,Config!$A:$B,2,0),"")</f>
        <v/>
      </c>
      <c r="L1070" s="4" t="str">
        <f>IFERROR(VLOOKUP(I1070,Config!$A:$G,7,0),"")</f>
        <v/>
      </c>
      <c r="M1070" s="4" t="str">
        <f>IFERROR(VLOOKUP(I1070,Config!$A:$D,3,0),"")</f>
        <v/>
      </c>
      <c r="N1070" s="4" t="str">
        <f>IFERROR(VLOOKUP(I1070,Config!$A:$F,6,0),"")</f>
        <v/>
      </c>
    </row>
    <row r="1071" spans="1:14" x14ac:dyDescent="0.25">
      <c r="A1071" s="1">
        <v>1071</v>
      </c>
      <c r="B1071" s="4">
        <f t="shared" si="32"/>
        <v>1900</v>
      </c>
      <c r="C1071" s="4">
        <f t="shared" si="33"/>
        <v>1</v>
      </c>
      <c r="G1071" s="4" t="s">
        <v>74</v>
      </c>
      <c r="J1071" s="4" t="str">
        <f>IFERROR(VLOOKUP(I1071,Config!$A:$B,2,0),"")</f>
        <v/>
      </c>
      <c r="L1071" s="4" t="str">
        <f>IFERROR(VLOOKUP(I1071,Config!$A:$G,7,0),"")</f>
        <v/>
      </c>
      <c r="M1071" s="4" t="str">
        <f>IFERROR(VLOOKUP(I1071,Config!$A:$D,3,0),"")</f>
        <v/>
      </c>
      <c r="N1071" s="4" t="str">
        <f>IFERROR(VLOOKUP(I1071,Config!$A:$F,6,0),"")</f>
        <v/>
      </c>
    </row>
    <row r="1072" spans="1:14" x14ac:dyDescent="0.25">
      <c r="A1072" s="1">
        <v>1072</v>
      </c>
      <c r="B1072" s="4">
        <f t="shared" si="32"/>
        <v>1900</v>
      </c>
      <c r="C1072" s="4">
        <f t="shared" si="33"/>
        <v>1</v>
      </c>
      <c r="G1072" s="4" t="s">
        <v>74</v>
      </c>
      <c r="J1072" s="4" t="str">
        <f>IFERROR(VLOOKUP(I1072,Config!$A:$B,2,0),"")</f>
        <v/>
      </c>
      <c r="L1072" s="4" t="str">
        <f>IFERROR(VLOOKUP(I1072,Config!$A:$G,7,0),"")</f>
        <v/>
      </c>
      <c r="M1072" s="4" t="str">
        <f>IFERROR(VLOOKUP(I1072,Config!$A:$D,3,0),"")</f>
        <v/>
      </c>
      <c r="N1072" s="4" t="str">
        <f>IFERROR(VLOOKUP(I1072,Config!$A:$F,6,0),"")</f>
        <v/>
      </c>
    </row>
    <row r="1073" spans="1:14" x14ac:dyDescent="0.25">
      <c r="A1073" s="1">
        <v>1073</v>
      </c>
      <c r="B1073" s="4">
        <f t="shared" si="32"/>
        <v>1900</v>
      </c>
      <c r="C1073" s="4">
        <f t="shared" si="33"/>
        <v>1</v>
      </c>
      <c r="G1073" s="4" t="s">
        <v>74</v>
      </c>
      <c r="J1073" s="4" t="str">
        <f>IFERROR(VLOOKUP(I1073,Config!$A:$B,2,0),"")</f>
        <v/>
      </c>
      <c r="L1073" s="4" t="str">
        <f>IFERROR(VLOOKUP(I1073,Config!$A:$G,7,0),"")</f>
        <v/>
      </c>
      <c r="M1073" s="4" t="str">
        <f>IFERROR(VLOOKUP(I1073,Config!$A:$D,3,0),"")</f>
        <v/>
      </c>
      <c r="N1073" s="4" t="str">
        <f>IFERROR(VLOOKUP(I1073,Config!$A:$F,6,0),"")</f>
        <v/>
      </c>
    </row>
    <row r="1074" spans="1:14" x14ac:dyDescent="0.25">
      <c r="A1074" s="1">
        <v>1074</v>
      </c>
      <c r="B1074" s="4">
        <f t="shared" si="32"/>
        <v>1900</v>
      </c>
      <c r="C1074" s="4">
        <f t="shared" si="33"/>
        <v>1</v>
      </c>
      <c r="G1074" s="4" t="s">
        <v>74</v>
      </c>
      <c r="J1074" s="4" t="str">
        <f>IFERROR(VLOOKUP(I1074,Config!$A:$B,2,0),"")</f>
        <v/>
      </c>
      <c r="L1074" s="4" t="str">
        <f>IFERROR(VLOOKUP(I1074,Config!$A:$G,7,0),"")</f>
        <v/>
      </c>
      <c r="M1074" s="4" t="str">
        <f>IFERROR(VLOOKUP(I1074,Config!$A:$D,3,0),"")</f>
        <v/>
      </c>
      <c r="N1074" s="4" t="str">
        <f>IFERROR(VLOOKUP(I1074,Config!$A:$F,6,0),"")</f>
        <v/>
      </c>
    </row>
    <row r="1075" spans="1:14" x14ac:dyDescent="0.25">
      <c r="A1075" s="1">
        <v>1075</v>
      </c>
      <c r="B1075" s="4">
        <f t="shared" si="32"/>
        <v>1900</v>
      </c>
      <c r="C1075" s="4">
        <f t="shared" si="33"/>
        <v>1</v>
      </c>
      <c r="G1075" s="4" t="s">
        <v>74</v>
      </c>
      <c r="J1075" s="4" t="str">
        <f>IFERROR(VLOOKUP(I1075,Config!$A:$B,2,0),"")</f>
        <v/>
      </c>
      <c r="L1075" s="4" t="str">
        <f>IFERROR(VLOOKUP(I1075,Config!$A:$G,7,0),"")</f>
        <v/>
      </c>
      <c r="M1075" s="4" t="str">
        <f>IFERROR(VLOOKUP(I1075,Config!$A:$D,3,0),"")</f>
        <v/>
      </c>
      <c r="N1075" s="4" t="str">
        <f>IFERROR(VLOOKUP(I1075,Config!$A:$F,6,0),"")</f>
        <v/>
      </c>
    </row>
    <row r="1076" spans="1:14" x14ac:dyDescent="0.25">
      <c r="A1076" s="1">
        <v>1076</v>
      </c>
      <c r="B1076" s="4">
        <f t="shared" si="32"/>
        <v>1900</v>
      </c>
      <c r="C1076" s="4">
        <f t="shared" si="33"/>
        <v>1</v>
      </c>
      <c r="G1076" s="4" t="s">
        <v>74</v>
      </c>
      <c r="J1076" s="4" t="str">
        <f>IFERROR(VLOOKUP(I1076,Config!$A:$B,2,0),"")</f>
        <v/>
      </c>
      <c r="L1076" s="4" t="str">
        <f>IFERROR(VLOOKUP(I1076,Config!$A:$G,7,0),"")</f>
        <v/>
      </c>
      <c r="M1076" s="4" t="str">
        <f>IFERROR(VLOOKUP(I1076,Config!$A:$D,3,0),"")</f>
        <v/>
      </c>
      <c r="N1076" s="4" t="str">
        <f>IFERROR(VLOOKUP(I1076,Config!$A:$F,6,0),"")</f>
        <v/>
      </c>
    </row>
    <row r="1077" spans="1:14" x14ac:dyDescent="0.25">
      <c r="A1077" s="1">
        <v>1077</v>
      </c>
      <c r="B1077" s="4">
        <f t="shared" si="32"/>
        <v>1900</v>
      </c>
      <c r="C1077" s="4">
        <f t="shared" si="33"/>
        <v>1</v>
      </c>
      <c r="G1077" s="4" t="s">
        <v>74</v>
      </c>
      <c r="J1077" s="4" t="str">
        <f>IFERROR(VLOOKUP(I1077,Config!$A:$B,2,0),"")</f>
        <v/>
      </c>
      <c r="L1077" s="4" t="str">
        <f>IFERROR(VLOOKUP(I1077,Config!$A:$G,7,0),"")</f>
        <v/>
      </c>
      <c r="M1077" s="4" t="str">
        <f>IFERROR(VLOOKUP(I1077,Config!$A:$D,3,0),"")</f>
        <v/>
      </c>
      <c r="N1077" s="4" t="str">
        <f>IFERROR(VLOOKUP(I1077,Config!$A:$F,6,0),"")</f>
        <v/>
      </c>
    </row>
    <row r="1078" spans="1:14" x14ac:dyDescent="0.25">
      <c r="A1078" s="1">
        <v>1078</v>
      </c>
      <c r="B1078" s="4">
        <f t="shared" si="32"/>
        <v>1900</v>
      </c>
      <c r="C1078" s="4">
        <f t="shared" si="33"/>
        <v>1</v>
      </c>
      <c r="G1078" s="4" t="s">
        <v>74</v>
      </c>
      <c r="J1078" s="4" t="str">
        <f>IFERROR(VLOOKUP(I1078,Config!$A:$B,2,0),"")</f>
        <v/>
      </c>
      <c r="L1078" s="4" t="str">
        <f>IFERROR(VLOOKUP(I1078,Config!$A:$G,7,0),"")</f>
        <v/>
      </c>
      <c r="M1078" s="4" t="str">
        <f>IFERROR(VLOOKUP(I1078,Config!$A:$D,3,0),"")</f>
        <v/>
      </c>
      <c r="N1078" s="4" t="str">
        <f>IFERROR(VLOOKUP(I1078,Config!$A:$F,6,0),"")</f>
        <v/>
      </c>
    </row>
    <row r="1079" spans="1:14" x14ac:dyDescent="0.25">
      <c r="A1079" s="1">
        <v>1079</v>
      </c>
      <c r="B1079" s="4">
        <f t="shared" si="32"/>
        <v>1900</v>
      </c>
      <c r="C1079" s="4">
        <f t="shared" si="33"/>
        <v>1</v>
      </c>
      <c r="G1079" s="4" t="s">
        <v>74</v>
      </c>
      <c r="J1079" s="4" t="str">
        <f>IFERROR(VLOOKUP(I1079,Config!$A:$B,2,0),"")</f>
        <v/>
      </c>
      <c r="L1079" s="4" t="str">
        <f>IFERROR(VLOOKUP(I1079,Config!$A:$G,7,0),"")</f>
        <v/>
      </c>
      <c r="M1079" s="4" t="str">
        <f>IFERROR(VLOOKUP(I1079,Config!$A:$D,3,0),"")</f>
        <v/>
      </c>
      <c r="N1079" s="4" t="str">
        <f>IFERROR(VLOOKUP(I1079,Config!$A:$F,6,0),"")</f>
        <v/>
      </c>
    </row>
    <row r="1080" spans="1:14" x14ac:dyDescent="0.25">
      <c r="A1080" s="1">
        <v>1080</v>
      </c>
      <c r="B1080" s="4">
        <f t="shared" si="32"/>
        <v>1900</v>
      </c>
      <c r="C1080" s="4">
        <f t="shared" si="33"/>
        <v>1</v>
      </c>
      <c r="G1080" s="4" t="s">
        <v>74</v>
      </c>
      <c r="J1080" s="4" t="str">
        <f>IFERROR(VLOOKUP(I1080,Config!$A:$B,2,0),"")</f>
        <v/>
      </c>
      <c r="L1080" s="4" t="str">
        <f>IFERROR(VLOOKUP(I1080,Config!$A:$G,7,0),"")</f>
        <v/>
      </c>
      <c r="M1080" s="4" t="str">
        <f>IFERROR(VLOOKUP(I1080,Config!$A:$D,3,0),"")</f>
        <v/>
      </c>
      <c r="N1080" s="4" t="str">
        <f>IFERROR(VLOOKUP(I1080,Config!$A:$F,6,0),"")</f>
        <v/>
      </c>
    </row>
    <row r="1081" spans="1:14" x14ac:dyDescent="0.25">
      <c r="A1081" s="1">
        <v>1081</v>
      </c>
      <c r="B1081" s="4">
        <f t="shared" si="32"/>
        <v>1900</v>
      </c>
      <c r="C1081" s="4">
        <f t="shared" si="33"/>
        <v>1</v>
      </c>
      <c r="G1081" s="4" t="s">
        <v>74</v>
      </c>
      <c r="J1081" s="4" t="str">
        <f>IFERROR(VLOOKUP(I1081,Config!$A:$B,2,0),"")</f>
        <v/>
      </c>
      <c r="L1081" s="4" t="str">
        <f>IFERROR(VLOOKUP(I1081,Config!$A:$G,7,0),"")</f>
        <v/>
      </c>
      <c r="M1081" s="4" t="str">
        <f>IFERROR(VLOOKUP(I1081,Config!$A:$D,3,0),"")</f>
        <v/>
      </c>
      <c r="N1081" s="4" t="str">
        <f>IFERROR(VLOOKUP(I1081,Config!$A:$F,6,0),"")</f>
        <v/>
      </c>
    </row>
    <row r="1082" spans="1:14" x14ac:dyDescent="0.25">
      <c r="A1082" s="1">
        <v>1082</v>
      </c>
      <c r="B1082" s="4">
        <f t="shared" si="32"/>
        <v>1900</v>
      </c>
      <c r="C1082" s="4">
        <f t="shared" si="33"/>
        <v>1</v>
      </c>
      <c r="G1082" s="4" t="s">
        <v>74</v>
      </c>
      <c r="J1082" s="4" t="str">
        <f>IFERROR(VLOOKUP(I1082,Config!$A:$B,2,0),"")</f>
        <v/>
      </c>
      <c r="L1082" s="4" t="str">
        <f>IFERROR(VLOOKUP(I1082,Config!$A:$G,7,0),"")</f>
        <v/>
      </c>
      <c r="M1082" s="4" t="str">
        <f>IFERROR(VLOOKUP(I1082,Config!$A:$D,3,0),"")</f>
        <v/>
      </c>
      <c r="N1082" s="4" t="str">
        <f>IFERROR(VLOOKUP(I1082,Config!$A:$F,6,0),"")</f>
        <v/>
      </c>
    </row>
    <row r="1083" spans="1:14" x14ac:dyDescent="0.25">
      <c r="A1083" s="1">
        <v>1083</v>
      </c>
      <c r="B1083" s="4">
        <f t="shared" si="32"/>
        <v>1900</v>
      </c>
      <c r="C1083" s="4">
        <f t="shared" si="33"/>
        <v>1</v>
      </c>
      <c r="G1083" s="4" t="s">
        <v>74</v>
      </c>
      <c r="J1083" s="4" t="str">
        <f>IFERROR(VLOOKUP(I1083,Config!$A:$B,2,0),"")</f>
        <v/>
      </c>
      <c r="L1083" s="4" t="str">
        <f>IFERROR(VLOOKUP(I1083,Config!$A:$G,7,0),"")</f>
        <v/>
      </c>
      <c r="M1083" s="4" t="str">
        <f>IFERROR(VLOOKUP(I1083,Config!$A:$D,3,0),"")</f>
        <v/>
      </c>
      <c r="N1083" s="4" t="str">
        <f>IFERROR(VLOOKUP(I1083,Config!$A:$F,6,0),"")</f>
        <v/>
      </c>
    </row>
    <row r="1084" spans="1:14" x14ac:dyDescent="0.25">
      <c r="A1084" s="1">
        <v>1084</v>
      </c>
      <c r="B1084" s="4">
        <f t="shared" si="32"/>
        <v>1900</v>
      </c>
      <c r="C1084" s="4">
        <f t="shared" si="33"/>
        <v>1</v>
      </c>
      <c r="G1084" s="4" t="s">
        <v>74</v>
      </c>
      <c r="J1084" s="4" t="str">
        <f>IFERROR(VLOOKUP(I1084,Config!$A:$B,2,0),"")</f>
        <v/>
      </c>
      <c r="L1084" s="4" t="str">
        <f>IFERROR(VLOOKUP(I1084,Config!$A:$G,7,0),"")</f>
        <v/>
      </c>
      <c r="M1084" s="4" t="str">
        <f>IFERROR(VLOOKUP(I1084,Config!$A:$D,3,0),"")</f>
        <v/>
      </c>
      <c r="N1084" s="4" t="str">
        <f>IFERROR(VLOOKUP(I1084,Config!$A:$F,6,0),"")</f>
        <v/>
      </c>
    </row>
    <row r="1085" spans="1:14" x14ac:dyDescent="0.25">
      <c r="A1085" s="1">
        <v>1085</v>
      </c>
      <c r="B1085" s="4">
        <f t="shared" si="32"/>
        <v>1900</v>
      </c>
      <c r="C1085" s="4">
        <f t="shared" si="33"/>
        <v>1</v>
      </c>
      <c r="G1085" s="4" t="s">
        <v>74</v>
      </c>
      <c r="J1085" s="4" t="str">
        <f>IFERROR(VLOOKUP(I1085,Config!$A:$B,2,0),"")</f>
        <v/>
      </c>
      <c r="L1085" s="4" t="str">
        <f>IFERROR(VLOOKUP(I1085,Config!$A:$G,7,0),"")</f>
        <v/>
      </c>
      <c r="M1085" s="4" t="str">
        <f>IFERROR(VLOOKUP(I1085,Config!$A:$D,3,0),"")</f>
        <v/>
      </c>
      <c r="N1085" s="4" t="str">
        <f>IFERROR(VLOOKUP(I1085,Config!$A:$F,6,0),"")</f>
        <v/>
      </c>
    </row>
    <row r="1086" spans="1:14" x14ac:dyDescent="0.25">
      <c r="A1086" s="1">
        <v>1086</v>
      </c>
      <c r="B1086" s="4">
        <f t="shared" si="32"/>
        <v>1900</v>
      </c>
      <c r="C1086" s="4">
        <f t="shared" si="33"/>
        <v>1</v>
      </c>
      <c r="G1086" s="4" t="s">
        <v>74</v>
      </c>
      <c r="J1086" s="4" t="str">
        <f>IFERROR(VLOOKUP(I1086,Config!$A:$B,2,0),"")</f>
        <v/>
      </c>
      <c r="L1086" s="4" t="str">
        <f>IFERROR(VLOOKUP(I1086,Config!$A:$G,7,0),"")</f>
        <v/>
      </c>
      <c r="M1086" s="4" t="str">
        <f>IFERROR(VLOOKUP(I1086,Config!$A:$D,3,0),"")</f>
        <v/>
      </c>
      <c r="N1086" s="4" t="str">
        <f>IFERROR(VLOOKUP(I1086,Config!$A:$F,6,0),"")</f>
        <v/>
      </c>
    </row>
    <row r="1087" spans="1:14" x14ac:dyDescent="0.25">
      <c r="A1087" s="1">
        <v>1087</v>
      </c>
      <c r="B1087" s="4">
        <f t="shared" si="32"/>
        <v>1900</v>
      </c>
      <c r="C1087" s="4">
        <f t="shared" si="33"/>
        <v>1</v>
      </c>
      <c r="G1087" s="4" t="s">
        <v>74</v>
      </c>
      <c r="J1087" s="4" t="str">
        <f>IFERROR(VLOOKUP(I1087,Config!$A:$B,2,0),"")</f>
        <v/>
      </c>
      <c r="L1087" s="4" t="str">
        <f>IFERROR(VLOOKUP(I1087,Config!$A:$G,7,0),"")</f>
        <v/>
      </c>
      <c r="M1087" s="4" t="str">
        <f>IFERROR(VLOOKUP(I1087,Config!$A:$D,3,0),"")</f>
        <v/>
      </c>
      <c r="N1087" s="4" t="str">
        <f>IFERROR(VLOOKUP(I1087,Config!$A:$F,6,0),"")</f>
        <v/>
      </c>
    </row>
    <row r="1088" spans="1:14" x14ac:dyDescent="0.25">
      <c r="A1088" s="1">
        <v>1088</v>
      </c>
      <c r="B1088" s="4">
        <f t="shared" si="32"/>
        <v>1900</v>
      </c>
      <c r="C1088" s="4">
        <f t="shared" si="33"/>
        <v>1</v>
      </c>
      <c r="G1088" s="4" t="s">
        <v>74</v>
      </c>
      <c r="J1088" s="4" t="str">
        <f>IFERROR(VLOOKUP(I1088,Config!$A:$B,2,0),"")</f>
        <v/>
      </c>
      <c r="L1088" s="4" t="str">
        <f>IFERROR(VLOOKUP(I1088,Config!$A:$G,7,0),"")</f>
        <v/>
      </c>
      <c r="M1088" s="4" t="str">
        <f>IFERROR(VLOOKUP(I1088,Config!$A:$D,3,0),"")</f>
        <v/>
      </c>
      <c r="N1088" s="4" t="str">
        <f>IFERROR(VLOOKUP(I1088,Config!$A:$F,6,0),"")</f>
        <v/>
      </c>
    </row>
    <row r="1089" spans="1:14" x14ac:dyDescent="0.25">
      <c r="A1089" s="1">
        <v>1089</v>
      </c>
      <c r="B1089" s="4">
        <f t="shared" ref="B1089:B1152" si="34">YEAR(D1089)</f>
        <v>1900</v>
      </c>
      <c r="C1089" s="4">
        <f t="shared" ref="C1089:C1152" si="35">MONTH(D1089)</f>
        <v>1</v>
      </c>
      <c r="G1089" s="4" t="s">
        <v>74</v>
      </c>
      <c r="J1089" s="4" t="str">
        <f>IFERROR(VLOOKUP(I1089,Config!$A:$B,2,0),"")</f>
        <v/>
      </c>
      <c r="L1089" s="4" t="str">
        <f>IFERROR(VLOOKUP(I1089,Config!$A:$G,7,0),"")</f>
        <v/>
      </c>
      <c r="M1089" s="4" t="str">
        <f>IFERROR(VLOOKUP(I1089,Config!$A:$D,3,0),"")</f>
        <v/>
      </c>
      <c r="N1089" s="4" t="str">
        <f>IFERROR(VLOOKUP(I1089,Config!$A:$F,6,0),"")</f>
        <v/>
      </c>
    </row>
    <row r="1090" spans="1:14" x14ac:dyDescent="0.25">
      <c r="A1090" s="1">
        <v>1090</v>
      </c>
      <c r="B1090" s="4">
        <f t="shared" si="34"/>
        <v>1900</v>
      </c>
      <c r="C1090" s="4">
        <f t="shared" si="35"/>
        <v>1</v>
      </c>
      <c r="G1090" s="4" t="s">
        <v>74</v>
      </c>
      <c r="J1090" s="4" t="str">
        <f>IFERROR(VLOOKUP(I1090,Config!$A:$B,2,0),"")</f>
        <v/>
      </c>
      <c r="L1090" s="4" t="str">
        <f>IFERROR(VLOOKUP(I1090,Config!$A:$G,7,0),"")</f>
        <v/>
      </c>
      <c r="M1090" s="4" t="str">
        <f>IFERROR(VLOOKUP(I1090,Config!$A:$D,3,0),"")</f>
        <v/>
      </c>
      <c r="N1090" s="4" t="str">
        <f>IFERROR(VLOOKUP(I1090,Config!$A:$F,6,0),"")</f>
        <v/>
      </c>
    </row>
    <row r="1091" spans="1:14" x14ac:dyDescent="0.25">
      <c r="A1091" s="1">
        <v>1091</v>
      </c>
      <c r="B1091" s="4">
        <f t="shared" si="34"/>
        <v>1900</v>
      </c>
      <c r="C1091" s="4">
        <f t="shared" si="35"/>
        <v>1</v>
      </c>
      <c r="G1091" s="4" t="s">
        <v>74</v>
      </c>
      <c r="J1091" s="4" t="str">
        <f>IFERROR(VLOOKUP(I1091,Config!$A:$B,2,0),"")</f>
        <v/>
      </c>
      <c r="L1091" s="4" t="str">
        <f>IFERROR(VLOOKUP(I1091,Config!$A:$G,7,0),"")</f>
        <v/>
      </c>
      <c r="M1091" s="4" t="str">
        <f>IFERROR(VLOOKUP(I1091,Config!$A:$D,3,0),"")</f>
        <v/>
      </c>
      <c r="N1091" s="4" t="str">
        <f>IFERROR(VLOOKUP(I1091,Config!$A:$F,6,0),"")</f>
        <v/>
      </c>
    </row>
    <row r="1092" spans="1:14" x14ac:dyDescent="0.25">
      <c r="A1092" s="1">
        <v>1092</v>
      </c>
      <c r="B1092" s="4">
        <f t="shared" si="34"/>
        <v>1900</v>
      </c>
      <c r="C1092" s="4">
        <f t="shared" si="35"/>
        <v>1</v>
      </c>
      <c r="G1092" s="4" t="s">
        <v>74</v>
      </c>
      <c r="J1092" s="4" t="str">
        <f>IFERROR(VLOOKUP(I1092,Config!$A:$B,2,0),"")</f>
        <v/>
      </c>
      <c r="L1092" s="4" t="str">
        <f>IFERROR(VLOOKUP(I1092,Config!$A:$G,7,0),"")</f>
        <v/>
      </c>
      <c r="M1092" s="4" t="str">
        <f>IFERROR(VLOOKUP(I1092,Config!$A:$D,3,0),"")</f>
        <v/>
      </c>
      <c r="N1092" s="4" t="str">
        <f>IFERROR(VLOOKUP(I1092,Config!$A:$F,6,0),"")</f>
        <v/>
      </c>
    </row>
    <row r="1093" spans="1:14" x14ac:dyDescent="0.25">
      <c r="A1093" s="1">
        <v>1093</v>
      </c>
      <c r="B1093" s="4">
        <f t="shared" si="34"/>
        <v>1900</v>
      </c>
      <c r="C1093" s="4">
        <f t="shared" si="35"/>
        <v>1</v>
      </c>
      <c r="G1093" s="4" t="s">
        <v>74</v>
      </c>
      <c r="J1093" s="4" t="str">
        <f>IFERROR(VLOOKUP(I1093,Config!$A:$B,2,0),"")</f>
        <v/>
      </c>
      <c r="L1093" s="4" t="str">
        <f>IFERROR(VLOOKUP(I1093,Config!$A:$G,7,0),"")</f>
        <v/>
      </c>
      <c r="M1093" s="4" t="str">
        <f>IFERROR(VLOOKUP(I1093,Config!$A:$D,3,0),"")</f>
        <v/>
      </c>
      <c r="N1093" s="4" t="str">
        <f>IFERROR(VLOOKUP(I1093,Config!$A:$F,6,0),"")</f>
        <v/>
      </c>
    </row>
    <row r="1094" spans="1:14" x14ac:dyDescent="0.25">
      <c r="A1094" s="1">
        <v>1094</v>
      </c>
      <c r="B1094" s="4">
        <f t="shared" si="34"/>
        <v>1900</v>
      </c>
      <c r="C1094" s="4">
        <f t="shared" si="35"/>
        <v>1</v>
      </c>
      <c r="G1094" s="4" t="s">
        <v>74</v>
      </c>
      <c r="J1094" s="4" t="str">
        <f>IFERROR(VLOOKUP(I1094,Config!$A:$B,2,0),"")</f>
        <v/>
      </c>
      <c r="L1094" s="4" t="str">
        <f>IFERROR(VLOOKUP(I1094,Config!$A:$G,7,0),"")</f>
        <v/>
      </c>
      <c r="M1094" s="4" t="str">
        <f>IFERROR(VLOOKUP(I1094,Config!$A:$D,3,0),"")</f>
        <v/>
      </c>
      <c r="N1094" s="4" t="str">
        <f>IFERROR(VLOOKUP(I1094,Config!$A:$F,6,0),"")</f>
        <v/>
      </c>
    </row>
    <row r="1095" spans="1:14" x14ac:dyDescent="0.25">
      <c r="A1095" s="1">
        <v>1095</v>
      </c>
      <c r="B1095" s="4">
        <f t="shared" si="34"/>
        <v>1900</v>
      </c>
      <c r="C1095" s="4">
        <f t="shared" si="35"/>
        <v>1</v>
      </c>
      <c r="G1095" s="4" t="s">
        <v>74</v>
      </c>
      <c r="J1095" s="4" t="str">
        <f>IFERROR(VLOOKUP(I1095,Config!$A:$B,2,0),"")</f>
        <v/>
      </c>
      <c r="L1095" s="4" t="str">
        <f>IFERROR(VLOOKUP(I1095,Config!$A:$G,7,0),"")</f>
        <v/>
      </c>
      <c r="M1095" s="4" t="str">
        <f>IFERROR(VLOOKUP(I1095,Config!$A:$D,3,0),"")</f>
        <v/>
      </c>
      <c r="N1095" s="4" t="str">
        <f>IFERROR(VLOOKUP(I1095,Config!$A:$F,6,0),"")</f>
        <v/>
      </c>
    </row>
    <row r="1096" spans="1:14" x14ac:dyDescent="0.25">
      <c r="A1096" s="1">
        <v>1096</v>
      </c>
      <c r="B1096" s="4">
        <f t="shared" si="34"/>
        <v>1900</v>
      </c>
      <c r="C1096" s="4">
        <f t="shared" si="35"/>
        <v>1</v>
      </c>
      <c r="G1096" s="4" t="s">
        <v>74</v>
      </c>
      <c r="J1096" s="4" t="str">
        <f>IFERROR(VLOOKUP(I1096,Config!$A:$B,2,0),"")</f>
        <v/>
      </c>
      <c r="L1096" s="4" t="str">
        <f>IFERROR(VLOOKUP(I1096,Config!$A:$G,7,0),"")</f>
        <v/>
      </c>
      <c r="M1096" s="4" t="str">
        <f>IFERROR(VLOOKUP(I1096,Config!$A:$D,3,0),"")</f>
        <v/>
      </c>
      <c r="N1096" s="4" t="str">
        <f>IFERROR(VLOOKUP(I1096,Config!$A:$F,6,0),"")</f>
        <v/>
      </c>
    </row>
    <row r="1097" spans="1:14" x14ac:dyDescent="0.25">
      <c r="A1097" s="1">
        <v>1097</v>
      </c>
      <c r="B1097" s="4">
        <f t="shared" si="34"/>
        <v>1900</v>
      </c>
      <c r="C1097" s="4">
        <f t="shared" si="35"/>
        <v>1</v>
      </c>
      <c r="G1097" s="4" t="s">
        <v>74</v>
      </c>
      <c r="J1097" s="4" t="str">
        <f>IFERROR(VLOOKUP(I1097,Config!$A:$B,2,0),"")</f>
        <v/>
      </c>
      <c r="L1097" s="4" t="str">
        <f>IFERROR(VLOOKUP(I1097,Config!$A:$G,7,0),"")</f>
        <v/>
      </c>
      <c r="M1097" s="4" t="str">
        <f>IFERROR(VLOOKUP(I1097,Config!$A:$D,3,0),"")</f>
        <v/>
      </c>
      <c r="N1097" s="4" t="str">
        <f>IFERROR(VLOOKUP(I1097,Config!$A:$F,6,0),"")</f>
        <v/>
      </c>
    </row>
    <row r="1098" spans="1:14" x14ac:dyDescent="0.25">
      <c r="A1098" s="1">
        <v>1098</v>
      </c>
      <c r="B1098" s="4">
        <f t="shared" si="34"/>
        <v>1900</v>
      </c>
      <c r="C1098" s="4">
        <f t="shared" si="35"/>
        <v>1</v>
      </c>
      <c r="G1098" s="4" t="s">
        <v>74</v>
      </c>
      <c r="J1098" s="4" t="str">
        <f>IFERROR(VLOOKUP(I1098,Config!$A:$B,2,0),"")</f>
        <v/>
      </c>
      <c r="L1098" s="4" t="str">
        <f>IFERROR(VLOOKUP(I1098,Config!$A:$G,7,0),"")</f>
        <v/>
      </c>
      <c r="M1098" s="4" t="str">
        <f>IFERROR(VLOOKUP(I1098,Config!$A:$D,3,0),"")</f>
        <v/>
      </c>
      <c r="N1098" s="4" t="str">
        <f>IFERROR(VLOOKUP(I1098,Config!$A:$F,6,0),"")</f>
        <v/>
      </c>
    </row>
    <row r="1099" spans="1:14" x14ac:dyDescent="0.25">
      <c r="A1099" s="1">
        <v>1099</v>
      </c>
      <c r="B1099" s="4">
        <f t="shared" si="34"/>
        <v>1900</v>
      </c>
      <c r="C1099" s="4">
        <f t="shared" si="35"/>
        <v>1</v>
      </c>
      <c r="G1099" s="4" t="s">
        <v>74</v>
      </c>
      <c r="J1099" s="4" t="str">
        <f>IFERROR(VLOOKUP(I1099,Config!$A:$B,2,0),"")</f>
        <v/>
      </c>
      <c r="L1099" s="4" t="str">
        <f>IFERROR(VLOOKUP(I1099,Config!$A:$G,7,0),"")</f>
        <v/>
      </c>
      <c r="M1099" s="4" t="str">
        <f>IFERROR(VLOOKUP(I1099,Config!$A:$D,3,0),"")</f>
        <v/>
      </c>
      <c r="N1099" s="4" t="str">
        <f>IFERROR(VLOOKUP(I1099,Config!$A:$F,6,0),"")</f>
        <v/>
      </c>
    </row>
    <row r="1100" spans="1:14" x14ac:dyDescent="0.25">
      <c r="A1100" s="1">
        <v>1100</v>
      </c>
      <c r="B1100" s="4">
        <f t="shared" si="34"/>
        <v>1900</v>
      </c>
      <c r="C1100" s="4">
        <f t="shared" si="35"/>
        <v>1</v>
      </c>
      <c r="G1100" s="4" t="s">
        <v>74</v>
      </c>
      <c r="J1100" s="4" t="str">
        <f>IFERROR(VLOOKUP(I1100,Config!$A:$B,2,0),"")</f>
        <v/>
      </c>
      <c r="L1100" s="4" t="str">
        <f>IFERROR(VLOOKUP(I1100,Config!$A:$G,7,0),"")</f>
        <v/>
      </c>
      <c r="M1100" s="4" t="str">
        <f>IFERROR(VLOOKUP(I1100,Config!$A:$D,3,0),"")</f>
        <v/>
      </c>
      <c r="N1100" s="4" t="str">
        <f>IFERROR(VLOOKUP(I1100,Config!$A:$F,6,0),"")</f>
        <v/>
      </c>
    </row>
    <row r="1101" spans="1:14" x14ac:dyDescent="0.25">
      <c r="A1101" s="1">
        <v>1101</v>
      </c>
      <c r="B1101" s="4">
        <f t="shared" si="34"/>
        <v>1900</v>
      </c>
      <c r="C1101" s="4">
        <f t="shared" si="35"/>
        <v>1</v>
      </c>
      <c r="G1101" s="4" t="s">
        <v>74</v>
      </c>
      <c r="J1101" s="4" t="str">
        <f>IFERROR(VLOOKUP(I1101,Config!$A:$B,2,0),"")</f>
        <v/>
      </c>
      <c r="L1101" s="4" t="str">
        <f>IFERROR(VLOOKUP(I1101,Config!$A:$G,7,0),"")</f>
        <v/>
      </c>
      <c r="M1101" s="4" t="str">
        <f>IFERROR(VLOOKUP(I1101,Config!$A:$D,3,0),"")</f>
        <v/>
      </c>
      <c r="N1101" s="4" t="str">
        <f>IFERROR(VLOOKUP(I1101,Config!$A:$F,6,0),"")</f>
        <v/>
      </c>
    </row>
    <row r="1102" spans="1:14" x14ac:dyDescent="0.25">
      <c r="A1102" s="1">
        <v>1102</v>
      </c>
      <c r="B1102" s="4">
        <f t="shared" si="34"/>
        <v>1900</v>
      </c>
      <c r="C1102" s="4">
        <f t="shared" si="35"/>
        <v>1</v>
      </c>
      <c r="G1102" s="4" t="s">
        <v>74</v>
      </c>
      <c r="J1102" s="4" t="str">
        <f>IFERROR(VLOOKUP(I1102,Config!$A:$B,2,0),"")</f>
        <v/>
      </c>
      <c r="L1102" s="4" t="str">
        <f>IFERROR(VLOOKUP(I1102,Config!$A:$G,7,0),"")</f>
        <v/>
      </c>
      <c r="M1102" s="4" t="str">
        <f>IFERROR(VLOOKUP(I1102,Config!$A:$D,3,0),"")</f>
        <v/>
      </c>
      <c r="N1102" s="4" t="str">
        <f>IFERROR(VLOOKUP(I1102,Config!$A:$F,6,0),"")</f>
        <v/>
      </c>
    </row>
    <row r="1103" spans="1:14" x14ac:dyDescent="0.25">
      <c r="A1103" s="1">
        <v>1103</v>
      </c>
      <c r="B1103" s="4">
        <f t="shared" si="34"/>
        <v>1900</v>
      </c>
      <c r="C1103" s="4">
        <f t="shared" si="35"/>
        <v>1</v>
      </c>
      <c r="G1103" s="4" t="s">
        <v>74</v>
      </c>
      <c r="J1103" s="4" t="str">
        <f>IFERROR(VLOOKUP(I1103,Config!$A:$B,2,0),"")</f>
        <v/>
      </c>
      <c r="L1103" s="4" t="str">
        <f>IFERROR(VLOOKUP(I1103,Config!$A:$G,7,0),"")</f>
        <v/>
      </c>
      <c r="M1103" s="4" t="str">
        <f>IFERROR(VLOOKUP(I1103,Config!$A:$D,3,0),"")</f>
        <v/>
      </c>
      <c r="N1103" s="4" t="str">
        <f>IFERROR(VLOOKUP(I1103,Config!$A:$F,6,0),"")</f>
        <v/>
      </c>
    </row>
    <row r="1104" spans="1:14" x14ac:dyDescent="0.25">
      <c r="A1104" s="1">
        <v>1104</v>
      </c>
      <c r="B1104" s="4">
        <f t="shared" si="34"/>
        <v>1900</v>
      </c>
      <c r="C1104" s="4">
        <f t="shared" si="35"/>
        <v>1</v>
      </c>
      <c r="G1104" s="4" t="s">
        <v>74</v>
      </c>
      <c r="J1104" s="4" t="str">
        <f>IFERROR(VLOOKUP(I1104,Config!$A:$B,2,0),"")</f>
        <v/>
      </c>
      <c r="L1104" s="4" t="str">
        <f>IFERROR(VLOOKUP(I1104,Config!$A:$G,7,0),"")</f>
        <v/>
      </c>
      <c r="M1104" s="4" t="str">
        <f>IFERROR(VLOOKUP(I1104,Config!$A:$D,3,0),"")</f>
        <v/>
      </c>
      <c r="N1104" s="4" t="str">
        <f>IFERROR(VLOOKUP(I1104,Config!$A:$F,6,0),"")</f>
        <v/>
      </c>
    </row>
    <row r="1105" spans="1:14" x14ac:dyDescent="0.25">
      <c r="A1105" s="1">
        <v>1105</v>
      </c>
      <c r="B1105" s="4">
        <f t="shared" si="34"/>
        <v>1900</v>
      </c>
      <c r="C1105" s="4">
        <f t="shared" si="35"/>
        <v>1</v>
      </c>
      <c r="G1105" s="4" t="s">
        <v>74</v>
      </c>
      <c r="J1105" s="4" t="str">
        <f>IFERROR(VLOOKUP(I1105,Config!$A:$B,2,0),"")</f>
        <v/>
      </c>
      <c r="L1105" s="4" t="str">
        <f>IFERROR(VLOOKUP(I1105,Config!$A:$G,7,0),"")</f>
        <v/>
      </c>
      <c r="M1105" s="4" t="str">
        <f>IFERROR(VLOOKUP(I1105,Config!$A:$D,3,0),"")</f>
        <v/>
      </c>
      <c r="N1105" s="4" t="str">
        <f>IFERROR(VLOOKUP(I1105,Config!$A:$F,6,0),"")</f>
        <v/>
      </c>
    </row>
    <row r="1106" spans="1:14" x14ac:dyDescent="0.25">
      <c r="A1106" s="1">
        <v>1106</v>
      </c>
      <c r="B1106" s="4">
        <f t="shared" si="34"/>
        <v>1900</v>
      </c>
      <c r="C1106" s="4">
        <f t="shared" si="35"/>
        <v>1</v>
      </c>
      <c r="G1106" s="4" t="s">
        <v>74</v>
      </c>
      <c r="J1106" s="4" t="str">
        <f>IFERROR(VLOOKUP(I1106,Config!$A:$B,2,0),"")</f>
        <v/>
      </c>
      <c r="L1106" s="4" t="str">
        <f>IFERROR(VLOOKUP(I1106,Config!$A:$G,7,0),"")</f>
        <v/>
      </c>
      <c r="M1106" s="4" t="str">
        <f>IFERROR(VLOOKUP(I1106,Config!$A:$D,3,0),"")</f>
        <v/>
      </c>
      <c r="N1106" s="4" t="str">
        <f>IFERROR(VLOOKUP(I1106,Config!$A:$F,6,0),"")</f>
        <v/>
      </c>
    </row>
    <row r="1107" spans="1:14" x14ac:dyDescent="0.25">
      <c r="A1107" s="1">
        <v>1107</v>
      </c>
      <c r="B1107" s="4">
        <f t="shared" si="34"/>
        <v>1900</v>
      </c>
      <c r="C1107" s="4">
        <f t="shared" si="35"/>
        <v>1</v>
      </c>
      <c r="G1107" s="4" t="s">
        <v>74</v>
      </c>
      <c r="J1107" s="4" t="str">
        <f>IFERROR(VLOOKUP(I1107,Config!$A:$B,2,0),"")</f>
        <v/>
      </c>
      <c r="L1107" s="4" t="str">
        <f>IFERROR(VLOOKUP(I1107,Config!$A:$G,7,0),"")</f>
        <v/>
      </c>
      <c r="M1107" s="4" t="str">
        <f>IFERROR(VLOOKUP(I1107,Config!$A:$D,3,0),"")</f>
        <v/>
      </c>
      <c r="N1107" s="4" t="str">
        <f>IFERROR(VLOOKUP(I1107,Config!$A:$F,6,0),"")</f>
        <v/>
      </c>
    </row>
    <row r="1108" spans="1:14" x14ac:dyDescent="0.25">
      <c r="A1108" s="1">
        <v>1108</v>
      </c>
      <c r="B1108" s="4">
        <f t="shared" si="34"/>
        <v>1900</v>
      </c>
      <c r="C1108" s="4">
        <f t="shared" si="35"/>
        <v>1</v>
      </c>
      <c r="G1108" s="4" t="s">
        <v>74</v>
      </c>
      <c r="J1108" s="4" t="str">
        <f>IFERROR(VLOOKUP(I1108,Config!$A:$B,2,0),"")</f>
        <v/>
      </c>
      <c r="L1108" s="4" t="str">
        <f>IFERROR(VLOOKUP(I1108,Config!$A:$G,7,0),"")</f>
        <v/>
      </c>
      <c r="M1108" s="4" t="str">
        <f>IFERROR(VLOOKUP(I1108,Config!$A:$D,3,0),"")</f>
        <v/>
      </c>
      <c r="N1108" s="4" t="str">
        <f>IFERROR(VLOOKUP(I1108,Config!$A:$F,6,0),"")</f>
        <v/>
      </c>
    </row>
    <row r="1109" spans="1:14" x14ac:dyDescent="0.25">
      <c r="A1109" s="1">
        <v>1109</v>
      </c>
      <c r="B1109" s="4">
        <f t="shared" si="34"/>
        <v>1900</v>
      </c>
      <c r="C1109" s="4">
        <f t="shared" si="35"/>
        <v>1</v>
      </c>
      <c r="G1109" s="4" t="s">
        <v>74</v>
      </c>
      <c r="J1109" s="4" t="str">
        <f>IFERROR(VLOOKUP(I1109,Config!$A:$B,2,0),"")</f>
        <v/>
      </c>
      <c r="L1109" s="4" t="str">
        <f>IFERROR(VLOOKUP(I1109,Config!$A:$G,7,0),"")</f>
        <v/>
      </c>
      <c r="M1109" s="4" t="str">
        <f>IFERROR(VLOOKUP(I1109,Config!$A:$D,3,0),"")</f>
        <v/>
      </c>
      <c r="N1109" s="4" t="str">
        <f>IFERROR(VLOOKUP(I1109,Config!$A:$F,6,0),"")</f>
        <v/>
      </c>
    </row>
    <row r="1110" spans="1:14" x14ac:dyDescent="0.25">
      <c r="A1110" s="1">
        <v>1110</v>
      </c>
      <c r="B1110" s="4">
        <f t="shared" si="34"/>
        <v>1900</v>
      </c>
      <c r="C1110" s="4">
        <f t="shared" si="35"/>
        <v>1</v>
      </c>
      <c r="G1110" s="4" t="s">
        <v>74</v>
      </c>
      <c r="J1110" s="4" t="str">
        <f>IFERROR(VLOOKUP(I1110,Config!$A:$B,2,0),"")</f>
        <v/>
      </c>
      <c r="L1110" s="4" t="str">
        <f>IFERROR(VLOOKUP(I1110,Config!$A:$G,7,0),"")</f>
        <v/>
      </c>
      <c r="M1110" s="4" t="str">
        <f>IFERROR(VLOOKUP(I1110,Config!$A:$D,3,0),"")</f>
        <v/>
      </c>
      <c r="N1110" s="4" t="str">
        <f>IFERROR(VLOOKUP(I1110,Config!$A:$F,6,0),"")</f>
        <v/>
      </c>
    </row>
    <row r="1111" spans="1:14" x14ac:dyDescent="0.25">
      <c r="A1111" s="1">
        <v>1111</v>
      </c>
      <c r="B1111" s="4">
        <f t="shared" si="34"/>
        <v>1900</v>
      </c>
      <c r="C1111" s="4">
        <f t="shared" si="35"/>
        <v>1</v>
      </c>
      <c r="G1111" s="4" t="s">
        <v>74</v>
      </c>
      <c r="J1111" s="4" t="str">
        <f>IFERROR(VLOOKUP(I1111,Config!$A:$B,2,0),"")</f>
        <v/>
      </c>
      <c r="L1111" s="4" t="str">
        <f>IFERROR(VLOOKUP(I1111,Config!$A:$G,7,0),"")</f>
        <v/>
      </c>
      <c r="M1111" s="4" t="str">
        <f>IFERROR(VLOOKUP(I1111,Config!$A:$D,3,0),"")</f>
        <v/>
      </c>
      <c r="N1111" s="4" t="str">
        <f>IFERROR(VLOOKUP(I1111,Config!$A:$F,6,0),"")</f>
        <v/>
      </c>
    </row>
    <row r="1112" spans="1:14" x14ac:dyDescent="0.25">
      <c r="A1112" s="1">
        <v>1112</v>
      </c>
      <c r="B1112" s="4">
        <f t="shared" si="34"/>
        <v>1900</v>
      </c>
      <c r="C1112" s="4">
        <f t="shared" si="35"/>
        <v>1</v>
      </c>
      <c r="G1112" s="4" t="s">
        <v>74</v>
      </c>
      <c r="J1112" s="4" t="str">
        <f>IFERROR(VLOOKUP(I1112,Config!$A:$B,2,0),"")</f>
        <v/>
      </c>
      <c r="L1112" s="4" t="str">
        <f>IFERROR(VLOOKUP(I1112,Config!$A:$G,7,0),"")</f>
        <v/>
      </c>
      <c r="M1112" s="4" t="str">
        <f>IFERROR(VLOOKUP(I1112,Config!$A:$D,3,0),"")</f>
        <v/>
      </c>
      <c r="N1112" s="4" t="str">
        <f>IFERROR(VLOOKUP(I1112,Config!$A:$F,6,0),"")</f>
        <v/>
      </c>
    </row>
    <row r="1113" spans="1:14" x14ac:dyDescent="0.25">
      <c r="A1113" s="1">
        <v>1113</v>
      </c>
      <c r="B1113" s="4">
        <f t="shared" si="34"/>
        <v>1900</v>
      </c>
      <c r="C1113" s="4">
        <f t="shared" si="35"/>
        <v>1</v>
      </c>
      <c r="G1113" s="4" t="s">
        <v>74</v>
      </c>
      <c r="J1113" s="4" t="str">
        <f>IFERROR(VLOOKUP(I1113,Config!$A:$B,2,0),"")</f>
        <v/>
      </c>
      <c r="L1113" s="4" t="str">
        <f>IFERROR(VLOOKUP(I1113,Config!$A:$G,7,0),"")</f>
        <v/>
      </c>
      <c r="M1113" s="4" t="str">
        <f>IFERROR(VLOOKUP(I1113,Config!$A:$D,3,0),"")</f>
        <v/>
      </c>
      <c r="N1113" s="4" t="str">
        <f>IFERROR(VLOOKUP(I1113,Config!$A:$F,6,0),"")</f>
        <v/>
      </c>
    </row>
    <row r="1114" spans="1:14" x14ac:dyDescent="0.25">
      <c r="A1114" s="1">
        <v>1114</v>
      </c>
      <c r="B1114" s="4">
        <f t="shared" si="34"/>
        <v>1900</v>
      </c>
      <c r="C1114" s="4">
        <f t="shared" si="35"/>
        <v>1</v>
      </c>
      <c r="G1114" s="4" t="s">
        <v>74</v>
      </c>
      <c r="J1114" s="4" t="str">
        <f>IFERROR(VLOOKUP(I1114,Config!$A:$B,2,0),"")</f>
        <v/>
      </c>
      <c r="L1114" s="4" t="str">
        <f>IFERROR(VLOOKUP(I1114,Config!$A:$G,7,0),"")</f>
        <v/>
      </c>
      <c r="M1114" s="4" t="str">
        <f>IFERROR(VLOOKUP(I1114,Config!$A:$D,3,0),"")</f>
        <v/>
      </c>
      <c r="N1114" s="4" t="str">
        <f>IFERROR(VLOOKUP(I1114,Config!$A:$F,6,0),"")</f>
        <v/>
      </c>
    </row>
    <row r="1115" spans="1:14" x14ac:dyDescent="0.25">
      <c r="A1115" s="1">
        <v>1115</v>
      </c>
      <c r="B1115" s="4">
        <f t="shared" si="34"/>
        <v>1900</v>
      </c>
      <c r="C1115" s="4">
        <f t="shared" si="35"/>
        <v>1</v>
      </c>
      <c r="G1115" s="4" t="s">
        <v>74</v>
      </c>
      <c r="J1115" s="4" t="str">
        <f>IFERROR(VLOOKUP(I1115,Config!$A:$B,2,0),"")</f>
        <v/>
      </c>
      <c r="L1115" s="4" t="str">
        <f>IFERROR(VLOOKUP(I1115,Config!$A:$G,7,0),"")</f>
        <v/>
      </c>
      <c r="M1115" s="4" t="str">
        <f>IFERROR(VLOOKUP(I1115,Config!$A:$D,3,0),"")</f>
        <v/>
      </c>
      <c r="N1115" s="4" t="str">
        <f>IFERROR(VLOOKUP(I1115,Config!$A:$F,6,0),"")</f>
        <v/>
      </c>
    </row>
    <row r="1116" spans="1:14" x14ac:dyDescent="0.25">
      <c r="A1116" s="1">
        <v>1116</v>
      </c>
      <c r="B1116" s="4">
        <f t="shared" si="34"/>
        <v>1900</v>
      </c>
      <c r="C1116" s="4">
        <f t="shared" si="35"/>
        <v>1</v>
      </c>
      <c r="G1116" s="4" t="s">
        <v>74</v>
      </c>
      <c r="J1116" s="4" t="str">
        <f>IFERROR(VLOOKUP(I1116,Config!$A:$B,2,0),"")</f>
        <v/>
      </c>
      <c r="L1116" s="4" t="str">
        <f>IFERROR(VLOOKUP(I1116,Config!$A:$G,7,0),"")</f>
        <v/>
      </c>
      <c r="M1116" s="4" t="str">
        <f>IFERROR(VLOOKUP(I1116,Config!$A:$D,3,0),"")</f>
        <v/>
      </c>
      <c r="N1116" s="4" t="str">
        <f>IFERROR(VLOOKUP(I1116,Config!$A:$F,6,0),"")</f>
        <v/>
      </c>
    </row>
    <row r="1117" spans="1:14" x14ac:dyDescent="0.25">
      <c r="A1117" s="1">
        <v>1117</v>
      </c>
      <c r="B1117" s="4">
        <f t="shared" si="34"/>
        <v>1900</v>
      </c>
      <c r="C1117" s="4">
        <f t="shared" si="35"/>
        <v>1</v>
      </c>
      <c r="G1117" s="4" t="s">
        <v>74</v>
      </c>
      <c r="J1117" s="4" t="str">
        <f>IFERROR(VLOOKUP(I1117,Config!$A:$B,2,0),"")</f>
        <v/>
      </c>
      <c r="L1117" s="4" t="str">
        <f>IFERROR(VLOOKUP(I1117,Config!$A:$G,7,0),"")</f>
        <v/>
      </c>
      <c r="M1117" s="4" t="str">
        <f>IFERROR(VLOOKUP(I1117,Config!$A:$D,3,0),"")</f>
        <v/>
      </c>
      <c r="N1117" s="4" t="str">
        <f>IFERROR(VLOOKUP(I1117,Config!$A:$F,6,0),"")</f>
        <v/>
      </c>
    </row>
    <row r="1118" spans="1:14" x14ac:dyDescent="0.25">
      <c r="A1118" s="1">
        <v>1118</v>
      </c>
      <c r="B1118" s="4">
        <f t="shared" si="34"/>
        <v>1900</v>
      </c>
      <c r="C1118" s="4">
        <f t="shared" si="35"/>
        <v>1</v>
      </c>
      <c r="G1118" s="4" t="s">
        <v>74</v>
      </c>
      <c r="J1118" s="4" t="str">
        <f>IFERROR(VLOOKUP(I1118,Config!$A:$B,2,0),"")</f>
        <v/>
      </c>
      <c r="L1118" s="4" t="str">
        <f>IFERROR(VLOOKUP(I1118,Config!$A:$G,7,0),"")</f>
        <v/>
      </c>
      <c r="M1118" s="4" t="str">
        <f>IFERROR(VLOOKUP(I1118,Config!$A:$D,3,0),"")</f>
        <v/>
      </c>
      <c r="N1118" s="4" t="str">
        <f>IFERROR(VLOOKUP(I1118,Config!$A:$F,6,0),"")</f>
        <v/>
      </c>
    </row>
    <row r="1119" spans="1:14" x14ac:dyDescent="0.25">
      <c r="A1119" s="1">
        <v>1119</v>
      </c>
      <c r="B1119" s="4">
        <f t="shared" si="34"/>
        <v>1900</v>
      </c>
      <c r="C1119" s="4">
        <f t="shared" si="35"/>
        <v>1</v>
      </c>
      <c r="G1119" s="4" t="s">
        <v>74</v>
      </c>
      <c r="J1119" s="4" t="str">
        <f>IFERROR(VLOOKUP(I1119,Config!$A:$B,2,0),"")</f>
        <v/>
      </c>
      <c r="L1119" s="4" t="str">
        <f>IFERROR(VLOOKUP(I1119,Config!$A:$G,7,0),"")</f>
        <v/>
      </c>
      <c r="M1119" s="4" t="str">
        <f>IFERROR(VLOOKUP(I1119,Config!$A:$D,3,0),"")</f>
        <v/>
      </c>
      <c r="N1119" s="4" t="str">
        <f>IFERROR(VLOOKUP(I1119,Config!$A:$F,6,0),"")</f>
        <v/>
      </c>
    </row>
    <row r="1120" spans="1:14" x14ac:dyDescent="0.25">
      <c r="A1120" s="1">
        <v>1120</v>
      </c>
      <c r="B1120" s="4">
        <f t="shared" si="34"/>
        <v>1900</v>
      </c>
      <c r="C1120" s="4">
        <f t="shared" si="35"/>
        <v>1</v>
      </c>
      <c r="G1120" s="4" t="s">
        <v>74</v>
      </c>
      <c r="J1120" s="4" t="str">
        <f>IFERROR(VLOOKUP(I1120,Config!$A:$B,2,0),"")</f>
        <v/>
      </c>
      <c r="L1120" s="4" t="str">
        <f>IFERROR(VLOOKUP(I1120,Config!$A:$G,7,0),"")</f>
        <v/>
      </c>
      <c r="M1120" s="4" t="str">
        <f>IFERROR(VLOOKUP(I1120,Config!$A:$D,3,0),"")</f>
        <v/>
      </c>
      <c r="N1120" s="4" t="str">
        <f>IFERROR(VLOOKUP(I1120,Config!$A:$F,6,0),"")</f>
        <v/>
      </c>
    </row>
    <row r="1121" spans="1:14" x14ac:dyDescent="0.25">
      <c r="A1121" s="1">
        <v>1121</v>
      </c>
      <c r="B1121" s="4">
        <f t="shared" si="34"/>
        <v>1900</v>
      </c>
      <c r="C1121" s="4">
        <f t="shared" si="35"/>
        <v>1</v>
      </c>
      <c r="G1121" s="4" t="s">
        <v>74</v>
      </c>
      <c r="J1121" s="4" t="str">
        <f>IFERROR(VLOOKUP(I1121,Config!$A:$B,2,0),"")</f>
        <v/>
      </c>
      <c r="L1121" s="4" t="str">
        <f>IFERROR(VLOOKUP(I1121,Config!$A:$G,7,0),"")</f>
        <v/>
      </c>
      <c r="M1121" s="4" t="str">
        <f>IFERROR(VLOOKUP(I1121,Config!$A:$D,3,0),"")</f>
        <v/>
      </c>
      <c r="N1121" s="4" t="str">
        <f>IFERROR(VLOOKUP(I1121,Config!$A:$F,6,0),"")</f>
        <v/>
      </c>
    </row>
    <row r="1122" spans="1:14" x14ac:dyDescent="0.25">
      <c r="A1122" s="1">
        <v>1122</v>
      </c>
      <c r="B1122" s="4">
        <f t="shared" si="34"/>
        <v>1900</v>
      </c>
      <c r="C1122" s="4">
        <f t="shared" si="35"/>
        <v>1</v>
      </c>
      <c r="G1122" s="4" t="s">
        <v>74</v>
      </c>
      <c r="J1122" s="4" t="str">
        <f>IFERROR(VLOOKUP(I1122,Config!$A:$B,2,0),"")</f>
        <v/>
      </c>
      <c r="L1122" s="4" t="str">
        <f>IFERROR(VLOOKUP(I1122,Config!$A:$G,7,0),"")</f>
        <v/>
      </c>
      <c r="M1122" s="4" t="str">
        <f>IFERROR(VLOOKUP(I1122,Config!$A:$D,3,0),"")</f>
        <v/>
      </c>
      <c r="N1122" s="4" t="str">
        <f>IFERROR(VLOOKUP(I1122,Config!$A:$F,6,0),"")</f>
        <v/>
      </c>
    </row>
    <row r="1123" spans="1:14" x14ac:dyDescent="0.25">
      <c r="A1123" s="1">
        <v>1123</v>
      </c>
      <c r="B1123" s="4">
        <f t="shared" si="34"/>
        <v>1900</v>
      </c>
      <c r="C1123" s="4">
        <f t="shared" si="35"/>
        <v>1</v>
      </c>
      <c r="G1123" s="4" t="s">
        <v>74</v>
      </c>
      <c r="J1123" s="4" t="str">
        <f>IFERROR(VLOOKUP(I1123,Config!$A:$B,2,0),"")</f>
        <v/>
      </c>
      <c r="L1123" s="4" t="str">
        <f>IFERROR(VLOOKUP(I1123,Config!$A:$G,7,0),"")</f>
        <v/>
      </c>
      <c r="M1123" s="4" t="str">
        <f>IFERROR(VLOOKUP(I1123,Config!$A:$D,3,0),"")</f>
        <v/>
      </c>
      <c r="N1123" s="4" t="str">
        <f>IFERROR(VLOOKUP(I1123,Config!$A:$F,6,0),"")</f>
        <v/>
      </c>
    </row>
    <row r="1124" spans="1:14" x14ac:dyDescent="0.25">
      <c r="A1124" s="1">
        <v>1124</v>
      </c>
      <c r="B1124" s="4">
        <f t="shared" si="34"/>
        <v>1900</v>
      </c>
      <c r="C1124" s="4">
        <f t="shared" si="35"/>
        <v>1</v>
      </c>
      <c r="G1124" s="4" t="s">
        <v>74</v>
      </c>
      <c r="J1124" s="4" t="str">
        <f>IFERROR(VLOOKUP(I1124,Config!$A:$B,2,0),"")</f>
        <v/>
      </c>
      <c r="L1124" s="4" t="str">
        <f>IFERROR(VLOOKUP(I1124,Config!$A:$G,7,0),"")</f>
        <v/>
      </c>
      <c r="M1124" s="4" t="str">
        <f>IFERROR(VLOOKUP(I1124,Config!$A:$D,3,0),"")</f>
        <v/>
      </c>
      <c r="N1124" s="4" t="str">
        <f>IFERROR(VLOOKUP(I1124,Config!$A:$F,6,0),"")</f>
        <v/>
      </c>
    </row>
    <row r="1125" spans="1:14" x14ac:dyDescent="0.25">
      <c r="A1125" s="1">
        <v>1125</v>
      </c>
      <c r="B1125" s="4">
        <f t="shared" si="34"/>
        <v>1900</v>
      </c>
      <c r="C1125" s="4">
        <f t="shared" si="35"/>
        <v>1</v>
      </c>
      <c r="G1125" s="4" t="s">
        <v>74</v>
      </c>
      <c r="J1125" s="4" t="str">
        <f>IFERROR(VLOOKUP(I1125,Config!$A:$B,2,0),"")</f>
        <v/>
      </c>
      <c r="L1125" s="4" t="str">
        <f>IFERROR(VLOOKUP(I1125,Config!$A:$G,7,0),"")</f>
        <v/>
      </c>
      <c r="M1125" s="4" t="str">
        <f>IFERROR(VLOOKUP(I1125,Config!$A:$D,3,0),"")</f>
        <v/>
      </c>
      <c r="N1125" s="4" t="str">
        <f>IFERROR(VLOOKUP(I1125,Config!$A:$F,6,0),"")</f>
        <v/>
      </c>
    </row>
    <row r="1126" spans="1:14" x14ac:dyDescent="0.25">
      <c r="A1126" s="1">
        <v>1126</v>
      </c>
      <c r="B1126" s="4">
        <f t="shared" si="34"/>
        <v>1900</v>
      </c>
      <c r="C1126" s="4">
        <f t="shared" si="35"/>
        <v>1</v>
      </c>
      <c r="G1126" s="4" t="s">
        <v>74</v>
      </c>
      <c r="J1126" s="4" t="str">
        <f>IFERROR(VLOOKUP(I1126,Config!$A:$B,2,0),"")</f>
        <v/>
      </c>
      <c r="L1126" s="4" t="str">
        <f>IFERROR(VLOOKUP(I1126,Config!$A:$G,7,0),"")</f>
        <v/>
      </c>
      <c r="M1126" s="4" t="str">
        <f>IFERROR(VLOOKUP(I1126,Config!$A:$D,3,0),"")</f>
        <v/>
      </c>
      <c r="N1126" s="4" t="str">
        <f>IFERROR(VLOOKUP(I1126,Config!$A:$F,6,0),"")</f>
        <v/>
      </c>
    </row>
    <row r="1127" spans="1:14" x14ac:dyDescent="0.25">
      <c r="A1127" s="1">
        <v>1127</v>
      </c>
      <c r="B1127" s="4">
        <f t="shared" si="34"/>
        <v>1900</v>
      </c>
      <c r="C1127" s="4">
        <f t="shared" si="35"/>
        <v>1</v>
      </c>
      <c r="G1127" s="4" t="s">
        <v>74</v>
      </c>
      <c r="J1127" s="4" t="str">
        <f>IFERROR(VLOOKUP(I1127,Config!$A:$B,2,0),"")</f>
        <v/>
      </c>
      <c r="L1127" s="4" t="str">
        <f>IFERROR(VLOOKUP(I1127,Config!$A:$G,7,0),"")</f>
        <v/>
      </c>
      <c r="M1127" s="4" t="str">
        <f>IFERROR(VLOOKUP(I1127,Config!$A:$D,3,0),"")</f>
        <v/>
      </c>
      <c r="N1127" s="4" t="str">
        <f>IFERROR(VLOOKUP(I1127,Config!$A:$F,6,0),"")</f>
        <v/>
      </c>
    </row>
    <row r="1128" spans="1:14" x14ac:dyDescent="0.25">
      <c r="A1128" s="1">
        <v>1128</v>
      </c>
      <c r="B1128" s="4">
        <f t="shared" si="34"/>
        <v>1900</v>
      </c>
      <c r="C1128" s="4">
        <f t="shared" si="35"/>
        <v>1</v>
      </c>
      <c r="G1128" s="4" t="s">
        <v>74</v>
      </c>
      <c r="J1128" s="4" t="str">
        <f>IFERROR(VLOOKUP(I1128,Config!$A:$B,2,0),"")</f>
        <v/>
      </c>
      <c r="L1128" s="4" t="str">
        <f>IFERROR(VLOOKUP(I1128,Config!$A:$G,7,0),"")</f>
        <v/>
      </c>
      <c r="M1128" s="4" t="str">
        <f>IFERROR(VLOOKUP(I1128,Config!$A:$D,3,0),"")</f>
        <v/>
      </c>
      <c r="N1128" s="4" t="str">
        <f>IFERROR(VLOOKUP(I1128,Config!$A:$F,6,0),"")</f>
        <v/>
      </c>
    </row>
    <row r="1129" spans="1:14" x14ac:dyDescent="0.25">
      <c r="A1129" s="1">
        <v>1129</v>
      </c>
      <c r="B1129" s="4">
        <f t="shared" si="34"/>
        <v>1900</v>
      </c>
      <c r="C1129" s="4">
        <f t="shared" si="35"/>
        <v>1</v>
      </c>
      <c r="G1129" s="4" t="s">
        <v>74</v>
      </c>
      <c r="J1129" s="4" t="str">
        <f>IFERROR(VLOOKUP(I1129,Config!$A:$B,2,0),"")</f>
        <v/>
      </c>
      <c r="L1129" s="4" t="str">
        <f>IFERROR(VLOOKUP(I1129,Config!$A:$G,7,0),"")</f>
        <v/>
      </c>
      <c r="M1129" s="4" t="str">
        <f>IFERROR(VLOOKUP(I1129,Config!$A:$D,3,0),"")</f>
        <v/>
      </c>
      <c r="N1129" s="4" t="str">
        <f>IFERROR(VLOOKUP(I1129,Config!$A:$F,6,0),"")</f>
        <v/>
      </c>
    </row>
    <row r="1130" spans="1:14" x14ac:dyDescent="0.25">
      <c r="A1130" s="1">
        <v>1130</v>
      </c>
      <c r="B1130" s="4">
        <f t="shared" si="34"/>
        <v>1900</v>
      </c>
      <c r="C1130" s="4">
        <f t="shared" si="35"/>
        <v>1</v>
      </c>
      <c r="G1130" s="4" t="s">
        <v>74</v>
      </c>
      <c r="J1130" s="4" t="str">
        <f>IFERROR(VLOOKUP(I1130,Config!$A:$B,2,0),"")</f>
        <v/>
      </c>
      <c r="L1130" s="4" t="str">
        <f>IFERROR(VLOOKUP(I1130,Config!$A:$G,7,0),"")</f>
        <v/>
      </c>
      <c r="M1130" s="4" t="str">
        <f>IFERROR(VLOOKUP(I1130,Config!$A:$D,3,0),"")</f>
        <v/>
      </c>
      <c r="N1130" s="4" t="str">
        <f>IFERROR(VLOOKUP(I1130,Config!$A:$F,6,0),"")</f>
        <v/>
      </c>
    </row>
    <row r="1131" spans="1:14" x14ac:dyDescent="0.25">
      <c r="A1131" s="1">
        <v>1131</v>
      </c>
      <c r="B1131" s="4">
        <f t="shared" si="34"/>
        <v>1900</v>
      </c>
      <c r="C1131" s="4">
        <f t="shared" si="35"/>
        <v>1</v>
      </c>
      <c r="G1131" s="4" t="s">
        <v>74</v>
      </c>
      <c r="J1131" s="4" t="str">
        <f>IFERROR(VLOOKUP(I1131,Config!$A:$B,2,0),"")</f>
        <v/>
      </c>
      <c r="L1131" s="4" t="str">
        <f>IFERROR(VLOOKUP(I1131,Config!$A:$G,7,0),"")</f>
        <v/>
      </c>
      <c r="M1131" s="4" t="str">
        <f>IFERROR(VLOOKUP(I1131,Config!$A:$D,3,0),"")</f>
        <v/>
      </c>
      <c r="N1131" s="4" t="str">
        <f>IFERROR(VLOOKUP(I1131,Config!$A:$F,6,0),"")</f>
        <v/>
      </c>
    </row>
    <row r="1132" spans="1:14" x14ac:dyDescent="0.25">
      <c r="A1132" s="1">
        <v>1132</v>
      </c>
      <c r="B1132" s="4">
        <f t="shared" si="34"/>
        <v>1900</v>
      </c>
      <c r="C1132" s="4">
        <f t="shared" si="35"/>
        <v>1</v>
      </c>
      <c r="G1132" s="4" t="s">
        <v>74</v>
      </c>
      <c r="J1132" s="4" t="str">
        <f>IFERROR(VLOOKUP(I1132,Config!$A:$B,2,0),"")</f>
        <v/>
      </c>
      <c r="L1132" s="4" t="str">
        <f>IFERROR(VLOOKUP(I1132,Config!$A:$G,7,0),"")</f>
        <v/>
      </c>
      <c r="M1132" s="4" t="str">
        <f>IFERROR(VLOOKUP(I1132,Config!$A:$D,3,0),"")</f>
        <v/>
      </c>
      <c r="N1132" s="4" t="str">
        <f>IFERROR(VLOOKUP(I1132,Config!$A:$F,6,0),"")</f>
        <v/>
      </c>
    </row>
    <row r="1133" spans="1:14" x14ac:dyDescent="0.25">
      <c r="A1133" s="1">
        <v>1133</v>
      </c>
      <c r="B1133" s="4">
        <f t="shared" si="34"/>
        <v>1900</v>
      </c>
      <c r="C1133" s="4">
        <f t="shared" si="35"/>
        <v>1</v>
      </c>
      <c r="G1133" s="4" t="s">
        <v>74</v>
      </c>
      <c r="J1133" s="4" t="str">
        <f>IFERROR(VLOOKUP(I1133,Config!$A:$B,2,0),"")</f>
        <v/>
      </c>
      <c r="L1133" s="4" t="str">
        <f>IFERROR(VLOOKUP(I1133,Config!$A:$G,7,0),"")</f>
        <v/>
      </c>
      <c r="M1133" s="4" t="str">
        <f>IFERROR(VLOOKUP(I1133,Config!$A:$D,3,0),"")</f>
        <v/>
      </c>
      <c r="N1133" s="4" t="str">
        <f>IFERROR(VLOOKUP(I1133,Config!$A:$F,6,0),"")</f>
        <v/>
      </c>
    </row>
    <row r="1134" spans="1:14" x14ac:dyDescent="0.25">
      <c r="A1134" s="1">
        <v>1134</v>
      </c>
      <c r="B1134" s="4">
        <f t="shared" si="34"/>
        <v>1900</v>
      </c>
      <c r="C1134" s="4">
        <f t="shared" si="35"/>
        <v>1</v>
      </c>
      <c r="G1134" s="4" t="s">
        <v>74</v>
      </c>
      <c r="J1134" s="4" t="str">
        <f>IFERROR(VLOOKUP(I1134,Config!$A:$B,2,0),"")</f>
        <v/>
      </c>
      <c r="L1134" s="4" t="str">
        <f>IFERROR(VLOOKUP(I1134,Config!$A:$G,7,0),"")</f>
        <v/>
      </c>
      <c r="M1134" s="4" t="str">
        <f>IFERROR(VLOOKUP(I1134,Config!$A:$D,3,0),"")</f>
        <v/>
      </c>
      <c r="N1134" s="4" t="str">
        <f>IFERROR(VLOOKUP(I1134,Config!$A:$F,6,0),"")</f>
        <v/>
      </c>
    </row>
    <row r="1135" spans="1:14" x14ac:dyDescent="0.25">
      <c r="A1135" s="1">
        <v>1135</v>
      </c>
      <c r="B1135" s="4">
        <f t="shared" si="34"/>
        <v>1900</v>
      </c>
      <c r="C1135" s="4">
        <f t="shared" si="35"/>
        <v>1</v>
      </c>
      <c r="G1135" s="4" t="s">
        <v>74</v>
      </c>
      <c r="J1135" s="4" t="str">
        <f>IFERROR(VLOOKUP(I1135,Config!$A:$B,2,0),"")</f>
        <v/>
      </c>
      <c r="L1135" s="4" t="str">
        <f>IFERROR(VLOOKUP(I1135,Config!$A:$G,7,0),"")</f>
        <v/>
      </c>
      <c r="M1135" s="4" t="str">
        <f>IFERROR(VLOOKUP(I1135,Config!$A:$D,3,0),"")</f>
        <v/>
      </c>
      <c r="N1135" s="4" t="str">
        <f>IFERROR(VLOOKUP(I1135,Config!$A:$F,6,0),"")</f>
        <v/>
      </c>
    </row>
    <row r="1136" spans="1:14" x14ac:dyDescent="0.25">
      <c r="A1136" s="1">
        <v>1136</v>
      </c>
      <c r="B1136" s="4">
        <f t="shared" si="34"/>
        <v>1900</v>
      </c>
      <c r="C1136" s="4">
        <f t="shared" si="35"/>
        <v>1</v>
      </c>
      <c r="G1136" s="4" t="s">
        <v>74</v>
      </c>
      <c r="J1136" s="4" t="str">
        <f>IFERROR(VLOOKUP(I1136,Config!$A:$B,2,0),"")</f>
        <v/>
      </c>
      <c r="L1136" s="4" t="str">
        <f>IFERROR(VLOOKUP(I1136,Config!$A:$G,7,0),"")</f>
        <v/>
      </c>
      <c r="M1136" s="4" t="str">
        <f>IFERROR(VLOOKUP(I1136,Config!$A:$D,3,0),"")</f>
        <v/>
      </c>
      <c r="N1136" s="4" t="str">
        <f>IFERROR(VLOOKUP(I1136,Config!$A:$F,6,0),"")</f>
        <v/>
      </c>
    </row>
    <row r="1137" spans="1:14" x14ac:dyDescent="0.25">
      <c r="A1137" s="1">
        <v>1137</v>
      </c>
      <c r="B1137" s="4">
        <f t="shared" si="34"/>
        <v>1900</v>
      </c>
      <c r="C1137" s="4">
        <f t="shared" si="35"/>
        <v>1</v>
      </c>
      <c r="G1137" s="4" t="s">
        <v>74</v>
      </c>
      <c r="J1137" s="4" t="str">
        <f>IFERROR(VLOOKUP(I1137,Config!$A:$B,2,0),"")</f>
        <v/>
      </c>
      <c r="L1137" s="4" t="str">
        <f>IFERROR(VLOOKUP(I1137,Config!$A:$G,7,0),"")</f>
        <v/>
      </c>
      <c r="M1137" s="4" t="str">
        <f>IFERROR(VLOOKUP(I1137,Config!$A:$D,3,0),"")</f>
        <v/>
      </c>
      <c r="N1137" s="4" t="str">
        <f>IFERROR(VLOOKUP(I1137,Config!$A:$F,6,0),"")</f>
        <v/>
      </c>
    </row>
    <row r="1138" spans="1:14" x14ac:dyDescent="0.25">
      <c r="A1138" s="1">
        <v>1138</v>
      </c>
      <c r="B1138" s="4">
        <f t="shared" si="34"/>
        <v>1900</v>
      </c>
      <c r="C1138" s="4">
        <f t="shared" si="35"/>
        <v>1</v>
      </c>
      <c r="G1138" s="4" t="s">
        <v>74</v>
      </c>
      <c r="J1138" s="4" t="str">
        <f>IFERROR(VLOOKUP(I1138,Config!$A:$B,2,0),"")</f>
        <v/>
      </c>
      <c r="L1138" s="4" t="str">
        <f>IFERROR(VLOOKUP(I1138,Config!$A:$G,7,0),"")</f>
        <v/>
      </c>
      <c r="M1138" s="4" t="str">
        <f>IFERROR(VLOOKUP(I1138,Config!$A:$D,3,0),"")</f>
        <v/>
      </c>
      <c r="N1138" s="4" t="str">
        <f>IFERROR(VLOOKUP(I1138,Config!$A:$F,6,0),"")</f>
        <v/>
      </c>
    </row>
    <row r="1139" spans="1:14" x14ac:dyDescent="0.25">
      <c r="A1139" s="1">
        <v>1139</v>
      </c>
      <c r="B1139" s="4">
        <f t="shared" si="34"/>
        <v>1900</v>
      </c>
      <c r="C1139" s="4">
        <f t="shared" si="35"/>
        <v>1</v>
      </c>
      <c r="G1139" s="4" t="s">
        <v>74</v>
      </c>
      <c r="J1139" s="4" t="str">
        <f>IFERROR(VLOOKUP(I1139,Config!$A:$B,2,0),"")</f>
        <v/>
      </c>
      <c r="L1139" s="4" t="str">
        <f>IFERROR(VLOOKUP(I1139,Config!$A:$G,7,0),"")</f>
        <v/>
      </c>
      <c r="M1139" s="4" t="str">
        <f>IFERROR(VLOOKUP(I1139,Config!$A:$D,3,0),"")</f>
        <v/>
      </c>
      <c r="N1139" s="4" t="str">
        <f>IFERROR(VLOOKUP(I1139,Config!$A:$F,6,0),"")</f>
        <v/>
      </c>
    </row>
    <row r="1140" spans="1:14" x14ac:dyDescent="0.25">
      <c r="A1140" s="1">
        <v>1140</v>
      </c>
      <c r="B1140" s="4">
        <f t="shared" si="34"/>
        <v>1900</v>
      </c>
      <c r="C1140" s="4">
        <f t="shared" si="35"/>
        <v>1</v>
      </c>
      <c r="G1140" s="4" t="s">
        <v>74</v>
      </c>
      <c r="J1140" s="4" t="str">
        <f>IFERROR(VLOOKUP(I1140,Config!$A:$B,2,0),"")</f>
        <v/>
      </c>
      <c r="L1140" s="4" t="str">
        <f>IFERROR(VLOOKUP(I1140,Config!$A:$G,7,0),"")</f>
        <v/>
      </c>
      <c r="M1140" s="4" t="str">
        <f>IFERROR(VLOOKUP(I1140,Config!$A:$D,3,0),"")</f>
        <v/>
      </c>
      <c r="N1140" s="4" t="str">
        <f>IFERROR(VLOOKUP(I1140,Config!$A:$F,6,0),"")</f>
        <v/>
      </c>
    </row>
    <row r="1141" spans="1:14" x14ac:dyDescent="0.25">
      <c r="A1141" s="1">
        <v>1141</v>
      </c>
      <c r="B1141" s="4">
        <f t="shared" si="34"/>
        <v>1900</v>
      </c>
      <c r="C1141" s="4">
        <f t="shared" si="35"/>
        <v>1</v>
      </c>
      <c r="G1141" s="4" t="s">
        <v>74</v>
      </c>
      <c r="J1141" s="4" t="str">
        <f>IFERROR(VLOOKUP(I1141,Config!$A:$B,2,0),"")</f>
        <v/>
      </c>
      <c r="L1141" s="4" t="str">
        <f>IFERROR(VLOOKUP(I1141,Config!$A:$G,7,0),"")</f>
        <v/>
      </c>
      <c r="M1141" s="4" t="str">
        <f>IFERROR(VLOOKUP(I1141,Config!$A:$D,3,0),"")</f>
        <v/>
      </c>
      <c r="N1141" s="4" t="str">
        <f>IFERROR(VLOOKUP(I1141,Config!$A:$F,6,0),"")</f>
        <v/>
      </c>
    </row>
    <row r="1142" spans="1:14" x14ac:dyDescent="0.25">
      <c r="A1142" s="1">
        <v>1142</v>
      </c>
      <c r="B1142" s="4">
        <f t="shared" si="34"/>
        <v>1900</v>
      </c>
      <c r="C1142" s="4">
        <f t="shared" si="35"/>
        <v>1</v>
      </c>
      <c r="G1142" s="4" t="s">
        <v>74</v>
      </c>
      <c r="J1142" s="4" t="str">
        <f>IFERROR(VLOOKUP(I1142,Config!$A:$B,2,0),"")</f>
        <v/>
      </c>
      <c r="L1142" s="4" t="str">
        <f>IFERROR(VLOOKUP(I1142,Config!$A:$G,7,0),"")</f>
        <v/>
      </c>
      <c r="M1142" s="4" t="str">
        <f>IFERROR(VLOOKUP(I1142,Config!$A:$D,3,0),"")</f>
        <v/>
      </c>
      <c r="N1142" s="4" t="str">
        <f>IFERROR(VLOOKUP(I1142,Config!$A:$F,6,0),"")</f>
        <v/>
      </c>
    </row>
    <row r="1143" spans="1:14" x14ac:dyDescent="0.25">
      <c r="A1143" s="1">
        <v>1143</v>
      </c>
      <c r="B1143" s="4">
        <f t="shared" si="34"/>
        <v>1900</v>
      </c>
      <c r="C1143" s="4">
        <f t="shared" si="35"/>
        <v>1</v>
      </c>
      <c r="G1143" s="4" t="s">
        <v>74</v>
      </c>
      <c r="J1143" s="4" t="str">
        <f>IFERROR(VLOOKUP(I1143,Config!$A:$B,2,0),"")</f>
        <v/>
      </c>
      <c r="L1143" s="4" t="str">
        <f>IFERROR(VLOOKUP(I1143,Config!$A:$G,7,0),"")</f>
        <v/>
      </c>
      <c r="M1143" s="4" t="str">
        <f>IFERROR(VLOOKUP(I1143,Config!$A:$D,3,0),"")</f>
        <v/>
      </c>
      <c r="N1143" s="4" t="str">
        <f>IFERROR(VLOOKUP(I1143,Config!$A:$F,6,0),"")</f>
        <v/>
      </c>
    </row>
    <row r="1144" spans="1:14" x14ac:dyDescent="0.25">
      <c r="A1144" s="1">
        <v>1144</v>
      </c>
      <c r="B1144" s="4">
        <f t="shared" si="34"/>
        <v>1900</v>
      </c>
      <c r="C1144" s="4">
        <f t="shared" si="35"/>
        <v>1</v>
      </c>
      <c r="G1144" s="4" t="s">
        <v>74</v>
      </c>
      <c r="J1144" s="4" t="str">
        <f>IFERROR(VLOOKUP(I1144,Config!$A:$B,2,0),"")</f>
        <v/>
      </c>
      <c r="L1144" s="4" t="str">
        <f>IFERROR(VLOOKUP(I1144,Config!$A:$G,7,0),"")</f>
        <v/>
      </c>
      <c r="M1144" s="4" t="str">
        <f>IFERROR(VLOOKUP(I1144,Config!$A:$D,3,0),"")</f>
        <v/>
      </c>
      <c r="N1144" s="4" t="str">
        <f>IFERROR(VLOOKUP(I1144,Config!$A:$F,6,0),"")</f>
        <v/>
      </c>
    </row>
    <row r="1145" spans="1:14" x14ac:dyDescent="0.25">
      <c r="A1145" s="1">
        <v>1145</v>
      </c>
      <c r="B1145" s="4">
        <f t="shared" si="34"/>
        <v>1900</v>
      </c>
      <c r="C1145" s="4">
        <f t="shared" si="35"/>
        <v>1</v>
      </c>
      <c r="G1145" s="4" t="s">
        <v>74</v>
      </c>
      <c r="J1145" s="4" t="str">
        <f>IFERROR(VLOOKUP(I1145,Config!$A:$B,2,0),"")</f>
        <v/>
      </c>
      <c r="L1145" s="4" t="str">
        <f>IFERROR(VLOOKUP(I1145,Config!$A:$G,7,0),"")</f>
        <v/>
      </c>
      <c r="M1145" s="4" t="str">
        <f>IFERROR(VLOOKUP(I1145,Config!$A:$D,3,0),"")</f>
        <v/>
      </c>
      <c r="N1145" s="4" t="str">
        <f>IFERROR(VLOOKUP(I1145,Config!$A:$F,6,0),"")</f>
        <v/>
      </c>
    </row>
    <row r="1146" spans="1:14" x14ac:dyDescent="0.25">
      <c r="A1146" s="1">
        <v>1146</v>
      </c>
      <c r="B1146" s="4">
        <f t="shared" si="34"/>
        <v>1900</v>
      </c>
      <c r="C1146" s="4">
        <f t="shared" si="35"/>
        <v>1</v>
      </c>
      <c r="G1146" s="4" t="s">
        <v>74</v>
      </c>
      <c r="J1146" s="4" t="str">
        <f>IFERROR(VLOOKUP(I1146,Config!$A:$B,2,0),"")</f>
        <v/>
      </c>
      <c r="L1146" s="4" t="str">
        <f>IFERROR(VLOOKUP(I1146,Config!$A:$G,7,0),"")</f>
        <v/>
      </c>
      <c r="M1146" s="4" t="str">
        <f>IFERROR(VLOOKUP(I1146,Config!$A:$D,3,0),"")</f>
        <v/>
      </c>
      <c r="N1146" s="4" t="str">
        <f>IFERROR(VLOOKUP(I1146,Config!$A:$F,6,0),"")</f>
        <v/>
      </c>
    </row>
    <row r="1147" spans="1:14" x14ac:dyDescent="0.25">
      <c r="A1147" s="1">
        <v>1147</v>
      </c>
      <c r="B1147" s="4">
        <f t="shared" si="34"/>
        <v>1900</v>
      </c>
      <c r="C1147" s="4">
        <f t="shared" si="35"/>
        <v>1</v>
      </c>
      <c r="G1147" s="4" t="s">
        <v>74</v>
      </c>
      <c r="J1147" s="4" t="str">
        <f>IFERROR(VLOOKUP(I1147,Config!$A:$B,2,0),"")</f>
        <v/>
      </c>
      <c r="L1147" s="4" t="str">
        <f>IFERROR(VLOOKUP(I1147,Config!$A:$G,7,0),"")</f>
        <v/>
      </c>
      <c r="M1147" s="4" t="str">
        <f>IFERROR(VLOOKUP(I1147,Config!$A:$D,3,0),"")</f>
        <v/>
      </c>
      <c r="N1147" s="4" t="str">
        <f>IFERROR(VLOOKUP(I1147,Config!$A:$F,6,0),"")</f>
        <v/>
      </c>
    </row>
    <row r="1148" spans="1:14" x14ac:dyDescent="0.25">
      <c r="A1148" s="1">
        <v>1148</v>
      </c>
      <c r="B1148" s="4">
        <f t="shared" si="34"/>
        <v>1900</v>
      </c>
      <c r="C1148" s="4">
        <f t="shared" si="35"/>
        <v>1</v>
      </c>
      <c r="G1148" s="4" t="s">
        <v>74</v>
      </c>
      <c r="J1148" s="4" t="str">
        <f>IFERROR(VLOOKUP(I1148,Config!$A:$B,2,0),"")</f>
        <v/>
      </c>
      <c r="L1148" s="4" t="str">
        <f>IFERROR(VLOOKUP(I1148,Config!$A:$G,7,0),"")</f>
        <v/>
      </c>
      <c r="M1148" s="4" t="str">
        <f>IFERROR(VLOOKUP(I1148,Config!$A:$D,3,0),"")</f>
        <v/>
      </c>
      <c r="N1148" s="4" t="str">
        <f>IFERROR(VLOOKUP(I1148,Config!$A:$F,6,0),"")</f>
        <v/>
      </c>
    </row>
    <row r="1149" spans="1:14" x14ac:dyDescent="0.25">
      <c r="A1149" s="1">
        <v>1149</v>
      </c>
      <c r="B1149" s="4">
        <f t="shared" si="34"/>
        <v>1900</v>
      </c>
      <c r="C1149" s="4">
        <f t="shared" si="35"/>
        <v>1</v>
      </c>
      <c r="G1149" s="4" t="s">
        <v>74</v>
      </c>
      <c r="J1149" s="4" t="str">
        <f>IFERROR(VLOOKUP(I1149,Config!$A:$B,2,0),"")</f>
        <v/>
      </c>
      <c r="L1149" s="4" t="str">
        <f>IFERROR(VLOOKUP(I1149,Config!$A:$G,7,0),"")</f>
        <v/>
      </c>
      <c r="M1149" s="4" t="str">
        <f>IFERROR(VLOOKUP(I1149,Config!$A:$D,3,0),"")</f>
        <v/>
      </c>
      <c r="N1149" s="4" t="str">
        <f>IFERROR(VLOOKUP(I1149,Config!$A:$F,6,0),"")</f>
        <v/>
      </c>
    </row>
    <row r="1150" spans="1:14" x14ac:dyDescent="0.25">
      <c r="A1150" s="1">
        <v>1150</v>
      </c>
      <c r="B1150" s="4">
        <f t="shared" si="34"/>
        <v>1900</v>
      </c>
      <c r="C1150" s="4">
        <f t="shared" si="35"/>
        <v>1</v>
      </c>
      <c r="G1150" s="4" t="s">
        <v>74</v>
      </c>
      <c r="J1150" s="4" t="str">
        <f>IFERROR(VLOOKUP(I1150,Config!$A:$B,2,0),"")</f>
        <v/>
      </c>
      <c r="L1150" s="4" t="str">
        <f>IFERROR(VLOOKUP(I1150,Config!$A:$G,7,0),"")</f>
        <v/>
      </c>
      <c r="M1150" s="4" t="str">
        <f>IFERROR(VLOOKUP(I1150,Config!$A:$D,3,0),"")</f>
        <v/>
      </c>
      <c r="N1150" s="4" t="str">
        <f>IFERROR(VLOOKUP(I1150,Config!$A:$F,6,0),"")</f>
        <v/>
      </c>
    </row>
    <row r="1151" spans="1:14" x14ac:dyDescent="0.25">
      <c r="A1151" s="1">
        <v>1151</v>
      </c>
      <c r="B1151" s="4">
        <f t="shared" si="34"/>
        <v>1900</v>
      </c>
      <c r="C1151" s="4">
        <f t="shared" si="35"/>
        <v>1</v>
      </c>
      <c r="G1151" s="4" t="s">
        <v>74</v>
      </c>
      <c r="J1151" s="4" t="str">
        <f>IFERROR(VLOOKUP(I1151,Config!$A:$B,2,0),"")</f>
        <v/>
      </c>
      <c r="L1151" s="4" t="str">
        <f>IFERROR(VLOOKUP(I1151,Config!$A:$G,7,0),"")</f>
        <v/>
      </c>
      <c r="M1151" s="4" t="str">
        <f>IFERROR(VLOOKUP(I1151,Config!$A:$D,3,0),"")</f>
        <v/>
      </c>
      <c r="N1151" s="4" t="str">
        <f>IFERROR(VLOOKUP(I1151,Config!$A:$F,6,0),"")</f>
        <v/>
      </c>
    </row>
    <row r="1152" spans="1:14" x14ac:dyDescent="0.25">
      <c r="A1152" s="1">
        <v>1152</v>
      </c>
      <c r="B1152" s="4">
        <f t="shared" si="34"/>
        <v>1900</v>
      </c>
      <c r="C1152" s="4">
        <f t="shared" si="35"/>
        <v>1</v>
      </c>
      <c r="G1152" s="4" t="s">
        <v>74</v>
      </c>
      <c r="J1152" s="4" t="str">
        <f>IFERROR(VLOOKUP(I1152,Config!$A:$B,2,0),"")</f>
        <v/>
      </c>
      <c r="L1152" s="4" t="str">
        <f>IFERROR(VLOOKUP(I1152,Config!$A:$G,7,0),"")</f>
        <v/>
      </c>
      <c r="M1152" s="4" t="str">
        <f>IFERROR(VLOOKUP(I1152,Config!$A:$D,3,0),"")</f>
        <v/>
      </c>
      <c r="N1152" s="4" t="str">
        <f>IFERROR(VLOOKUP(I1152,Config!$A:$F,6,0),"")</f>
        <v/>
      </c>
    </row>
    <row r="1153" spans="1:14" x14ac:dyDescent="0.25">
      <c r="A1153" s="1">
        <v>1153</v>
      </c>
      <c r="B1153" s="4">
        <f t="shared" ref="B1153:B1216" si="36">YEAR(D1153)</f>
        <v>1900</v>
      </c>
      <c r="C1153" s="4">
        <f t="shared" ref="C1153:C1216" si="37">MONTH(D1153)</f>
        <v>1</v>
      </c>
      <c r="G1153" s="4" t="s">
        <v>74</v>
      </c>
      <c r="J1153" s="4" t="str">
        <f>IFERROR(VLOOKUP(I1153,Config!$A:$B,2,0),"")</f>
        <v/>
      </c>
      <c r="L1153" s="4" t="str">
        <f>IFERROR(VLOOKUP(I1153,Config!$A:$G,7,0),"")</f>
        <v/>
      </c>
      <c r="M1153" s="4" t="str">
        <f>IFERROR(VLOOKUP(I1153,Config!$A:$D,3,0),"")</f>
        <v/>
      </c>
      <c r="N1153" s="4" t="str">
        <f>IFERROR(VLOOKUP(I1153,Config!$A:$F,6,0),"")</f>
        <v/>
      </c>
    </row>
    <row r="1154" spans="1:14" x14ac:dyDescent="0.25">
      <c r="A1154" s="1">
        <v>1154</v>
      </c>
      <c r="B1154" s="4">
        <f t="shared" si="36"/>
        <v>1900</v>
      </c>
      <c r="C1154" s="4">
        <f t="shared" si="37"/>
        <v>1</v>
      </c>
      <c r="G1154" s="4" t="s">
        <v>74</v>
      </c>
      <c r="J1154" s="4" t="str">
        <f>IFERROR(VLOOKUP(I1154,Config!$A:$B,2,0),"")</f>
        <v/>
      </c>
      <c r="L1154" s="4" t="str">
        <f>IFERROR(VLOOKUP(I1154,Config!$A:$G,7,0),"")</f>
        <v/>
      </c>
      <c r="M1154" s="4" t="str">
        <f>IFERROR(VLOOKUP(I1154,Config!$A:$D,3,0),"")</f>
        <v/>
      </c>
      <c r="N1154" s="4" t="str">
        <f>IFERROR(VLOOKUP(I1154,Config!$A:$F,6,0),"")</f>
        <v/>
      </c>
    </row>
    <row r="1155" spans="1:14" x14ac:dyDescent="0.25">
      <c r="A1155" s="1">
        <v>1155</v>
      </c>
      <c r="B1155" s="4">
        <f t="shared" si="36"/>
        <v>1900</v>
      </c>
      <c r="C1155" s="4">
        <f t="shared" si="37"/>
        <v>1</v>
      </c>
      <c r="G1155" s="4" t="s">
        <v>74</v>
      </c>
      <c r="J1155" s="4" t="str">
        <f>IFERROR(VLOOKUP(I1155,Config!$A:$B,2,0),"")</f>
        <v/>
      </c>
      <c r="L1155" s="4" t="str">
        <f>IFERROR(VLOOKUP(I1155,Config!$A:$G,7,0),"")</f>
        <v/>
      </c>
      <c r="M1155" s="4" t="str">
        <f>IFERROR(VLOOKUP(I1155,Config!$A:$D,3,0),"")</f>
        <v/>
      </c>
      <c r="N1155" s="4" t="str">
        <f>IFERROR(VLOOKUP(I1155,Config!$A:$F,6,0),"")</f>
        <v/>
      </c>
    </row>
    <row r="1156" spans="1:14" x14ac:dyDescent="0.25">
      <c r="A1156" s="1">
        <v>1156</v>
      </c>
      <c r="B1156" s="4">
        <f t="shared" si="36"/>
        <v>1900</v>
      </c>
      <c r="C1156" s="4">
        <f t="shared" si="37"/>
        <v>1</v>
      </c>
      <c r="G1156" s="4" t="s">
        <v>74</v>
      </c>
      <c r="J1156" s="4" t="str">
        <f>IFERROR(VLOOKUP(I1156,Config!$A:$B,2,0),"")</f>
        <v/>
      </c>
      <c r="L1156" s="4" t="str">
        <f>IFERROR(VLOOKUP(I1156,Config!$A:$G,7,0),"")</f>
        <v/>
      </c>
      <c r="M1156" s="4" t="str">
        <f>IFERROR(VLOOKUP(I1156,Config!$A:$D,3,0),"")</f>
        <v/>
      </c>
      <c r="N1156" s="4" t="str">
        <f>IFERROR(VLOOKUP(I1156,Config!$A:$F,6,0),"")</f>
        <v/>
      </c>
    </row>
    <row r="1157" spans="1:14" x14ac:dyDescent="0.25">
      <c r="A1157" s="1">
        <v>1157</v>
      </c>
      <c r="B1157" s="4">
        <f t="shared" si="36"/>
        <v>1900</v>
      </c>
      <c r="C1157" s="4">
        <f t="shared" si="37"/>
        <v>1</v>
      </c>
      <c r="G1157" s="4" t="s">
        <v>74</v>
      </c>
      <c r="J1157" s="4" t="str">
        <f>IFERROR(VLOOKUP(I1157,Config!$A:$B,2,0),"")</f>
        <v/>
      </c>
      <c r="L1157" s="4" t="str">
        <f>IFERROR(VLOOKUP(I1157,Config!$A:$G,7,0),"")</f>
        <v/>
      </c>
      <c r="M1157" s="4" t="str">
        <f>IFERROR(VLOOKUP(I1157,Config!$A:$D,3,0),"")</f>
        <v/>
      </c>
      <c r="N1157" s="4" t="str">
        <f>IFERROR(VLOOKUP(I1157,Config!$A:$F,6,0),"")</f>
        <v/>
      </c>
    </row>
    <row r="1158" spans="1:14" x14ac:dyDescent="0.25">
      <c r="A1158" s="1">
        <v>1158</v>
      </c>
      <c r="B1158" s="4">
        <f t="shared" si="36"/>
        <v>1900</v>
      </c>
      <c r="C1158" s="4">
        <f t="shared" si="37"/>
        <v>1</v>
      </c>
      <c r="G1158" s="4" t="s">
        <v>74</v>
      </c>
      <c r="J1158" s="4" t="str">
        <f>IFERROR(VLOOKUP(I1158,Config!$A:$B,2,0),"")</f>
        <v/>
      </c>
      <c r="L1158" s="4" t="str">
        <f>IFERROR(VLOOKUP(I1158,Config!$A:$G,7,0),"")</f>
        <v/>
      </c>
      <c r="M1158" s="4" t="str">
        <f>IFERROR(VLOOKUP(I1158,Config!$A:$D,3,0),"")</f>
        <v/>
      </c>
      <c r="N1158" s="4" t="str">
        <f>IFERROR(VLOOKUP(I1158,Config!$A:$F,6,0),"")</f>
        <v/>
      </c>
    </row>
    <row r="1159" spans="1:14" x14ac:dyDescent="0.25">
      <c r="A1159" s="1">
        <v>1159</v>
      </c>
      <c r="B1159" s="4">
        <f t="shared" si="36"/>
        <v>1900</v>
      </c>
      <c r="C1159" s="4">
        <f t="shared" si="37"/>
        <v>1</v>
      </c>
      <c r="G1159" s="4" t="s">
        <v>74</v>
      </c>
      <c r="J1159" s="4" t="str">
        <f>IFERROR(VLOOKUP(I1159,Config!$A:$B,2,0),"")</f>
        <v/>
      </c>
      <c r="L1159" s="4" t="str">
        <f>IFERROR(VLOOKUP(I1159,Config!$A:$G,7,0),"")</f>
        <v/>
      </c>
      <c r="M1159" s="4" t="str">
        <f>IFERROR(VLOOKUP(I1159,Config!$A:$D,3,0),"")</f>
        <v/>
      </c>
      <c r="N1159" s="4" t="str">
        <f>IFERROR(VLOOKUP(I1159,Config!$A:$F,6,0),"")</f>
        <v/>
      </c>
    </row>
    <row r="1160" spans="1:14" x14ac:dyDescent="0.25">
      <c r="A1160" s="1">
        <v>1160</v>
      </c>
      <c r="B1160" s="4">
        <f t="shared" si="36"/>
        <v>1900</v>
      </c>
      <c r="C1160" s="4">
        <f t="shared" si="37"/>
        <v>1</v>
      </c>
      <c r="G1160" s="4" t="s">
        <v>74</v>
      </c>
      <c r="J1160" s="4" t="str">
        <f>IFERROR(VLOOKUP(I1160,Config!$A:$B,2,0),"")</f>
        <v/>
      </c>
      <c r="L1160" s="4" t="str">
        <f>IFERROR(VLOOKUP(I1160,Config!$A:$G,7,0),"")</f>
        <v/>
      </c>
      <c r="M1160" s="4" t="str">
        <f>IFERROR(VLOOKUP(I1160,Config!$A:$D,3,0),"")</f>
        <v/>
      </c>
      <c r="N1160" s="4" t="str">
        <f>IFERROR(VLOOKUP(I1160,Config!$A:$F,6,0),"")</f>
        <v/>
      </c>
    </row>
    <row r="1161" spans="1:14" x14ac:dyDescent="0.25">
      <c r="A1161" s="1">
        <v>1161</v>
      </c>
      <c r="B1161" s="4">
        <f t="shared" si="36"/>
        <v>1900</v>
      </c>
      <c r="C1161" s="4">
        <f t="shared" si="37"/>
        <v>1</v>
      </c>
      <c r="G1161" s="4" t="s">
        <v>74</v>
      </c>
      <c r="J1161" s="4" t="str">
        <f>IFERROR(VLOOKUP(I1161,Config!$A:$B,2,0),"")</f>
        <v/>
      </c>
      <c r="L1161" s="4" t="str">
        <f>IFERROR(VLOOKUP(I1161,Config!$A:$G,7,0),"")</f>
        <v/>
      </c>
      <c r="M1161" s="4" t="str">
        <f>IFERROR(VLOOKUP(I1161,Config!$A:$D,3,0),"")</f>
        <v/>
      </c>
      <c r="N1161" s="4" t="str">
        <f>IFERROR(VLOOKUP(I1161,Config!$A:$F,6,0),"")</f>
        <v/>
      </c>
    </row>
    <row r="1162" spans="1:14" x14ac:dyDescent="0.25">
      <c r="A1162" s="1">
        <v>1162</v>
      </c>
      <c r="B1162" s="4">
        <f t="shared" si="36"/>
        <v>1900</v>
      </c>
      <c r="C1162" s="4">
        <f t="shared" si="37"/>
        <v>1</v>
      </c>
      <c r="G1162" s="4" t="s">
        <v>74</v>
      </c>
      <c r="J1162" s="4" t="str">
        <f>IFERROR(VLOOKUP(I1162,Config!$A:$B,2,0),"")</f>
        <v/>
      </c>
      <c r="L1162" s="4" t="str">
        <f>IFERROR(VLOOKUP(I1162,Config!$A:$G,7,0),"")</f>
        <v/>
      </c>
      <c r="M1162" s="4" t="str">
        <f>IFERROR(VLOOKUP(I1162,Config!$A:$D,3,0),"")</f>
        <v/>
      </c>
      <c r="N1162" s="4" t="str">
        <f>IFERROR(VLOOKUP(I1162,Config!$A:$F,6,0),"")</f>
        <v/>
      </c>
    </row>
    <row r="1163" spans="1:14" x14ac:dyDescent="0.25">
      <c r="A1163" s="1">
        <v>1163</v>
      </c>
      <c r="B1163" s="4">
        <f t="shared" si="36"/>
        <v>1900</v>
      </c>
      <c r="C1163" s="4">
        <f t="shared" si="37"/>
        <v>1</v>
      </c>
      <c r="G1163" s="4" t="s">
        <v>74</v>
      </c>
      <c r="J1163" s="4" t="str">
        <f>IFERROR(VLOOKUP(I1163,Config!$A:$B,2,0),"")</f>
        <v/>
      </c>
      <c r="L1163" s="4" t="str">
        <f>IFERROR(VLOOKUP(I1163,Config!$A:$G,7,0),"")</f>
        <v/>
      </c>
      <c r="M1163" s="4" t="str">
        <f>IFERROR(VLOOKUP(I1163,Config!$A:$D,3,0),"")</f>
        <v/>
      </c>
      <c r="N1163" s="4" t="str">
        <f>IFERROR(VLOOKUP(I1163,Config!$A:$F,6,0),"")</f>
        <v/>
      </c>
    </row>
    <row r="1164" spans="1:14" x14ac:dyDescent="0.25">
      <c r="A1164" s="1">
        <v>1164</v>
      </c>
      <c r="B1164" s="4">
        <f t="shared" si="36"/>
        <v>1900</v>
      </c>
      <c r="C1164" s="4">
        <f t="shared" si="37"/>
        <v>1</v>
      </c>
      <c r="G1164" s="4" t="s">
        <v>74</v>
      </c>
      <c r="J1164" s="4" t="str">
        <f>IFERROR(VLOOKUP(I1164,Config!$A:$B,2,0),"")</f>
        <v/>
      </c>
      <c r="L1164" s="4" t="str">
        <f>IFERROR(VLOOKUP(I1164,Config!$A:$G,7,0),"")</f>
        <v/>
      </c>
      <c r="M1164" s="4" t="str">
        <f>IFERROR(VLOOKUP(I1164,Config!$A:$D,3,0),"")</f>
        <v/>
      </c>
      <c r="N1164" s="4" t="str">
        <f>IFERROR(VLOOKUP(I1164,Config!$A:$F,6,0),"")</f>
        <v/>
      </c>
    </row>
    <row r="1165" spans="1:14" x14ac:dyDescent="0.25">
      <c r="A1165" s="1">
        <v>1165</v>
      </c>
      <c r="B1165" s="4">
        <f t="shared" si="36"/>
        <v>1900</v>
      </c>
      <c r="C1165" s="4">
        <f t="shared" si="37"/>
        <v>1</v>
      </c>
      <c r="G1165" s="4" t="s">
        <v>74</v>
      </c>
      <c r="J1165" s="4" t="str">
        <f>IFERROR(VLOOKUP(I1165,Config!$A:$B,2,0),"")</f>
        <v/>
      </c>
      <c r="L1165" s="4" t="str">
        <f>IFERROR(VLOOKUP(I1165,Config!$A:$G,7,0),"")</f>
        <v/>
      </c>
      <c r="M1165" s="4" t="str">
        <f>IFERROR(VLOOKUP(I1165,Config!$A:$D,3,0),"")</f>
        <v/>
      </c>
      <c r="N1165" s="4" t="str">
        <f>IFERROR(VLOOKUP(I1165,Config!$A:$F,6,0),"")</f>
        <v/>
      </c>
    </row>
    <row r="1166" spans="1:14" x14ac:dyDescent="0.25">
      <c r="A1166" s="1">
        <v>1166</v>
      </c>
      <c r="B1166" s="4">
        <f t="shared" si="36"/>
        <v>1900</v>
      </c>
      <c r="C1166" s="4">
        <f t="shared" si="37"/>
        <v>1</v>
      </c>
      <c r="G1166" s="4" t="s">
        <v>74</v>
      </c>
      <c r="J1166" s="4" t="str">
        <f>IFERROR(VLOOKUP(I1166,Config!$A:$B,2,0),"")</f>
        <v/>
      </c>
      <c r="L1166" s="4" t="str">
        <f>IFERROR(VLOOKUP(I1166,Config!$A:$G,7,0),"")</f>
        <v/>
      </c>
      <c r="M1166" s="4" t="str">
        <f>IFERROR(VLOOKUP(I1166,Config!$A:$D,3,0),"")</f>
        <v/>
      </c>
      <c r="N1166" s="4" t="str">
        <f>IFERROR(VLOOKUP(I1166,Config!$A:$F,6,0),"")</f>
        <v/>
      </c>
    </row>
    <row r="1167" spans="1:14" x14ac:dyDescent="0.25">
      <c r="A1167" s="1">
        <v>1167</v>
      </c>
      <c r="B1167" s="4">
        <f t="shared" si="36"/>
        <v>1900</v>
      </c>
      <c r="C1167" s="4">
        <f t="shared" si="37"/>
        <v>1</v>
      </c>
      <c r="G1167" s="4" t="s">
        <v>74</v>
      </c>
      <c r="J1167" s="4" t="str">
        <f>IFERROR(VLOOKUP(I1167,Config!$A:$B,2,0),"")</f>
        <v/>
      </c>
      <c r="L1167" s="4" t="str">
        <f>IFERROR(VLOOKUP(I1167,Config!$A:$G,7,0),"")</f>
        <v/>
      </c>
      <c r="M1167" s="4" t="str">
        <f>IFERROR(VLOOKUP(I1167,Config!$A:$D,3,0),"")</f>
        <v/>
      </c>
      <c r="N1167" s="4" t="str">
        <f>IFERROR(VLOOKUP(I1167,Config!$A:$F,6,0),"")</f>
        <v/>
      </c>
    </row>
    <row r="1168" spans="1:14" x14ac:dyDescent="0.25">
      <c r="A1168" s="1">
        <v>1168</v>
      </c>
      <c r="B1168" s="4">
        <f t="shared" si="36"/>
        <v>1900</v>
      </c>
      <c r="C1168" s="4">
        <f t="shared" si="37"/>
        <v>1</v>
      </c>
      <c r="G1168" s="4" t="s">
        <v>74</v>
      </c>
      <c r="J1168" s="4" t="str">
        <f>IFERROR(VLOOKUP(I1168,Config!$A:$B,2,0),"")</f>
        <v/>
      </c>
      <c r="L1168" s="4" t="str">
        <f>IFERROR(VLOOKUP(I1168,Config!$A:$G,7,0),"")</f>
        <v/>
      </c>
      <c r="M1168" s="4" t="str">
        <f>IFERROR(VLOOKUP(I1168,Config!$A:$D,3,0),"")</f>
        <v/>
      </c>
      <c r="N1168" s="4" t="str">
        <f>IFERROR(VLOOKUP(I1168,Config!$A:$F,6,0),"")</f>
        <v/>
      </c>
    </row>
    <row r="1169" spans="1:14" x14ac:dyDescent="0.25">
      <c r="A1169" s="1">
        <v>1169</v>
      </c>
      <c r="B1169" s="4">
        <f t="shared" si="36"/>
        <v>1900</v>
      </c>
      <c r="C1169" s="4">
        <f t="shared" si="37"/>
        <v>1</v>
      </c>
      <c r="G1169" s="4" t="s">
        <v>74</v>
      </c>
      <c r="J1169" s="4" t="str">
        <f>IFERROR(VLOOKUP(I1169,Config!$A:$B,2,0),"")</f>
        <v/>
      </c>
      <c r="L1169" s="4" t="str">
        <f>IFERROR(VLOOKUP(I1169,Config!$A:$G,7,0),"")</f>
        <v/>
      </c>
      <c r="M1169" s="4" t="str">
        <f>IFERROR(VLOOKUP(I1169,Config!$A:$D,3,0),"")</f>
        <v/>
      </c>
      <c r="N1169" s="4" t="str">
        <f>IFERROR(VLOOKUP(I1169,Config!$A:$F,6,0),"")</f>
        <v/>
      </c>
    </row>
    <row r="1170" spans="1:14" x14ac:dyDescent="0.25">
      <c r="A1170" s="1">
        <v>1170</v>
      </c>
      <c r="B1170" s="4">
        <f t="shared" si="36"/>
        <v>1900</v>
      </c>
      <c r="C1170" s="4">
        <f t="shared" si="37"/>
        <v>1</v>
      </c>
      <c r="G1170" s="4" t="s">
        <v>74</v>
      </c>
      <c r="J1170" s="4" t="str">
        <f>IFERROR(VLOOKUP(I1170,Config!$A:$B,2,0),"")</f>
        <v/>
      </c>
      <c r="L1170" s="4" t="str">
        <f>IFERROR(VLOOKUP(I1170,Config!$A:$G,7,0),"")</f>
        <v/>
      </c>
      <c r="M1170" s="4" t="str">
        <f>IFERROR(VLOOKUP(I1170,Config!$A:$D,3,0),"")</f>
        <v/>
      </c>
      <c r="N1170" s="4" t="str">
        <f>IFERROR(VLOOKUP(I1170,Config!$A:$F,6,0),"")</f>
        <v/>
      </c>
    </row>
    <row r="1171" spans="1:14" x14ac:dyDescent="0.25">
      <c r="A1171" s="1">
        <v>1171</v>
      </c>
      <c r="B1171" s="4">
        <f t="shared" si="36"/>
        <v>1900</v>
      </c>
      <c r="C1171" s="4">
        <f t="shared" si="37"/>
        <v>1</v>
      </c>
      <c r="G1171" s="4" t="s">
        <v>74</v>
      </c>
      <c r="J1171" s="4" t="str">
        <f>IFERROR(VLOOKUP(I1171,Config!$A:$B,2,0),"")</f>
        <v/>
      </c>
      <c r="L1171" s="4" t="str">
        <f>IFERROR(VLOOKUP(I1171,Config!$A:$G,7,0),"")</f>
        <v/>
      </c>
      <c r="M1171" s="4" t="str">
        <f>IFERROR(VLOOKUP(I1171,Config!$A:$D,3,0),"")</f>
        <v/>
      </c>
      <c r="N1171" s="4" t="str">
        <f>IFERROR(VLOOKUP(I1171,Config!$A:$F,6,0),"")</f>
        <v/>
      </c>
    </row>
    <row r="1172" spans="1:14" x14ac:dyDescent="0.25">
      <c r="A1172" s="1">
        <v>1172</v>
      </c>
      <c r="B1172" s="4">
        <f t="shared" si="36"/>
        <v>1900</v>
      </c>
      <c r="C1172" s="4">
        <f t="shared" si="37"/>
        <v>1</v>
      </c>
      <c r="G1172" s="4" t="s">
        <v>74</v>
      </c>
      <c r="J1172" s="4" t="str">
        <f>IFERROR(VLOOKUP(I1172,Config!$A:$B,2,0),"")</f>
        <v/>
      </c>
      <c r="L1172" s="4" t="str">
        <f>IFERROR(VLOOKUP(I1172,Config!$A:$G,7,0),"")</f>
        <v/>
      </c>
      <c r="M1172" s="4" t="str">
        <f>IFERROR(VLOOKUP(I1172,Config!$A:$D,3,0),"")</f>
        <v/>
      </c>
      <c r="N1172" s="4" t="str">
        <f>IFERROR(VLOOKUP(I1172,Config!$A:$F,6,0),"")</f>
        <v/>
      </c>
    </row>
    <row r="1173" spans="1:14" x14ac:dyDescent="0.25">
      <c r="A1173" s="1">
        <v>1173</v>
      </c>
      <c r="B1173" s="4">
        <f t="shared" si="36"/>
        <v>1900</v>
      </c>
      <c r="C1173" s="4">
        <f t="shared" si="37"/>
        <v>1</v>
      </c>
      <c r="G1173" s="4" t="s">
        <v>74</v>
      </c>
      <c r="J1173" s="4" t="str">
        <f>IFERROR(VLOOKUP(I1173,Config!$A:$B,2,0),"")</f>
        <v/>
      </c>
      <c r="L1173" s="4" t="str">
        <f>IFERROR(VLOOKUP(I1173,Config!$A:$G,7,0),"")</f>
        <v/>
      </c>
      <c r="M1173" s="4" t="str">
        <f>IFERROR(VLOOKUP(I1173,Config!$A:$D,3,0),"")</f>
        <v/>
      </c>
      <c r="N1173" s="4" t="str">
        <f>IFERROR(VLOOKUP(I1173,Config!$A:$F,6,0),"")</f>
        <v/>
      </c>
    </row>
    <row r="1174" spans="1:14" x14ac:dyDescent="0.25">
      <c r="A1174" s="1">
        <v>1174</v>
      </c>
      <c r="B1174" s="4">
        <f t="shared" si="36"/>
        <v>1900</v>
      </c>
      <c r="C1174" s="4">
        <f t="shared" si="37"/>
        <v>1</v>
      </c>
      <c r="G1174" s="4" t="s">
        <v>74</v>
      </c>
      <c r="J1174" s="4" t="str">
        <f>IFERROR(VLOOKUP(I1174,Config!$A:$B,2,0),"")</f>
        <v/>
      </c>
      <c r="L1174" s="4" t="str">
        <f>IFERROR(VLOOKUP(I1174,Config!$A:$G,7,0),"")</f>
        <v/>
      </c>
      <c r="M1174" s="4" t="str">
        <f>IFERROR(VLOOKUP(I1174,Config!$A:$D,3,0),"")</f>
        <v/>
      </c>
      <c r="N1174" s="4" t="str">
        <f>IFERROR(VLOOKUP(I1174,Config!$A:$F,6,0),"")</f>
        <v/>
      </c>
    </row>
    <row r="1175" spans="1:14" x14ac:dyDescent="0.25">
      <c r="A1175" s="1">
        <v>1175</v>
      </c>
      <c r="B1175" s="4">
        <f t="shared" si="36"/>
        <v>1900</v>
      </c>
      <c r="C1175" s="4">
        <f t="shared" si="37"/>
        <v>1</v>
      </c>
      <c r="G1175" s="4" t="s">
        <v>74</v>
      </c>
      <c r="J1175" s="4" t="str">
        <f>IFERROR(VLOOKUP(I1175,Config!$A:$B,2,0),"")</f>
        <v/>
      </c>
      <c r="L1175" s="4" t="str">
        <f>IFERROR(VLOOKUP(I1175,Config!$A:$G,7,0),"")</f>
        <v/>
      </c>
      <c r="M1175" s="4" t="str">
        <f>IFERROR(VLOOKUP(I1175,Config!$A:$D,3,0),"")</f>
        <v/>
      </c>
      <c r="N1175" s="4" t="str">
        <f>IFERROR(VLOOKUP(I1175,Config!$A:$F,6,0),"")</f>
        <v/>
      </c>
    </row>
    <row r="1176" spans="1:14" x14ac:dyDescent="0.25">
      <c r="A1176" s="1">
        <v>1176</v>
      </c>
      <c r="B1176" s="4">
        <f t="shared" si="36"/>
        <v>1900</v>
      </c>
      <c r="C1176" s="4">
        <f t="shared" si="37"/>
        <v>1</v>
      </c>
      <c r="G1176" s="4" t="s">
        <v>74</v>
      </c>
      <c r="J1176" s="4" t="str">
        <f>IFERROR(VLOOKUP(I1176,Config!$A:$B,2,0),"")</f>
        <v/>
      </c>
      <c r="L1176" s="4" t="str">
        <f>IFERROR(VLOOKUP(I1176,Config!$A:$G,7,0),"")</f>
        <v/>
      </c>
      <c r="M1176" s="4" t="str">
        <f>IFERROR(VLOOKUP(I1176,Config!$A:$D,3,0),"")</f>
        <v/>
      </c>
      <c r="N1176" s="4" t="str">
        <f>IFERROR(VLOOKUP(I1176,Config!$A:$F,6,0),"")</f>
        <v/>
      </c>
    </row>
    <row r="1177" spans="1:14" x14ac:dyDescent="0.25">
      <c r="A1177" s="1">
        <v>1177</v>
      </c>
      <c r="B1177" s="4">
        <f t="shared" si="36"/>
        <v>1900</v>
      </c>
      <c r="C1177" s="4">
        <f t="shared" si="37"/>
        <v>1</v>
      </c>
      <c r="G1177" s="4" t="s">
        <v>74</v>
      </c>
      <c r="J1177" s="4" t="str">
        <f>IFERROR(VLOOKUP(I1177,Config!$A:$B,2,0),"")</f>
        <v/>
      </c>
      <c r="L1177" s="4" t="str">
        <f>IFERROR(VLOOKUP(I1177,Config!$A:$G,7,0),"")</f>
        <v/>
      </c>
      <c r="M1177" s="4" t="str">
        <f>IFERROR(VLOOKUP(I1177,Config!$A:$D,3,0),"")</f>
        <v/>
      </c>
      <c r="N1177" s="4" t="str">
        <f>IFERROR(VLOOKUP(I1177,Config!$A:$F,6,0),"")</f>
        <v/>
      </c>
    </row>
    <row r="1178" spans="1:14" x14ac:dyDescent="0.25">
      <c r="A1178" s="1">
        <v>1178</v>
      </c>
      <c r="B1178" s="4">
        <f t="shared" si="36"/>
        <v>1900</v>
      </c>
      <c r="C1178" s="4">
        <f t="shared" si="37"/>
        <v>1</v>
      </c>
      <c r="G1178" s="4" t="s">
        <v>74</v>
      </c>
      <c r="J1178" s="4" t="str">
        <f>IFERROR(VLOOKUP(I1178,Config!$A:$B,2,0),"")</f>
        <v/>
      </c>
      <c r="L1178" s="4" t="str">
        <f>IFERROR(VLOOKUP(I1178,Config!$A:$G,7,0),"")</f>
        <v/>
      </c>
      <c r="M1178" s="4" t="str">
        <f>IFERROR(VLOOKUP(I1178,Config!$A:$D,3,0),"")</f>
        <v/>
      </c>
      <c r="N1178" s="4" t="str">
        <f>IFERROR(VLOOKUP(I1178,Config!$A:$F,6,0),"")</f>
        <v/>
      </c>
    </row>
    <row r="1179" spans="1:14" x14ac:dyDescent="0.25">
      <c r="A1179" s="1">
        <v>1179</v>
      </c>
      <c r="B1179" s="4">
        <f t="shared" si="36"/>
        <v>1900</v>
      </c>
      <c r="C1179" s="4">
        <f t="shared" si="37"/>
        <v>1</v>
      </c>
      <c r="G1179" s="4" t="s">
        <v>74</v>
      </c>
      <c r="J1179" s="4" t="str">
        <f>IFERROR(VLOOKUP(I1179,Config!$A:$B,2,0),"")</f>
        <v/>
      </c>
      <c r="L1179" s="4" t="str">
        <f>IFERROR(VLOOKUP(I1179,Config!$A:$G,7,0),"")</f>
        <v/>
      </c>
      <c r="M1179" s="4" t="str">
        <f>IFERROR(VLOOKUP(I1179,Config!$A:$D,3,0),"")</f>
        <v/>
      </c>
      <c r="N1179" s="4" t="str">
        <f>IFERROR(VLOOKUP(I1179,Config!$A:$F,6,0),"")</f>
        <v/>
      </c>
    </row>
    <row r="1180" spans="1:14" x14ac:dyDescent="0.25">
      <c r="A1180" s="1">
        <v>1180</v>
      </c>
      <c r="B1180" s="4">
        <f t="shared" si="36"/>
        <v>1900</v>
      </c>
      <c r="C1180" s="4">
        <f t="shared" si="37"/>
        <v>1</v>
      </c>
      <c r="G1180" s="4" t="s">
        <v>74</v>
      </c>
      <c r="J1180" s="4" t="str">
        <f>IFERROR(VLOOKUP(I1180,Config!$A:$B,2,0),"")</f>
        <v/>
      </c>
      <c r="L1180" s="4" t="str">
        <f>IFERROR(VLOOKUP(I1180,Config!$A:$G,7,0),"")</f>
        <v/>
      </c>
      <c r="M1180" s="4" t="str">
        <f>IFERROR(VLOOKUP(I1180,Config!$A:$D,3,0),"")</f>
        <v/>
      </c>
      <c r="N1180" s="4" t="str">
        <f>IFERROR(VLOOKUP(I1180,Config!$A:$F,6,0),"")</f>
        <v/>
      </c>
    </row>
    <row r="1181" spans="1:14" x14ac:dyDescent="0.25">
      <c r="A1181" s="1">
        <v>1181</v>
      </c>
      <c r="B1181" s="4">
        <f t="shared" si="36"/>
        <v>1900</v>
      </c>
      <c r="C1181" s="4">
        <f t="shared" si="37"/>
        <v>1</v>
      </c>
      <c r="G1181" s="4" t="s">
        <v>74</v>
      </c>
      <c r="J1181" s="4" t="str">
        <f>IFERROR(VLOOKUP(I1181,Config!$A:$B,2,0),"")</f>
        <v/>
      </c>
      <c r="L1181" s="4" t="str">
        <f>IFERROR(VLOOKUP(I1181,Config!$A:$G,7,0),"")</f>
        <v/>
      </c>
      <c r="M1181" s="4" t="str">
        <f>IFERROR(VLOOKUP(I1181,Config!$A:$D,3,0),"")</f>
        <v/>
      </c>
      <c r="N1181" s="4" t="str">
        <f>IFERROR(VLOOKUP(I1181,Config!$A:$F,6,0),"")</f>
        <v/>
      </c>
    </row>
    <row r="1182" spans="1:14" x14ac:dyDescent="0.25">
      <c r="A1182" s="1">
        <v>1182</v>
      </c>
      <c r="B1182" s="4">
        <f t="shared" si="36"/>
        <v>1900</v>
      </c>
      <c r="C1182" s="4">
        <f t="shared" si="37"/>
        <v>1</v>
      </c>
      <c r="G1182" s="4" t="s">
        <v>74</v>
      </c>
      <c r="J1182" s="4" t="str">
        <f>IFERROR(VLOOKUP(I1182,Config!$A:$B,2,0),"")</f>
        <v/>
      </c>
      <c r="L1182" s="4" t="str">
        <f>IFERROR(VLOOKUP(I1182,Config!$A:$G,7,0),"")</f>
        <v/>
      </c>
      <c r="M1182" s="4" t="str">
        <f>IFERROR(VLOOKUP(I1182,Config!$A:$D,3,0),"")</f>
        <v/>
      </c>
      <c r="N1182" s="4" t="str">
        <f>IFERROR(VLOOKUP(I1182,Config!$A:$F,6,0),"")</f>
        <v/>
      </c>
    </row>
    <row r="1183" spans="1:14" x14ac:dyDescent="0.25">
      <c r="A1183" s="1">
        <v>1183</v>
      </c>
      <c r="B1183" s="4">
        <f t="shared" si="36"/>
        <v>1900</v>
      </c>
      <c r="C1183" s="4">
        <f t="shared" si="37"/>
        <v>1</v>
      </c>
      <c r="G1183" s="4" t="s">
        <v>74</v>
      </c>
      <c r="J1183" s="4" t="str">
        <f>IFERROR(VLOOKUP(I1183,Config!$A:$B,2,0),"")</f>
        <v/>
      </c>
      <c r="L1183" s="4" t="str">
        <f>IFERROR(VLOOKUP(I1183,Config!$A:$G,7,0),"")</f>
        <v/>
      </c>
      <c r="M1183" s="4" t="str">
        <f>IFERROR(VLOOKUP(I1183,Config!$A:$D,3,0),"")</f>
        <v/>
      </c>
      <c r="N1183" s="4" t="str">
        <f>IFERROR(VLOOKUP(I1183,Config!$A:$F,6,0),"")</f>
        <v/>
      </c>
    </row>
    <row r="1184" spans="1:14" x14ac:dyDescent="0.25">
      <c r="A1184" s="1">
        <v>1184</v>
      </c>
      <c r="B1184" s="4">
        <f t="shared" si="36"/>
        <v>1900</v>
      </c>
      <c r="C1184" s="4">
        <f t="shared" si="37"/>
        <v>1</v>
      </c>
      <c r="G1184" s="4" t="s">
        <v>74</v>
      </c>
      <c r="J1184" s="4" t="str">
        <f>IFERROR(VLOOKUP(I1184,Config!$A:$B,2,0),"")</f>
        <v/>
      </c>
      <c r="L1184" s="4" t="str">
        <f>IFERROR(VLOOKUP(I1184,Config!$A:$G,7,0),"")</f>
        <v/>
      </c>
      <c r="M1184" s="4" t="str">
        <f>IFERROR(VLOOKUP(I1184,Config!$A:$D,3,0),"")</f>
        <v/>
      </c>
      <c r="N1184" s="4" t="str">
        <f>IFERROR(VLOOKUP(I1184,Config!$A:$F,6,0),"")</f>
        <v/>
      </c>
    </row>
    <row r="1185" spans="1:14" x14ac:dyDescent="0.25">
      <c r="A1185" s="1">
        <v>1185</v>
      </c>
      <c r="B1185" s="4">
        <f t="shared" si="36"/>
        <v>1900</v>
      </c>
      <c r="C1185" s="4">
        <f t="shared" si="37"/>
        <v>1</v>
      </c>
      <c r="G1185" s="4" t="s">
        <v>74</v>
      </c>
      <c r="J1185" s="4" t="str">
        <f>IFERROR(VLOOKUP(I1185,Config!$A:$B,2,0),"")</f>
        <v/>
      </c>
      <c r="L1185" s="4" t="str">
        <f>IFERROR(VLOOKUP(I1185,Config!$A:$G,7,0),"")</f>
        <v/>
      </c>
      <c r="M1185" s="4" t="str">
        <f>IFERROR(VLOOKUP(I1185,Config!$A:$D,3,0),"")</f>
        <v/>
      </c>
      <c r="N1185" s="4" t="str">
        <f>IFERROR(VLOOKUP(I1185,Config!$A:$F,6,0),"")</f>
        <v/>
      </c>
    </row>
    <row r="1186" spans="1:14" x14ac:dyDescent="0.25">
      <c r="A1186" s="1">
        <v>1186</v>
      </c>
      <c r="B1186" s="4">
        <f t="shared" si="36"/>
        <v>1900</v>
      </c>
      <c r="C1186" s="4">
        <f t="shared" si="37"/>
        <v>1</v>
      </c>
      <c r="G1186" s="4" t="s">
        <v>74</v>
      </c>
      <c r="J1186" s="4" t="str">
        <f>IFERROR(VLOOKUP(I1186,Config!$A:$B,2,0),"")</f>
        <v/>
      </c>
      <c r="L1186" s="4" t="str">
        <f>IFERROR(VLOOKUP(I1186,Config!$A:$G,7,0),"")</f>
        <v/>
      </c>
      <c r="M1186" s="4" t="str">
        <f>IFERROR(VLOOKUP(I1186,Config!$A:$D,3,0),"")</f>
        <v/>
      </c>
      <c r="N1186" s="4" t="str">
        <f>IFERROR(VLOOKUP(I1186,Config!$A:$F,6,0),"")</f>
        <v/>
      </c>
    </row>
    <row r="1187" spans="1:14" x14ac:dyDescent="0.25">
      <c r="A1187" s="1">
        <v>1187</v>
      </c>
      <c r="B1187" s="4">
        <f t="shared" si="36"/>
        <v>1900</v>
      </c>
      <c r="C1187" s="4">
        <f t="shared" si="37"/>
        <v>1</v>
      </c>
      <c r="G1187" s="4" t="s">
        <v>74</v>
      </c>
      <c r="J1187" s="4" t="str">
        <f>IFERROR(VLOOKUP(I1187,Config!$A:$B,2,0),"")</f>
        <v/>
      </c>
      <c r="L1187" s="4" t="str">
        <f>IFERROR(VLOOKUP(I1187,Config!$A:$G,7,0),"")</f>
        <v/>
      </c>
      <c r="M1187" s="4" t="str">
        <f>IFERROR(VLOOKUP(I1187,Config!$A:$D,3,0),"")</f>
        <v/>
      </c>
      <c r="N1187" s="4" t="str">
        <f>IFERROR(VLOOKUP(I1187,Config!$A:$F,6,0),"")</f>
        <v/>
      </c>
    </row>
    <row r="1188" spans="1:14" x14ac:dyDescent="0.25">
      <c r="A1188" s="1">
        <v>1188</v>
      </c>
      <c r="B1188" s="4">
        <f t="shared" si="36"/>
        <v>1900</v>
      </c>
      <c r="C1188" s="4">
        <f t="shared" si="37"/>
        <v>1</v>
      </c>
      <c r="G1188" s="4" t="s">
        <v>74</v>
      </c>
      <c r="J1188" s="4" t="str">
        <f>IFERROR(VLOOKUP(I1188,Config!$A:$B,2,0),"")</f>
        <v/>
      </c>
      <c r="L1188" s="4" t="str">
        <f>IFERROR(VLOOKUP(I1188,Config!$A:$G,7,0),"")</f>
        <v/>
      </c>
      <c r="M1188" s="4" t="str">
        <f>IFERROR(VLOOKUP(I1188,Config!$A:$D,3,0),"")</f>
        <v/>
      </c>
      <c r="N1188" s="4" t="str">
        <f>IFERROR(VLOOKUP(I1188,Config!$A:$F,6,0),"")</f>
        <v/>
      </c>
    </row>
    <row r="1189" spans="1:14" x14ac:dyDescent="0.25">
      <c r="A1189" s="1">
        <v>1189</v>
      </c>
      <c r="B1189" s="4">
        <f t="shared" si="36"/>
        <v>1900</v>
      </c>
      <c r="C1189" s="4">
        <f t="shared" si="37"/>
        <v>1</v>
      </c>
      <c r="G1189" s="4" t="s">
        <v>74</v>
      </c>
      <c r="J1189" s="4" t="str">
        <f>IFERROR(VLOOKUP(I1189,Config!$A:$B,2,0),"")</f>
        <v/>
      </c>
      <c r="L1189" s="4" t="str">
        <f>IFERROR(VLOOKUP(I1189,Config!$A:$G,7,0),"")</f>
        <v/>
      </c>
      <c r="M1189" s="4" t="str">
        <f>IFERROR(VLOOKUP(I1189,Config!$A:$D,3,0),"")</f>
        <v/>
      </c>
      <c r="N1189" s="4" t="str">
        <f>IFERROR(VLOOKUP(I1189,Config!$A:$F,6,0),"")</f>
        <v/>
      </c>
    </row>
    <row r="1190" spans="1:14" x14ac:dyDescent="0.25">
      <c r="A1190" s="1">
        <v>1190</v>
      </c>
      <c r="B1190" s="4">
        <f t="shared" si="36"/>
        <v>1900</v>
      </c>
      <c r="C1190" s="4">
        <f t="shared" si="37"/>
        <v>1</v>
      </c>
      <c r="G1190" s="4" t="s">
        <v>74</v>
      </c>
      <c r="J1190" s="4" t="str">
        <f>IFERROR(VLOOKUP(I1190,Config!$A:$B,2,0),"")</f>
        <v/>
      </c>
      <c r="L1190" s="4" t="str">
        <f>IFERROR(VLOOKUP(I1190,Config!$A:$G,7,0),"")</f>
        <v/>
      </c>
      <c r="M1190" s="4" t="str">
        <f>IFERROR(VLOOKUP(I1190,Config!$A:$D,3,0),"")</f>
        <v/>
      </c>
      <c r="N1190" s="4" t="str">
        <f>IFERROR(VLOOKUP(I1190,Config!$A:$F,6,0),"")</f>
        <v/>
      </c>
    </row>
    <row r="1191" spans="1:14" x14ac:dyDescent="0.25">
      <c r="A1191" s="1">
        <v>1191</v>
      </c>
      <c r="B1191" s="4">
        <f t="shared" si="36"/>
        <v>1900</v>
      </c>
      <c r="C1191" s="4">
        <f t="shared" si="37"/>
        <v>1</v>
      </c>
      <c r="G1191" s="4" t="s">
        <v>74</v>
      </c>
      <c r="J1191" s="4" t="str">
        <f>IFERROR(VLOOKUP(I1191,Config!$A:$B,2,0),"")</f>
        <v/>
      </c>
      <c r="L1191" s="4" t="str">
        <f>IFERROR(VLOOKUP(I1191,Config!$A:$G,7,0),"")</f>
        <v/>
      </c>
      <c r="M1191" s="4" t="str">
        <f>IFERROR(VLOOKUP(I1191,Config!$A:$D,3,0),"")</f>
        <v/>
      </c>
      <c r="N1191" s="4" t="str">
        <f>IFERROR(VLOOKUP(I1191,Config!$A:$F,6,0),"")</f>
        <v/>
      </c>
    </row>
    <row r="1192" spans="1:14" x14ac:dyDescent="0.25">
      <c r="A1192" s="1">
        <v>1192</v>
      </c>
      <c r="B1192" s="4">
        <f t="shared" si="36"/>
        <v>1900</v>
      </c>
      <c r="C1192" s="4">
        <f t="shared" si="37"/>
        <v>1</v>
      </c>
      <c r="G1192" s="4" t="s">
        <v>74</v>
      </c>
      <c r="J1192" s="4" t="str">
        <f>IFERROR(VLOOKUP(I1192,Config!$A:$B,2,0),"")</f>
        <v/>
      </c>
      <c r="L1192" s="4" t="str">
        <f>IFERROR(VLOOKUP(I1192,Config!$A:$G,7,0),"")</f>
        <v/>
      </c>
      <c r="M1192" s="4" t="str">
        <f>IFERROR(VLOOKUP(I1192,Config!$A:$D,3,0),"")</f>
        <v/>
      </c>
      <c r="N1192" s="4" t="str">
        <f>IFERROR(VLOOKUP(I1192,Config!$A:$F,6,0),"")</f>
        <v/>
      </c>
    </row>
    <row r="1193" spans="1:14" x14ac:dyDescent="0.25">
      <c r="A1193" s="1">
        <v>1193</v>
      </c>
      <c r="B1193" s="4">
        <f t="shared" si="36"/>
        <v>1900</v>
      </c>
      <c r="C1193" s="4">
        <f t="shared" si="37"/>
        <v>1</v>
      </c>
      <c r="G1193" s="4" t="s">
        <v>74</v>
      </c>
      <c r="J1193" s="4" t="str">
        <f>IFERROR(VLOOKUP(I1193,Config!$A:$B,2,0),"")</f>
        <v/>
      </c>
      <c r="L1193" s="4" t="str">
        <f>IFERROR(VLOOKUP(I1193,Config!$A:$G,7,0),"")</f>
        <v/>
      </c>
      <c r="M1193" s="4" t="str">
        <f>IFERROR(VLOOKUP(I1193,Config!$A:$D,3,0),"")</f>
        <v/>
      </c>
      <c r="N1193" s="4" t="str">
        <f>IFERROR(VLOOKUP(I1193,Config!$A:$F,6,0),"")</f>
        <v/>
      </c>
    </row>
    <row r="1194" spans="1:14" x14ac:dyDescent="0.25">
      <c r="A1194" s="1">
        <v>1194</v>
      </c>
      <c r="B1194" s="4">
        <f t="shared" si="36"/>
        <v>1900</v>
      </c>
      <c r="C1194" s="4">
        <f t="shared" si="37"/>
        <v>1</v>
      </c>
      <c r="G1194" s="4" t="s">
        <v>74</v>
      </c>
      <c r="J1194" s="4" t="str">
        <f>IFERROR(VLOOKUP(I1194,Config!$A:$B,2,0),"")</f>
        <v/>
      </c>
      <c r="L1194" s="4" t="str">
        <f>IFERROR(VLOOKUP(I1194,Config!$A:$G,7,0),"")</f>
        <v/>
      </c>
      <c r="M1194" s="4" t="str">
        <f>IFERROR(VLOOKUP(I1194,Config!$A:$D,3,0),"")</f>
        <v/>
      </c>
      <c r="N1194" s="4" t="str">
        <f>IFERROR(VLOOKUP(I1194,Config!$A:$F,6,0),"")</f>
        <v/>
      </c>
    </row>
    <row r="1195" spans="1:14" x14ac:dyDescent="0.25">
      <c r="A1195" s="1">
        <v>1195</v>
      </c>
      <c r="B1195" s="4">
        <f t="shared" si="36"/>
        <v>1900</v>
      </c>
      <c r="C1195" s="4">
        <f t="shared" si="37"/>
        <v>1</v>
      </c>
      <c r="G1195" s="4" t="s">
        <v>74</v>
      </c>
      <c r="J1195" s="4" t="str">
        <f>IFERROR(VLOOKUP(I1195,Config!$A:$B,2,0),"")</f>
        <v/>
      </c>
      <c r="L1195" s="4" t="str">
        <f>IFERROR(VLOOKUP(I1195,Config!$A:$G,7,0),"")</f>
        <v/>
      </c>
      <c r="M1195" s="4" t="str">
        <f>IFERROR(VLOOKUP(I1195,Config!$A:$D,3,0),"")</f>
        <v/>
      </c>
      <c r="N1195" s="4" t="str">
        <f>IFERROR(VLOOKUP(I1195,Config!$A:$F,6,0),"")</f>
        <v/>
      </c>
    </row>
    <row r="1196" spans="1:14" x14ac:dyDescent="0.25">
      <c r="A1196" s="1">
        <v>1196</v>
      </c>
      <c r="B1196" s="4">
        <f t="shared" si="36"/>
        <v>1900</v>
      </c>
      <c r="C1196" s="4">
        <f t="shared" si="37"/>
        <v>1</v>
      </c>
      <c r="G1196" s="4" t="s">
        <v>74</v>
      </c>
      <c r="J1196" s="4" t="str">
        <f>IFERROR(VLOOKUP(I1196,Config!$A:$B,2,0),"")</f>
        <v/>
      </c>
      <c r="L1196" s="4" t="str">
        <f>IFERROR(VLOOKUP(I1196,Config!$A:$G,7,0),"")</f>
        <v/>
      </c>
      <c r="M1196" s="4" t="str">
        <f>IFERROR(VLOOKUP(I1196,Config!$A:$D,3,0),"")</f>
        <v/>
      </c>
      <c r="N1196" s="4" t="str">
        <f>IFERROR(VLOOKUP(I1196,Config!$A:$F,6,0),"")</f>
        <v/>
      </c>
    </row>
    <row r="1197" spans="1:14" x14ac:dyDescent="0.25">
      <c r="A1197" s="1">
        <v>1197</v>
      </c>
      <c r="B1197" s="4">
        <f t="shared" si="36"/>
        <v>1900</v>
      </c>
      <c r="C1197" s="4">
        <f t="shared" si="37"/>
        <v>1</v>
      </c>
      <c r="G1197" s="4" t="s">
        <v>74</v>
      </c>
      <c r="J1197" s="4" t="str">
        <f>IFERROR(VLOOKUP(I1197,Config!$A:$B,2,0),"")</f>
        <v/>
      </c>
      <c r="L1197" s="4" t="str">
        <f>IFERROR(VLOOKUP(I1197,Config!$A:$G,7,0),"")</f>
        <v/>
      </c>
      <c r="M1197" s="4" t="str">
        <f>IFERROR(VLOOKUP(I1197,Config!$A:$D,3,0),"")</f>
        <v/>
      </c>
      <c r="N1197" s="4" t="str">
        <f>IFERROR(VLOOKUP(I1197,Config!$A:$F,6,0),"")</f>
        <v/>
      </c>
    </row>
    <row r="1198" spans="1:14" x14ac:dyDescent="0.25">
      <c r="A1198" s="1">
        <v>1198</v>
      </c>
      <c r="B1198" s="4">
        <f t="shared" si="36"/>
        <v>1900</v>
      </c>
      <c r="C1198" s="4">
        <f t="shared" si="37"/>
        <v>1</v>
      </c>
      <c r="G1198" s="4" t="s">
        <v>74</v>
      </c>
      <c r="J1198" s="4" t="str">
        <f>IFERROR(VLOOKUP(I1198,Config!$A:$B,2,0),"")</f>
        <v/>
      </c>
      <c r="L1198" s="4" t="str">
        <f>IFERROR(VLOOKUP(I1198,Config!$A:$G,7,0),"")</f>
        <v/>
      </c>
      <c r="M1198" s="4" t="str">
        <f>IFERROR(VLOOKUP(I1198,Config!$A:$D,3,0),"")</f>
        <v/>
      </c>
      <c r="N1198" s="4" t="str">
        <f>IFERROR(VLOOKUP(I1198,Config!$A:$F,6,0),"")</f>
        <v/>
      </c>
    </row>
    <row r="1199" spans="1:14" x14ac:dyDescent="0.25">
      <c r="A1199" s="1">
        <v>1199</v>
      </c>
      <c r="B1199" s="4">
        <f t="shared" si="36"/>
        <v>1900</v>
      </c>
      <c r="C1199" s="4">
        <f t="shared" si="37"/>
        <v>1</v>
      </c>
      <c r="G1199" s="4" t="s">
        <v>74</v>
      </c>
      <c r="J1199" s="4" t="str">
        <f>IFERROR(VLOOKUP(I1199,Config!$A:$B,2,0),"")</f>
        <v/>
      </c>
      <c r="L1199" s="4" t="str">
        <f>IFERROR(VLOOKUP(I1199,Config!$A:$G,7,0),"")</f>
        <v/>
      </c>
      <c r="M1199" s="4" t="str">
        <f>IFERROR(VLOOKUP(I1199,Config!$A:$D,3,0),"")</f>
        <v/>
      </c>
      <c r="N1199" s="4" t="str">
        <f>IFERROR(VLOOKUP(I1199,Config!$A:$F,6,0),"")</f>
        <v/>
      </c>
    </row>
    <row r="1200" spans="1:14" x14ac:dyDescent="0.25">
      <c r="A1200" s="1">
        <v>1200</v>
      </c>
      <c r="B1200" s="4">
        <f t="shared" si="36"/>
        <v>1900</v>
      </c>
      <c r="C1200" s="4">
        <f t="shared" si="37"/>
        <v>1</v>
      </c>
      <c r="G1200" s="4" t="s">
        <v>74</v>
      </c>
      <c r="J1200" s="4" t="str">
        <f>IFERROR(VLOOKUP(I1200,Config!$A:$B,2,0),"")</f>
        <v/>
      </c>
      <c r="L1200" s="4" t="str">
        <f>IFERROR(VLOOKUP(I1200,Config!$A:$G,7,0),"")</f>
        <v/>
      </c>
      <c r="M1200" s="4" t="str">
        <f>IFERROR(VLOOKUP(I1200,Config!$A:$D,3,0),"")</f>
        <v/>
      </c>
      <c r="N1200" s="4" t="str">
        <f>IFERROR(VLOOKUP(I1200,Config!$A:$F,6,0),"")</f>
        <v/>
      </c>
    </row>
    <row r="1201" spans="1:14" x14ac:dyDescent="0.25">
      <c r="A1201" s="1">
        <v>1201</v>
      </c>
      <c r="B1201" s="4">
        <f t="shared" si="36"/>
        <v>1900</v>
      </c>
      <c r="C1201" s="4">
        <f t="shared" si="37"/>
        <v>1</v>
      </c>
      <c r="G1201" s="4" t="s">
        <v>74</v>
      </c>
      <c r="J1201" s="4" t="str">
        <f>IFERROR(VLOOKUP(I1201,Config!$A:$B,2,0),"")</f>
        <v/>
      </c>
      <c r="L1201" s="4" t="str">
        <f>IFERROR(VLOOKUP(I1201,Config!$A:$G,7,0),"")</f>
        <v/>
      </c>
      <c r="M1201" s="4" t="str">
        <f>IFERROR(VLOOKUP(I1201,Config!$A:$D,3,0),"")</f>
        <v/>
      </c>
      <c r="N1201" s="4" t="str">
        <f>IFERROR(VLOOKUP(I1201,Config!$A:$F,6,0),"")</f>
        <v/>
      </c>
    </row>
    <row r="1202" spans="1:14" x14ac:dyDescent="0.25">
      <c r="A1202" s="1">
        <v>1202</v>
      </c>
      <c r="B1202" s="4">
        <f t="shared" si="36"/>
        <v>1900</v>
      </c>
      <c r="C1202" s="4">
        <f t="shared" si="37"/>
        <v>1</v>
      </c>
      <c r="G1202" s="4" t="s">
        <v>74</v>
      </c>
      <c r="J1202" s="4" t="str">
        <f>IFERROR(VLOOKUP(I1202,Config!$A:$B,2,0),"")</f>
        <v/>
      </c>
      <c r="L1202" s="4" t="str">
        <f>IFERROR(VLOOKUP(I1202,Config!$A:$G,7,0),"")</f>
        <v/>
      </c>
      <c r="M1202" s="4" t="str">
        <f>IFERROR(VLOOKUP(I1202,Config!$A:$D,3,0),"")</f>
        <v/>
      </c>
      <c r="N1202" s="4" t="str">
        <f>IFERROR(VLOOKUP(I1202,Config!$A:$F,6,0),"")</f>
        <v/>
      </c>
    </row>
    <row r="1203" spans="1:14" x14ac:dyDescent="0.25">
      <c r="A1203" s="1">
        <v>1203</v>
      </c>
      <c r="B1203" s="4">
        <f t="shared" si="36"/>
        <v>1900</v>
      </c>
      <c r="C1203" s="4">
        <f t="shared" si="37"/>
        <v>1</v>
      </c>
      <c r="G1203" s="4" t="s">
        <v>74</v>
      </c>
      <c r="J1203" s="4" t="str">
        <f>IFERROR(VLOOKUP(I1203,Config!$A:$B,2,0),"")</f>
        <v/>
      </c>
      <c r="L1203" s="4" t="str">
        <f>IFERROR(VLOOKUP(I1203,Config!$A:$G,7,0),"")</f>
        <v/>
      </c>
      <c r="M1203" s="4" t="str">
        <f>IFERROR(VLOOKUP(I1203,Config!$A:$D,3,0),"")</f>
        <v/>
      </c>
      <c r="N1203" s="4" t="str">
        <f>IFERROR(VLOOKUP(I1203,Config!$A:$F,6,0),"")</f>
        <v/>
      </c>
    </row>
    <row r="1204" spans="1:14" x14ac:dyDescent="0.25">
      <c r="A1204" s="1">
        <v>1204</v>
      </c>
      <c r="B1204" s="4">
        <f t="shared" si="36"/>
        <v>1900</v>
      </c>
      <c r="C1204" s="4">
        <f t="shared" si="37"/>
        <v>1</v>
      </c>
      <c r="G1204" s="4" t="s">
        <v>74</v>
      </c>
      <c r="J1204" s="4" t="str">
        <f>IFERROR(VLOOKUP(I1204,Config!$A:$B,2,0),"")</f>
        <v/>
      </c>
      <c r="L1204" s="4" t="str">
        <f>IFERROR(VLOOKUP(I1204,Config!$A:$G,7,0),"")</f>
        <v/>
      </c>
      <c r="M1204" s="4" t="str">
        <f>IFERROR(VLOOKUP(I1204,Config!$A:$D,3,0),"")</f>
        <v/>
      </c>
      <c r="N1204" s="4" t="str">
        <f>IFERROR(VLOOKUP(I1204,Config!$A:$F,6,0),"")</f>
        <v/>
      </c>
    </row>
    <row r="1205" spans="1:14" x14ac:dyDescent="0.25">
      <c r="A1205" s="1">
        <v>1205</v>
      </c>
      <c r="B1205" s="4">
        <f t="shared" si="36"/>
        <v>1900</v>
      </c>
      <c r="C1205" s="4">
        <f t="shared" si="37"/>
        <v>1</v>
      </c>
      <c r="G1205" s="4" t="s">
        <v>74</v>
      </c>
      <c r="J1205" s="4" t="str">
        <f>IFERROR(VLOOKUP(I1205,Config!$A:$B,2,0),"")</f>
        <v/>
      </c>
      <c r="L1205" s="4" t="str">
        <f>IFERROR(VLOOKUP(I1205,Config!$A:$G,7,0),"")</f>
        <v/>
      </c>
      <c r="M1205" s="4" t="str">
        <f>IFERROR(VLOOKUP(I1205,Config!$A:$D,3,0),"")</f>
        <v/>
      </c>
      <c r="N1205" s="4" t="str">
        <f>IFERROR(VLOOKUP(I1205,Config!$A:$F,6,0),"")</f>
        <v/>
      </c>
    </row>
    <row r="1206" spans="1:14" x14ac:dyDescent="0.25">
      <c r="A1206" s="1">
        <v>1206</v>
      </c>
      <c r="B1206" s="4">
        <f t="shared" si="36"/>
        <v>1900</v>
      </c>
      <c r="C1206" s="4">
        <f t="shared" si="37"/>
        <v>1</v>
      </c>
      <c r="G1206" s="4" t="s">
        <v>74</v>
      </c>
      <c r="J1206" s="4" t="str">
        <f>IFERROR(VLOOKUP(I1206,Config!$A:$B,2,0),"")</f>
        <v/>
      </c>
      <c r="L1206" s="4" t="str">
        <f>IFERROR(VLOOKUP(I1206,Config!$A:$G,7,0),"")</f>
        <v/>
      </c>
      <c r="M1206" s="4" t="str">
        <f>IFERROR(VLOOKUP(I1206,Config!$A:$D,3,0),"")</f>
        <v/>
      </c>
      <c r="N1206" s="4" t="str">
        <f>IFERROR(VLOOKUP(I1206,Config!$A:$F,6,0),"")</f>
        <v/>
      </c>
    </row>
    <row r="1207" spans="1:14" x14ac:dyDescent="0.25">
      <c r="A1207" s="1">
        <v>1207</v>
      </c>
      <c r="B1207" s="4">
        <f t="shared" si="36"/>
        <v>1900</v>
      </c>
      <c r="C1207" s="4">
        <f t="shared" si="37"/>
        <v>1</v>
      </c>
      <c r="G1207" s="4" t="s">
        <v>74</v>
      </c>
      <c r="J1207" s="4" t="str">
        <f>IFERROR(VLOOKUP(I1207,Config!$A:$B,2,0),"")</f>
        <v/>
      </c>
      <c r="L1207" s="4" t="str">
        <f>IFERROR(VLOOKUP(I1207,Config!$A:$G,7,0),"")</f>
        <v/>
      </c>
      <c r="M1207" s="4" t="str">
        <f>IFERROR(VLOOKUP(I1207,Config!$A:$D,3,0),"")</f>
        <v/>
      </c>
      <c r="N1207" s="4" t="str">
        <f>IFERROR(VLOOKUP(I1207,Config!$A:$F,6,0),"")</f>
        <v/>
      </c>
    </row>
    <row r="1208" spans="1:14" x14ac:dyDescent="0.25">
      <c r="A1208" s="1">
        <v>1208</v>
      </c>
      <c r="B1208" s="4">
        <f t="shared" si="36"/>
        <v>1900</v>
      </c>
      <c r="C1208" s="4">
        <f t="shared" si="37"/>
        <v>1</v>
      </c>
      <c r="G1208" s="4" t="s">
        <v>74</v>
      </c>
      <c r="J1208" s="4" t="str">
        <f>IFERROR(VLOOKUP(I1208,Config!$A:$B,2,0),"")</f>
        <v/>
      </c>
      <c r="L1208" s="4" t="str">
        <f>IFERROR(VLOOKUP(I1208,Config!$A:$G,7,0),"")</f>
        <v/>
      </c>
      <c r="M1208" s="4" t="str">
        <f>IFERROR(VLOOKUP(I1208,Config!$A:$D,3,0),"")</f>
        <v/>
      </c>
      <c r="N1208" s="4" t="str">
        <f>IFERROR(VLOOKUP(I1208,Config!$A:$F,6,0),"")</f>
        <v/>
      </c>
    </row>
    <row r="1209" spans="1:14" x14ac:dyDescent="0.25">
      <c r="A1209" s="1">
        <v>1209</v>
      </c>
      <c r="B1209" s="4">
        <f t="shared" si="36"/>
        <v>1900</v>
      </c>
      <c r="C1209" s="4">
        <f t="shared" si="37"/>
        <v>1</v>
      </c>
      <c r="G1209" s="4" t="s">
        <v>74</v>
      </c>
      <c r="J1209" s="4" t="str">
        <f>IFERROR(VLOOKUP(I1209,Config!$A:$B,2,0),"")</f>
        <v/>
      </c>
      <c r="L1209" s="4" t="str">
        <f>IFERROR(VLOOKUP(I1209,Config!$A:$G,7,0),"")</f>
        <v/>
      </c>
      <c r="M1209" s="4" t="str">
        <f>IFERROR(VLOOKUP(I1209,Config!$A:$D,3,0),"")</f>
        <v/>
      </c>
      <c r="N1209" s="4" t="str">
        <f>IFERROR(VLOOKUP(I1209,Config!$A:$F,6,0),"")</f>
        <v/>
      </c>
    </row>
    <row r="1210" spans="1:14" x14ac:dyDescent="0.25">
      <c r="A1210" s="1">
        <v>1210</v>
      </c>
      <c r="B1210" s="4">
        <f t="shared" si="36"/>
        <v>1900</v>
      </c>
      <c r="C1210" s="4">
        <f t="shared" si="37"/>
        <v>1</v>
      </c>
      <c r="G1210" s="4" t="s">
        <v>74</v>
      </c>
      <c r="J1210" s="4" t="str">
        <f>IFERROR(VLOOKUP(I1210,Config!$A:$B,2,0),"")</f>
        <v/>
      </c>
      <c r="L1210" s="4" t="str">
        <f>IFERROR(VLOOKUP(I1210,Config!$A:$G,7,0),"")</f>
        <v/>
      </c>
      <c r="M1210" s="4" t="str">
        <f>IFERROR(VLOOKUP(I1210,Config!$A:$D,3,0),"")</f>
        <v/>
      </c>
      <c r="N1210" s="4" t="str">
        <f>IFERROR(VLOOKUP(I1210,Config!$A:$F,6,0),"")</f>
        <v/>
      </c>
    </row>
    <row r="1211" spans="1:14" x14ac:dyDescent="0.25">
      <c r="A1211" s="1">
        <v>1211</v>
      </c>
      <c r="B1211" s="4">
        <f t="shared" si="36"/>
        <v>1900</v>
      </c>
      <c r="C1211" s="4">
        <f t="shared" si="37"/>
        <v>1</v>
      </c>
      <c r="G1211" s="4" t="s">
        <v>74</v>
      </c>
      <c r="J1211" s="4" t="str">
        <f>IFERROR(VLOOKUP(I1211,Config!$A:$B,2,0),"")</f>
        <v/>
      </c>
      <c r="L1211" s="4" t="str">
        <f>IFERROR(VLOOKUP(I1211,Config!$A:$G,7,0),"")</f>
        <v/>
      </c>
      <c r="M1211" s="4" t="str">
        <f>IFERROR(VLOOKUP(I1211,Config!$A:$D,3,0),"")</f>
        <v/>
      </c>
      <c r="N1211" s="4" t="str">
        <f>IFERROR(VLOOKUP(I1211,Config!$A:$F,6,0),"")</f>
        <v/>
      </c>
    </row>
    <row r="1212" spans="1:14" x14ac:dyDescent="0.25">
      <c r="A1212" s="1">
        <v>1212</v>
      </c>
      <c r="B1212" s="4">
        <f t="shared" si="36"/>
        <v>1900</v>
      </c>
      <c r="C1212" s="4">
        <f t="shared" si="37"/>
        <v>1</v>
      </c>
      <c r="G1212" s="4" t="s">
        <v>74</v>
      </c>
      <c r="J1212" s="4" t="str">
        <f>IFERROR(VLOOKUP(I1212,Config!$A:$B,2,0),"")</f>
        <v/>
      </c>
      <c r="L1212" s="4" t="str">
        <f>IFERROR(VLOOKUP(I1212,Config!$A:$G,7,0),"")</f>
        <v/>
      </c>
      <c r="M1212" s="4" t="str">
        <f>IFERROR(VLOOKUP(I1212,Config!$A:$D,3,0),"")</f>
        <v/>
      </c>
      <c r="N1212" s="4" t="str">
        <f>IFERROR(VLOOKUP(I1212,Config!$A:$F,6,0),"")</f>
        <v/>
      </c>
    </row>
    <row r="1213" spans="1:14" x14ac:dyDescent="0.25">
      <c r="A1213" s="1">
        <v>1213</v>
      </c>
      <c r="B1213" s="4">
        <f t="shared" si="36"/>
        <v>1900</v>
      </c>
      <c r="C1213" s="4">
        <f t="shared" si="37"/>
        <v>1</v>
      </c>
      <c r="G1213" s="4" t="s">
        <v>74</v>
      </c>
      <c r="J1213" s="4" t="str">
        <f>IFERROR(VLOOKUP(I1213,Config!$A:$B,2,0),"")</f>
        <v/>
      </c>
      <c r="L1213" s="4" t="str">
        <f>IFERROR(VLOOKUP(I1213,Config!$A:$G,7,0),"")</f>
        <v/>
      </c>
      <c r="M1213" s="4" t="str">
        <f>IFERROR(VLOOKUP(I1213,Config!$A:$D,3,0),"")</f>
        <v/>
      </c>
      <c r="N1213" s="4" t="str">
        <f>IFERROR(VLOOKUP(I1213,Config!$A:$F,6,0),"")</f>
        <v/>
      </c>
    </row>
    <row r="1214" spans="1:14" x14ac:dyDescent="0.25">
      <c r="A1214" s="1">
        <v>1214</v>
      </c>
      <c r="B1214" s="4">
        <f t="shared" si="36"/>
        <v>1900</v>
      </c>
      <c r="C1214" s="4">
        <f t="shared" si="37"/>
        <v>1</v>
      </c>
      <c r="G1214" s="4" t="s">
        <v>74</v>
      </c>
      <c r="J1214" s="4" t="str">
        <f>IFERROR(VLOOKUP(I1214,Config!$A:$B,2,0),"")</f>
        <v/>
      </c>
      <c r="L1214" s="4" t="str">
        <f>IFERROR(VLOOKUP(I1214,Config!$A:$G,7,0),"")</f>
        <v/>
      </c>
      <c r="M1214" s="4" t="str">
        <f>IFERROR(VLOOKUP(I1214,Config!$A:$D,3,0),"")</f>
        <v/>
      </c>
      <c r="N1214" s="4" t="str">
        <f>IFERROR(VLOOKUP(I1214,Config!$A:$F,6,0),"")</f>
        <v/>
      </c>
    </row>
    <row r="1215" spans="1:14" x14ac:dyDescent="0.25">
      <c r="A1215" s="1">
        <v>1215</v>
      </c>
      <c r="B1215" s="4">
        <f t="shared" si="36"/>
        <v>1900</v>
      </c>
      <c r="C1215" s="4">
        <f t="shared" si="37"/>
        <v>1</v>
      </c>
      <c r="G1215" s="4" t="s">
        <v>74</v>
      </c>
      <c r="J1215" s="4" t="str">
        <f>IFERROR(VLOOKUP(I1215,Config!$A:$B,2,0),"")</f>
        <v/>
      </c>
      <c r="L1215" s="4" t="str">
        <f>IFERROR(VLOOKUP(I1215,Config!$A:$G,7,0),"")</f>
        <v/>
      </c>
      <c r="M1215" s="4" t="str">
        <f>IFERROR(VLOOKUP(I1215,Config!$A:$D,3,0),"")</f>
        <v/>
      </c>
      <c r="N1215" s="4" t="str">
        <f>IFERROR(VLOOKUP(I1215,Config!$A:$F,6,0),"")</f>
        <v/>
      </c>
    </row>
    <row r="1216" spans="1:14" x14ac:dyDescent="0.25">
      <c r="A1216" s="1">
        <v>1216</v>
      </c>
      <c r="B1216" s="4">
        <f t="shared" si="36"/>
        <v>1900</v>
      </c>
      <c r="C1216" s="4">
        <f t="shared" si="37"/>
        <v>1</v>
      </c>
      <c r="G1216" s="4" t="s">
        <v>74</v>
      </c>
      <c r="J1216" s="4" t="str">
        <f>IFERROR(VLOOKUP(I1216,Config!$A:$B,2,0),"")</f>
        <v/>
      </c>
      <c r="L1216" s="4" t="str">
        <f>IFERROR(VLOOKUP(I1216,Config!$A:$G,7,0),"")</f>
        <v/>
      </c>
      <c r="M1216" s="4" t="str">
        <f>IFERROR(VLOOKUP(I1216,Config!$A:$D,3,0),"")</f>
        <v/>
      </c>
      <c r="N1216" s="4" t="str">
        <f>IFERROR(VLOOKUP(I1216,Config!$A:$F,6,0),"")</f>
        <v/>
      </c>
    </row>
    <row r="1217" spans="1:14" x14ac:dyDescent="0.25">
      <c r="A1217" s="1">
        <v>1217</v>
      </c>
      <c r="B1217" s="4">
        <f t="shared" ref="B1217:B1280" si="38">YEAR(D1217)</f>
        <v>1900</v>
      </c>
      <c r="C1217" s="4">
        <f t="shared" ref="C1217:C1280" si="39">MONTH(D1217)</f>
        <v>1</v>
      </c>
      <c r="G1217" s="4" t="s">
        <v>74</v>
      </c>
      <c r="J1217" s="4" t="str">
        <f>IFERROR(VLOOKUP(I1217,Config!$A:$B,2,0),"")</f>
        <v/>
      </c>
      <c r="L1217" s="4" t="str">
        <f>IFERROR(VLOOKUP(I1217,Config!$A:$G,7,0),"")</f>
        <v/>
      </c>
      <c r="M1217" s="4" t="str">
        <f>IFERROR(VLOOKUP(I1217,Config!$A:$D,3,0),"")</f>
        <v/>
      </c>
      <c r="N1217" s="4" t="str">
        <f>IFERROR(VLOOKUP(I1217,Config!$A:$F,6,0),"")</f>
        <v/>
      </c>
    </row>
    <row r="1218" spans="1:14" x14ac:dyDescent="0.25">
      <c r="A1218" s="1">
        <v>1218</v>
      </c>
      <c r="B1218" s="4">
        <f t="shared" si="38"/>
        <v>1900</v>
      </c>
      <c r="C1218" s="4">
        <f t="shared" si="39"/>
        <v>1</v>
      </c>
      <c r="G1218" s="4" t="s">
        <v>74</v>
      </c>
      <c r="J1218" s="4" t="str">
        <f>IFERROR(VLOOKUP(I1218,Config!$A:$B,2,0),"")</f>
        <v/>
      </c>
      <c r="L1218" s="4" t="str">
        <f>IFERROR(VLOOKUP(I1218,Config!$A:$G,7,0),"")</f>
        <v/>
      </c>
      <c r="M1218" s="4" t="str">
        <f>IFERROR(VLOOKUP(I1218,Config!$A:$D,3,0),"")</f>
        <v/>
      </c>
      <c r="N1218" s="4" t="str">
        <f>IFERROR(VLOOKUP(I1218,Config!$A:$F,6,0),"")</f>
        <v/>
      </c>
    </row>
    <row r="1219" spans="1:14" x14ac:dyDescent="0.25">
      <c r="A1219" s="1">
        <v>1219</v>
      </c>
      <c r="B1219" s="4">
        <f t="shared" si="38"/>
        <v>1900</v>
      </c>
      <c r="C1219" s="4">
        <f t="shared" si="39"/>
        <v>1</v>
      </c>
      <c r="G1219" s="4" t="s">
        <v>74</v>
      </c>
      <c r="J1219" s="4" t="str">
        <f>IFERROR(VLOOKUP(I1219,Config!$A:$B,2,0),"")</f>
        <v/>
      </c>
      <c r="L1219" s="4" t="str">
        <f>IFERROR(VLOOKUP(I1219,Config!$A:$G,7,0),"")</f>
        <v/>
      </c>
      <c r="M1219" s="4" t="str">
        <f>IFERROR(VLOOKUP(I1219,Config!$A:$D,3,0),"")</f>
        <v/>
      </c>
      <c r="N1219" s="4" t="str">
        <f>IFERROR(VLOOKUP(I1219,Config!$A:$F,6,0),"")</f>
        <v/>
      </c>
    </row>
    <row r="1220" spans="1:14" x14ac:dyDescent="0.25">
      <c r="A1220" s="1">
        <v>1220</v>
      </c>
      <c r="B1220" s="4">
        <f t="shared" si="38"/>
        <v>1900</v>
      </c>
      <c r="C1220" s="4">
        <f t="shared" si="39"/>
        <v>1</v>
      </c>
      <c r="G1220" s="4" t="s">
        <v>74</v>
      </c>
      <c r="J1220" s="4" t="str">
        <f>IFERROR(VLOOKUP(I1220,Config!$A:$B,2,0),"")</f>
        <v/>
      </c>
      <c r="L1220" s="4" t="str">
        <f>IFERROR(VLOOKUP(I1220,Config!$A:$G,7,0),"")</f>
        <v/>
      </c>
      <c r="M1220" s="4" t="str">
        <f>IFERROR(VLOOKUP(I1220,Config!$A:$D,3,0),"")</f>
        <v/>
      </c>
      <c r="N1220" s="4" t="str">
        <f>IFERROR(VLOOKUP(I1220,Config!$A:$F,6,0),"")</f>
        <v/>
      </c>
    </row>
    <row r="1221" spans="1:14" x14ac:dyDescent="0.25">
      <c r="A1221" s="1">
        <v>1221</v>
      </c>
      <c r="B1221" s="4">
        <f t="shared" si="38"/>
        <v>1900</v>
      </c>
      <c r="C1221" s="4">
        <f t="shared" si="39"/>
        <v>1</v>
      </c>
      <c r="G1221" s="4" t="s">
        <v>74</v>
      </c>
      <c r="J1221" s="4" t="str">
        <f>IFERROR(VLOOKUP(I1221,Config!$A:$B,2,0),"")</f>
        <v/>
      </c>
      <c r="L1221" s="4" t="str">
        <f>IFERROR(VLOOKUP(I1221,Config!$A:$G,7,0),"")</f>
        <v/>
      </c>
      <c r="M1221" s="4" t="str">
        <f>IFERROR(VLOOKUP(I1221,Config!$A:$D,3,0),"")</f>
        <v/>
      </c>
      <c r="N1221" s="4" t="str">
        <f>IFERROR(VLOOKUP(I1221,Config!$A:$F,6,0),"")</f>
        <v/>
      </c>
    </row>
    <row r="1222" spans="1:14" x14ac:dyDescent="0.25">
      <c r="A1222" s="1">
        <v>1222</v>
      </c>
      <c r="B1222" s="4">
        <f t="shared" si="38"/>
        <v>1900</v>
      </c>
      <c r="C1222" s="4">
        <f t="shared" si="39"/>
        <v>1</v>
      </c>
      <c r="G1222" s="4" t="s">
        <v>74</v>
      </c>
      <c r="J1222" s="4" t="str">
        <f>IFERROR(VLOOKUP(I1222,Config!$A:$B,2,0),"")</f>
        <v/>
      </c>
      <c r="L1222" s="4" t="str">
        <f>IFERROR(VLOOKUP(I1222,Config!$A:$G,7,0),"")</f>
        <v/>
      </c>
      <c r="M1222" s="4" t="str">
        <f>IFERROR(VLOOKUP(I1222,Config!$A:$D,3,0),"")</f>
        <v/>
      </c>
      <c r="N1222" s="4" t="str">
        <f>IFERROR(VLOOKUP(I1222,Config!$A:$F,6,0),"")</f>
        <v/>
      </c>
    </row>
    <row r="1223" spans="1:14" x14ac:dyDescent="0.25">
      <c r="A1223" s="1">
        <v>1223</v>
      </c>
      <c r="B1223" s="4">
        <f t="shared" si="38"/>
        <v>1900</v>
      </c>
      <c r="C1223" s="4">
        <f t="shared" si="39"/>
        <v>1</v>
      </c>
      <c r="G1223" s="4" t="s">
        <v>74</v>
      </c>
      <c r="J1223" s="4" t="str">
        <f>IFERROR(VLOOKUP(I1223,Config!$A:$B,2,0),"")</f>
        <v/>
      </c>
      <c r="L1223" s="4" t="str">
        <f>IFERROR(VLOOKUP(I1223,Config!$A:$G,7,0),"")</f>
        <v/>
      </c>
      <c r="M1223" s="4" t="str">
        <f>IFERROR(VLOOKUP(I1223,Config!$A:$D,3,0),"")</f>
        <v/>
      </c>
      <c r="N1223" s="4" t="str">
        <f>IFERROR(VLOOKUP(I1223,Config!$A:$F,6,0),"")</f>
        <v/>
      </c>
    </row>
    <row r="1224" spans="1:14" x14ac:dyDescent="0.25">
      <c r="A1224" s="1">
        <v>1224</v>
      </c>
      <c r="B1224" s="4">
        <f t="shared" si="38"/>
        <v>1900</v>
      </c>
      <c r="C1224" s="4">
        <f t="shared" si="39"/>
        <v>1</v>
      </c>
      <c r="G1224" s="4" t="s">
        <v>74</v>
      </c>
      <c r="J1224" s="4" t="str">
        <f>IFERROR(VLOOKUP(I1224,Config!$A:$B,2,0),"")</f>
        <v/>
      </c>
      <c r="L1224" s="4" t="str">
        <f>IFERROR(VLOOKUP(I1224,Config!$A:$G,7,0),"")</f>
        <v/>
      </c>
      <c r="M1224" s="4" t="str">
        <f>IFERROR(VLOOKUP(I1224,Config!$A:$D,3,0),"")</f>
        <v/>
      </c>
      <c r="N1224" s="4" t="str">
        <f>IFERROR(VLOOKUP(I1224,Config!$A:$F,6,0),"")</f>
        <v/>
      </c>
    </row>
    <row r="1225" spans="1:14" x14ac:dyDescent="0.25">
      <c r="A1225" s="1">
        <v>1225</v>
      </c>
      <c r="B1225" s="4">
        <f t="shared" si="38"/>
        <v>1900</v>
      </c>
      <c r="C1225" s="4">
        <f t="shared" si="39"/>
        <v>1</v>
      </c>
      <c r="G1225" s="4" t="s">
        <v>74</v>
      </c>
      <c r="J1225" s="4" t="str">
        <f>IFERROR(VLOOKUP(I1225,Config!$A:$B,2,0),"")</f>
        <v/>
      </c>
      <c r="L1225" s="4" t="str">
        <f>IFERROR(VLOOKUP(I1225,Config!$A:$G,7,0),"")</f>
        <v/>
      </c>
      <c r="M1225" s="4" t="str">
        <f>IFERROR(VLOOKUP(I1225,Config!$A:$D,3,0),"")</f>
        <v/>
      </c>
      <c r="N1225" s="4" t="str">
        <f>IFERROR(VLOOKUP(I1225,Config!$A:$F,6,0),"")</f>
        <v/>
      </c>
    </row>
    <row r="1226" spans="1:14" x14ac:dyDescent="0.25">
      <c r="A1226" s="1">
        <v>1226</v>
      </c>
      <c r="B1226" s="4">
        <f t="shared" si="38"/>
        <v>1900</v>
      </c>
      <c r="C1226" s="4">
        <f t="shared" si="39"/>
        <v>1</v>
      </c>
      <c r="G1226" s="4" t="s">
        <v>74</v>
      </c>
      <c r="J1226" s="4" t="str">
        <f>IFERROR(VLOOKUP(I1226,Config!$A:$B,2,0),"")</f>
        <v/>
      </c>
      <c r="L1226" s="4" t="str">
        <f>IFERROR(VLOOKUP(I1226,Config!$A:$G,7,0),"")</f>
        <v/>
      </c>
      <c r="M1226" s="4" t="str">
        <f>IFERROR(VLOOKUP(I1226,Config!$A:$D,3,0),"")</f>
        <v/>
      </c>
      <c r="N1226" s="4" t="str">
        <f>IFERROR(VLOOKUP(I1226,Config!$A:$F,6,0),"")</f>
        <v/>
      </c>
    </row>
    <row r="1227" spans="1:14" x14ac:dyDescent="0.25">
      <c r="A1227" s="1">
        <v>1227</v>
      </c>
      <c r="B1227" s="4">
        <f t="shared" si="38"/>
        <v>1900</v>
      </c>
      <c r="C1227" s="4">
        <f t="shared" si="39"/>
        <v>1</v>
      </c>
      <c r="G1227" s="4" t="s">
        <v>74</v>
      </c>
      <c r="J1227" s="4" t="str">
        <f>IFERROR(VLOOKUP(I1227,Config!$A:$B,2,0),"")</f>
        <v/>
      </c>
      <c r="L1227" s="4" t="str">
        <f>IFERROR(VLOOKUP(I1227,Config!$A:$G,7,0),"")</f>
        <v/>
      </c>
      <c r="M1227" s="4" t="str">
        <f>IFERROR(VLOOKUP(I1227,Config!$A:$D,3,0),"")</f>
        <v/>
      </c>
      <c r="N1227" s="4" t="str">
        <f>IFERROR(VLOOKUP(I1227,Config!$A:$F,6,0),"")</f>
        <v/>
      </c>
    </row>
    <row r="1228" spans="1:14" x14ac:dyDescent="0.25">
      <c r="A1228" s="1">
        <v>1228</v>
      </c>
      <c r="B1228" s="4">
        <f t="shared" si="38"/>
        <v>1900</v>
      </c>
      <c r="C1228" s="4">
        <f t="shared" si="39"/>
        <v>1</v>
      </c>
      <c r="G1228" s="4" t="s">
        <v>74</v>
      </c>
      <c r="J1228" s="4" t="str">
        <f>IFERROR(VLOOKUP(I1228,Config!$A:$B,2,0),"")</f>
        <v/>
      </c>
      <c r="L1228" s="4" t="str">
        <f>IFERROR(VLOOKUP(I1228,Config!$A:$G,7,0),"")</f>
        <v/>
      </c>
      <c r="M1228" s="4" t="str">
        <f>IFERROR(VLOOKUP(I1228,Config!$A:$D,3,0),"")</f>
        <v/>
      </c>
      <c r="N1228" s="4" t="str">
        <f>IFERROR(VLOOKUP(I1228,Config!$A:$F,6,0),"")</f>
        <v/>
      </c>
    </row>
    <row r="1229" spans="1:14" x14ac:dyDescent="0.25">
      <c r="A1229" s="1">
        <v>1229</v>
      </c>
      <c r="B1229" s="4">
        <f t="shared" si="38"/>
        <v>1900</v>
      </c>
      <c r="C1229" s="4">
        <f t="shared" si="39"/>
        <v>1</v>
      </c>
      <c r="G1229" s="4" t="s">
        <v>74</v>
      </c>
      <c r="J1229" s="4" t="str">
        <f>IFERROR(VLOOKUP(I1229,Config!$A:$B,2,0),"")</f>
        <v/>
      </c>
      <c r="L1229" s="4" t="str">
        <f>IFERROR(VLOOKUP(I1229,Config!$A:$G,7,0),"")</f>
        <v/>
      </c>
      <c r="M1229" s="4" t="str">
        <f>IFERROR(VLOOKUP(I1229,Config!$A:$D,3,0),"")</f>
        <v/>
      </c>
      <c r="N1229" s="4" t="str">
        <f>IFERROR(VLOOKUP(I1229,Config!$A:$F,6,0),"")</f>
        <v/>
      </c>
    </row>
    <row r="1230" spans="1:14" x14ac:dyDescent="0.25">
      <c r="A1230" s="1">
        <v>1230</v>
      </c>
      <c r="B1230" s="4">
        <f t="shared" si="38"/>
        <v>1900</v>
      </c>
      <c r="C1230" s="4">
        <f t="shared" si="39"/>
        <v>1</v>
      </c>
      <c r="G1230" s="4" t="s">
        <v>74</v>
      </c>
      <c r="J1230" s="4" t="str">
        <f>IFERROR(VLOOKUP(I1230,Config!$A:$B,2,0),"")</f>
        <v/>
      </c>
      <c r="L1230" s="4" t="str">
        <f>IFERROR(VLOOKUP(I1230,Config!$A:$G,7,0),"")</f>
        <v/>
      </c>
      <c r="M1230" s="4" t="str">
        <f>IFERROR(VLOOKUP(I1230,Config!$A:$D,3,0),"")</f>
        <v/>
      </c>
      <c r="N1230" s="4" t="str">
        <f>IFERROR(VLOOKUP(I1230,Config!$A:$F,6,0),"")</f>
        <v/>
      </c>
    </row>
    <row r="1231" spans="1:14" x14ac:dyDescent="0.25">
      <c r="A1231" s="1">
        <v>1231</v>
      </c>
      <c r="B1231" s="4">
        <f t="shared" si="38"/>
        <v>1900</v>
      </c>
      <c r="C1231" s="4">
        <f t="shared" si="39"/>
        <v>1</v>
      </c>
      <c r="G1231" s="4" t="s">
        <v>74</v>
      </c>
      <c r="J1231" s="4" t="str">
        <f>IFERROR(VLOOKUP(I1231,Config!$A:$B,2,0),"")</f>
        <v/>
      </c>
      <c r="L1231" s="4" t="str">
        <f>IFERROR(VLOOKUP(I1231,Config!$A:$G,7,0),"")</f>
        <v/>
      </c>
      <c r="M1231" s="4" t="str">
        <f>IFERROR(VLOOKUP(I1231,Config!$A:$D,3,0),"")</f>
        <v/>
      </c>
      <c r="N1231" s="4" t="str">
        <f>IFERROR(VLOOKUP(I1231,Config!$A:$F,6,0),"")</f>
        <v/>
      </c>
    </row>
    <row r="1232" spans="1:14" x14ac:dyDescent="0.25">
      <c r="A1232" s="1">
        <v>1232</v>
      </c>
      <c r="B1232" s="4">
        <f t="shared" si="38"/>
        <v>1900</v>
      </c>
      <c r="C1232" s="4">
        <f t="shared" si="39"/>
        <v>1</v>
      </c>
      <c r="G1232" s="4" t="s">
        <v>74</v>
      </c>
      <c r="J1232" s="4" t="str">
        <f>IFERROR(VLOOKUP(I1232,Config!$A:$B,2,0),"")</f>
        <v/>
      </c>
      <c r="L1232" s="4" t="str">
        <f>IFERROR(VLOOKUP(I1232,Config!$A:$G,7,0),"")</f>
        <v/>
      </c>
      <c r="M1232" s="4" t="str">
        <f>IFERROR(VLOOKUP(I1232,Config!$A:$D,3,0),"")</f>
        <v/>
      </c>
      <c r="N1232" s="4" t="str">
        <f>IFERROR(VLOOKUP(I1232,Config!$A:$F,6,0),"")</f>
        <v/>
      </c>
    </row>
    <row r="1233" spans="1:14" x14ac:dyDescent="0.25">
      <c r="A1233" s="1">
        <v>1233</v>
      </c>
      <c r="B1233" s="4">
        <f t="shared" si="38"/>
        <v>1900</v>
      </c>
      <c r="C1233" s="4">
        <f t="shared" si="39"/>
        <v>1</v>
      </c>
      <c r="G1233" s="4" t="s">
        <v>74</v>
      </c>
      <c r="J1233" s="4" t="str">
        <f>IFERROR(VLOOKUP(I1233,Config!$A:$B,2,0),"")</f>
        <v/>
      </c>
      <c r="L1233" s="4" t="str">
        <f>IFERROR(VLOOKUP(I1233,Config!$A:$G,7,0),"")</f>
        <v/>
      </c>
      <c r="M1233" s="4" t="str">
        <f>IFERROR(VLOOKUP(I1233,Config!$A:$D,3,0),"")</f>
        <v/>
      </c>
      <c r="N1233" s="4" t="str">
        <f>IFERROR(VLOOKUP(I1233,Config!$A:$F,6,0),"")</f>
        <v/>
      </c>
    </row>
    <row r="1234" spans="1:14" x14ac:dyDescent="0.25">
      <c r="A1234" s="1">
        <v>1234</v>
      </c>
      <c r="B1234" s="4">
        <f t="shared" si="38"/>
        <v>1900</v>
      </c>
      <c r="C1234" s="4">
        <f t="shared" si="39"/>
        <v>1</v>
      </c>
      <c r="G1234" s="4" t="s">
        <v>74</v>
      </c>
      <c r="J1234" s="4" t="str">
        <f>IFERROR(VLOOKUP(I1234,Config!$A:$B,2,0),"")</f>
        <v/>
      </c>
      <c r="L1234" s="4" t="str">
        <f>IFERROR(VLOOKUP(I1234,Config!$A:$G,7,0),"")</f>
        <v/>
      </c>
      <c r="M1234" s="4" t="str">
        <f>IFERROR(VLOOKUP(I1234,Config!$A:$D,3,0),"")</f>
        <v/>
      </c>
      <c r="N1234" s="4" t="str">
        <f>IFERROR(VLOOKUP(I1234,Config!$A:$F,6,0),"")</f>
        <v/>
      </c>
    </row>
    <row r="1235" spans="1:14" x14ac:dyDescent="0.25">
      <c r="A1235" s="1">
        <v>1235</v>
      </c>
      <c r="B1235" s="4">
        <f t="shared" si="38"/>
        <v>1900</v>
      </c>
      <c r="C1235" s="4">
        <f t="shared" si="39"/>
        <v>1</v>
      </c>
      <c r="G1235" s="4" t="s">
        <v>74</v>
      </c>
      <c r="J1235" s="4" t="str">
        <f>IFERROR(VLOOKUP(I1235,Config!$A:$B,2,0),"")</f>
        <v/>
      </c>
      <c r="L1235" s="4" t="str">
        <f>IFERROR(VLOOKUP(I1235,Config!$A:$G,7,0),"")</f>
        <v/>
      </c>
      <c r="M1235" s="4" t="str">
        <f>IFERROR(VLOOKUP(I1235,Config!$A:$D,3,0),"")</f>
        <v/>
      </c>
      <c r="N1235" s="4" t="str">
        <f>IFERROR(VLOOKUP(I1235,Config!$A:$F,6,0),"")</f>
        <v/>
      </c>
    </row>
    <row r="1236" spans="1:14" x14ac:dyDescent="0.25">
      <c r="A1236" s="1">
        <v>1236</v>
      </c>
      <c r="B1236" s="4">
        <f t="shared" si="38"/>
        <v>1900</v>
      </c>
      <c r="C1236" s="4">
        <f t="shared" si="39"/>
        <v>1</v>
      </c>
      <c r="G1236" s="4" t="s">
        <v>74</v>
      </c>
      <c r="J1236" s="4" t="str">
        <f>IFERROR(VLOOKUP(I1236,Config!$A:$B,2,0),"")</f>
        <v/>
      </c>
      <c r="L1236" s="4" t="str">
        <f>IFERROR(VLOOKUP(I1236,Config!$A:$G,7,0),"")</f>
        <v/>
      </c>
      <c r="M1236" s="4" t="str">
        <f>IFERROR(VLOOKUP(I1236,Config!$A:$D,3,0),"")</f>
        <v/>
      </c>
      <c r="N1236" s="4" t="str">
        <f>IFERROR(VLOOKUP(I1236,Config!$A:$F,6,0),"")</f>
        <v/>
      </c>
    </row>
    <row r="1237" spans="1:14" x14ac:dyDescent="0.25">
      <c r="A1237" s="1">
        <v>1237</v>
      </c>
      <c r="B1237" s="4">
        <f t="shared" si="38"/>
        <v>1900</v>
      </c>
      <c r="C1237" s="4">
        <f t="shared" si="39"/>
        <v>1</v>
      </c>
      <c r="G1237" s="4" t="s">
        <v>74</v>
      </c>
      <c r="J1237" s="4" t="str">
        <f>IFERROR(VLOOKUP(I1237,Config!$A:$B,2,0),"")</f>
        <v/>
      </c>
      <c r="L1237" s="4" t="str">
        <f>IFERROR(VLOOKUP(I1237,Config!$A:$G,7,0),"")</f>
        <v/>
      </c>
      <c r="M1237" s="4" t="str">
        <f>IFERROR(VLOOKUP(I1237,Config!$A:$D,3,0),"")</f>
        <v/>
      </c>
      <c r="N1237" s="4" t="str">
        <f>IFERROR(VLOOKUP(I1237,Config!$A:$F,6,0),"")</f>
        <v/>
      </c>
    </row>
    <row r="1238" spans="1:14" x14ac:dyDescent="0.25">
      <c r="A1238" s="1">
        <v>1238</v>
      </c>
      <c r="B1238" s="4">
        <f t="shared" si="38"/>
        <v>1900</v>
      </c>
      <c r="C1238" s="4">
        <f t="shared" si="39"/>
        <v>1</v>
      </c>
      <c r="G1238" s="4" t="s">
        <v>74</v>
      </c>
      <c r="J1238" s="4" t="str">
        <f>IFERROR(VLOOKUP(I1238,Config!$A:$B,2,0),"")</f>
        <v/>
      </c>
      <c r="L1238" s="4" t="str">
        <f>IFERROR(VLOOKUP(I1238,Config!$A:$G,7,0),"")</f>
        <v/>
      </c>
      <c r="M1238" s="4" t="str">
        <f>IFERROR(VLOOKUP(I1238,Config!$A:$D,3,0),"")</f>
        <v/>
      </c>
      <c r="N1238" s="4" t="str">
        <f>IFERROR(VLOOKUP(I1238,Config!$A:$F,6,0),"")</f>
        <v/>
      </c>
    </row>
    <row r="1239" spans="1:14" x14ac:dyDescent="0.25">
      <c r="A1239" s="1">
        <v>1239</v>
      </c>
      <c r="B1239" s="4">
        <f t="shared" si="38"/>
        <v>1900</v>
      </c>
      <c r="C1239" s="4">
        <f t="shared" si="39"/>
        <v>1</v>
      </c>
      <c r="G1239" s="4" t="s">
        <v>74</v>
      </c>
      <c r="J1239" s="4" t="str">
        <f>IFERROR(VLOOKUP(I1239,Config!$A:$B,2,0),"")</f>
        <v/>
      </c>
      <c r="L1239" s="4" t="str">
        <f>IFERROR(VLOOKUP(I1239,Config!$A:$G,7,0),"")</f>
        <v/>
      </c>
      <c r="M1239" s="4" t="str">
        <f>IFERROR(VLOOKUP(I1239,Config!$A:$D,3,0),"")</f>
        <v/>
      </c>
      <c r="N1239" s="4" t="str">
        <f>IFERROR(VLOOKUP(I1239,Config!$A:$F,6,0),"")</f>
        <v/>
      </c>
    </row>
    <row r="1240" spans="1:14" x14ac:dyDescent="0.25">
      <c r="A1240" s="1">
        <v>1240</v>
      </c>
      <c r="B1240" s="4">
        <f t="shared" si="38"/>
        <v>1900</v>
      </c>
      <c r="C1240" s="4">
        <f t="shared" si="39"/>
        <v>1</v>
      </c>
      <c r="G1240" s="4" t="s">
        <v>74</v>
      </c>
      <c r="J1240" s="4" t="str">
        <f>IFERROR(VLOOKUP(I1240,Config!$A:$B,2,0),"")</f>
        <v/>
      </c>
      <c r="L1240" s="4" t="str">
        <f>IFERROR(VLOOKUP(I1240,Config!$A:$G,7,0),"")</f>
        <v/>
      </c>
      <c r="M1240" s="4" t="str">
        <f>IFERROR(VLOOKUP(I1240,Config!$A:$D,3,0),"")</f>
        <v/>
      </c>
      <c r="N1240" s="4" t="str">
        <f>IFERROR(VLOOKUP(I1240,Config!$A:$F,6,0),"")</f>
        <v/>
      </c>
    </row>
    <row r="1241" spans="1:14" x14ac:dyDescent="0.25">
      <c r="A1241" s="1">
        <v>1241</v>
      </c>
      <c r="B1241" s="4">
        <f t="shared" si="38"/>
        <v>1900</v>
      </c>
      <c r="C1241" s="4">
        <f t="shared" si="39"/>
        <v>1</v>
      </c>
      <c r="G1241" s="4" t="s">
        <v>74</v>
      </c>
      <c r="J1241" s="4" t="str">
        <f>IFERROR(VLOOKUP(I1241,Config!$A:$B,2,0),"")</f>
        <v/>
      </c>
      <c r="L1241" s="4" t="str">
        <f>IFERROR(VLOOKUP(I1241,Config!$A:$G,7,0),"")</f>
        <v/>
      </c>
      <c r="M1241" s="4" t="str">
        <f>IFERROR(VLOOKUP(I1241,Config!$A:$D,3,0),"")</f>
        <v/>
      </c>
      <c r="N1241" s="4" t="str">
        <f>IFERROR(VLOOKUP(I1241,Config!$A:$F,6,0),"")</f>
        <v/>
      </c>
    </row>
    <row r="1242" spans="1:14" x14ac:dyDescent="0.25">
      <c r="A1242" s="1">
        <v>1242</v>
      </c>
      <c r="B1242" s="4">
        <f t="shared" si="38"/>
        <v>1900</v>
      </c>
      <c r="C1242" s="4">
        <f t="shared" si="39"/>
        <v>1</v>
      </c>
      <c r="G1242" s="4" t="s">
        <v>74</v>
      </c>
      <c r="J1242" s="4" t="str">
        <f>IFERROR(VLOOKUP(I1242,Config!$A:$B,2,0),"")</f>
        <v/>
      </c>
      <c r="L1242" s="4" t="str">
        <f>IFERROR(VLOOKUP(I1242,Config!$A:$G,7,0),"")</f>
        <v/>
      </c>
      <c r="M1242" s="4" t="str">
        <f>IFERROR(VLOOKUP(I1242,Config!$A:$D,3,0),"")</f>
        <v/>
      </c>
      <c r="N1242" s="4" t="str">
        <f>IFERROR(VLOOKUP(I1242,Config!$A:$F,6,0),"")</f>
        <v/>
      </c>
    </row>
    <row r="1243" spans="1:14" x14ac:dyDescent="0.25">
      <c r="A1243" s="1">
        <v>1243</v>
      </c>
      <c r="B1243" s="4">
        <f t="shared" si="38"/>
        <v>1900</v>
      </c>
      <c r="C1243" s="4">
        <f t="shared" si="39"/>
        <v>1</v>
      </c>
      <c r="G1243" s="4" t="s">
        <v>74</v>
      </c>
      <c r="J1243" s="4" t="str">
        <f>IFERROR(VLOOKUP(I1243,Config!$A:$B,2,0),"")</f>
        <v/>
      </c>
      <c r="L1243" s="4" t="str">
        <f>IFERROR(VLOOKUP(I1243,Config!$A:$G,7,0),"")</f>
        <v/>
      </c>
      <c r="M1243" s="4" t="str">
        <f>IFERROR(VLOOKUP(I1243,Config!$A:$D,3,0),"")</f>
        <v/>
      </c>
      <c r="N1243" s="4" t="str">
        <f>IFERROR(VLOOKUP(I1243,Config!$A:$F,6,0),"")</f>
        <v/>
      </c>
    </row>
    <row r="1244" spans="1:14" x14ac:dyDescent="0.25">
      <c r="A1244" s="1">
        <v>1244</v>
      </c>
      <c r="B1244" s="4">
        <f t="shared" si="38"/>
        <v>1900</v>
      </c>
      <c r="C1244" s="4">
        <f t="shared" si="39"/>
        <v>1</v>
      </c>
      <c r="G1244" s="4" t="s">
        <v>74</v>
      </c>
      <c r="J1244" s="4" t="str">
        <f>IFERROR(VLOOKUP(I1244,Config!$A:$B,2,0),"")</f>
        <v/>
      </c>
      <c r="L1244" s="4" t="str">
        <f>IFERROR(VLOOKUP(I1244,Config!$A:$G,7,0),"")</f>
        <v/>
      </c>
      <c r="M1244" s="4" t="str">
        <f>IFERROR(VLOOKUP(I1244,Config!$A:$D,3,0),"")</f>
        <v/>
      </c>
      <c r="N1244" s="4" t="str">
        <f>IFERROR(VLOOKUP(I1244,Config!$A:$F,6,0),"")</f>
        <v/>
      </c>
    </row>
    <row r="1245" spans="1:14" x14ac:dyDescent="0.25">
      <c r="A1245" s="1">
        <v>1245</v>
      </c>
      <c r="B1245" s="4">
        <f t="shared" si="38"/>
        <v>1900</v>
      </c>
      <c r="C1245" s="4">
        <f t="shared" si="39"/>
        <v>1</v>
      </c>
      <c r="G1245" s="4" t="s">
        <v>74</v>
      </c>
      <c r="J1245" s="4" t="str">
        <f>IFERROR(VLOOKUP(I1245,Config!$A:$B,2,0),"")</f>
        <v/>
      </c>
      <c r="L1245" s="4" t="str">
        <f>IFERROR(VLOOKUP(I1245,Config!$A:$G,7,0),"")</f>
        <v/>
      </c>
      <c r="M1245" s="4" t="str">
        <f>IFERROR(VLOOKUP(I1245,Config!$A:$D,3,0),"")</f>
        <v/>
      </c>
      <c r="N1245" s="4" t="str">
        <f>IFERROR(VLOOKUP(I1245,Config!$A:$F,6,0),"")</f>
        <v/>
      </c>
    </row>
    <row r="1246" spans="1:14" x14ac:dyDescent="0.25">
      <c r="A1246" s="1">
        <v>1246</v>
      </c>
      <c r="B1246" s="4">
        <f t="shared" si="38"/>
        <v>1900</v>
      </c>
      <c r="C1246" s="4">
        <f t="shared" si="39"/>
        <v>1</v>
      </c>
      <c r="G1246" s="4" t="s">
        <v>74</v>
      </c>
      <c r="J1246" s="4" t="str">
        <f>IFERROR(VLOOKUP(I1246,Config!$A:$B,2,0),"")</f>
        <v/>
      </c>
      <c r="L1246" s="4" t="str">
        <f>IFERROR(VLOOKUP(I1246,Config!$A:$G,7,0),"")</f>
        <v/>
      </c>
      <c r="M1246" s="4" t="str">
        <f>IFERROR(VLOOKUP(I1246,Config!$A:$D,3,0),"")</f>
        <v/>
      </c>
      <c r="N1246" s="4" t="str">
        <f>IFERROR(VLOOKUP(I1246,Config!$A:$F,6,0),"")</f>
        <v/>
      </c>
    </row>
    <row r="1247" spans="1:14" x14ac:dyDescent="0.25">
      <c r="A1247" s="1">
        <v>1247</v>
      </c>
      <c r="B1247" s="4">
        <f t="shared" si="38"/>
        <v>1900</v>
      </c>
      <c r="C1247" s="4">
        <f t="shared" si="39"/>
        <v>1</v>
      </c>
      <c r="G1247" s="4" t="s">
        <v>74</v>
      </c>
      <c r="J1247" s="4" t="str">
        <f>IFERROR(VLOOKUP(I1247,Config!$A:$B,2,0),"")</f>
        <v/>
      </c>
      <c r="L1247" s="4" t="str">
        <f>IFERROR(VLOOKUP(I1247,Config!$A:$G,7,0),"")</f>
        <v/>
      </c>
      <c r="M1247" s="4" t="str">
        <f>IFERROR(VLOOKUP(I1247,Config!$A:$D,3,0),"")</f>
        <v/>
      </c>
      <c r="N1247" s="4" t="str">
        <f>IFERROR(VLOOKUP(I1247,Config!$A:$F,6,0),"")</f>
        <v/>
      </c>
    </row>
    <row r="1248" spans="1:14" x14ac:dyDescent="0.25">
      <c r="A1248" s="1">
        <v>1248</v>
      </c>
      <c r="B1248" s="4">
        <f t="shared" si="38"/>
        <v>1900</v>
      </c>
      <c r="C1248" s="4">
        <f t="shared" si="39"/>
        <v>1</v>
      </c>
      <c r="G1248" s="4" t="s">
        <v>74</v>
      </c>
      <c r="J1248" s="4" t="str">
        <f>IFERROR(VLOOKUP(I1248,Config!$A:$B,2,0),"")</f>
        <v/>
      </c>
      <c r="L1248" s="4" t="str">
        <f>IFERROR(VLOOKUP(I1248,Config!$A:$G,7,0),"")</f>
        <v/>
      </c>
      <c r="M1248" s="4" t="str">
        <f>IFERROR(VLOOKUP(I1248,Config!$A:$D,3,0),"")</f>
        <v/>
      </c>
      <c r="N1248" s="4" t="str">
        <f>IFERROR(VLOOKUP(I1248,Config!$A:$F,6,0),"")</f>
        <v/>
      </c>
    </row>
    <row r="1249" spans="1:14" x14ac:dyDescent="0.25">
      <c r="A1249" s="1">
        <v>1249</v>
      </c>
      <c r="B1249" s="4">
        <f t="shared" si="38"/>
        <v>1900</v>
      </c>
      <c r="C1249" s="4">
        <f t="shared" si="39"/>
        <v>1</v>
      </c>
      <c r="G1249" s="4" t="s">
        <v>74</v>
      </c>
      <c r="J1249" s="4" t="str">
        <f>IFERROR(VLOOKUP(I1249,Config!$A:$B,2,0),"")</f>
        <v/>
      </c>
      <c r="L1249" s="4" t="str">
        <f>IFERROR(VLOOKUP(I1249,Config!$A:$G,7,0),"")</f>
        <v/>
      </c>
      <c r="M1249" s="4" t="str">
        <f>IFERROR(VLOOKUP(I1249,Config!$A:$D,3,0),"")</f>
        <v/>
      </c>
      <c r="N1249" s="4" t="str">
        <f>IFERROR(VLOOKUP(I1249,Config!$A:$F,6,0),"")</f>
        <v/>
      </c>
    </row>
    <row r="1250" spans="1:14" x14ac:dyDescent="0.25">
      <c r="A1250" s="1">
        <v>1250</v>
      </c>
      <c r="B1250" s="4">
        <f t="shared" si="38"/>
        <v>1900</v>
      </c>
      <c r="C1250" s="4">
        <f t="shared" si="39"/>
        <v>1</v>
      </c>
      <c r="G1250" s="4" t="s">
        <v>74</v>
      </c>
      <c r="J1250" s="4" t="str">
        <f>IFERROR(VLOOKUP(I1250,Config!$A:$B,2,0),"")</f>
        <v/>
      </c>
      <c r="L1250" s="4" t="str">
        <f>IFERROR(VLOOKUP(I1250,Config!$A:$G,7,0),"")</f>
        <v/>
      </c>
      <c r="M1250" s="4" t="str">
        <f>IFERROR(VLOOKUP(I1250,Config!$A:$D,3,0),"")</f>
        <v/>
      </c>
      <c r="N1250" s="4" t="str">
        <f>IFERROR(VLOOKUP(I1250,Config!$A:$F,6,0),"")</f>
        <v/>
      </c>
    </row>
    <row r="1251" spans="1:14" x14ac:dyDescent="0.25">
      <c r="A1251" s="1">
        <v>1251</v>
      </c>
      <c r="B1251" s="4">
        <f t="shared" si="38"/>
        <v>1900</v>
      </c>
      <c r="C1251" s="4">
        <f t="shared" si="39"/>
        <v>1</v>
      </c>
      <c r="G1251" s="4" t="s">
        <v>74</v>
      </c>
      <c r="J1251" s="4" t="str">
        <f>IFERROR(VLOOKUP(I1251,Config!$A:$B,2,0),"")</f>
        <v/>
      </c>
      <c r="L1251" s="4" t="str">
        <f>IFERROR(VLOOKUP(I1251,Config!$A:$G,7,0),"")</f>
        <v/>
      </c>
      <c r="M1251" s="4" t="str">
        <f>IFERROR(VLOOKUP(I1251,Config!$A:$D,3,0),"")</f>
        <v/>
      </c>
      <c r="N1251" s="4" t="str">
        <f>IFERROR(VLOOKUP(I1251,Config!$A:$F,6,0),"")</f>
        <v/>
      </c>
    </row>
    <row r="1252" spans="1:14" x14ac:dyDescent="0.25">
      <c r="A1252" s="1">
        <v>1252</v>
      </c>
      <c r="B1252" s="4">
        <f t="shared" si="38"/>
        <v>1900</v>
      </c>
      <c r="C1252" s="4">
        <f t="shared" si="39"/>
        <v>1</v>
      </c>
      <c r="G1252" s="4" t="s">
        <v>74</v>
      </c>
      <c r="J1252" s="4" t="str">
        <f>IFERROR(VLOOKUP(I1252,Config!$A:$B,2,0),"")</f>
        <v/>
      </c>
      <c r="L1252" s="4" t="str">
        <f>IFERROR(VLOOKUP(I1252,Config!$A:$G,7,0),"")</f>
        <v/>
      </c>
      <c r="M1252" s="4" t="str">
        <f>IFERROR(VLOOKUP(I1252,Config!$A:$D,3,0),"")</f>
        <v/>
      </c>
      <c r="N1252" s="4" t="str">
        <f>IFERROR(VLOOKUP(I1252,Config!$A:$F,6,0),"")</f>
        <v/>
      </c>
    </row>
    <row r="1253" spans="1:14" x14ac:dyDescent="0.25">
      <c r="A1253" s="1">
        <v>1253</v>
      </c>
      <c r="B1253" s="4">
        <f t="shared" si="38"/>
        <v>1900</v>
      </c>
      <c r="C1253" s="4">
        <f t="shared" si="39"/>
        <v>1</v>
      </c>
      <c r="G1253" s="4" t="s">
        <v>74</v>
      </c>
      <c r="J1253" s="4" t="str">
        <f>IFERROR(VLOOKUP(I1253,Config!$A:$B,2,0),"")</f>
        <v/>
      </c>
      <c r="L1253" s="4" t="str">
        <f>IFERROR(VLOOKUP(I1253,Config!$A:$G,7,0),"")</f>
        <v/>
      </c>
      <c r="M1253" s="4" t="str">
        <f>IFERROR(VLOOKUP(I1253,Config!$A:$D,3,0),"")</f>
        <v/>
      </c>
      <c r="N1253" s="4" t="str">
        <f>IFERROR(VLOOKUP(I1253,Config!$A:$F,6,0),"")</f>
        <v/>
      </c>
    </row>
    <row r="1254" spans="1:14" x14ac:dyDescent="0.25">
      <c r="A1254" s="1">
        <v>1254</v>
      </c>
      <c r="B1254" s="4">
        <f t="shared" si="38"/>
        <v>1900</v>
      </c>
      <c r="C1254" s="4">
        <f t="shared" si="39"/>
        <v>1</v>
      </c>
      <c r="G1254" s="4" t="s">
        <v>74</v>
      </c>
      <c r="J1254" s="4" t="str">
        <f>IFERROR(VLOOKUP(I1254,Config!$A:$B,2,0),"")</f>
        <v/>
      </c>
      <c r="L1254" s="4" t="str">
        <f>IFERROR(VLOOKUP(I1254,Config!$A:$G,7,0),"")</f>
        <v/>
      </c>
      <c r="M1254" s="4" t="str">
        <f>IFERROR(VLOOKUP(I1254,Config!$A:$D,3,0),"")</f>
        <v/>
      </c>
      <c r="N1254" s="4" t="str">
        <f>IFERROR(VLOOKUP(I1254,Config!$A:$F,6,0),"")</f>
        <v/>
      </c>
    </row>
    <row r="1255" spans="1:14" x14ac:dyDescent="0.25">
      <c r="A1255" s="1">
        <v>1255</v>
      </c>
      <c r="B1255" s="4">
        <f t="shared" si="38"/>
        <v>1900</v>
      </c>
      <c r="C1255" s="4">
        <f t="shared" si="39"/>
        <v>1</v>
      </c>
      <c r="G1255" s="4" t="s">
        <v>74</v>
      </c>
      <c r="J1255" s="4" t="str">
        <f>IFERROR(VLOOKUP(I1255,Config!$A:$B,2,0),"")</f>
        <v/>
      </c>
      <c r="L1255" s="4" t="str">
        <f>IFERROR(VLOOKUP(I1255,Config!$A:$G,7,0),"")</f>
        <v/>
      </c>
      <c r="M1255" s="4" t="str">
        <f>IFERROR(VLOOKUP(I1255,Config!$A:$D,3,0),"")</f>
        <v/>
      </c>
      <c r="N1255" s="4" t="str">
        <f>IFERROR(VLOOKUP(I1255,Config!$A:$F,6,0),"")</f>
        <v/>
      </c>
    </row>
    <row r="1256" spans="1:14" x14ac:dyDescent="0.25">
      <c r="A1256" s="1">
        <v>1256</v>
      </c>
      <c r="B1256" s="4">
        <f t="shared" si="38"/>
        <v>1900</v>
      </c>
      <c r="C1256" s="4">
        <f t="shared" si="39"/>
        <v>1</v>
      </c>
      <c r="G1256" s="4" t="s">
        <v>74</v>
      </c>
      <c r="J1256" s="4" t="str">
        <f>IFERROR(VLOOKUP(I1256,Config!$A:$B,2,0),"")</f>
        <v/>
      </c>
      <c r="L1256" s="4" t="str">
        <f>IFERROR(VLOOKUP(I1256,Config!$A:$G,7,0),"")</f>
        <v/>
      </c>
      <c r="M1256" s="4" t="str">
        <f>IFERROR(VLOOKUP(I1256,Config!$A:$D,3,0),"")</f>
        <v/>
      </c>
      <c r="N1256" s="4" t="str">
        <f>IFERROR(VLOOKUP(I1256,Config!$A:$F,6,0),"")</f>
        <v/>
      </c>
    </row>
    <row r="1257" spans="1:14" x14ac:dyDescent="0.25">
      <c r="A1257" s="1">
        <v>1257</v>
      </c>
      <c r="B1257" s="4">
        <f t="shared" si="38"/>
        <v>1900</v>
      </c>
      <c r="C1257" s="4">
        <f t="shared" si="39"/>
        <v>1</v>
      </c>
      <c r="G1257" s="4" t="s">
        <v>74</v>
      </c>
      <c r="J1257" s="4" t="str">
        <f>IFERROR(VLOOKUP(I1257,Config!$A:$B,2,0),"")</f>
        <v/>
      </c>
      <c r="L1257" s="4" t="str">
        <f>IFERROR(VLOOKUP(I1257,Config!$A:$G,7,0),"")</f>
        <v/>
      </c>
      <c r="M1257" s="4" t="str">
        <f>IFERROR(VLOOKUP(I1257,Config!$A:$D,3,0),"")</f>
        <v/>
      </c>
      <c r="N1257" s="4" t="str">
        <f>IFERROR(VLOOKUP(I1257,Config!$A:$F,6,0),"")</f>
        <v/>
      </c>
    </row>
    <row r="1258" spans="1:14" x14ac:dyDescent="0.25">
      <c r="A1258" s="1">
        <v>1258</v>
      </c>
      <c r="B1258" s="4">
        <f t="shared" si="38"/>
        <v>1900</v>
      </c>
      <c r="C1258" s="4">
        <f t="shared" si="39"/>
        <v>1</v>
      </c>
      <c r="G1258" s="4" t="s">
        <v>74</v>
      </c>
      <c r="J1258" s="4" t="str">
        <f>IFERROR(VLOOKUP(I1258,Config!$A:$B,2,0),"")</f>
        <v/>
      </c>
      <c r="L1258" s="4" t="str">
        <f>IFERROR(VLOOKUP(I1258,Config!$A:$G,7,0),"")</f>
        <v/>
      </c>
      <c r="M1258" s="4" t="str">
        <f>IFERROR(VLOOKUP(I1258,Config!$A:$D,3,0),"")</f>
        <v/>
      </c>
      <c r="N1258" s="4" t="str">
        <f>IFERROR(VLOOKUP(I1258,Config!$A:$F,6,0),"")</f>
        <v/>
      </c>
    </row>
    <row r="1259" spans="1:14" x14ac:dyDescent="0.25">
      <c r="A1259" s="1">
        <v>1259</v>
      </c>
      <c r="B1259" s="4">
        <f t="shared" si="38"/>
        <v>1900</v>
      </c>
      <c r="C1259" s="4">
        <f t="shared" si="39"/>
        <v>1</v>
      </c>
      <c r="G1259" s="4" t="s">
        <v>74</v>
      </c>
      <c r="J1259" s="4" t="str">
        <f>IFERROR(VLOOKUP(I1259,Config!$A:$B,2,0),"")</f>
        <v/>
      </c>
      <c r="L1259" s="4" t="str">
        <f>IFERROR(VLOOKUP(I1259,Config!$A:$G,7,0),"")</f>
        <v/>
      </c>
      <c r="M1259" s="4" t="str">
        <f>IFERROR(VLOOKUP(I1259,Config!$A:$D,3,0),"")</f>
        <v/>
      </c>
      <c r="N1259" s="4" t="str">
        <f>IFERROR(VLOOKUP(I1259,Config!$A:$F,6,0),"")</f>
        <v/>
      </c>
    </row>
    <row r="1260" spans="1:14" x14ac:dyDescent="0.25">
      <c r="A1260" s="1">
        <v>1260</v>
      </c>
      <c r="B1260" s="4">
        <f t="shared" si="38"/>
        <v>1900</v>
      </c>
      <c r="C1260" s="4">
        <f t="shared" si="39"/>
        <v>1</v>
      </c>
      <c r="G1260" s="4" t="s">
        <v>74</v>
      </c>
      <c r="J1260" s="4" t="str">
        <f>IFERROR(VLOOKUP(I1260,Config!$A:$B,2,0),"")</f>
        <v/>
      </c>
      <c r="L1260" s="4" t="str">
        <f>IFERROR(VLOOKUP(I1260,Config!$A:$G,7,0),"")</f>
        <v/>
      </c>
      <c r="M1260" s="4" t="str">
        <f>IFERROR(VLOOKUP(I1260,Config!$A:$D,3,0),"")</f>
        <v/>
      </c>
      <c r="N1260" s="4" t="str">
        <f>IFERROR(VLOOKUP(I1260,Config!$A:$F,6,0),"")</f>
        <v/>
      </c>
    </row>
    <row r="1261" spans="1:14" x14ac:dyDescent="0.25">
      <c r="A1261" s="1">
        <v>1261</v>
      </c>
      <c r="B1261" s="4">
        <f t="shared" si="38"/>
        <v>1900</v>
      </c>
      <c r="C1261" s="4">
        <f t="shared" si="39"/>
        <v>1</v>
      </c>
      <c r="G1261" s="4" t="s">
        <v>74</v>
      </c>
      <c r="J1261" s="4" t="str">
        <f>IFERROR(VLOOKUP(I1261,Config!$A:$B,2,0),"")</f>
        <v/>
      </c>
      <c r="L1261" s="4" t="str">
        <f>IFERROR(VLOOKUP(I1261,Config!$A:$G,7,0),"")</f>
        <v/>
      </c>
      <c r="M1261" s="4" t="str">
        <f>IFERROR(VLOOKUP(I1261,Config!$A:$D,3,0),"")</f>
        <v/>
      </c>
      <c r="N1261" s="4" t="str">
        <f>IFERROR(VLOOKUP(I1261,Config!$A:$F,6,0),"")</f>
        <v/>
      </c>
    </row>
    <row r="1262" spans="1:14" x14ac:dyDescent="0.25">
      <c r="A1262" s="1">
        <v>1262</v>
      </c>
      <c r="B1262" s="4">
        <f t="shared" si="38"/>
        <v>1900</v>
      </c>
      <c r="C1262" s="4">
        <f t="shared" si="39"/>
        <v>1</v>
      </c>
      <c r="G1262" s="4" t="s">
        <v>74</v>
      </c>
      <c r="J1262" s="4" t="str">
        <f>IFERROR(VLOOKUP(I1262,Config!$A:$B,2,0),"")</f>
        <v/>
      </c>
      <c r="L1262" s="4" t="str">
        <f>IFERROR(VLOOKUP(I1262,Config!$A:$G,7,0),"")</f>
        <v/>
      </c>
      <c r="M1262" s="4" t="str">
        <f>IFERROR(VLOOKUP(I1262,Config!$A:$D,3,0),"")</f>
        <v/>
      </c>
      <c r="N1262" s="4" t="str">
        <f>IFERROR(VLOOKUP(I1262,Config!$A:$F,6,0),"")</f>
        <v/>
      </c>
    </row>
    <row r="1263" spans="1:14" x14ac:dyDescent="0.25">
      <c r="A1263" s="1">
        <v>1263</v>
      </c>
      <c r="B1263" s="4">
        <f t="shared" si="38"/>
        <v>1900</v>
      </c>
      <c r="C1263" s="4">
        <f t="shared" si="39"/>
        <v>1</v>
      </c>
      <c r="G1263" s="4" t="s">
        <v>74</v>
      </c>
      <c r="J1263" s="4" t="str">
        <f>IFERROR(VLOOKUP(I1263,Config!$A:$B,2,0),"")</f>
        <v/>
      </c>
      <c r="L1263" s="4" t="str">
        <f>IFERROR(VLOOKUP(I1263,Config!$A:$G,7,0),"")</f>
        <v/>
      </c>
      <c r="M1263" s="4" t="str">
        <f>IFERROR(VLOOKUP(I1263,Config!$A:$D,3,0),"")</f>
        <v/>
      </c>
      <c r="N1263" s="4" t="str">
        <f>IFERROR(VLOOKUP(I1263,Config!$A:$F,6,0),"")</f>
        <v/>
      </c>
    </row>
    <row r="1264" spans="1:14" x14ac:dyDescent="0.25">
      <c r="A1264" s="1">
        <v>1264</v>
      </c>
      <c r="B1264" s="4">
        <f t="shared" si="38"/>
        <v>1900</v>
      </c>
      <c r="C1264" s="4">
        <f t="shared" si="39"/>
        <v>1</v>
      </c>
      <c r="G1264" s="4" t="s">
        <v>74</v>
      </c>
      <c r="J1264" s="4" t="str">
        <f>IFERROR(VLOOKUP(I1264,Config!$A:$B,2,0),"")</f>
        <v/>
      </c>
      <c r="L1264" s="4" t="str">
        <f>IFERROR(VLOOKUP(I1264,Config!$A:$G,7,0),"")</f>
        <v/>
      </c>
      <c r="M1264" s="4" t="str">
        <f>IFERROR(VLOOKUP(I1264,Config!$A:$D,3,0),"")</f>
        <v/>
      </c>
      <c r="N1264" s="4" t="str">
        <f>IFERROR(VLOOKUP(I1264,Config!$A:$F,6,0),"")</f>
        <v/>
      </c>
    </row>
    <row r="1265" spans="1:14" x14ac:dyDescent="0.25">
      <c r="A1265" s="1">
        <v>1265</v>
      </c>
      <c r="B1265" s="4">
        <f t="shared" si="38"/>
        <v>1900</v>
      </c>
      <c r="C1265" s="4">
        <f t="shared" si="39"/>
        <v>1</v>
      </c>
      <c r="G1265" s="4" t="s">
        <v>74</v>
      </c>
      <c r="J1265" s="4" t="str">
        <f>IFERROR(VLOOKUP(I1265,Config!$A:$B,2,0),"")</f>
        <v/>
      </c>
      <c r="L1265" s="4" t="str">
        <f>IFERROR(VLOOKUP(I1265,Config!$A:$G,7,0),"")</f>
        <v/>
      </c>
      <c r="M1265" s="4" t="str">
        <f>IFERROR(VLOOKUP(I1265,Config!$A:$D,3,0),"")</f>
        <v/>
      </c>
      <c r="N1265" s="4" t="str">
        <f>IFERROR(VLOOKUP(I1265,Config!$A:$F,6,0),"")</f>
        <v/>
      </c>
    </row>
    <row r="1266" spans="1:14" x14ac:dyDescent="0.25">
      <c r="A1266" s="1">
        <v>1266</v>
      </c>
      <c r="B1266" s="4">
        <f t="shared" si="38"/>
        <v>1900</v>
      </c>
      <c r="C1266" s="4">
        <f t="shared" si="39"/>
        <v>1</v>
      </c>
      <c r="G1266" s="4" t="s">
        <v>74</v>
      </c>
      <c r="J1266" s="4" t="str">
        <f>IFERROR(VLOOKUP(I1266,Config!$A:$B,2,0),"")</f>
        <v/>
      </c>
      <c r="L1266" s="4" t="str">
        <f>IFERROR(VLOOKUP(I1266,Config!$A:$G,7,0),"")</f>
        <v/>
      </c>
      <c r="M1266" s="4" t="str">
        <f>IFERROR(VLOOKUP(I1266,Config!$A:$D,3,0),"")</f>
        <v/>
      </c>
      <c r="N1266" s="4" t="str">
        <f>IFERROR(VLOOKUP(I1266,Config!$A:$F,6,0),"")</f>
        <v/>
      </c>
    </row>
    <row r="1267" spans="1:14" x14ac:dyDescent="0.25">
      <c r="A1267" s="1">
        <v>1267</v>
      </c>
      <c r="B1267" s="4">
        <f t="shared" si="38"/>
        <v>1900</v>
      </c>
      <c r="C1267" s="4">
        <f t="shared" si="39"/>
        <v>1</v>
      </c>
      <c r="G1267" s="4" t="s">
        <v>74</v>
      </c>
      <c r="J1267" s="4" t="str">
        <f>IFERROR(VLOOKUP(I1267,Config!$A:$B,2,0),"")</f>
        <v/>
      </c>
      <c r="L1267" s="4" t="str">
        <f>IFERROR(VLOOKUP(I1267,Config!$A:$G,7,0),"")</f>
        <v/>
      </c>
      <c r="M1267" s="4" t="str">
        <f>IFERROR(VLOOKUP(I1267,Config!$A:$D,3,0),"")</f>
        <v/>
      </c>
      <c r="N1267" s="4" t="str">
        <f>IFERROR(VLOOKUP(I1267,Config!$A:$F,6,0),"")</f>
        <v/>
      </c>
    </row>
    <row r="1268" spans="1:14" x14ac:dyDescent="0.25">
      <c r="A1268" s="1">
        <v>1268</v>
      </c>
      <c r="B1268" s="4">
        <f t="shared" si="38"/>
        <v>1900</v>
      </c>
      <c r="C1268" s="4">
        <f t="shared" si="39"/>
        <v>1</v>
      </c>
      <c r="G1268" s="4" t="s">
        <v>74</v>
      </c>
      <c r="J1268" s="4" t="str">
        <f>IFERROR(VLOOKUP(I1268,Config!$A:$B,2,0),"")</f>
        <v/>
      </c>
      <c r="L1268" s="4" t="str">
        <f>IFERROR(VLOOKUP(I1268,Config!$A:$G,7,0),"")</f>
        <v/>
      </c>
      <c r="M1268" s="4" t="str">
        <f>IFERROR(VLOOKUP(I1268,Config!$A:$D,3,0),"")</f>
        <v/>
      </c>
      <c r="N1268" s="4" t="str">
        <f>IFERROR(VLOOKUP(I1268,Config!$A:$F,6,0),"")</f>
        <v/>
      </c>
    </row>
    <row r="1269" spans="1:14" x14ac:dyDescent="0.25">
      <c r="A1269" s="1">
        <v>1269</v>
      </c>
      <c r="B1269" s="4">
        <f t="shared" si="38"/>
        <v>1900</v>
      </c>
      <c r="C1269" s="4">
        <f t="shared" si="39"/>
        <v>1</v>
      </c>
      <c r="G1269" s="4" t="s">
        <v>74</v>
      </c>
      <c r="J1269" s="4" t="str">
        <f>IFERROR(VLOOKUP(I1269,Config!$A:$B,2,0),"")</f>
        <v/>
      </c>
      <c r="L1269" s="4" t="str">
        <f>IFERROR(VLOOKUP(I1269,Config!$A:$G,7,0),"")</f>
        <v/>
      </c>
      <c r="M1269" s="4" t="str">
        <f>IFERROR(VLOOKUP(I1269,Config!$A:$D,3,0),"")</f>
        <v/>
      </c>
      <c r="N1269" s="4" t="str">
        <f>IFERROR(VLOOKUP(I1269,Config!$A:$F,6,0),"")</f>
        <v/>
      </c>
    </row>
    <row r="1270" spans="1:14" x14ac:dyDescent="0.25">
      <c r="A1270" s="1">
        <v>1270</v>
      </c>
      <c r="B1270" s="4">
        <f t="shared" si="38"/>
        <v>1900</v>
      </c>
      <c r="C1270" s="4">
        <f t="shared" si="39"/>
        <v>1</v>
      </c>
      <c r="G1270" s="4" t="s">
        <v>74</v>
      </c>
      <c r="J1270" s="4" t="str">
        <f>IFERROR(VLOOKUP(I1270,Config!$A:$B,2,0),"")</f>
        <v/>
      </c>
      <c r="L1270" s="4" t="str">
        <f>IFERROR(VLOOKUP(I1270,Config!$A:$G,7,0),"")</f>
        <v/>
      </c>
      <c r="M1270" s="4" t="str">
        <f>IFERROR(VLOOKUP(I1270,Config!$A:$D,3,0),"")</f>
        <v/>
      </c>
      <c r="N1270" s="4" t="str">
        <f>IFERROR(VLOOKUP(I1270,Config!$A:$F,6,0),"")</f>
        <v/>
      </c>
    </row>
    <row r="1271" spans="1:14" x14ac:dyDescent="0.25">
      <c r="A1271" s="1">
        <v>1271</v>
      </c>
      <c r="B1271" s="4">
        <f t="shared" si="38"/>
        <v>1900</v>
      </c>
      <c r="C1271" s="4">
        <f t="shared" si="39"/>
        <v>1</v>
      </c>
      <c r="G1271" s="4" t="s">
        <v>74</v>
      </c>
      <c r="J1271" s="4" t="str">
        <f>IFERROR(VLOOKUP(I1271,Config!$A:$B,2,0),"")</f>
        <v/>
      </c>
      <c r="L1271" s="4" t="str">
        <f>IFERROR(VLOOKUP(I1271,Config!$A:$G,7,0),"")</f>
        <v/>
      </c>
      <c r="M1271" s="4" t="str">
        <f>IFERROR(VLOOKUP(I1271,Config!$A:$D,3,0),"")</f>
        <v/>
      </c>
      <c r="N1271" s="4" t="str">
        <f>IFERROR(VLOOKUP(I1271,Config!$A:$F,6,0),"")</f>
        <v/>
      </c>
    </row>
    <row r="1272" spans="1:14" x14ac:dyDescent="0.25">
      <c r="A1272" s="1">
        <v>1272</v>
      </c>
      <c r="B1272" s="4">
        <f t="shared" si="38"/>
        <v>1900</v>
      </c>
      <c r="C1272" s="4">
        <f t="shared" si="39"/>
        <v>1</v>
      </c>
      <c r="G1272" s="4" t="s">
        <v>74</v>
      </c>
      <c r="J1272" s="4" t="str">
        <f>IFERROR(VLOOKUP(I1272,Config!$A:$B,2,0),"")</f>
        <v/>
      </c>
      <c r="L1272" s="4" t="str">
        <f>IFERROR(VLOOKUP(I1272,Config!$A:$G,7,0),"")</f>
        <v/>
      </c>
      <c r="M1272" s="4" t="str">
        <f>IFERROR(VLOOKUP(I1272,Config!$A:$D,3,0),"")</f>
        <v/>
      </c>
      <c r="N1272" s="4" t="str">
        <f>IFERROR(VLOOKUP(I1272,Config!$A:$F,6,0),"")</f>
        <v/>
      </c>
    </row>
    <row r="1273" spans="1:14" x14ac:dyDescent="0.25">
      <c r="A1273" s="1">
        <v>1273</v>
      </c>
      <c r="B1273" s="4">
        <f t="shared" si="38"/>
        <v>1900</v>
      </c>
      <c r="C1273" s="4">
        <f t="shared" si="39"/>
        <v>1</v>
      </c>
      <c r="G1273" s="4" t="s">
        <v>74</v>
      </c>
      <c r="J1273" s="4" t="str">
        <f>IFERROR(VLOOKUP(I1273,Config!$A:$B,2,0),"")</f>
        <v/>
      </c>
      <c r="L1273" s="4" t="str">
        <f>IFERROR(VLOOKUP(I1273,Config!$A:$G,7,0),"")</f>
        <v/>
      </c>
      <c r="M1273" s="4" t="str">
        <f>IFERROR(VLOOKUP(I1273,Config!$A:$D,3,0),"")</f>
        <v/>
      </c>
      <c r="N1273" s="4" t="str">
        <f>IFERROR(VLOOKUP(I1273,Config!$A:$F,6,0),"")</f>
        <v/>
      </c>
    </row>
    <row r="1274" spans="1:14" x14ac:dyDescent="0.25">
      <c r="A1274" s="1">
        <v>1274</v>
      </c>
      <c r="B1274" s="4">
        <f t="shared" si="38"/>
        <v>1900</v>
      </c>
      <c r="C1274" s="4">
        <f t="shared" si="39"/>
        <v>1</v>
      </c>
      <c r="G1274" s="4" t="s">
        <v>74</v>
      </c>
      <c r="J1274" s="4" t="str">
        <f>IFERROR(VLOOKUP(I1274,Config!$A:$B,2,0),"")</f>
        <v/>
      </c>
      <c r="L1274" s="4" t="str">
        <f>IFERROR(VLOOKUP(I1274,Config!$A:$G,7,0),"")</f>
        <v/>
      </c>
      <c r="M1274" s="4" t="str">
        <f>IFERROR(VLOOKUP(I1274,Config!$A:$D,3,0),"")</f>
        <v/>
      </c>
      <c r="N1274" s="4" t="str">
        <f>IFERROR(VLOOKUP(I1274,Config!$A:$F,6,0),"")</f>
        <v/>
      </c>
    </row>
    <row r="1275" spans="1:14" x14ac:dyDescent="0.25">
      <c r="A1275" s="1">
        <v>1275</v>
      </c>
      <c r="B1275" s="4">
        <f t="shared" si="38"/>
        <v>1900</v>
      </c>
      <c r="C1275" s="4">
        <f t="shared" si="39"/>
        <v>1</v>
      </c>
      <c r="G1275" s="4" t="s">
        <v>74</v>
      </c>
      <c r="J1275" s="4" t="str">
        <f>IFERROR(VLOOKUP(I1275,Config!$A:$B,2,0),"")</f>
        <v/>
      </c>
      <c r="L1275" s="4" t="str">
        <f>IFERROR(VLOOKUP(I1275,Config!$A:$G,7,0),"")</f>
        <v/>
      </c>
      <c r="M1275" s="4" t="str">
        <f>IFERROR(VLOOKUP(I1275,Config!$A:$D,3,0),"")</f>
        <v/>
      </c>
      <c r="N1275" s="4" t="str">
        <f>IFERROR(VLOOKUP(I1275,Config!$A:$F,6,0),"")</f>
        <v/>
      </c>
    </row>
    <row r="1276" spans="1:14" x14ac:dyDescent="0.25">
      <c r="A1276" s="1">
        <v>1276</v>
      </c>
      <c r="B1276" s="4">
        <f t="shared" si="38"/>
        <v>1900</v>
      </c>
      <c r="C1276" s="4">
        <f t="shared" si="39"/>
        <v>1</v>
      </c>
      <c r="G1276" s="4" t="s">
        <v>74</v>
      </c>
      <c r="J1276" s="4" t="str">
        <f>IFERROR(VLOOKUP(I1276,Config!$A:$B,2,0),"")</f>
        <v/>
      </c>
      <c r="L1276" s="4" t="str">
        <f>IFERROR(VLOOKUP(I1276,Config!$A:$G,7,0),"")</f>
        <v/>
      </c>
      <c r="M1276" s="4" t="str">
        <f>IFERROR(VLOOKUP(I1276,Config!$A:$D,3,0),"")</f>
        <v/>
      </c>
      <c r="N1276" s="4" t="str">
        <f>IFERROR(VLOOKUP(I1276,Config!$A:$F,6,0),"")</f>
        <v/>
      </c>
    </row>
    <row r="1277" spans="1:14" x14ac:dyDescent="0.25">
      <c r="A1277" s="1">
        <v>1277</v>
      </c>
      <c r="B1277" s="4">
        <f t="shared" si="38"/>
        <v>1900</v>
      </c>
      <c r="C1277" s="4">
        <f t="shared" si="39"/>
        <v>1</v>
      </c>
      <c r="G1277" s="4" t="s">
        <v>74</v>
      </c>
      <c r="J1277" s="4" t="str">
        <f>IFERROR(VLOOKUP(I1277,Config!$A:$B,2,0),"")</f>
        <v/>
      </c>
      <c r="L1277" s="4" t="str">
        <f>IFERROR(VLOOKUP(I1277,Config!$A:$G,7,0),"")</f>
        <v/>
      </c>
      <c r="M1277" s="4" t="str">
        <f>IFERROR(VLOOKUP(I1277,Config!$A:$D,3,0),"")</f>
        <v/>
      </c>
      <c r="N1277" s="4" t="str">
        <f>IFERROR(VLOOKUP(I1277,Config!$A:$F,6,0),"")</f>
        <v/>
      </c>
    </row>
    <row r="1278" spans="1:14" x14ac:dyDescent="0.25">
      <c r="A1278" s="1">
        <v>1278</v>
      </c>
      <c r="B1278" s="4">
        <f t="shared" si="38"/>
        <v>1900</v>
      </c>
      <c r="C1278" s="4">
        <f t="shared" si="39"/>
        <v>1</v>
      </c>
      <c r="G1278" s="4" t="s">
        <v>74</v>
      </c>
      <c r="J1278" s="4" t="str">
        <f>IFERROR(VLOOKUP(I1278,Config!$A:$B,2,0),"")</f>
        <v/>
      </c>
      <c r="L1278" s="4" t="str">
        <f>IFERROR(VLOOKUP(I1278,Config!$A:$G,7,0),"")</f>
        <v/>
      </c>
      <c r="M1278" s="4" t="str">
        <f>IFERROR(VLOOKUP(I1278,Config!$A:$D,3,0),"")</f>
        <v/>
      </c>
      <c r="N1278" s="4" t="str">
        <f>IFERROR(VLOOKUP(I1278,Config!$A:$F,6,0),"")</f>
        <v/>
      </c>
    </row>
    <row r="1279" spans="1:14" x14ac:dyDescent="0.25">
      <c r="A1279" s="1">
        <v>1279</v>
      </c>
      <c r="B1279" s="4">
        <f t="shared" si="38"/>
        <v>1900</v>
      </c>
      <c r="C1279" s="4">
        <f t="shared" si="39"/>
        <v>1</v>
      </c>
      <c r="G1279" s="4" t="s">
        <v>74</v>
      </c>
      <c r="J1279" s="4" t="str">
        <f>IFERROR(VLOOKUP(I1279,Config!$A:$B,2,0),"")</f>
        <v/>
      </c>
      <c r="L1279" s="4" t="str">
        <f>IFERROR(VLOOKUP(I1279,Config!$A:$G,7,0),"")</f>
        <v/>
      </c>
      <c r="M1279" s="4" t="str">
        <f>IFERROR(VLOOKUP(I1279,Config!$A:$D,3,0),"")</f>
        <v/>
      </c>
      <c r="N1279" s="4" t="str">
        <f>IFERROR(VLOOKUP(I1279,Config!$A:$F,6,0),"")</f>
        <v/>
      </c>
    </row>
    <row r="1280" spans="1:14" x14ac:dyDescent="0.25">
      <c r="A1280" s="1">
        <v>1280</v>
      </c>
      <c r="B1280" s="4">
        <f t="shared" si="38"/>
        <v>1900</v>
      </c>
      <c r="C1280" s="4">
        <f t="shared" si="39"/>
        <v>1</v>
      </c>
      <c r="G1280" s="4" t="s">
        <v>74</v>
      </c>
      <c r="J1280" s="4" t="str">
        <f>IFERROR(VLOOKUP(I1280,Config!$A:$B,2,0),"")</f>
        <v/>
      </c>
      <c r="L1280" s="4" t="str">
        <f>IFERROR(VLOOKUP(I1280,Config!$A:$G,7,0),"")</f>
        <v/>
      </c>
      <c r="M1280" s="4" t="str">
        <f>IFERROR(VLOOKUP(I1280,Config!$A:$D,3,0),"")</f>
        <v/>
      </c>
      <c r="N1280" s="4" t="str">
        <f>IFERROR(VLOOKUP(I1280,Config!$A:$F,6,0),"")</f>
        <v/>
      </c>
    </row>
    <row r="1281" spans="1:14" x14ac:dyDescent="0.25">
      <c r="A1281" s="1">
        <v>1281</v>
      </c>
      <c r="B1281" s="4">
        <f t="shared" ref="B1281:B1344" si="40">YEAR(D1281)</f>
        <v>1900</v>
      </c>
      <c r="C1281" s="4">
        <f t="shared" ref="C1281:C1344" si="41">MONTH(D1281)</f>
        <v>1</v>
      </c>
      <c r="G1281" s="4" t="s">
        <v>74</v>
      </c>
      <c r="J1281" s="4" t="str">
        <f>IFERROR(VLOOKUP(I1281,Config!$A:$B,2,0),"")</f>
        <v/>
      </c>
      <c r="L1281" s="4" t="str">
        <f>IFERROR(VLOOKUP(I1281,Config!$A:$G,7,0),"")</f>
        <v/>
      </c>
      <c r="M1281" s="4" t="str">
        <f>IFERROR(VLOOKUP(I1281,Config!$A:$D,3,0),"")</f>
        <v/>
      </c>
      <c r="N1281" s="4" t="str">
        <f>IFERROR(VLOOKUP(I1281,Config!$A:$F,6,0),"")</f>
        <v/>
      </c>
    </row>
    <row r="1282" spans="1:14" x14ac:dyDescent="0.25">
      <c r="A1282" s="1">
        <v>1282</v>
      </c>
      <c r="B1282" s="4">
        <f t="shared" si="40"/>
        <v>1900</v>
      </c>
      <c r="C1282" s="4">
        <f t="shared" si="41"/>
        <v>1</v>
      </c>
      <c r="G1282" s="4" t="s">
        <v>74</v>
      </c>
      <c r="J1282" s="4" t="str">
        <f>IFERROR(VLOOKUP(I1282,Config!$A:$B,2,0),"")</f>
        <v/>
      </c>
      <c r="L1282" s="4" t="str">
        <f>IFERROR(VLOOKUP(I1282,Config!$A:$G,7,0),"")</f>
        <v/>
      </c>
      <c r="M1282" s="4" t="str">
        <f>IFERROR(VLOOKUP(I1282,Config!$A:$D,3,0),"")</f>
        <v/>
      </c>
      <c r="N1282" s="4" t="str">
        <f>IFERROR(VLOOKUP(I1282,Config!$A:$F,6,0),"")</f>
        <v/>
      </c>
    </row>
    <row r="1283" spans="1:14" x14ac:dyDescent="0.25">
      <c r="A1283" s="1">
        <v>1283</v>
      </c>
      <c r="B1283" s="4">
        <f t="shared" si="40"/>
        <v>1900</v>
      </c>
      <c r="C1283" s="4">
        <f t="shared" si="41"/>
        <v>1</v>
      </c>
      <c r="G1283" s="4" t="s">
        <v>74</v>
      </c>
      <c r="J1283" s="4" t="str">
        <f>IFERROR(VLOOKUP(I1283,Config!$A:$B,2,0),"")</f>
        <v/>
      </c>
      <c r="L1283" s="4" t="str">
        <f>IFERROR(VLOOKUP(I1283,Config!$A:$G,7,0),"")</f>
        <v/>
      </c>
      <c r="M1283" s="4" t="str">
        <f>IFERROR(VLOOKUP(I1283,Config!$A:$D,3,0),"")</f>
        <v/>
      </c>
      <c r="N1283" s="4" t="str">
        <f>IFERROR(VLOOKUP(I1283,Config!$A:$F,6,0),"")</f>
        <v/>
      </c>
    </row>
    <row r="1284" spans="1:14" x14ac:dyDescent="0.25">
      <c r="A1284" s="1">
        <v>1284</v>
      </c>
      <c r="B1284" s="4">
        <f t="shared" si="40"/>
        <v>1900</v>
      </c>
      <c r="C1284" s="4">
        <f t="shared" si="41"/>
        <v>1</v>
      </c>
      <c r="G1284" s="4" t="s">
        <v>74</v>
      </c>
      <c r="J1284" s="4" t="str">
        <f>IFERROR(VLOOKUP(I1284,Config!$A:$B,2,0),"")</f>
        <v/>
      </c>
      <c r="L1284" s="4" t="str">
        <f>IFERROR(VLOOKUP(I1284,Config!$A:$G,7,0),"")</f>
        <v/>
      </c>
      <c r="M1284" s="4" t="str">
        <f>IFERROR(VLOOKUP(I1284,Config!$A:$D,3,0),"")</f>
        <v/>
      </c>
      <c r="N1284" s="4" t="str">
        <f>IFERROR(VLOOKUP(I1284,Config!$A:$F,6,0),"")</f>
        <v/>
      </c>
    </row>
    <row r="1285" spans="1:14" x14ac:dyDescent="0.25">
      <c r="A1285" s="1">
        <v>1285</v>
      </c>
      <c r="B1285" s="4">
        <f t="shared" si="40"/>
        <v>1900</v>
      </c>
      <c r="C1285" s="4">
        <f t="shared" si="41"/>
        <v>1</v>
      </c>
      <c r="G1285" s="4" t="s">
        <v>74</v>
      </c>
      <c r="J1285" s="4" t="str">
        <f>IFERROR(VLOOKUP(I1285,Config!$A:$B,2,0),"")</f>
        <v/>
      </c>
      <c r="L1285" s="4" t="str">
        <f>IFERROR(VLOOKUP(I1285,Config!$A:$G,7,0),"")</f>
        <v/>
      </c>
      <c r="M1285" s="4" t="str">
        <f>IFERROR(VLOOKUP(I1285,Config!$A:$D,3,0),"")</f>
        <v/>
      </c>
      <c r="N1285" s="4" t="str">
        <f>IFERROR(VLOOKUP(I1285,Config!$A:$F,6,0),"")</f>
        <v/>
      </c>
    </row>
    <row r="1286" spans="1:14" x14ac:dyDescent="0.25">
      <c r="A1286" s="1">
        <v>1286</v>
      </c>
      <c r="B1286" s="4">
        <f t="shared" si="40"/>
        <v>1900</v>
      </c>
      <c r="C1286" s="4">
        <f t="shared" si="41"/>
        <v>1</v>
      </c>
      <c r="G1286" s="4" t="s">
        <v>74</v>
      </c>
      <c r="J1286" s="4" t="str">
        <f>IFERROR(VLOOKUP(I1286,Config!$A:$B,2,0),"")</f>
        <v/>
      </c>
      <c r="L1286" s="4" t="str">
        <f>IFERROR(VLOOKUP(I1286,Config!$A:$G,7,0),"")</f>
        <v/>
      </c>
      <c r="M1286" s="4" t="str">
        <f>IFERROR(VLOOKUP(I1286,Config!$A:$D,3,0),"")</f>
        <v/>
      </c>
      <c r="N1286" s="4" t="str">
        <f>IFERROR(VLOOKUP(I1286,Config!$A:$F,6,0),"")</f>
        <v/>
      </c>
    </row>
    <row r="1287" spans="1:14" x14ac:dyDescent="0.25">
      <c r="A1287" s="1">
        <v>1287</v>
      </c>
      <c r="B1287" s="4">
        <f t="shared" si="40"/>
        <v>1900</v>
      </c>
      <c r="C1287" s="4">
        <f t="shared" si="41"/>
        <v>1</v>
      </c>
      <c r="G1287" s="4" t="s">
        <v>74</v>
      </c>
      <c r="J1287" s="4" t="str">
        <f>IFERROR(VLOOKUP(I1287,Config!$A:$B,2,0),"")</f>
        <v/>
      </c>
      <c r="L1287" s="4" t="str">
        <f>IFERROR(VLOOKUP(I1287,Config!$A:$G,7,0),"")</f>
        <v/>
      </c>
      <c r="M1287" s="4" t="str">
        <f>IFERROR(VLOOKUP(I1287,Config!$A:$D,3,0),"")</f>
        <v/>
      </c>
      <c r="N1287" s="4" t="str">
        <f>IFERROR(VLOOKUP(I1287,Config!$A:$F,6,0),"")</f>
        <v/>
      </c>
    </row>
    <row r="1288" spans="1:14" x14ac:dyDescent="0.25">
      <c r="A1288" s="1">
        <v>1288</v>
      </c>
      <c r="B1288" s="4">
        <f t="shared" si="40"/>
        <v>1900</v>
      </c>
      <c r="C1288" s="4">
        <f t="shared" si="41"/>
        <v>1</v>
      </c>
      <c r="G1288" s="4" t="s">
        <v>74</v>
      </c>
      <c r="J1288" s="4" t="str">
        <f>IFERROR(VLOOKUP(I1288,Config!$A:$B,2,0),"")</f>
        <v/>
      </c>
      <c r="L1288" s="4" t="str">
        <f>IFERROR(VLOOKUP(I1288,Config!$A:$G,7,0),"")</f>
        <v/>
      </c>
      <c r="M1288" s="4" t="str">
        <f>IFERROR(VLOOKUP(I1288,Config!$A:$D,3,0),"")</f>
        <v/>
      </c>
      <c r="N1288" s="4" t="str">
        <f>IFERROR(VLOOKUP(I1288,Config!$A:$F,6,0),"")</f>
        <v/>
      </c>
    </row>
    <row r="1289" spans="1:14" x14ac:dyDescent="0.25">
      <c r="A1289" s="1">
        <v>1289</v>
      </c>
      <c r="B1289" s="4">
        <f t="shared" si="40"/>
        <v>1900</v>
      </c>
      <c r="C1289" s="4">
        <f t="shared" si="41"/>
        <v>1</v>
      </c>
      <c r="G1289" s="4" t="s">
        <v>74</v>
      </c>
      <c r="J1289" s="4" t="str">
        <f>IFERROR(VLOOKUP(I1289,Config!$A:$B,2,0),"")</f>
        <v/>
      </c>
      <c r="L1289" s="4" t="str">
        <f>IFERROR(VLOOKUP(I1289,Config!$A:$G,7,0),"")</f>
        <v/>
      </c>
      <c r="M1289" s="4" t="str">
        <f>IFERROR(VLOOKUP(I1289,Config!$A:$D,3,0),"")</f>
        <v/>
      </c>
      <c r="N1289" s="4" t="str">
        <f>IFERROR(VLOOKUP(I1289,Config!$A:$F,6,0),"")</f>
        <v/>
      </c>
    </row>
    <row r="1290" spans="1:14" x14ac:dyDescent="0.25">
      <c r="A1290" s="1">
        <v>1290</v>
      </c>
      <c r="B1290" s="4">
        <f t="shared" si="40"/>
        <v>1900</v>
      </c>
      <c r="C1290" s="4">
        <f t="shared" si="41"/>
        <v>1</v>
      </c>
      <c r="G1290" s="4" t="s">
        <v>74</v>
      </c>
      <c r="J1290" s="4" t="str">
        <f>IFERROR(VLOOKUP(I1290,Config!$A:$B,2,0),"")</f>
        <v/>
      </c>
      <c r="L1290" s="4" t="str">
        <f>IFERROR(VLOOKUP(I1290,Config!$A:$G,7,0),"")</f>
        <v/>
      </c>
      <c r="M1290" s="4" t="str">
        <f>IFERROR(VLOOKUP(I1290,Config!$A:$D,3,0),"")</f>
        <v/>
      </c>
      <c r="N1290" s="4" t="str">
        <f>IFERROR(VLOOKUP(I1290,Config!$A:$F,6,0),"")</f>
        <v/>
      </c>
    </row>
    <row r="1291" spans="1:14" x14ac:dyDescent="0.25">
      <c r="A1291" s="1">
        <v>1291</v>
      </c>
      <c r="B1291" s="4">
        <f t="shared" si="40"/>
        <v>1900</v>
      </c>
      <c r="C1291" s="4">
        <f t="shared" si="41"/>
        <v>1</v>
      </c>
      <c r="G1291" s="4" t="s">
        <v>74</v>
      </c>
      <c r="J1291" s="4" t="str">
        <f>IFERROR(VLOOKUP(I1291,Config!$A:$B,2,0),"")</f>
        <v/>
      </c>
      <c r="L1291" s="4" t="str">
        <f>IFERROR(VLOOKUP(I1291,Config!$A:$G,7,0),"")</f>
        <v/>
      </c>
      <c r="M1291" s="4" t="str">
        <f>IFERROR(VLOOKUP(I1291,Config!$A:$D,3,0),"")</f>
        <v/>
      </c>
      <c r="N1291" s="4" t="str">
        <f>IFERROR(VLOOKUP(I1291,Config!$A:$F,6,0),"")</f>
        <v/>
      </c>
    </row>
    <row r="1292" spans="1:14" x14ac:dyDescent="0.25">
      <c r="A1292" s="1">
        <v>1292</v>
      </c>
      <c r="B1292" s="4">
        <f t="shared" si="40"/>
        <v>1900</v>
      </c>
      <c r="C1292" s="4">
        <f t="shared" si="41"/>
        <v>1</v>
      </c>
      <c r="G1292" s="4" t="s">
        <v>74</v>
      </c>
      <c r="J1292" s="4" t="str">
        <f>IFERROR(VLOOKUP(I1292,Config!$A:$B,2,0),"")</f>
        <v/>
      </c>
      <c r="L1292" s="4" t="str">
        <f>IFERROR(VLOOKUP(I1292,Config!$A:$G,7,0),"")</f>
        <v/>
      </c>
      <c r="M1292" s="4" t="str">
        <f>IFERROR(VLOOKUP(I1292,Config!$A:$D,3,0),"")</f>
        <v/>
      </c>
      <c r="N1292" s="4" t="str">
        <f>IFERROR(VLOOKUP(I1292,Config!$A:$F,6,0),"")</f>
        <v/>
      </c>
    </row>
    <row r="1293" spans="1:14" x14ac:dyDescent="0.25">
      <c r="A1293" s="1">
        <v>1293</v>
      </c>
      <c r="B1293" s="4">
        <f t="shared" si="40"/>
        <v>1900</v>
      </c>
      <c r="C1293" s="4">
        <f t="shared" si="41"/>
        <v>1</v>
      </c>
      <c r="G1293" s="4" t="s">
        <v>74</v>
      </c>
      <c r="J1293" s="4" t="str">
        <f>IFERROR(VLOOKUP(I1293,Config!$A:$B,2,0),"")</f>
        <v/>
      </c>
      <c r="L1293" s="4" t="str">
        <f>IFERROR(VLOOKUP(I1293,Config!$A:$G,7,0),"")</f>
        <v/>
      </c>
      <c r="M1293" s="4" t="str">
        <f>IFERROR(VLOOKUP(I1293,Config!$A:$D,3,0),"")</f>
        <v/>
      </c>
      <c r="N1293" s="4" t="str">
        <f>IFERROR(VLOOKUP(I1293,Config!$A:$F,6,0),"")</f>
        <v/>
      </c>
    </row>
    <row r="1294" spans="1:14" x14ac:dyDescent="0.25">
      <c r="A1294" s="1">
        <v>1294</v>
      </c>
      <c r="B1294" s="4">
        <f t="shared" si="40"/>
        <v>1900</v>
      </c>
      <c r="C1294" s="4">
        <f t="shared" si="41"/>
        <v>1</v>
      </c>
      <c r="G1294" s="4" t="s">
        <v>74</v>
      </c>
      <c r="J1294" s="4" t="str">
        <f>IFERROR(VLOOKUP(I1294,Config!$A:$B,2,0),"")</f>
        <v/>
      </c>
      <c r="L1294" s="4" t="str">
        <f>IFERROR(VLOOKUP(I1294,Config!$A:$G,7,0),"")</f>
        <v/>
      </c>
      <c r="M1294" s="4" t="str">
        <f>IFERROR(VLOOKUP(I1294,Config!$A:$D,3,0),"")</f>
        <v/>
      </c>
      <c r="N1294" s="4" t="str">
        <f>IFERROR(VLOOKUP(I1294,Config!$A:$F,6,0),"")</f>
        <v/>
      </c>
    </row>
    <row r="1295" spans="1:14" x14ac:dyDescent="0.25">
      <c r="A1295" s="1">
        <v>1295</v>
      </c>
      <c r="B1295" s="4">
        <f t="shared" si="40"/>
        <v>1900</v>
      </c>
      <c r="C1295" s="4">
        <f t="shared" si="41"/>
        <v>1</v>
      </c>
      <c r="G1295" s="4" t="s">
        <v>74</v>
      </c>
      <c r="J1295" s="4" t="str">
        <f>IFERROR(VLOOKUP(I1295,Config!$A:$B,2,0),"")</f>
        <v/>
      </c>
      <c r="L1295" s="4" t="str">
        <f>IFERROR(VLOOKUP(I1295,Config!$A:$G,7,0),"")</f>
        <v/>
      </c>
      <c r="M1295" s="4" t="str">
        <f>IFERROR(VLOOKUP(I1295,Config!$A:$D,3,0),"")</f>
        <v/>
      </c>
      <c r="N1295" s="4" t="str">
        <f>IFERROR(VLOOKUP(I1295,Config!$A:$F,6,0),"")</f>
        <v/>
      </c>
    </row>
    <row r="1296" spans="1:14" x14ac:dyDescent="0.25">
      <c r="A1296" s="1">
        <v>1296</v>
      </c>
      <c r="B1296" s="4">
        <f t="shared" si="40"/>
        <v>1900</v>
      </c>
      <c r="C1296" s="4">
        <f t="shared" si="41"/>
        <v>1</v>
      </c>
      <c r="G1296" s="4" t="s">
        <v>74</v>
      </c>
      <c r="J1296" s="4" t="str">
        <f>IFERROR(VLOOKUP(I1296,Config!$A:$B,2,0),"")</f>
        <v/>
      </c>
      <c r="L1296" s="4" t="str">
        <f>IFERROR(VLOOKUP(I1296,Config!$A:$G,7,0),"")</f>
        <v/>
      </c>
      <c r="M1296" s="4" t="str">
        <f>IFERROR(VLOOKUP(I1296,Config!$A:$D,3,0),"")</f>
        <v/>
      </c>
      <c r="N1296" s="4" t="str">
        <f>IFERROR(VLOOKUP(I1296,Config!$A:$F,6,0),"")</f>
        <v/>
      </c>
    </row>
    <row r="1297" spans="1:14" x14ac:dyDescent="0.25">
      <c r="A1297" s="1">
        <v>1297</v>
      </c>
      <c r="B1297" s="4">
        <f t="shared" si="40"/>
        <v>1900</v>
      </c>
      <c r="C1297" s="4">
        <f t="shared" si="41"/>
        <v>1</v>
      </c>
      <c r="G1297" s="4" t="s">
        <v>74</v>
      </c>
      <c r="J1297" s="4" t="str">
        <f>IFERROR(VLOOKUP(I1297,Config!$A:$B,2,0),"")</f>
        <v/>
      </c>
      <c r="L1297" s="4" t="str">
        <f>IFERROR(VLOOKUP(I1297,Config!$A:$G,7,0),"")</f>
        <v/>
      </c>
      <c r="M1297" s="4" t="str">
        <f>IFERROR(VLOOKUP(I1297,Config!$A:$D,3,0),"")</f>
        <v/>
      </c>
      <c r="N1297" s="4" t="str">
        <f>IFERROR(VLOOKUP(I1297,Config!$A:$F,6,0),"")</f>
        <v/>
      </c>
    </row>
    <row r="1298" spans="1:14" x14ac:dyDescent="0.25">
      <c r="A1298" s="1">
        <v>1298</v>
      </c>
      <c r="B1298" s="4">
        <f t="shared" si="40"/>
        <v>1900</v>
      </c>
      <c r="C1298" s="4">
        <f t="shared" si="41"/>
        <v>1</v>
      </c>
      <c r="G1298" s="4" t="s">
        <v>74</v>
      </c>
      <c r="J1298" s="4" t="str">
        <f>IFERROR(VLOOKUP(I1298,Config!$A:$B,2,0),"")</f>
        <v/>
      </c>
      <c r="L1298" s="4" t="str">
        <f>IFERROR(VLOOKUP(I1298,Config!$A:$G,7,0),"")</f>
        <v/>
      </c>
      <c r="M1298" s="4" t="str">
        <f>IFERROR(VLOOKUP(I1298,Config!$A:$D,3,0),"")</f>
        <v/>
      </c>
      <c r="N1298" s="4" t="str">
        <f>IFERROR(VLOOKUP(I1298,Config!$A:$F,6,0),"")</f>
        <v/>
      </c>
    </row>
    <row r="1299" spans="1:14" x14ac:dyDescent="0.25">
      <c r="A1299" s="1">
        <v>1299</v>
      </c>
      <c r="B1299" s="4">
        <f t="shared" si="40"/>
        <v>1900</v>
      </c>
      <c r="C1299" s="4">
        <f t="shared" si="41"/>
        <v>1</v>
      </c>
      <c r="G1299" s="4" t="s">
        <v>74</v>
      </c>
      <c r="J1299" s="4" t="str">
        <f>IFERROR(VLOOKUP(I1299,Config!$A:$B,2,0),"")</f>
        <v/>
      </c>
      <c r="L1299" s="4" t="str">
        <f>IFERROR(VLOOKUP(I1299,Config!$A:$G,7,0),"")</f>
        <v/>
      </c>
      <c r="M1299" s="4" t="str">
        <f>IFERROR(VLOOKUP(I1299,Config!$A:$D,3,0),"")</f>
        <v/>
      </c>
      <c r="N1299" s="4" t="str">
        <f>IFERROR(VLOOKUP(I1299,Config!$A:$F,6,0),"")</f>
        <v/>
      </c>
    </row>
    <row r="1300" spans="1:14" x14ac:dyDescent="0.25">
      <c r="A1300" s="1">
        <v>1300</v>
      </c>
      <c r="B1300" s="4">
        <f t="shared" si="40"/>
        <v>1900</v>
      </c>
      <c r="C1300" s="4">
        <f t="shared" si="41"/>
        <v>1</v>
      </c>
      <c r="G1300" s="4" t="s">
        <v>74</v>
      </c>
      <c r="J1300" s="4" t="str">
        <f>IFERROR(VLOOKUP(I1300,Config!$A:$B,2,0),"")</f>
        <v/>
      </c>
      <c r="L1300" s="4" t="str">
        <f>IFERROR(VLOOKUP(I1300,Config!$A:$G,7,0),"")</f>
        <v/>
      </c>
      <c r="M1300" s="4" t="str">
        <f>IFERROR(VLOOKUP(I1300,Config!$A:$D,3,0),"")</f>
        <v/>
      </c>
      <c r="N1300" s="4" t="str">
        <f>IFERROR(VLOOKUP(I1300,Config!$A:$F,6,0),"")</f>
        <v/>
      </c>
    </row>
    <row r="1301" spans="1:14" x14ac:dyDescent="0.25">
      <c r="A1301" s="1">
        <v>1301</v>
      </c>
      <c r="B1301" s="4">
        <f t="shared" si="40"/>
        <v>1900</v>
      </c>
      <c r="C1301" s="4">
        <f t="shared" si="41"/>
        <v>1</v>
      </c>
      <c r="G1301" s="4" t="s">
        <v>74</v>
      </c>
      <c r="J1301" s="4" t="str">
        <f>IFERROR(VLOOKUP(I1301,Config!$A:$B,2,0),"")</f>
        <v/>
      </c>
      <c r="L1301" s="4" t="str">
        <f>IFERROR(VLOOKUP(I1301,Config!$A:$G,7,0),"")</f>
        <v/>
      </c>
      <c r="M1301" s="4" t="str">
        <f>IFERROR(VLOOKUP(I1301,Config!$A:$D,3,0),"")</f>
        <v/>
      </c>
      <c r="N1301" s="4" t="str">
        <f>IFERROR(VLOOKUP(I1301,Config!$A:$F,6,0),"")</f>
        <v/>
      </c>
    </row>
    <row r="1302" spans="1:14" x14ac:dyDescent="0.25">
      <c r="A1302" s="1">
        <v>1302</v>
      </c>
      <c r="B1302" s="4">
        <f t="shared" si="40"/>
        <v>1900</v>
      </c>
      <c r="C1302" s="4">
        <f t="shared" si="41"/>
        <v>1</v>
      </c>
      <c r="G1302" s="4" t="s">
        <v>74</v>
      </c>
      <c r="J1302" s="4" t="str">
        <f>IFERROR(VLOOKUP(I1302,Config!$A:$B,2,0),"")</f>
        <v/>
      </c>
      <c r="L1302" s="4" t="str">
        <f>IFERROR(VLOOKUP(I1302,Config!$A:$G,7,0),"")</f>
        <v/>
      </c>
      <c r="M1302" s="4" t="str">
        <f>IFERROR(VLOOKUP(I1302,Config!$A:$D,3,0),"")</f>
        <v/>
      </c>
      <c r="N1302" s="4" t="str">
        <f>IFERROR(VLOOKUP(I1302,Config!$A:$F,6,0),"")</f>
        <v/>
      </c>
    </row>
    <row r="1303" spans="1:14" x14ac:dyDescent="0.25">
      <c r="A1303" s="1">
        <v>1303</v>
      </c>
      <c r="B1303" s="4">
        <f t="shared" si="40"/>
        <v>1900</v>
      </c>
      <c r="C1303" s="4">
        <f t="shared" si="41"/>
        <v>1</v>
      </c>
      <c r="G1303" s="4" t="s">
        <v>74</v>
      </c>
      <c r="J1303" s="4" t="str">
        <f>IFERROR(VLOOKUP(I1303,Config!$A:$B,2,0),"")</f>
        <v/>
      </c>
      <c r="L1303" s="4" t="str">
        <f>IFERROR(VLOOKUP(I1303,Config!$A:$G,7,0),"")</f>
        <v/>
      </c>
      <c r="M1303" s="4" t="str">
        <f>IFERROR(VLOOKUP(I1303,Config!$A:$D,3,0),"")</f>
        <v/>
      </c>
      <c r="N1303" s="4" t="str">
        <f>IFERROR(VLOOKUP(I1303,Config!$A:$F,6,0),"")</f>
        <v/>
      </c>
    </row>
    <row r="1304" spans="1:14" x14ac:dyDescent="0.25">
      <c r="A1304" s="1">
        <v>1304</v>
      </c>
      <c r="B1304" s="4">
        <f t="shared" si="40"/>
        <v>1900</v>
      </c>
      <c r="C1304" s="4">
        <f t="shared" si="41"/>
        <v>1</v>
      </c>
      <c r="G1304" s="4" t="s">
        <v>74</v>
      </c>
      <c r="J1304" s="4" t="str">
        <f>IFERROR(VLOOKUP(I1304,Config!$A:$B,2,0),"")</f>
        <v/>
      </c>
      <c r="L1304" s="4" t="str">
        <f>IFERROR(VLOOKUP(I1304,Config!$A:$G,7,0),"")</f>
        <v/>
      </c>
      <c r="M1304" s="4" t="str">
        <f>IFERROR(VLOOKUP(I1304,Config!$A:$D,3,0),"")</f>
        <v/>
      </c>
      <c r="N1304" s="4" t="str">
        <f>IFERROR(VLOOKUP(I1304,Config!$A:$F,6,0),"")</f>
        <v/>
      </c>
    </row>
    <row r="1305" spans="1:14" x14ac:dyDescent="0.25">
      <c r="A1305" s="1">
        <v>1305</v>
      </c>
      <c r="B1305" s="4">
        <f t="shared" si="40"/>
        <v>1900</v>
      </c>
      <c r="C1305" s="4">
        <f t="shared" si="41"/>
        <v>1</v>
      </c>
      <c r="G1305" s="4" t="s">
        <v>74</v>
      </c>
      <c r="J1305" s="4" t="str">
        <f>IFERROR(VLOOKUP(I1305,Config!$A:$B,2,0),"")</f>
        <v/>
      </c>
      <c r="L1305" s="4" t="str">
        <f>IFERROR(VLOOKUP(I1305,Config!$A:$G,7,0),"")</f>
        <v/>
      </c>
      <c r="M1305" s="4" t="str">
        <f>IFERROR(VLOOKUP(I1305,Config!$A:$D,3,0),"")</f>
        <v/>
      </c>
      <c r="N1305" s="4" t="str">
        <f>IFERROR(VLOOKUP(I1305,Config!$A:$F,6,0),"")</f>
        <v/>
      </c>
    </row>
    <row r="1306" spans="1:14" x14ac:dyDescent="0.25">
      <c r="A1306" s="1">
        <v>1306</v>
      </c>
      <c r="B1306" s="4">
        <f t="shared" si="40"/>
        <v>1900</v>
      </c>
      <c r="C1306" s="4">
        <f t="shared" si="41"/>
        <v>1</v>
      </c>
      <c r="G1306" s="4" t="s">
        <v>74</v>
      </c>
      <c r="J1306" s="4" t="str">
        <f>IFERROR(VLOOKUP(I1306,Config!$A:$B,2,0),"")</f>
        <v/>
      </c>
      <c r="L1306" s="4" t="str">
        <f>IFERROR(VLOOKUP(I1306,Config!$A:$G,7,0),"")</f>
        <v/>
      </c>
      <c r="M1306" s="4" t="str">
        <f>IFERROR(VLOOKUP(I1306,Config!$A:$D,3,0),"")</f>
        <v/>
      </c>
      <c r="N1306" s="4" t="str">
        <f>IFERROR(VLOOKUP(I1306,Config!$A:$F,6,0),"")</f>
        <v/>
      </c>
    </row>
    <row r="1307" spans="1:14" x14ac:dyDescent="0.25">
      <c r="A1307" s="1">
        <v>1307</v>
      </c>
      <c r="B1307" s="4">
        <f t="shared" si="40"/>
        <v>1900</v>
      </c>
      <c r="C1307" s="4">
        <f t="shared" si="41"/>
        <v>1</v>
      </c>
      <c r="G1307" s="4" t="s">
        <v>74</v>
      </c>
      <c r="J1307" s="4" t="str">
        <f>IFERROR(VLOOKUP(I1307,Config!$A:$B,2,0),"")</f>
        <v/>
      </c>
      <c r="L1307" s="4" t="str">
        <f>IFERROR(VLOOKUP(I1307,Config!$A:$G,7,0),"")</f>
        <v/>
      </c>
      <c r="M1307" s="4" t="str">
        <f>IFERROR(VLOOKUP(I1307,Config!$A:$D,3,0),"")</f>
        <v/>
      </c>
      <c r="N1307" s="4" t="str">
        <f>IFERROR(VLOOKUP(I1307,Config!$A:$F,6,0),"")</f>
        <v/>
      </c>
    </row>
    <row r="1308" spans="1:14" x14ac:dyDescent="0.25">
      <c r="A1308" s="1">
        <v>1308</v>
      </c>
      <c r="B1308" s="4">
        <f t="shared" si="40"/>
        <v>1900</v>
      </c>
      <c r="C1308" s="4">
        <f t="shared" si="41"/>
        <v>1</v>
      </c>
      <c r="G1308" s="4" t="s">
        <v>74</v>
      </c>
      <c r="J1308" s="4" t="str">
        <f>IFERROR(VLOOKUP(I1308,Config!$A:$B,2,0),"")</f>
        <v/>
      </c>
      <c r="L1308" s="4" t="str">
        <f>IFERROR(VLOOKUP(I1308,Config!$A:$G,7,0),"")</f>
        <v/>
      </c>
      <c r="M1308" s="4" t="str">
        <f>IFERROR(VLOOKUP(I1308,Config!$A:$D,3,0),"")</f>
        <v/>
      </c>
      <c r="N1308" s="4" t="str">
        <f>IFERROR(VLOOKUP(I1308,Config!$A:$F,6,0),"")</f>
        <v/>
      </c>
    </row>
    <row r="1309" spans="1:14" x14ac:dyDescent="0.25">
      <c r="A1309" s="1">
        <v>1309</v>
      </c>
      <c r="B1309" s="4">
        <f t="shared" si="40"/>
        <v>1900</v>
      </c>
      <c r="C1309" s="4">
        <f t="shared" si="41"/>
        <v>1</v>
      </c>
      <c r="G1309" s="4" t="s">
        <v>74</v>
      </c>
      <c r="J1309" s="4" t="str">
        <f>IFERROR(VLOOKUP(I1309,Config!$A:$B,2,0),"")</f>
        <v/>
      </c>
      <c r="L1309" s="4" t="str">
        <f>IFERROR(VLOOKUP(I1309,Config!$A:$G,7,0),"")</f>
        <v/>
      </c>
      <c r="M1309" s="4" t="str">
        <f>IFERROR(VLOOKUP(I1309,Config!$A:$D,3,0),"")</f>
        <v/>
      </c>
      <c r="N1309" s="4" t="str">
        <f>IFERROR(VLOOKUP(I1309,Config!$A:$F,6,0),"")</f>
        <v/>
      </c>
    </row>
    <row r="1310" spans="1:14" x14ac:dyDescent="0.25">
      <c r="A1310" s="1">
        <v>1310</v>
      </c>
      <c r="B1310" s="4">
        <f t="shared" si="40"/>
        <v>1900</v>
      </c>
      <c r="C1310" s="4">
        <f t="shared" si="41"/>
        <v>1</v>
      </c>
      <c r="G1310" s="4" t="s">
        <v>74</v>
      </c>
      <c r="J1310" s="4" t="str">
        <f>IFERROR(VLOOKUP(I1310,Config!$A:$B,2,0),"")</f>
        <v/>
      </c>
      <c r="L1310" s="4" t="str">
        <f>IFERROR(VLOOKUP(I1310,Config!$A:$G,7,0),"")</f>
        <v/>
      </c>
      <c r="M1310" s="4" t="str">
        <f>IFERROR(VLOOKUP(I1310,Config!$A:$D,3,0),"")</f>
        <v/>
      </c>
      <c r="N1310" s="4" t="str">
        <f>IFERROR(VLOOKUP(I1310,Config!$A:$F,6,0),"")</f>
        <v/>
      </c>
    </row>
    <row r="1311" spans="1:14" x14ac:dyDescent="0.25">
      <c r="A1311" s="1">
        <v>1311</v>
      </c>
      <c r="B1311" s="4">
        <f t="shared" si="40"/>
        <v>1900</v>
      </c>
      <c r="C1311" s="4">
        <f t="shared" si="41"/>
        <v>1</v>
      </c>
      <c r="G1311" s="4" t="s">
        <v>74</v>
      </c>
      <c r="J1311" s="4" t="str">
        <f>IFERROR(VLOOKUP(I1311,Config!$A:$B,2,0),"")</f>
        <v/>
      </c>
      <c r="L1311" s="4" t="str">
        <f>IFERROR(VLOOKUP(I1311,Config!$A:$G,7,0),"")</f>
        <v/>
      </c>
      <c r="M1311" s="4" t="str">
        <f>IFERROR(VLOOKUP(I1311,Config!$A:$D,3,0),"")</f>
        <v/>
      </c>
      <c r="N1311" s="4" t="str">
        <f>IFERROR(VLOOKUP(I1311,Config!$A:$F,6,0),"")</f>
        <v/>
      </c>
    </row>
    <row r="1312" spans="1:14" x14ac:dyDescent="0.25">
      <c r="A1312" s="1">
        <v>1312</v>
      </c>
      <c r="B1312" s="4">
        <f t="shared" si="40"/>
        <v>1900</v>
      </c>
      <c r="C1312" s="4">
        <f t="shared" si="41"/>
        <v>1</v>
      </c>
      <c r="G1312" s="4" t="s">
        <v>74</v>
      </c>
      <c r="J1312" s="4" t="str">
        <f>IFERROR(VLOOKUP(I1312,Config!$A:$B,2,0),"")</f>
        <v/>
      </c>
      <c r="L1312" s="4" t="str">
        <f>IFERROR(VLOOKUP(I1312,Config!$A:$G,7,0),"")</f>
        <v/>
      </c>
      <c r="M1312" s="4" t="str">
        <f>IFERROR(VLOOKUP(I1312,Config!$A:$D,3,0),"")</f>
        <v/>
      </c>
      <c r="N1312" s="4" t="str">
        <f>IFERROR(VLOOKUP(I1312,Config!$A:$F,6,0),"")</f>
        <v/>
      </c>
    </row>
    <row r="1313" spans="1:14" x14ac:dyDescent="0.25">
      <c r="A1313" s="1">
        <v>1313</v>
      </c>
      <c r="B1313" s="4">
        <f t="shared" si="40"/>
        <v>1900</v>
      </c>
      <c r="C1313" s="4">
        <f t="shared" si="41"/>
        <v>1</v>
      </c>
      <c r="G1313" s="4" t="s">
        <v>74</v>
      </c>
      <c r="J1313" s="4" t="str">
        <f>IFERROR(VLOOKUP(I1313,Config!$A:$B,2,0),"")</f>
        <v/>
      </c>
      <c r="L1313" s="4" t="str">
        <f>IFERROR(VLOOKUP(I1313,Config!$A:$G,7,0),"")</f>
        <v/>
      </c>
      <c r="M1313" s="4" t="str">
        <f>IFERROR(VLOOKUP(I1313,Config!$A:$D,3,0),"")</f>
        <v/>
      </c>
      <c r="N1313" s="4" t="str">
        <f>IFERROR(VLOOKUP(I1313,Config!$A:$F,6,0),"")</f>
        <v/>
      </c>
    </row>
    <row r="1314" spans="1:14" x14ac:dyDescent="0.25">
      <c r="A1314" s="1">
        <v>1314</v>
      </c>
      <c r="B1314" s="4">
        <f t="shared" si="40"/>
        <v>1900</v>
      </c>
      <c r="C1314" s="4">
        <f t="shared" si="41"/>
        <v>1</v>
      </c>
      <c r="G1314" s="4" t="s">
        <v>74</v>
      </c>
      <c r="J1314" s="4" t="str">
        <f>IFERROR(VLOOKUP(I1314,Config!$A:$B,2,0),"")</f>
        <v/>
      </c>
      <c r="L1314" s="4" t="str">
        <f>IFERROR(VLOOKUP(I1314,Config!$A:$G,7,0),"")</f>
        <v/>
      </c>
      <c r="M1314" s="4" t="str">
        <f>IFERROR(VLOOKUP(I1314,Config!$A:$D,3,0),"")</f>
        <v/>
      </c>
      <c r="N1314" s="4" t="str">
        <f>IFERROR(VLOOKUP(I1314,Config!$A:$F,6,0),"")</f>
        <v/>
      </c>
    </row>
    <row r="1315" spans="1:14" x14ac:dyDescent="0.25">
      <c r="A1315" s="1">
        <v>1315</v>
      </c>
      <c r="B1315" s="4">
        <f t="shared" si="40"/>
        <v>1900</v>
      </c>
      <c r="C1315" s="4">
        <f t="shared" si="41"/>
        <v>1</v>
      </c>
      <c r="G1315" s="4" t="s">
        <v>74</v>
      </c>
      <c r="J1315" s="4" t="str">
        <f>IFERROR(VLOOKUP(I1315,Config!$A:$B,2,0),"")</f>
        <v/>
      </c>
      <c r="L1315" s="4" t="str">
        <f>IFERROR(VLOOKUP(I1315,Config!$A:$G,7,0),"")</f>
        <v/>
      </c>
      <c r="M1315" s="4" t="str">
        <f>IFERROR(VLOOKUP(I1315,Config!$A:$D,3,0),"")</f>
        <v/>
      </c>
      <c r="N1315" s="4" t="str">
        <f>IFERROR(VLOOKUP(I1315,Config!$A:$F,6,0),"")</f>
        <v/>
      </c>
    </row>
    <row r="1316" spans="1:14" x14ac:dyDescent="0.25">
      <c r="A1316" s="1">
        <v>1316</v>
      </c>
      <c r="B1316" s="4">
        <f t="shared" si="40"/>
        <v>1900</v>
      </c>
      <c r="C1316" s="4">
        <f t="shared" si="41"/>
        <v>1</v>
      </c>
      <c r="G1316" s="4" t="s">
        <v>74</v>
      </c>
      <c r="J1316" s="4" t="str">
        <f>IFERROR(VLOOKUP(I1316,Config!$A:$B,2,0),"")</f>
        <v/>
      </c>
      <c r="L1316" s="4" t="str">
        <f>IFERROR(VLOOKUP(I1316,Config!$A:$G,7,0),"")</f>
        <v/>
      </c>
      <c r="M1316" s="4" t="str">
        <f>IFERROR(VLOOKUP(I1316,Config!$A:$D,3,0),"")</f>
        <v/>
      </c>
      <c r="N1316" s="4" t="str">
        <f>IFERROR(VLOOKUP(I1316,Config!$A:$F,6,0),"")</f>
        <v/>
      </c>
    </row>
    <row r="1317" spans="1:14" x14ac:dyDescent="0.25">
      <c r="A1317" s="1">
        <v>1317</v>
      </c>
      <c r="B1317" s="4">
        <f t="shared" si="40"/>
        <v>1900</v>
      </c>
      <c r="C1317" s="4">
        <f t="shared" si="41"/>
        <v>1</v>
      </c>
      <c r="G1317" s="4" t="s">
        <v>74</v>
      </c>
      <c r="J1317" s="4" t="str">
        <f>IFERROR(VLOOKUP(I1317,Config!$A:$B,2,0),"")</f>
        <v/>
      </c>
      <c r="L1317" s="4" t="str">
        <f>IFERROR(VLOOKUP(I1317,Config!$A:$G,7,0),"")</f>
        <v/>
      </c>
      <c r="M1317" s="4" t="str">
        <f>IFERROR(VLOOKUP(I1317,Config!$A:$D,3,0),"")</f>
        <v/>
      </c>
      <c r="N1317" s="4" t="str">
        <f>IFERROR(VLOOKUP(I1317,Config!$A:$F,6,0),"")</f>
        <v/>
      </c>
    </row>
    <row r="1318" spans="1:14" x14ac:dyDescent="0.25">
      <c r="A1318" s="1">
        <v>1318</v>
      </c>
      <c r="B1318" s="4">
        <f t="shared" si="40"/>
        <v>1900</v>
      </c>
      <c r="C1318" s="4">
        <f t="shared" si="41"/>
        <v>1</v>
      </c>
      <c r="G1318" s="4" t="s">
        <v>74</v>
      </c>
      <c r="J1318" s="4" t="str">
        <f>IFERROR(VLOOKUP(I1318,Config!$A:$B,2,0),"")</f>
        <v/>
      </c>
      <c r="L1318" s="4" t="str">
        <f>IFERROR(VLOOKUP(I1318,Config!$A:$G,7,0),"")</f>
        <v/>
      </c>
      <c r="M1318" s="4" t="str">
        <f>IFERROR(VLOOKUP(I1318,Config!$A:$D,3,0),"")</f>
        <v/>
      </c>
      <c r="N1318" s="4" t="str">
        <f>IFERROR(VLOOKUP(I1318,Config!$A:$F,6,0),"")</f>
        <v/>
      </c>
    </row>
    <row r="1319" spans="1:14" x14ac:dyDescent="0.25">
      <c r="A1319" s="1">
        <v>1319</v>
      </c>
      <c r="B1319" s="4">
        <f t="shared" si="40"/>
        <v>1900</v>
      </c>
      <c r="C1319" s="4">
        <f t="shared" si="41"/>
        <v>1</v>
      </c>
      <c r="G1319" s="4" t="s">
        <v>74</v>
      </c>
      <c r="J1319" s="4" t="str">
        <f>IFERROR(VLOOKUP(I1319,Config!$A:$B,2,0),"")</f>
        <v/>
      </c>
      <c r="L1319" s="4" t="str">
        <f>IFERROR(VLOOKUP(I1319,Config!$A:$G,7,0),"")</f>
        <v/>
      </c>
      <c r="M1319" s="4" t="str">
        <f>IFERROR(VLOOKUP(I1319,Config!$A:$D,3,0),"")</f>
        <v/>
      </c>
      <c r="N1319" s="4" t="str">
        <f>IFERROR(VLOOKUP(I1319,Config!$A:$F,6,0),"")</f>
        <v/>
      </c>
    </row>
    <row r="1320" spans="1:14" x14ac:dyDescent="0.25">
      <c r="A1320" s="1">
        <v>1320</v>
      </c>
      <c r="B1320" s="4">
        <f t="shared" si="40"/>
        <v>1900</v>
      </c>
      <c r="C1320" s="4">
        <f t="shared" si="41"/>
        <v>1</v>
      </c>
      <c r="G1320" s="4" t="s">
        <v>74</v>
      </c>
      <c r="J1320" s="4" t="str">
        <f>IFERROR(VLOOKUP(I1320,Config!$A:$B,2,0),"")</f>
        <v/>
      </c>
      <c r="L1320" s="4" t="str">
        <f>IFERROR(VLOOKUP(I1320,Config!$A:$G,7,0),"")</f>
        <v/>
      </c>
      <c r="M1320" s="4" t="str">
        <f>IFERROR(VLOOKUP(I1320,Config!$A:$D,3,0),"")</f>
        <v/>
      </c>
      <c r="N1320" s="4" t="str">
        <f>IFERROR(VLOOKUP(I1320,Config!$A:$F,6,0),"")</f>
        <v/>
      </c>
    </row>
    <row r="1321" spans="1:14" x14ac:dyDescent="0.25">
      <c r="A1321" s="1">
        <v>1321</v>
      </c>
      <c r="B1321" s="4">
        <f t="shared" si="40"/>
        <v>1900</v>
      </c>
      <c r="C1321" s="4">
        <f t="shared" si="41"/>
        <v>1</v>
      </c>
      <c r="G1321" s="4" t="s">
        <v>74</v>
      </c>
      <c r="J1321" s="4" t="str">
        <f>IFERROR(VLOOKUP(I1321,Config!$A:$B,2,0),"")</f>
        <v/>
      </c>
      <c r="L1321" s="4" t="str">
        <f>IFERROR(VLOOKUP(I1321,Config!$A:$G,7,0),"")</f>
        <v/>
      </c>
      <c r="M1321" s="4" t="str">
        <f>IFERROR(VLOOKUP(I1321,Config!$A:$D,3,0),"")</f>
        <v/>
      </c>
      <c r="N1321" s="4" t="str">
        <f>IFERROR(VLOOKUP(I1321,Config!$A:$F,6,0),"")</f>
        <v/>
      </c>
    </row>
    <row r="1322" spans="1:14" x14ac:dyDescent="0.25">
      <c r="A1322" s="1">
        <v>1322</v>
      </c>
      <c r="B1322" s="4">
        <f t="shared" si="40"/>
        <v>1900</v>
      </c>
      <c r="C1322" s="4">
        <f t="shared" si="41"/>
        <v>1</v>
      </c>
      <c r="G1322" s="4" t="s">
        <v>74</v>
      </c>
      <c r="J1322" s="4" t="str">
        <f>IFERROR(VLOOKUP(I1322,Config!$A:$B,2,0),"")</f>
        <v/>
      </c>
      <c r="L1322" s="4" t="str">
        <f>IFERROR(VLOOKUP(I1322,Config!$A:$G,7,0),"")</f>
        <v/>
      </c>
      <c r="M1322" s="4" t="str">
        <f>IFERROR(VLOOKUP(I1322,Config!$A:$D,3,0),"")</f>
        <v/>
      </c>
      <c r="N1322" s="4" t="str">
        <f>IFERROR(VLOOKUP(I1322,Config!$A:$F,6,0),"")</f>
        <v/>
      </c>
    </row>
    <row r="1323" spans="1:14" x14ac:dyDescent="0.25">
      <c r="A1323" s="1">
        <v>1323</v>
      </c>
      <c r="B1323" s="4">
        <f t="shared" si="40"/>
        <v>1900</v>
      </c>
      <c r="C1323" s="4">
        <f t="shared" si="41"/>
        <v>1</v>
      </c>
      <c r="G1323" s="4" t="s">
        <v>74</v>
      </c>
      <c r="J1323" s="4" t="str">
        <f>IFERROR(VLOOKUP(I1323,Config!$A:$B,2,0),"")</f>
        <v/>
      </c>
      <c r="L1323" s="4" t="str">
        <f>IFERROR(VLOOKUP(I1323,Config!$A:$G,7,0),"")</f>
        <v/>
      </c>
      <c r="M1323" s="4" t="str">
        <f>IFERROR(VLOOKUP(I1323,Config!$A:$D,3,0),"")</f>
        <v/>
      </c>
      <c r="N1323" s="4" t="str">
        <f>IFERROR(VLOOKUP(I1323,Config!$A:$F,6,0),"")</f>
        <v/>
      </c>
    </row>
    <row r="1324" spans="1:14" x14ac:dyDescent="0.25">
      <c r="A1324" s="1">
        <v>1324</v>
      </c>
      <c r="B1324" s="4">
        <f t="shared" si="40"/>
        <v>1900</v>
      </c>
      <c r="C1324" s="4">
        <f t="shared" si="41"/>
        <v>1</v>
      </c>
      <c r="G1324" s="4" t="s">
        <v>74</v>
      </c>
      <c r="J1324" s="4" t="str">
        <f>IFERROR(VLOOKUP(I1324,Config!$A:$B,2,0),"")</f>
        <v/>
      </c>
      <c r="L1324" s="4" t="str">
        <f>IFERROR(VLOOKUP(I1324,Config!$A:$G,7,0),"")</f>
        <v/>
      </c>
      <c r="M1324" s="4" t="str">
        <f>IFERROR(VLOOKUP(I1324,Config!$A:$D,3,0),"")</f>
        <v/>
      </c>
      <c r="N1324" s="4" t="str">
        <f>IFERROR(VLOOKUP(I1324,Config!$A:$F,6,0),"")</f>
        <v/>
      </c>
    </row>
    <row r="1325" spans="1:14" x14ac:dyDescent="0.25">
      <c r="A1325" s="1">
        <v>1325</v>
      </c>
      <c r="B1325" s="4">
        <f t="shared" si="40"/>
        <v>1900</v>
      </c>
      <c r="C1325" s="4">
        <f t="shared" si="41"/>
        <v>1</v>
      </c>
      <c r="G1325" s="4" t="s">
        <v>74</v>
      </c>
      <c r="J1325" s="4" t="str">
        <f>IFERROR(VLOOKUP(I1325,Config!$A:$B,2,0),"")</f>
        <v/>
      </c>
      <c r="L1325" s="4" t="str">
        <f>IFERROR(VLOOKUP(I1325,Config!$A:$G,7,0),"")</f>
        <v/>
      </c>
      <c r="M1325" s="4" t="str">
        <f>IFERROR(VLOOKUP(I1325,Config!$A:$D,3,0),"")</f>
        <v/>
      </c>
      <c r="N1325" s="4" t="str">
        <f>IFERROR(VLOOKUP(I1325,Config!$A:$F,6,0),"")</f>
        <v/>
      </c>
    </row>
    <row r="1326" spans="1:14" x14ac:dyDescent="0.25">
      <c r="A1326" s="1">
        <v>1326</v>
      </c>
      <c r="B1326" s="4">
        <f t="shared" si="40"/>
        <v>1900</v>
      </c>
      <c r="C1326" s="4">
        <f t="shared" si="41"/>
        <v>1</v>
      </c>
      <c r="G1326" s="4" t="s">
        <v>74</v>
      </c>
      <c r="J1326" s="4" t="str">
        <f>IFERROR(VLOOKUP(I1326,Config!$A:$B,2,0),"")</f>
        <v/>
      </c>
      <c r="L1326" s="4" t="str">
        <f>IFERROR(VLOOKUP(I1326,Config!$A:$G,7,0),"")</f>
        <v/>
      </c>
      <c r="M1326" s="4" t="str">
        <f>IFERROR(VLOOKUP(I1326,Config!$A:$D,3,0),"")</f>
        <v/>
      </c>
      <c r="N1326" s="4" t="str">
        <f>IFERROR(VLOOKUP(I1326,Config!$A:$F,6,0),"")</f>
        <v/>
      </c>
    </row>
    <row r="1327" spans="1:14" x14ac:dyDescent="0.25">
      <c r="A1327" s="1">
        <v>1327</v>
      </c>
      <c r="B1327" s="4">
        <f t="shared" si="40"/>
        <v>1900</v>
      </c>
      <c r="C1327" s="4">
        <f t="shared" si="41"/>
        <v>1</v>
      </c>
      <c r="G1327" s="4" t="s">
        <v>74</v>
      </c>
      <c r="J1327" s="4" t="str">
        <f>IFERROR(VLOOKUP(I1327,Config!$A:$B,2,0),"")</f>
        <v/>
      </c>
      <c r="L1327" s="4" t="str">
        <f>IFERROR(VLOOKUP(I1327,Config!$A:$G,7,0),"")</f>
        <v/>
      </c>
      <c r="M1327" s="4" t="str">
        <f>IFERROR(VLOOKUP(I1327,Config!$A:$D,3,0),"")</f>
        <v/>
      </c>
      <c r="N1327" s="4" t="str">
        <f>IFERROR(VLOOKUP(I1327,Config!$A:$F,6,0),"")</f>
        <v/>
      </c>
    </row>
    <row r="1328" spans="1:14" x14ac:dyDescent="0.25">
      <c r="A1328" s="1">
        <v>1328</v>
      </c>
      <c r="B1328" s="4">
        <f t="shared" si="40"/>
        <v>1900</v>
      </c>
      <c r="C1328" s="4">
        <f t="shared" si="41"/>
        <v>1</v>
      </c>
      <c r="G1328" s="4" t="s">
        <v>74</v>
      </c>
      <c r="J1328" s="4" t="str">
        <f>IFERROR(VLOOKUP(I1328,Config!$A:$B,2,0),"")</f>
        <v/>
      </c>
      <c r="L1328" s="4" t="str">
        <f>IFERROR(VLOOKUP(I1328,Config!$A:$G,7,0),"")</f>
        <v/>
      </c>
      <c r="M1328" s="4" t="str">
        <f>IFERROR(VLOOKUP(I1328,Config!$A:$D,3,0),"")</f>
        <v/>
      </c>
      <c r="N1328" s="4" t="str">
        <f>IFERROR(VLOOKUP(I1328,Config!$A:$F,6,0),"")</f>
        <v/>
      </c>
    </row>
    <row r="1329" spans="1:14" x14ac:dyDescent="0.25">
      <c r="A1329" s="1">
        <v>1329</v>
      </c>
      <c r="B1329" s="4">
        <f t="shared" si="40"/>
        <v>1900</v>
      </c>
      <c r="C1329" s="4">
        <f t="shared" si="41"/>
        <v>1</v>
      </c>
      <c r="G1329" s="4" t="s">
        <v>74</v>
      </c>
      <c r="J1329" s="4" t="str">
        <f>IFERROR(VLOOKUP(I1329,Config!$A:$B,2,0),"")</f>
        <v/>
      </c>
      <c r="L1329" s="4" t="str">
        <f>IFERROR(VLOOKUP(I1329,Config!$A:$G,7,0),"")</f>
        <v/>
      </c>
      <c r="M1329" s="4" t="str">
        <f>IFERROR(VLOOKUP(I1329,Config!$A:$D,3,0),"")</f>
        <v/>
      </c>
      <c r="N1329" s="4" t="str">
        <f>IFERROR(VLOOKUP(I1329,Config!$A:$F,6,0),"")</f>
        <v/>
      </c>
    </row>
    <row r="1330" spans="1:14" x14ac:dyDescent="0.25">
      <c r="A1330" s="1">
        <v>1330</v>
      </c>
      <c r="B1330" s="4">
        <f t="shared" si="40"/>
        <v>1900</v>
      </c>
      <c r="C1330" s="4">
        <f t="shared" si="41"/>
        <v>1</v>
      </c>
      <c r="G1330" s="4" t="s">
        <v>74</v>
      </c>
      <c r="J1330" s="4" t="str">
        <f>IFERROR(VLOOKUP(I1330,Config!$A:$B,2,0),"")</f>
        <v/>
      </c>
      <c r="L1330" s="4" t="str">
        <f>IFERROR(VLOOKUP(I1330,Config!$A:$G,7,0),"")</f>
        <v/>
      </c>
      <c r="M1330" s="4" t="str">
        <f>IFERROR(VLOOKUP(I1330,Config!$A:$D,3,0),"")</f>
        <v/>
      </c>
      <c r="N1330" s="4" t="str">
        <f>IFERROR(VLOOKUP(I1330,Config!$A:$F,6,0),"")</f>
        <v/>
      </c>
    </row>
    <row r="1331" spans="1:14" x14ac:dyDescent="0.25">
      <c r="A1331" s="1">
        <v>1331</v>
      </c>
      <c r="B1331" s="4">
        <f t="shared" si="40"/>
        <v>1900</v>
      </c>
      <c r="C1331" s="4">
        <f t="shared" si="41"/>
        <v>1</v>
      </c>
      <c r="G1331" s="4" t="s">
        <v>74</v>
      </c>
      <c r="J1331" s="4" t="str">
        <f>IFERROR(VLOOKUP(I1331,Config!$A:$B,2,0),"")</f>
        <v/>
      </c>
      <c r="L1331" s="4" t="str">
        <f>IFERROR(VLOOKUP(I1331,Config!$A:$G,7,0),"")</f>
        <v/>
      </c>
      <c r="M1331" s="4" t="str">
        <f>IFERROR(VLOOKUP(I1331,Config!$A:$D,3,0),"")</f>
        <v/>
      </c>
      <c r="N1331" s="4" t="str">
        <f>IFERROR(VLOOKUP(I1331,Config!$A:$F,6,0),"")</f>
        <v/>
      </c>
    </row>
    <row r="1332" spans="1:14" x14ac:dyDescent="0.25">
      <c r="A1332" s="1">
        <v>1332</v>
      </c>
      <c r="B1332" s="4">
        <f t="shared" si="40"/>
        <v>1900</v>
      </c>
      <c r="C1332" s="4">
        <f t="shared" si="41"/>
        <v>1</v>
      </c>
      <c r="G1332" s="4" t="s">
        <v>74</v>
      </c>
      <c r="J1332" s="4" t="str">
        <f>IFERROR(VLOOKUP(I1332,Config!$A:$B,2,0),"")</f>
        <v/>
      </c>
      <c r="L1332" s="4" t="str">
        <f>IFERROR(VLOOKUP(I1332,Config!$A:$G,7,0),"")</f>
        <v/>
      </c>
      <c r="M1332" s="4" t="str">
        <f>IFERROR(VLOOKUP(I1332,Config!$A:$D,3,0),"")</f>
        <v/>
      </c>
      <c r="N1332" s="4" t="str">
        <f>IFERROR(VLOOKUP(I1332,Config!$A:$F,6,0),"")</f>
        <v/>
      </c>
    </row>
    <row r="1333" spans="1:14" x14ac:dyDescent="0.25">
      <c r="A1333" s="1">
        <v>1333</v>
      </c>
      <c r="B1333" s="4">
        <f t="shared" si="40"/>
        <v>1900</v>
      </c>
      <c r="C1333" s="4">
        <f t="shared" si="41"/>
        <v>1</v>
      </c>
      <c r="G1333" s="4" t="s">
        <v>74</v>
      </c>
      <c r="J1333" s="4" t="str">
        <f>IFERROR(VLOOKUP(I1333,Config!$A:$B,2,0),"")</f>
        <v/>
      </c>
      <c r="L1333" s="4" t="str">
        <f>IFERROR(VLOOKUP(I1333,Config!$A:$G,7,0),"")</f>
        <v/>
      </c>
      <c r="M1333" s="4" t="str">
        <f>IFERROR(VLOOKUP(I1333,Config!$A:$D,3,0),"")</f>
        <v/>
      </c>
      <c r="N1333" s="4" t="str">
        <f>IFERROR(VLOOKUP(I1333,Config!$A:$F,6,0),"")</f>
        <v/>
      </c>
    </row>
    <row r="1334" spans="1:14" x14ac:dyDescent="0.25">
      <c r="A1334" s="1">
        <v>1334</v>
      </c>
      <c r="B1334" s="4">
        <f t="shared" si="40"/>
        <v>1900</v>
      </c>
      <c r="C1334" s="4">
        <f t="shared" si="41"/>
        <v>1</v>
      </c>
      <c r="G1334" s="4" t="s">
        <v>74</v>
      </c>
      <c r="J1334" s="4" t="str">
        <f>IFERROR(VLOOKUP(I1334,Config!$A:$B,2,0),"")</f>
        <v/>
      </c>
      <c r="L1334" s="4" t="str">
        <f>IFERROR(VLOOKUP(I1334,Config!$A:$G,7,0),"")</f>
        <v/>
      </c>
      <c r="M1334" s="4" t="str">
        <f>IFERROR(VLOOKUP(I1334,Config!$A:$D,3,0),"")</f>
        <v/>
      </c>
      <c r="N1334" s="4" t="str">
        <f>IFERROR(VLOOKUP(I1334,Config!$A:$F,6,0),"")</f>
        <v/>
      </c>
    </row>
    <row r="1335" spans="1:14" x14ac:dyDescent="0.25">
      <c r="A1335" s="1">
        <v>1335</v>
      </c>
      <c r="B1335" s="4">
        <f t="shared" si="40"/>
        <v>1900</v>
      </c>
      <c r="C1335" s="4">
        <f t="shared" si="41"/>
        <v>1</v>
      </c>
      <c r="G1335" s="4" t="s">
        <v>74</v>
      </c>
      <c r="J1335" s="4" t="str">
        <f>IFERROR(VLOOKUP(I1335,Config!$A:$B,2,0),"")</f>
        <v/>
      </c>
      <c r="L1335" s="4" t="str">
        <f>IFERROR(VLOOKUP(I1335,Config!$A:$G,7,0),"")</f>
        <v/>
      </c>
      <c r="M1335" s="4" t="str">
        <f>IFERROR(VLOOKUP(I1335,Config!$A:$D,3,0),"")</f>
        <v/>
      </c>
      <c r="N1335" s="4" t="str">
        <f>IFERROR(VLOOKUP(I1335,Config!$A:$F,6,0),"")</f>
        <v/>
      </c>
    </row>
    <row r="1336" spans="1:14" x14ac:dyDescent="0.25">
      <c r="A1336" s="1">
        <v>1336</v>
      </c>
      <c r="B1336" s="4">
        <f t="shared" si="40"/>
        <v>1900</v>
      </c>
      <c r="C1336" s="4">
        <f t="shared" si="41"/>
        <v>1</v>
      </c>
      <c r="G1336" s="4" t="s">
        <v>74</v>
      </c>
      <c r="J1336" s="4" t="str">
        <f>IFERROR(VLOOKUP(I1336,Config!$A:$B,2,0),"")</f>
        <v/>
      </c>
      <c r="L1336" s="4" t="str">
        <f>IFERROR(VLOOKUP(I1336,Config!$A:$G,7,0),"")</f>
        <v/>
      </c>
      <c r="M1336" s="4" t="str">
        <f>IFERROR(VLOOKUP(I1336,Config!$A:$D,3,0),"")</f>
        <v/>
      </c>
      <c r="N1336" s="4" t="str">
        <f>IFERROR(VLOOKUP(I1336,Config!$A:$F,6,0),"")</f>
        <v/>
      </c>
    </row>
    <row r="1337" spans="1:14" x14ac:dyDescent="0.25">
      <c r="A1337" s="1">
        <v>1337</v>
      </c>
      <c r="B1337" s="4">
        <f t="shared" si="40"/>
        <v>1900</v>
      </c>
      <c r="C1337" s="4">
        <f t="shared" si="41"/>
        <v>1</v>
      </c>
      <c r="G1337" s="4" t="s">
        <v>74</v>
      </c>
      <c r="J1337" s="4" t="str">
        <f>IFERROR(VLOOKUP(I1337,Config!$A:$B,2,0),"")</f>
        <v/>
      </c>
      <c r="L1337" s="4" t="str">
        <f>IFERROR(VLOOKUP(I1337,Config!$A:$G,7,0),"")</f>
        <v/>
      </c>
      <c r="M1337" s="4" t="str">
        <f>IFERROR(VLOOKUP(I1337,Config!$A:$D,3,0),"")</f>
        <v/>
      </c>
      <c r="N1337" s="4" t="str">
        <f>IFERROR(VLOOKUP(I1337,Config!$A:$F,6,0),"")</f>
        <v/>
      </c>
    </row>
    <row r="1338" spans="1:14" x14ac:dyDescent="0.25">
      <c r="A1338" s="1">
        <v>1338</v>
      </c>
      <c r="B1338" s="4">
        <f t="shared" si="40"/>
        <v>1900</v>
      </c>
      <c r="C1338" s="4">
        <f t="shared" si="41"/>
        <v>1</v>
      </c>
      <c r="G1338" s="4" t="s">
        <v>74</v>
      </c>
      <c r="J1338" s="4" t="str">
        <f>IFERROR(VLOOKUP(I1338,Config!$A:$B,2,0),"")</f>
        <v/>
      </c>
      <c r="L1338" s="4" t="str">
        <f>IFERROR(VLOOKUP(I1338,Config!$A:$G,7,0),"")</f>
        <v/>
      </c>
      <c r="M1338" s="4" t="str">
        <f>IFERROR(VLOOKUP(I1338,Config!$A:$D,3,0),"")</f>
        <v/>
      </c>
      <c r="N1338" s="4" t="str">
        <f>IFERROR(VLOOKUP(I1338,Config!$A:$F,6,0),"")</f>
        <v/>
      </c>
    </row>
    <row r="1339" spans="1:14" x14ac:dyDescent="0.25">
      <c r="A1339" s="1">
        <v>1339</v>
      </c>
      <c r="B1339" s="4">
        <f t="shared" si="40"/>
        <v>1900</v>
      </c>
      <c r="C1339" s="4">
        <f t="shared" si="41"/>
        <v>1</v>
      </c>
      <c r="G1339" s="4" t="s">
        <v>74</v>
      </c>
      <c r="J1339" s="4" t="str">
        <f>IFERROR(VLOOKUP(I1339,Config!$A:$B,2,0),"")</f>
        <v/>
      </c>
      <c r="L1339" s="4" t="str">
        <f>IFERROR(VLOOKUP(I1339,Config!$A:$G,7,0),"")</f>
        <v/>
      </c>
      <c r="M1339" s="4" t="str">
        <f>IFERROR(VLOOKUP(I1339,Config!$A:$D,3,0),"")</f>
        <v/>
      </c>
      <c r="N1339" s="4" t="str">
        <f>IFERROR(VLOOKUP(I1339,Config!$A:$F,6,0),"")</f>
        <v/>
      </c>
    </row>
    <row r="1340" spans="1:14" x14ac:dyDescent="0.25">
      <c r="A1340" s="1">
        <v>1340</v>
      </c>
      <c r="B1340" s="4">
        <f t="shared" si="40"/>
        <v>1900</v>
      </c>
      <c r="C1340" s="4">
        <f t="shared" si="41"/>
        <v>1</v>
      </c>
      <c r="G1340" s="4" t="s">
        <v>74</v>
      </c>
      <c r="J1340" s="4" t="str">
        <f>IFERROR(VLOOKUP(I1340,Config!$A:$B,2,0),"")</f>
        <v/>
      </c>
      <c r="L1340" s="4" t="str">
        <f>IFERROR(VLOOKUP(I1340,Config!$A:$G,7,0),"")</f>
        <v/>
      </c>
      <c r="M1340" s="4" t="str">
        <f>IFERROR(VLOOKUP(I1340,Config!$A:$D,3,0),"")</f>
        <v/>
      </c>
      <c r="N1340" s="4" t="str">
        <f>IFERROR(VLOOKUP(I1340,Config!$A:$F,6,0),"")</f>
        <v/>
      </c>
    </row>
    <row r="1341" spans="1:14" x14ac:dyDescent="0.25">
      <c r="A1341" s="1">
        <v>1341</v>
      </c>
      <c r="B1341" s="4">
        <f t="shared" si="40"/>
        <v>1900</v>
      </c>
      <c r="C1341" s="4">
        <f t="shared" si="41"/>
        <v>1</v>
      </c>
      <c r="G1341" s="4" t="s">
        <v>74</v>
      </c>
      <c r="J1341" s="4" t="str">
        <f>IFERROR(VLOOKUP(I1341,Config!$A:$B,2,0),"")</f>
        <v/>
      </c>
      <c r="L1341" s="4" t="str">
        <f>IFERROR(VLOOKUP(I1341,Config!$A:$G,7,0),"")</f>
        <v/>
      </c>
      <c r="M1341" s="4" t="str">
        <f>IFERROR(VLOOKUP(I1341,Config!$A:$D,3,0),"")</f>
        <v/>
      </c>
      <c r="N1341" s="4" t="str">
        <f>IFERROR(VLOOKUP(I1341,Config!$A:$F,6,0),"")</f>
        <v/>
      </c>
    </row>
    <row r="1342" spans="1:14" x14ac:dyDescent="0.25">
      <c r="A1342" s="1">
        <v>1342</v>
      </c>
      <c r="B1342" s="4">
        <f t="shared" si="40"/>
        <v>1900</v>
      </c>
      <c r="C1342" s="4">
        <f t="shared" si="41"/>
        <v>1</v>
      </c>
      <c r="G1342" s="4" t="s">
        <v>74</v>
      </c>
      <c r="J1342" s="4" t="str">
        <f>IFERROR(VLOOKUP(I1342,Config!$A:$B,2,0),"")</f>
        <v/>
      </c>
      <c r="L1342" s="4" t="str">
        <f>IFERROR(VLOOKUP(I1342,Config!$A:$G,7,0),"")</f>
        <v/>
      </c>
      <c r="M1342" s="4" t="str">
        <f>IFERROR(VLOOKUP(I1342,Config!$A:$D,3,0),"")</f>
        <v/>
      </c>
      <c r="N1342" s="4" t="str">
        <f>IFERROR(VLOOKUP(I1342,Config!$A:$F,6,0),"")</f>
        <v/>
      </c>
    </row>
    <row r="1343" spans="1:14" x14ac:dyDescent="0.25">
      <c r="A1343" s="1">
        <v>1343</v>
      </c>
      <c r="B1343" s="4">
        <f t="shared" si="40"/>
        <v>1900</v>
      </c>
      <c r="C1343" s="4">
        <f t="shared" si="41"/>
        <v>1</v>
      </c>
      <c r="G1343" s="4" t="s">
        <v>74</v>
      </c>
      <c r="J1343" s="4" t="str">
        <f>IFERROR(VLOOKUP(I1343,Config!$A:$B,2,0),"")</f>
        <v/>
      </c>
      <c r="L1343" s="4" t="str">
        <f>IFERROR(VLOOKUP(I1343,Config!$A:$G,7,0),"")</f>
        <v/>
      </c>
      <c r="M1343" s="4" t="str">
        <f>IFERROR(VLOOKUP(I1343,Config!$A:$D,3,0),"")</f>
        <v/>
      </c>
      <c r="N1343" s="4" t="str">
        <f>IFERROR(VLOOKUP(I1343,Config!$A:$F,6,0),"")</f>
        <v/>
      </c>
    </row>
    <row r="1344" spans="1:14" x14ac:dyDescent="0.25">
      <c r="A1344" s="1">
        <v>1344</v>
      </c>
      <c r="B1344" s="4">
        <f t="shared" si="40"/>
        <v>1900</v>
      </c>
      <c r="C1344" s="4">
        <f t="shared" si="41"/>
        <v>1</v>
      </c>
      <c r="G1344" s="4" t="s">
        <v>74</v>
      </c>
      <c r="J1344" s="4" t="str">
        <f>IFERROR(VLOOKUP(I1344,Config!$A:$B,2,0),"")</f>
        <v/>
      </c>
      <c r="L1344" s="4" t="str">
        <f>IFERROR(VLOOKUP(I1344,Config!$A:$G,7,0),"")</f>
        <v/>
      </c>
      <c r="M1344" s="4" t="str">
        <f>IFERROR(VLOOKUP(I1344,Config!$A:$D,3,0),"")</f>
        <v/>
      </c>
      <c r="N1344" s="4" t="str">
        <f>IFERROR(VLOOKUP(I1344,Config!$A:$F,6,0),"")</f>
        <v/>
      </c>
    </row>
    <row r="1345" spans="1:14" x14ac:dyDescent="0.25">
      <c r="A1345" s="1">
        <v>1345</v>
      </c>
      <c r="B1345" s="4">
        <f t="shared" ref="B1345:B1408" si="42">YEAR(D1345)</f>
        <v>1900</v>
      </c>
      <c r="C1345" s="4">
        <f t="shared" ref="C1345:C1408" si="43">MONTH(D1345)</f>
        <v>1</v>
      </c>
      <c r="G1345" s="4" t="s">
        <v>74</v>
      </c>
      <c r="J1345" s="4" t="str">
        <f>IFERROR(VLOOKUP(I1345,Config!$A:$B,2,0),"")</f>
        <v/>
      </c>
      <c r="L1345" s="4" t="str">
        <f>IFERROR(VLOOKUP(I1345,Config!$A:$G,7,0),"")</f>
        <v/>
      </c>
      <c r="M1345" s="4" t="str">
        <f>IFERROR(VLOOKUP(I1345,Config!$A:$D,3,0),"")</f>
        <v/>
      </c>
      <c r="N1345" s="4" t="str">
        <f>IFERROR(VLOOKUP(I1345,Config!$A:$F,6,0),"")</f>
        <v/>
      </c>
    </row>
    <row r="1346" spans="1:14" x14ac:dyDescent="0.25">
      <c r="A1346" s="1">
        <v>1346</v>
      </c>
      <c r="B1346" s="4">
        <f t="shared" si="42"/>
        <v>1900</v>
      </c>
      <c r="C1346" s="4">
        <f t="shared" si="43"/>
        <v>1</v>
      </c>
      <c r="G1346" s="4" t="s">
        <v>74</v>
      </c>
      <c r="J1346" s="4" t="str">
        <f>IFERROR(VLOOKUP(I1346,Config!$A:$B,2,0),"")</f>
        <v/>
      </c>
      <c r="L1346" s="4" t="str">
        <f>IFERROR(VLOOKUP(I1346,Config!$A:$G,7,0),"")</f>
        <v/>
      </c>
      <c r="M1346" s="4" t="str">
        <f>IFERROR(VLOOKUP(I1346,Config!$A:$D,3,0),"")</f>
        <v/>
      </c>
      <c r="N1346" s="4" t="str">
        <f>IFERROR(VLOOKUP(I1346,Config!$A:$F,6,0),"")</f>
        <v/>
      </c>
    </row>
    <row r="1347" spans="1:14" x14ac:dyDescent="0.25">
      <c r="A1347" s="1">
        <v>1347</v>
      </c>
      <c r="B1347" s="4">
        <f t="shared" si="42"/>
        <v>1900</v>
      </c>
      <c r="C1347" s="4">
        <f t="shared" si="43"/>
        <v>1</v>
      </c>
      <c r="G1347" s="4" t="s">
        <v>74</v>
      </c>
      <c r="J1347" s="4" t="str">
        <f>IFERROR(VLOOKUP(I1347,Config!$A:$B,2,0),"")</f>
        <v/>
      </c>
      <c r="L1347" s="4" t="str">
        <f>IFERROR(VLOOKUP(I1347,Config!$A:$G,7,0),"")</f>
        <v/>
      </c>
      <c r="M1347" s="4" t="str">
        <f>IFERROR(VLOOKUP(I1347,Config!$A:$D,3,0),"")</f>
        <v/>
      </c>
      <c r="N1347" s="4" t="str">
        <f>IFERROR(VLOOKUP(I1347,Config!$A:$F,6,0),"")</f>
        <v/>
      </c>
    </row>
    <row r="1348" spans="1:14" x14ac:dyDescent="0.25">
      <c r="A1348" s="1">
        <v>1348</v>
      </c>
      <c r="B1348" s="4">
        <f t="shared" si="42"/>
        <v>1900</v>
      </c>
      <c r="C1348" s="4">
        <f t="shared" si="43"/>
        <v>1</v>
      </c>
      <c r="G1348" s="4" t="s">
        <v>74</v>
      </c>
      <c r="J1348" s="4" t="str">
        <f>IFERROR(VLOOKUP(I1348,Config!$A:$B,2,0),"")</f>
        <v/>
      </c>
      <c r="L1348" s="4" t="str">
        <f>IFERROR(VLOOKUP(I1348,Config!$A:$G,7,0),"")</f>
        <v/>
      </c>
      <c r="M1348" s="4" t="str">
        <f>IFERROR(VLOOKUP(I1348,Config!$A:$D,3,0),"")</f>
        <v/>
      </c>
      <c r="N1348" s="4" t="str">
        <f>IFERROR(VLOOKUP(I1348,Config!$A:$F,6,0),"")</f>
        <v/>
      </c>
    </row>
    <row r="1349" spans="1:14" x14ac:dyDescent="0.25">
      <c r="A1349" s="1">
        <v>1349</v>
      </c>
      <c r="B1349" s="4">
        <f t="shared" si="42"/>
        <v>1900</v>
      </c>
      <c r="C1349" s="4">
        <f t="shared" si="43"/>
        <v>1</v>
      </c>
      <c r="G1349" s="4" t="s">
        <v>74</v>
      </c>
      <c r="J1349" s="4" t="str">
        <f>IFERROR(VLOOKUP(I1349,Config!$A:$B,2,0),"")</f>
        <v/>
      </c>
      <c r="L1349" s="4" t="str">
        <f>IFERROR(VLOOKUP(I1349,Config!$A:$G,7,0),"")</f>
        <v/>
      </c>
      <c r="M1349" s="4" t="str">
        <f>IFERROR(VLOOKUP(I1349,Config!$A:$D,3,0),"")</f>
        <v/>
      </c>
      <c r="N1349" s="4" t="str">
        <f>IFERROR(VLOOKUP(I1349,Config!$A:$F,6,0),"")</f>
        <v/>
      </c>
    </row>
    <row r="1350" spans="1:14" x14ac:dyDescent="0.25">
      <c r="A1350" s="1">
        <v>1350</v>
      </c>
      <c r="B1350" s="4">
        <f t="shared" si="42"/>
        <v>1900</v>
      </c>
      <c r="C1350" s="4">
        <f t="shared" si="43"/>
        <v>1</v>
      </c>
      <c r="G1350" s="4" t="s">
        <v>74</v>
      </c>
      <c r="J1350" s="4" t="str">
        <f>IFERROR(VLOOKUP(I1350,Config!$A:$B,2,0),"")</f>
        <v/>
      </c>
      <c r="L1350" s="4" t="str">
        <f>IFERROR(VLOOKUP(I1350,Config!$A:$G,7,0),"")</f>
        <v/>
      </c>
      <c r="M1350" s="4" t="str">
        <f>IFERROR(VLOOKUP(I1350,Config!$A:$D,3,0),"")</f>
        <v/>
      </c>
      <c r="N1350" s="4" t="str">
        <f>IFERROR(VLOOKUP(I1350,Config!$A:$F,6,0),"")</f>
        <v/>
      </c>
    </row>
    <row r="1351" spans="1:14" x14ac:dyDescent="0.25">
      <c r="A1351" s="1">
        <v>1351</v>
      </c>
      <c r="B1351" s="4">
        <f t="shared" si="42"/>
        <v>1900</v>
      </c>
      <c r="C1351" s="4">
        <f t="shared" si="43"/>
        <v>1</v>
      </c>
      <c r="G1351" s="4" t="s">
        <v>74</v>
      </c>
      <c r="J1351" s="4" t="str">
        <f>IFERROR(VLOOKUP(I1351,Config!$A:$B,2,0),"")</f>
        <v/>
      </c>
      <c r="L1351" s="4" t="str">
        <f>IFERROR(VLOOKUP(I1351,Config!$A:$G,7,0),"")</f>
        <v/>
      </c>
      <c r="M1351" s="4" t="str">
        <f>IFERROR(VLOOKUP(I1351,Config!$A:$D,3,0),"")</f>
        <v/>
      </c>
      <c r="N1351" s="4" t="str">
        <f>IFERROR(VLOOKUP(I1351,Config!$A:$F,6,0),"")</f>
        <v/>
      </c>
    </row>
    <row r="1352" spans="1:14" x14ac:dyDescent="0.25">
      <c r="A1352" s="1">
        <v>1352</v>
      </c>
      <c r="B1352" s="4">
        <f t="shared" si="42"/>
        <v>1900</v>
      </c>
      <c r="C1352" s="4">
        <f t="shared" si="43"/>
        <v>1</v>
      </c>
      <c r="G1352" s="4" t="s">
        <v>74</v>
      </c>
      <c r="J1352" s="4" t="str">
        <f>IFERROR(VLOOKUP(I1352,Config!$A:$B,2,0),"")</f>
        <v/>
      </c>
      <c r="L1352" s="4" t="str">
        <f>IFERROR(VLOOKUP(I1352,Config!$A:$G,7,0),"")</f>
        <v/>
      </c>
      <c r="M1352" s="4" t="str">
        <f>IFERROR(VLOOKUP(I1352,Config!$A:$D,3,0),"")</f>
        <v/>
      </c>
      <c r="N1352" s="4" t="str">
        <f>IFERROR(VLOOKUP(I1352,Config!$A:$F,6,0),"")</f>
        <v/>
      </c>
    </row>
    <row r="1353" spans="1:14" x14ac:dyDescent="0.25">
      <c r="A1353" s="1">
        <v>1353</v>
      </c>
      <c r="B1353" s="4">
        <f t="shared" si="42"/>
        <v>1900</v>
      </c>
      <c r="C1353" s="4">
        <f t="shared" si="43"/>
        <v>1</v>
      </c>
      <c r="G1353" s="4" t="s">
        <v>74</v>
      </c>
      <c r="J1353" s="4" t="str">
        <f>IFERROR(VLOOKUP(I1353,Config!$A:$B,2,0),"")</f>
        <v/>
      </c>
      <c r="L1353" s="4" t="str">
        <f>IFERROR(VLOOKUP(I1353,Config!$A:$G,7,0),"")</f>
        <v/>
      </c>
      <c r="M1353" s="4" t="str">
        <f>IFERROR(VLOOKUP(I1353,Config!$A:$D,3,0),"")</f>
        <v/>
      </c>
      <c r="N1353" s="4" t="str">
        <f>IFERROR(VLOOKUP(I1353,Config!$A:$F,6,0),"")</f>
        <v/>
      </c>
    </row>
    <row r="1354" spans="1:14" x14ac:dyDescent="0.25">
      <c r="A1354" s="1">
        <v>1354</v>
      </c>
      <c r="B1354" s="4">
        <f t="shared" si="42"/>
        <v>1900</v>
      </c>
      <c r="C1354" s="4">
        <f t="shared" si="43"/>
        <v>1</v>
      </c>
      <c r="G1354" s="4" t="s">
        <v>74</v>
      </c>
      <c r="J1354" s="4" t="str">
        <f>IFERROR(VLOOKUP(I1354,Config!$A:$B,2,0),"")</f>
        <v/>
      </c>
      <c r="L1354" s="4" t="str">
        <f>IFERROR(VLOOKUP(I1354,Config!$A:$G,7,0),"")</f>
        <v/>
      </c>
      <c r="M1354" s="4" t="str">
        <f>IFERROR(VLOOKUP(I1354,Config!$A:$D,3,0),"")</f>
        <v/>
      </c>
      <c r="N1354" s="4" t="str">
        <f>IFERROR(VLOOKUP(I1354,Config!$A:$F,6,0),"")</f>
        <v/>
      </c>
    </row>
    <row r="1355" spans="1:14" x14ac:dyDescent="0.25">
      <c r="A1355" s="1">
        <v>1355</v>
      </c>
      <c r="B1355" s="4">
        <f t="shared" si="42"/>
        <v>1900</v>
      </c>
      <c r="C1355" s="4">
        <f t="shared" si="43"/>
        <v>1</v>
      </c>
      <c r="G1355" s="4" t="s">
        <v>74</v>
      </c>
      <c r="J1355" s="4" t="str">
        <f>IFERROR(VLOOKUP(I1355,Config!$A:$B,2,0),"")</f>
        <v/>
      </c>
      <c r="L1355" s="4" t="str">
        <f>IFERROR(VLOOKUP(I1355,Config!$A:$G,7,0),"")</f>
        <v/>
      </c>
      <c r="M1355" s="4" t="str">
        <f>IFERROR(VLOOKUP(I1355,Config!$A:$D,3,0),"")</f>
        <v/>
      </c>
      <c r="N1355" s="4" t="str">
        <f>IFERROR(VLOOKUP(I1355,Config!$A:$F,6,0),"")</f>
        <v/>
      </c>
    </row>
    <row r="1356" spans="1:14" x14ac:dyDescent="0.25">
      <c r="A1356" s="1">
        <v>1356</v>
      </c>
      <c r="B1356" s="4">
        <f t="shared" si="42"/>
        <v>1900</v>
      </c>
      <c r="C1356" s="4">
        <f t="shared" si="43"/>
        <v>1</v>
      </c>
      <c r="G1356" s="4" t="s">
        <v>74</v>
      </c>
      <c r="J1356" s="4" t="str">
        <f>IFERROR(VLOOKUP(I1356,Config!$A:$B,2,0),"")</f>
        <v/>
      </c>
      <c r="L1356" s="4" t="str">
        <f>IFERROR(VLOOKUP(I1356,Config!$A:$G,7,0),"")</f>
        <v/>
      </c>
      <c r="M1356" s="4" t="str">
        <f>IFERROR(VLOOKUP(I1356,Config!$A:$D,3,0),"")</f>
        <v/>
      </c>
      <c r="N1356" s="4" t="str">
        <f>IFERROR(VLOOKUP(I1356,Config!$A:$F,6,0),"")</f>
        <v/>
      </c>
    </row>
    <row r="1357" spans="1:14" x14ac:dyDescent="0.25">
      <c r="A1357" s="1">
        <v>1357</v>
      </c>
      <c r="B1357" s="4">
        <f t="shared" si="42"/>
        <v>1900</v>
      </c>
      <c r="C1357" s="4">
        <f t="shared" si="43"/>
        <v>1</v>
      </c>
      <c r="G1357" s="4" t="s">
        <v>74</v>
      </c>
      <c r="J1357" s="4" t="str">
        <f>IFERROR(VLOOKUP(I1357,Config!$A:$B,2,0),"")</f>
        <v/>
      </c>
      <c r="L1357" s="4" t="str">
        <f>IFERROR(VLOOKUP(I1357,Config!$A:$G,7,0),"")</f>
        <v/>
      </c>
      <c r="M1357" s="4" t="str">
        <f>IFERROR(VLOOKUP(I1357,Config!$A:$D,3,0),"")</f>
        <v/>
      </c>
      <c r="N1357" s="4" t="str">
        <f>IFERROR(VLOOKUP(I1357,Config!$A:$F,6,0),"")</f>
        <v/>
      </c>
    </row>
    <row r="1358" spans="1:14" x14ac:dyDescent="0.25">
      <c r="A1358" s="1">
        <v>1358</v>
      </c>
      <c r="B1358" s="4">
        <f t="shared" si="42"/>
        <v>1900</v>
      </c>
      <c r="C1358" s="4">
        <f t="shared" si="43"/>
        <v>1</v>
      </c>
      <c r="G1358" s="4" t="s">
        <v>74</v>
      </c>
      <c r="J1358" s="4" t="str">
        <f>IFERROR(VLOOKUP(I1358,Config!$A:$B,2,0),"")</f>
        <v/>
      </c>
      <c r="L1358" s="4" t="str">
        <f>IFERROR(VLOOKUP(I1358,Config!$A:$G,7,0),"")</f>
        <v/>
      </c>
      <c r="M1358" s="4" t="str">
        <f>IFERROR(VLOOKUP(I1358,Config!$A:$D,3,0),"")</f>
        <v/>
      </c>
      <c r="N1358" s="4" t="str">
        <f>IFERROR(VLOOKUP(I1358,Config!$A:$F,6,0),"")</f>
        <v/>
      </c>
    </row>
    <row r="1359" spans="1:14" x14ac:dyDescent="0.25">
      <c r="A1359" s="1">
        <v>1359</v>
      </c>
      <c r="B1359" s="4">
        <f t="shared" si="42"/>
        <v>1900</v>
      </c>
      <c r="C1359" s="4">
        <f t="shared" si="43"/>
        <v>1</v>
      </c>
      <c r="G1359" s="4" t="s">
        <v>74</v>
      </c>
      <c r="J1359" s="4" t="str">
        <f>IFERROR(VLOOKUP(I1359,Config!$A:$B,2,0),"")</f>
        <v/>
      </c>
      <c r="L1359" s="4" t="str">
        <f>IFERROR(VLOOKUP(I1359,Config!$A:$G,7,0),"")</f>
        <v/>
      </c>
      <c r="M1359" s="4" t="str">
        <f>IFERROR(VLOOKUP(I1359,Config!$A:$D,3,0),"")</f>
        <v/>
      </c>
      <c r="N1359" s="4" t="str">
        <f>IFERROR(VLOOKUP(I1359,Config!$A:$F,6,0),"")</f>
        <v/>
      </c>
    </row>
    <row r="1360" spans="1:14" x14ac:dyDescent="0.25">
      <c r="A1360" s="1">
        <v>1360</v>
      </c>
      <c r="B1360" s="4">
        <f t="shared" si="42"/>
        <v>1900</v>
      </c>
      <c r="C1360" s="4">
        <f t="shared" si="43"/>
        <v>1</v>
      </c>
      <c r="G1360" s="4" t="s">
        <v>74</v>
      </c>
      <c r="J1360" s="4" t="str">
        <f>IFERROR(VLOOKUP(I1360,Config!$A:$B,2,0),"")</f>
        <v/>
      </c>
      <c r="L1360" s="4" t="str">
        <f>IFERROR(VLOOKUP(I1360,Config!$A:$G,7,0),"")</f>
        <v/>
      </c>
      <c r="M1360" s="4" t="str">
        <f>IFERROR(VLOOKUP(I1360,Config!$A:$D,3,0),"")</f>
        <v/>
      </c>
      <c r="N1360" s="4" t="str">
        <f>IFERROR(VLOOKUP(I1360,Config!$A:$F,6,0),"")</f>
        <v/>
      </c>
    </row>
    <row r="1361" spans="1:14" x14ac:dyDescent="0.25">
      <c r="A1361" s="1">
        <v>1361</v>
      </c>
      <c r="B1361" s="4">
        <f t="shared" si="42"/>
        <v>1900</v>
      </c>
      <c r="C1361" s="4">
        <f t="shared" si="43"/>
        <v>1</v>
      </c>
      <c r="G1361" s="4" t="s">
        <v>74</v>
      </c>
      <c r="J1361" s="4" t="str">
        <f>IFERROR(VLOOKUP(I1361,Config!$A:$B,2,0),"")</f>
        <v/>
      </c>
      <c r="L1361" s="4" t="str">
        <f>IFERROR(VLOOKUP(I1361,Config!$A:$G,7,0),"")</f>
        <v/>
      </c>
      <c r="M1361" s="4" t="str">
        <f>IFERROR(VLOOKUP(I1361,Config!$A:$D,3,0),"")</f>
        <v/>
      </c>
      <c r="N1361" s="4" t="str">
        <f>IFERROR(VLOOKUP(I1361,Config!$A:$F,6,0),"")</f>
        <v/>
      </c>
    </row>
    <row r="1362" spans="1:14" x14ac:dyDescent="0.25">
      <c r="A1362" s="1">
        <v>1362</v>
      </c>
      <c r="B1362" s="4">
        <f t="shared" si="42"/>
        <v>1900</v>
      </c>
      <c r="C1362" s="4">
        <f t="shared" si="43"/>
        <v>1</v>
      </c>
      <c r="G1362" s="4" t="s">
        <v>74</v>
      </c>
      <c r="J1362" s="4" t="str">
        <f>IFERROR(VLOOKUP(I1362,Config!$A:$B,2,0),"")</f>
        <v/>
      </c>
      <c r="L1362" s="4" t="str">
        <f>IFERROR(VLOOKUP(I1362,Config!$A:$G,7,0),"")</f>
        <v/>
      </c>
      <c r="M1362" s="4" t="str">
        <f>IFERROR(VLOOKUP(I1362,Config!$A:$D,3,0),"")</f>
        <v/>
      </c>
      <c r="N1362" s="4" t="str">
        <f>IFERROR(VLOOKUP(I1362,Config!$A:$F,6,0),"")</f>
        <v/>
      </c>
    </row>
    <row r="1363" spans="1:14" x14ac:dyDescent="0.25">
      <c r="A1363" s="1">
        <v>1363</v>
      </c>
      <c r="B1363" s="4">
        <f t="shared" si="42"/>
        <v>1900</v>
      </c>
      <c r="C1363" s="4">
        <f t="shared" si="43"/>
        <v>1</v>
      </c>
      <c r="G1363" s="4" t="s">
        <v>74</v>
      </c>
      <c r="J1363" s="4" t="str">
        <f>IFERROR(VLOOKUP(I1363,Config!$A:$B,2,0),"")</f>
        <v/>
      </c>
      <c r="L1363" s="4" t="str">
        <f>IFERROR(VLOOKUP(I1363,Config!$A:$G,7,0),"")</f>
        <v/>
      </c>
      <c r="M1363" s="4" t="str">
        <f>IFERROR(VLOOKUP(I1363,Config!$A:$D,3,0),"")</f>
        <v/>
      </c>
      <c r="N1363" s="4" t="str">
        <f>IFERROR(VLOOKUP(I1363,Config!$A:$F,6,0),"")</f>
        <v/>
      </c>
    </row>
    <row r="1364" spans="1:14" x14ac:dyDescent="0.25">
      <c r="A1364" s="1">
        <v>1364</v>
      </c>
      <c r="B1364" s="4">
        <f t="shared" si="42"/>
        <v>1900</v>
      </c>
      <c r="C1364" s="4">
        <f t="shared" si="43"/>
        <v>1</v>
      </c>
      <c r="G1364" s="4" t="s">
        <v>74</v>
      </c>
      <c r="J1364" s="4" t="str">
        <f>IFERROR(VLOOKUP(I1364,Config!$A:$B,2,0),"")</f>
        <v/>
      </c>
      <c r="L1364" s="4" t="str">
        <f>IFERROR(VLOOKUP(I1364,Config!$A:$G,7,0),"")</f>
        <v/>
      </c>
      <c r="M1364" s="4" t="str">
        <f>IFERROR(VLOOKUP(I1364,Config!$A:$D,3,0),"")</f>
        <v/>
      </c>
      <c r="N1364" s="4" t="str">
        <f>IFERROR(VLOOKUP(I1364,Config!$A:$F,6,0),"")</f>
        <v/>
      </c>
    </row>
    <row r="1365" spans="1:14" x14ac:dyDescent="0.25">
      <c r="A1365" s="1">
        <v>1365</v>
      </c>
      <c r="B1365" s="4">
        <f t="shared" si="42"/>
        <v>1900</v>
      </c>
      <c r="C1365" s="4">
        <f t="shared" si="43"/>
        <v>1</v>
      </c>
      <c r="G1365" s="4" t="s">
        <v>74</v>
      </c>
      <c r="J1365" s="4" t="str">
        <f>IFERROR(VLOOKUP(I1365,Config!$A:$B,2,0),"")</f>
        <v/>
      </c>
      <c r="L1365" s="4" t="str">
        <f>IFERROR(VLOOKUP(I1365,Config!$A:$G,7,0),"")</f>
        <v/>
      </c>
      <c r="M1365" s="4" t="str">
        <f>IFERROR(VLOOKUP(I1365,Config!$A:$D,3,0),"")</f>
        <v/>
      </c>
      <c r="N1365" s="4" t="str">
        <f>IFERROR(VLOOKUP(I1365,Config!$A:$F,6,0),"")</f>
        <v/>
      </c>
    </row>
    <row r="1366" spans="1:14" x14ac:dyDescent="0.25">
      <c r="A1366" s="1">
        <v>1366</v>
      </c>
      <c r="B1366" s="4">
        <f t="shared" si="42"/>
        <v>1900</v>
      </c>
      <c r="C1366" s="4">
        <f t="shared" si="43"/>
        <v>1</v>
      </c>
      <c r="G1366" s="4" t="s">
        <v>74</v>
      </c>
      <c r="J1366" s="4" t="str">
        <f>IFERROR(VLOOKUP(I1366,Config!$A:$B,2,0),"")</f>
        <v/>
      </c>
      <c r="L1366" s="4" t="str">
        <f>IFERROR(VLOOKUP(I1366,Config!$A:$G,7,0),"")</f>
        <v/>
      </c>
      <c r="M1366" s="4" t="str">
        <f>IFERROR(VLOOKUP(I1366,Config!$A:$D,3,0),"")</f>
        <v/>
      </c>
      <c r="N1366" s="4" t="str">
        <f>IFERROR(VLOOKUP(I1366,Config!$A:$F,6,0),"")</f>
        <v/>
      </c>
    </row>
    <row r="1367" spans="1:14" x14ac:dyDescent="0.25">
      <c r="A1367" s="1">
        <v>1367</v>
      </c>
      <c r="B1367" s="4">
        <f t="shared" si="42"/>
        <v>1900</v>
      </c>
      <c r="C1367" s="4">
        <f t="shared" si="43"/>
        <v>1</v>
      </c>
      <c r="G1367" s="4" t="s">
        <v>74</v>
      </c>
      <c r="J1367" s="4" t="str">
        <f>IFERROR(VLOOKUP(I1367,Config!$A:$B,2,0),"")</f>
        <v/>
      </c>
      <c r="L1367" s="4" t="str">
        <f>IFERROR(VLOOKUP(I1367,Config!$A:$G,7,0),"")</f>
        <v/>
      </c>
      <c r="M1367" s="4" t="str">
        <f>IFERROR(VLOOKUP(I1367,Config!$A:$D,3,0),"")</f>
        <v/>
      </c>
      <c r="N1367" s="4" t="str">
        <f>IFERROR(VLOOKUP(I1367,Config!$A:$F,6,0),"")</f>
        <v/>
      </c>
    </row>
    <row r="1368" spans="1:14" x14ac:dyDescent="0.25">
      <c r="A1368" s="1">
        <v>1368</v>
      </c>
      <c r="B1368" s="4">
        <f t="shared" si="42"/>
        <v>1900</v>
      </c>
      <c r="C1368" s="4">
        <f t="shared" si="43"/>
        <v>1</v>
      </c>
      <c r="G1368" s="4" t="s">
        <v>74</v>
      </c>
      <c r="J1368" s="4" t="str">
        <f>IFERROR(VLOOKUP(I1368,Config!$A:$B,2,0),"")</f>
        <v/>
      </c>
      <c r="L1368" s="4" t="str">
        <f>IFERROR(VLOOKUP(I1368,Config!$A:$G,7,0),"")</f>
        <v/>
      </c>
      <c r="M1368" s="4" t="str">
        <f>IFERROR(VLOOKUP(I1368,Config!$A:$D,3,0),"")</f>
        <v/>
      </c>
      <c r="N1368" s="4" t="str">
        <f>IFERROR(VLOOKUP(I1368,Config!$A:$F,6,0),"")</f>
        <v/>
      </c>
    </row>
    <row r="1369" spans="1:14" x14ac:dyDescent="0.25">
      <c r="A1369" s="1">
        <v>1369</v>
      </c>
      <c r="B1369" s="4">
        <f t="shared" si="42"/>
        <v>1900</v>
      </c>
      <c r="C1369" s="4">
        <f t="shared" si="43"/>
        <v>1</v>
      </c>
      <c r="G1369" s="4" t="s">
        <v>74</v>
      </c>
      <c r="J1369" s="4" t="str">
        <f>IFERROR(VLOOKUP(I1369,Config!$A:$B,2,0),"")</f>
        <v/>
      </c>
      <c r="L1369" s="4" t="str">
        <f>IFERROR(VLOOKUP(I1369,Config!$A:$G,7,0),"")</f>
        <v/>
      </c>
      <c r="M1369" s="4" t="str">
        <f>IFERROR(VLOOKUP(I1369,Config!$A:$D,3,0),"")</f>
        <v/>
      </c>
      <c r="N1369" s="4" t="str">
        <f>IFERROR(VLOOKUP(I1369,Config!$A:$F,6,0),"")</f>
        <v/>
      </c>
    </row>
    <row r="1370" spans="1:14" x14ac:dyDescent="0.25">
      <c r="A1370" s="1">
        <v>1370</v>
      </c>
      <c r="B1370" s="4">
        <f t="shared" si="42"/>
        <v>1900</v>
      </c>
      <c r="C1370" s="4">
        <f t="shared" si="43"/>
        <v>1</v>
      </c>
      <c r="G1370" s="4" t="s">
        <v>74</v>
      </c>
      <c r="J1370" s="4" t="str">
        <f>IFERROR(VLOOKUP(I1370,Config!$A:$B,2,0),"")</f>
        <v/>
      </c>
      <c r="L1370" s="4" t="str">
        <f>IFERROR(VLOOKUP(I1370,Config!$A:$G,7,0),"")</f>
        <v/>
      </c>
      <c r="M1370" s="4" t="str">
        <f>IFERROR(VLOOKUP(I1370,Config!$A:$D,3,0),"")</f>
        <v/>
      </c>
      <c r="N1370" s="4" t="str">
        <f>IFERROR(VLOOKUP(I1370,Config!$A:$F,6,0),"")</f>
        <v/>
      </c>
    </row>
    <row r="1371" spans="1:14" x14ac:dyDescent="0.25">
      <c r="A1371" s="1">
        <v>1371</v>
      </c>
      <c r="B1371" s="4">
        <f t="shared" si="42"/>
        <v>1900</v>
      </c>
      <c r="C1371" s="4">
        <f t="shared" si="43"/>
        <v>1</v>
      </c>
      <c r="G1371" s="4" t="s">
        <v>74</v>
      </c>
      <c r="J1371" s="4" t="str">
        <f>IFERROR(VLOOKUP(I1371,Config!$A:$B,2,0),"")</f>
        <v/>
      </c>
      <c r="L1371" s="4" t="str">
        <f>IFERROR(VLOOKUP(I1371,Config!$A:$G,7,0),"")</f>
        <v/>
      </c>
      <c r="M1371" s="4" t="str">
        <f>IFERROR(VLOOKUP(I1371,Config!$A:$D,3,0),"")</f>
        <v/>
      </c>
      <c r="N1371" s="4" t="str">
        <f>IFERROR(VLOOKUP(I1371,Config!$A:$F,6,0),"")</f>
        <v/>
      </c>
    </row>
    <row r="1372" spans="1:14" x14ac:dyDescent="0.25">
      <c r="A1372" s="1">
        <v>1372</v>
      </c>
      <c r="B1372" s="4">
        <f t="shared" si="42"/>
        <v>1900</v>
      </c>
      <c r="C1372" s="4">
        <f t="shared" si="43"/>
        <v>1</v>
      </c>
      <c r="G1372" s="4" t="s">
        <v>74</v>
      </c>
      <c r="J1372" s="4" t="str">
        <f>IFERROR(VLOOKUP(I1372,Config!$A:$B,2,0),"")</f>
        <v/>
      </c>
      <c r="L1372" s="4" t="str">
        <f>IFERROR(VLOOKUP(I1372,Config!$A:$G,7,0),"")</f>
        <v/>
      </c>
      <c r="M1372" s="4" t="str">
        <f>IFERROR(VLOOKUP(I1372,Config!$A:$D,3,0),"")</f>
        <v/>
      </c>
      <c r="N1372" s="4" t="str">
        <f>IFERROR(VLOOKUP(I1372,Config!$A:$F,6,0),"")</f>
        <v/>
      </c>
    </row>
    <row r="1373" spans="1:14" x14ac:dyDescent="0.25">
      <c r="A1373" s="1">
        <v>1373</v>
      </c>
      <c r="B1373" s="4">
        <f t="shared" si="42"/>
        <v>1900</v>
      </c>
      <c r="C1373" s="4">
        <f t="shared" si="43"/>
        <v>1</v>
      </c>
      <c r="G1373" s="4" t="s">
        <v>74</v>
      </c>
      <c r="J1373" s="4" t="str">
        <f>IFERROR(VLOOKUP(I1373,Config!$A:$B,2,0),"")</f>
        <v/>
      </c>
      <c r="L1373" s="4" t="str">
        <f>IFERROR(VLOOKUP(I1373,Config!$A:$G,7,0),"")</f>
        <v/>
      </c>
      <c r="M1373" s="4" t="str">
        <f>IFERROR(VLOOKUP(I1373,Config!$A:$D,3,0),"")</f>
        <v/>
      </c>
      <c r="N1373" s="4" t="str">
        <f>IFERROR(VLOOKUP(I1373,Config!$A:$F,6,0),"")</f>
        <v/>
      </c>
    </row>
    <row r="1374" spans="1:14" x14ac:dyDescent="0.25">
      <c r="A1374" s="1">
        <v>1374</v>
      </c>
      <c r="B1374" s="4">
        <f t="shared" si="42"/>
        <v>1900</v>
      </c>
      <c r="C1374" s="4">
        <f t="shared" si="43"/>
        <v>1</v>
      </c>
      <c r="G1374" s="4" t="s">
        <v>74</v>
      </c>
      <c r="J1374" s="4" t="str">
        <f>IFERROR(VLOOKUP(I1374,Config!$A:$B,2,0),"")</f>
        <v/>
      </c>
      <c r="L1374" s="4" t="str">
        <f>IFERROR(VLOOKUP(I1374,Config!$A:$G,7,0),"")</f>
        <v/>
      </c>
      <c r="M1374" s="4" t="str">
        <f>IFERROR(VLOOKUP(I1374,Config!$A:$D,3,0),"")</f>
        <v/>
      </c>
      <c r="N1374" s="4" t="str">
        <f>IFERROR(VLOOKUP(I1374,Config!$A:$F,6,0),"")</f>
        <v/>
      </c>
    </row>
    <row r="1375" spans="1:14" x14ac:dyDescent="0.25">
      <c r="A1375" s="1">
        <v>1375</v>
      </c>
      <c r="B1375" s="4">
        <f t="shared" si="42"/>
        <v>1900</v>
      </c>
      <c r="C1375" s="4">
        <f t="shared" si="43"/>
        <v>1</v>
      </c>
      <c r="G1375" s="4" t="s">
        <v>74</v>
      </c>
      <c r="J1375" s="4" t="str">
        <f>IFERROR(VLOOKUP(I1375,Config!$A:$B,2,0),"")</f>
        <v/>
      </c>
      <c r="L1375" s="4" t="str">
        <f>IFERROR(VLOOKUP(I1375,Config!$A:$G,7,0),"")</f>
        <v/>
      </c>
      <c r="M1375" s="4" t="str">
        <f>IFERROR(VLOOKUP(I1375,Config!$A:$D,3,0),"")</f>
        <v/>
      </c>
      <c r="N1375" s="4" t="str">
        <f>IFERROR(VLOOKUP(I1375,Config!$A:$F,6,0),"")</f>
        <v/>
      </c>
    </row>
    <row r="1376" spans="1:14" x14ac:dyDescent="0.25">
      <c r="A1376" s="1">
        <v>1376</v>
      </c>
      <c r="B1376" s="4">
        <f t="shared" si="42"/>
        <v>1900</v>
      </c>
      <c r="C1376" s="4">
        <f t="shared" si="43"/>
        <v>1</v>
      </c>
      <c r="G1376" s="4" t="s">
        <v>74</v>
      </c>
      <c r="J1376" s="4" t="str">
        <f>IFERROR(VLOOKUP(I1376,Config!$A:$B,2,0),"")</f>
        <v/>
      </c>
      <c r="L1376" s="4" t="str">
        <f>IFERROR(VLOOKUP(I1376,Config!$A:$G,7,0),"")</f>
        <v/>
      </c>
      <c r="M1376" s="4" t="str">
        <f>IFERROR(VLOOKUP(I1376,Config!$A:$D,3,0),"")</f>
        <v/>
      </c>
      <c r="N1376" s="4" t="str">
        <f>IFERROR(VLOOKUP(I1376,Config!$A:$F,6,0),"")</f>
        <v/>
      </c>
    </row>
    <row r="1377" spans="1:14" x14ac:dyDescent="0.25">
      <c r="A1377" s="1">
        <v>1377</v>
      </c>
      <c r="B1377" s="4">
        <f t="shared" si="42"/>
        <v>1900</v>
      </c>
      <c r="C1377" s="4">
        <f t="shared" si="43"/>
        <v>1</v>
      </c>
      <c r="G1377" s="4" t="s">
        <v>74</v>
      </c>
      <c r="J1377" s="4" t="str">
        <f>IFERROR(VLOOKUP(I1377,Config!$A:$B,2,0),"")</f>
        <v/>
      </c>
      <c r="L1377" s="4" t="str">
        <f>IFERROR(VLOOKUP(I1377,Config!$A:$G,7,0),"")</f>
        <v/>
      </c>
      <c r="M1377" s="4" t="str">
        <f>IFERROR(VLOOKUP(I1377,Config!$A:$D,3,0),"")</f>
        <v/>
      </c>
      <c r="N1377" s="4" t="str">
        <f>IFERROR(VLOOKUP(I1377,Config!$A:$F,6,0),"")</f>
        <v/>
      </c>
    </row>
    <row r="1378" spans="1:14" x14ac:dyDescent="0.25">
      <c r="A1378" s="1">
        <v>1378</v>
      </c>
      <c r="B1378" s="4">
        <f t="shared" si="42"/>
        <v>1900</v>
      </c>
      <c r="C1378" s="4">
        <f t="shared" si="43"/>
        <v>1</v>
      </c>
      <c r="G1378" s="4" t="s">
        <v>74</v>
      </c>
      <c r="J1378" s="4" t="str">
        <f>IFERROR(VLOOKUP(I1378,Config!$A:$B,2,0),"")</f>
        <v/>
      </c>
      <c r="L1378" s="4" t="str">
        <f>IFERROR(VLOOKUP(I1378,Config!$A:$G,7,0),"")</f>
        <v/>
      </c>
      <c r="M1378" s="4" t="str">
        <f>IFERROR(VLOOKUP(I1378,Config!$A:$D,3,0),"")</f>
        <v/>
      </c>
      <c r="N1378" s="4" t="str">
        <f>IFERROR(VLOOKUP(I1378,Config!$A:$F,6,0),"")</f>
        <v/>
      </c>
    </row>
    <row r="1379" spans="1:14" x14ac:dyDescent="0.25">
      <c r="A1379" s="1">
        <v>1379</v>
      </c>
      <c r="B1379" s="4">
        <f t="shared" si="42"/>
        <v>1900</v>
      </c>
      <c r="C1379" s="4">
        <f t="shared" si="43"/>
        <v>1</v>
      </c>
      <c r="G1379" s="4" t="s">
        <v>74</v>
      </c>
      <c r="J1379" s="4" t="str">
        <f>IFERROR(VLOOKUP(I1379,Config!$A:$B,2,0),"")</f>
        <v/>
      </c>
      <c r="L1379" s="4" t="str">
        <f>IFERROR(VLOOKUP(I1379,Config!$A:$G,7,0),"")</f>
        <v/>
      </c>
      <c r="M1379" s="4" t="str">
        <f>IFERROR(VLOOKUP(I1379,Config!$A:$D,3,0),"")</f>
        <v/>
      </c>
      <c r="N1379" s="4" t="str">
        <f>IFERROR(VLOOKUP(I1379,Config!$A:$F,6,0),"")</f>
        <v/>
      </c>
    </row>
    <row r="1380" spans="1:14" x14ac:dyDescent="0.25">
      <c r="A1380" s="1">
        <v>1380</v>
      </c>
      <c r="B1380" s="4">
        <f t="shared" si="42"/>
        <v>1900</v>
      </c>
      <c r="C1380" s="4">
        <f t="shared" si="43"/>
        <v>1</v>
      </c>
      <c r="G1380" s="4" t="s">
        <v>74</v>
      </c>
      <c r="J1380" s="4" t="str">
        <f>IFERROR(VLOOKUP(I1380,Config!$A:$B,2,0),"")</f>
        <v/>
      </c>
      <c r="L1380" s="4" t="str">
        <f>IFERROR(VLOOKUP(I1380,Config!$A:$G,7,0),"")</f>
        <v/>
      </c>
      <c r="M1380" s="4" t="str">
        <f>IFERROR(VLOOKUP(I1380,Config!$A:$D,3,0),"")</f>
        <v/>
      </c>
      <c r="N1380" s="4" t="str">
        <f>IFERROR(VLOOKUP(I1380,Config!$A:$F,6,0),"")</f>
        <v/>
      </c>
    </row>
    <row r="1381" spans="1:14" x14ac:dyDescent="0.25">
      <c r="A1381" s="1">
        <v>1381</v>
      </c>
      <c r="B1381" s="4">
        <f t="shared" si="42"/>
        <v>1900</v>
      </c>
      <c r="C1381" s="4">
        <f t="shared" si="43"/>
        <v>1</v>
      </c>
      <c r="G1381" s="4" t="s">
        <v>74</v>
      </c>
      <c r="J1381" s="4" t="str">
        <f>IFERROR(VLOOKUP(I1381,Config!$A:$B,2,0),"")</f>
        <v/>
      </c>
      <c r="L1381" s="4" t="str">
        <f>IFERROR(VLOOKUP(I1381,Config!$A:$G,7,0),"")</f>
        <v/>
      </c>
      <c r="M1381" s="4" t="str">
        <f>IFERROR(VLOOKUP(I1381,Config!$A:$D,3,0),"")</f>
        <v/>
      </c>
      <c r="N1381" s="4" t="str">
        <f>IFERROR(VLOOKUP(I1381,Config!$A:$F,6,0),"")</f>
        <v/>
      </c>
    </row>
    <row r="1382" spans="1:14" x14ac:dyDescent="0.25">
      <c r="A1382" s="1">
        <v>1382</v>
      </c>
      <c r="B1382" s="4">
        <f t="shared" si="42"/>
        <v>1900</v>
      </c>
      <c r="C1382" s="4">
        <f t="shared" si="43"/>
        <v>1</v>
      </c>
      <c r="G1382" s="4" t="s">
        <v>74</v>
      </c>
      <c r="J1382" s="4" t="str">
        <f>IFERROR(VLOOKUP(I1382,Config!$A:$B,2,0),"")</f>
        <v/>
      </c>
      <c r="L1382" s="4" t="str">
        <f>IFERROR(VLOOKUP(I1382,Config!$A:$G,7,0),"")</f>
        <v/>
      </c>
      <c r="M1382" s="4" t="str">
        <f>IFERROR(VLOOKUP(I1382,Config!$A:$D,3,0),"")</f>
        <v/>
      </c>
      <c r="N1382" s="4" t="str">
        <f>IFERROR(VLOOKUP(I1382,Config!$A:$F,6,0),"")</f>
        <v/>
      </c>
    </row>
    <row r="1383" spans="1:14" x14ac:dyDescent="0.25">
      <c r="A1383" s="1">
        <v>1383</v>
      </c>
      <c r="B1383" s="4">
        <f t="shared" si="42"/>
        <v>1900</v>
      </c>
      <c r="C1383" s="4">
        <f t="shared" si="43"/>
        <v>1</v>
      </c>
      <c r="G1383" s="4" t="s">
        <v>74</v>
      </c>
      <c r="J1383" s="4" t="str">
        <f>IFERROR(VLOOKUP(I1383,Config!$A:$B,2,0),"")</f>
        <v/>
      </c>
      <c r="L1383" s="4" t="str">
        <f>IFERROR(VLOOKUP(I1383,Config!$A:$G,7,0),"")</f>
        <v/>
      </c>
      <c r="M1383" s="4" t="str">
        <f>IFERROR(VLOOKUP(I1383,Config!$A:$D,3,0),"")</f>
        <v/>
      </c>
      <c r="N1383" s="4" t="str">
        <f>IFERROR(VLOOKUP(I1383,Config!$A:$F,6,0),"")</f>
        <v/>
      </c>
    </row>
    <row r="1384" spans="1:14" x14ac:dyDescent="0.25">
      <c r="A1384" s="1">
        <v>1384</v>
      </c>
      <c r="B1384" s="4">
        <f t="shared" si="42"/>
        <v>1900</v>
      </c>
      <c r="C1384" s="4">
        <f t="shared" si="43"/>
        <v>1</v>
      </c>
      <c r="G1384" s="4" t="s">
        <v>74</v>
      </c>
      <c r="J1384" s="4" t="str">
        <f>IFERROR(VLOOKUP(I1384,Config!$A:$B,2,0),"")</f>
        <v/>
      </c>
      <c r="L1384" s="4" t="str">
        <f>IFERROR(VLOOKUP(I1384,Config!$A:$G,7,0),"")</f>
        <v/>
      </c>
      <c r="M1384" s="4" t="str">
        <f>IFERROR(VLOOKUP(I1384,Config!$A:$D,3,0),"")</f>
        <v/>
      </c>
      <c r="N1384" s="4" t="str">
        <f>IFERROR(VLOOKUP(I1384,Config!$A:$F,6,0),"")</f>
        <v/>
      </c>
    </row>
    <row r="1385" spans="1:14" x14ac:dyDescent="0.25">
      <c r="A1385" s="1">
        <v>1385</v>
      </c>
      <c r="B1385" s="4">
        <f t="shared" si="42"/>
        <v>1900</v>
      </c>
      <c r="C1385" s="4">
        <f t="shared" si="43"/>
        <v>1</v>
      </c>
      <c r="G1385" s="4" t="s">
        <v>74</v>
      </c>
      <c r="J1385" s="4" t="str">
        <f>IFERROR(VLOOKUP(I1385,Config!$A:$B,2,0),"")</f>
        <v/>
      </c>
      <c r="L1385" s="4" t="str">
        <f>IFERROR(VLOOKUP(I1385,Config!$A:$G,7,0),"")</f>
        <v/>
      </c>
      <c r="M1385" s="4" t="str">
        <f>IFERROR(VLOOKUP(I1385,Config!$A:$D,3,0),"")</f>
        <v/>
      </c>
      <c r="N1385" s="4" t="str">
        <f>IFERROR(VLOOKUP(I1385,Config!$A:$F,6,0),"")</f>
        <v/>
      </c>
    </row>
    <row r="1386" spans="1:14" x14ac:dyDescent="0.25">
      <c r="A1386" s="1">
        <v>1386</v>
      </c>
      <c r="B1386" s="4">
        <f t="shared" si="42"/>
        <v>1900</v>
      </c>
      <c r="C1386" s="4">
        <f t="shared" si="43"/>
        <v>1</v>
      </c>
      <c r="G1386" s="4" t="s">
        <v>74</v>
      </c>
      <c r="J1386" s="4" t="str">
        <f>IFERROR(VLOOKUP(I1386,Config!$A:$B,2,0),"")</f>
        <v/>
      </c>
      <c r="L1386" s="4" t="str">
        <f>IFERROR(VLOOKUP(I1386,Config!$A:$G,7,0),"")</f>
        <v/>
      </c>
      <c r="M1386" s="4" t="str">
        <f>IFERROR(VLOOKUP(I1386,Config!$A:$D,3,0),"")</f>
        <v/>
      </c>
      <c r="N1386" s="4" t="str">
        <f>IFERROR(VLOOKUP(I1386,Config!$A:$F,6,0),"")</f>
        <v/>
      </c>
    </row>
    <row r="1387" spans="1:14" x14ac:dyDescent="0.25">
      <c r="A1387" s="1">
        <v>1387</v>
      </c>
      <c r="B1387" s="4">
        <f t="shared" si="42"/>
        <v>1900</v>
      </c>
      <c r="C1387" s="4">
        <f t="shared" si="43"/>
        <v>1</v>
      </c>
      <c r="G1387" s="4" t="s">
        <v>74</v>
      </c>
      <c r="J1387" s="4" t="str">
        <f>IFERROR(VLOOKUP(I1387,Config!$A:$B,2,0),"")</f>
        <v/>
      </c>
      <c r="L1387" s="4" t="str">
        <f>IFERROR(VLOOKUP(I1387,Config!$A:$G,7,0),"")</f>
        <v/>
      </c>
      <c r="M1387" s="4" t="str">
        <f>IFERROR(VLOOKUP(I1387,Config!$A:$D,3,0),"")</f>
        <v/>
      </c>
      <c r="N1387" s="4" t="str">
        <f>IFERROR(VLOOKUP(I1387,Config!$A:$F,6,0),"")</f>
        <v/>
      </c>
    </row>
    <row r="1388" spans="1:14" x14ac:dyDescent="0.25">
      <c r="A1388" s="1">
        <v>1388</v>
      </c>
      <c r="B1388" s="4">
        <f t="shared" si="42"/>
        <v>1900</v>
      </c>
      <c r="C1388" s="4">
        <f t="shared" si="43"/>
        <v>1</v>
      </c>
      <c r="G1388" s="4" t="s">
        <v>74</v>
      </c>
      <c r="J1388" s="4" t="str">
        <f>IFERROR(VLOOKUP(I1388,Config!$A:$B,2,0),"")</f>
        <v/>
      </c>
      <c r="L1388" s="4" t="str">
        <f>IFERROR(VLOOKUP(I1388,Config!$A:$G,7,0),"")</f>
        <v/>
      </c>
      <c r="M1388" s="4" t="str">
        <f>IFERROR(VLOOKUP(I1388,Config!$A:$D,3,0),"")</f>
        <v/>
      </c>
      <c r="N1388" s="4" t="str">
        <f>IFERROR(VLOOKUP(I1388,Config!$A:$F,6,0),"")</f>
        <v/>
      </c>
    </row>
    <row r="1389" spans="1:14" x14ac:dyDescent="0.25">
      <c r="A1389" s="1">
        <v>1389</v>
      </c>
      <c r="B1389" s="4">
        <f t="shared" si="42"/>
        <v>1900</v>
      </c>
      <c r="C1389" s="4">
        <f t="shared" si="43"/>
        <v>1</v>
      </c>
      <c r="G1389" s="4" t="s">
        <v>74</v>
      </c>
      <c r="J1389" s="4" t="str">
        <f>IFERROR(VLOOKUP(I1389,Config!$A:$B,2,0),"")</f>
        <v/>
      </c>
      <c r="L1389" s="4" t="str">
        <f>IFERROR(VLOOKUP(I1389,Config!$A:$G,7,0),"")</f>
        <v/>
      </c>
      <c r="M1389" s="4" t="str">
        <f>IFERROR(VLOOKUP(I1389,Config!$A:$D,3,0),"")</f>
        <v/>
      </c>
      <c r="N1389" s="4" t="str">
        <f>IFERROR(VLOOKUP(I1389,Config!$A:$F,6,0),"")</f>
        <v/>
      </c>
    </row>
    <row r="1390" spans="1:14" x14ac:dyDescent="0.25">
      <c r="A1390" s="1">
        <v>1390</v>
      </c>
      <c r="B1390" s="4">
        <f t="shared" si="42"/>
        <v>1900</v>
      </c>
      <c r="C1390" s="4">
        <f t="shared" si="43"/>
        <v>1</v>
      </c>
      <c r="G1390" s="4" t="s">
        <v>74</v>
      </c>
      <c r="J1390" s="4" t="str">
        <f>IFERROR(VLOOKUP(I1390,Config!$A:$B,2,0),"")</f>
        <v/>
      </c>
      <c r="L1390" s="4" t="str">
        <f>IFERROR(VLOOKUP(I1390,Config!$A:$G,7,0),"")</f>
        <v/>
      </c>
      <c r="M1390" s="4" t="str">
        <f>IFERROR(VLOOKUP(I1390,Config!$A:$D,3,0),"")</f>
        <v/>
      </c>
      <c r="N1390" s="4" t="str">
        <f>IFERROR(VLOOKUP(I1390,Config!$A:$F,6,0),"")</f>
        <v/>
      </c>
    </row>
    <row r="1391" spans="1:14" x14ac:dyDescent="0.25">
      <c r="A1391" s="1">
        <v>1391</v>
      </c>
      <c r="B1391" s="4">
        <f t="shared" si="42"/>
        <v>1900</v>
      </c>
      <c r="C1391" s="4">
        <f t="shared" si="43"/>
        <v>1</v>
      </c>
      <c r="G1391" s="4" t="s">
        <v>74</v>
      </c>
      <c r="J1391" s="4" t="str">
        <f>IFERROR(VLOOKUP(I1391,Config!$A:$B,2,0),"")</f>
        <v/>
      </c>
      <c r="L1391" s="4" t="str">
        <f>IFERROR(VLOOKUP(I1391,Config!$A:$G,7,0),"")</f>
        <v/>
      </c>
      <c r="M1391" s="4" t="str">
        <f>IFERROR(VLOOKUP(I1391,Config!$A:$D,3,0),"")</f>
        <v/>
      </c>
      <c r="N1391" s="4" t="str">
        <f>IFERROR(VLOOKUP(I1391,Config!$A:$F,6,0),"")</f>
        <v/>
      </c>
    </row>
    <row r="1392" spans="1:14" x14ac:dyDescent="0.25">
      <c r="A1392" s="1">
        <v>1392</v>
      </c>
      <c r="B1392" s="4">
        <f t="shared" si="42"/>
        <v>1900</v>
      </c>
      <c r="C1392" s="4">
        <f t="shared" si="43"/>
        <v>1</v>
      </c>
      <c r="G1392" s="4" t="s">
        <v>74</v>
      </c>
      <c r="J1392" s="4" t="str">
        <f>IFERROR(VLOOKUP(I1392,Config!$A:$B,2,0),"")</f>
        <v/>
      </c>
      <c r="L1392" s="4" t="str">
        <f>IFERROR(VLOOKUP(I1392,Config!$A:$G,7,0),"")</f>
        <v/>
      </c>
      <c r="M1392" s="4" t="str">
        <f>IFERROR(VLOOKUP(I1392,Config!$A:$D,3,0),"")</f>
        <v/>
      </c>
      <c r="N1392" s="4" t="str">
        <f>IFERROR(VLOOKUP(I1392,Config!$A:$F,6,0),"")</f>
        <v/>
      </c>
    </row>
    <row r="1393" spans="1:14" x14ac:dyDescent="0.25">
      <c r="A1393" s="1">
        <v>1393</v>
      </c>
      <c r="B1393" s="4">
        <f t="shared" si="42"/>
        <v>1900</v>
      </c>
      <c r="C1393" s="4">
        <f t="shared" si="43"/>
        <v>1</v>
      </c>
      <c r="G1393" s="4" t="s">
        <v>74</v>
      </c>
      <c r="J1393" s="4" t="str">
        <f>IFERROR(VLOOKUP(I1393,Config!$A:$B,2,0),"")</f>
        <v/>
      </c>
      <c r="L1393" s="4" t="str">
        <f>IFERROR(VLOOKUP(I1393,Config!$A:$G,7,0),"")</f>
        <v/>
      </c>
      <c r="M1393" s="4" t="str">
        <f>IFERROR(VLOOKUP(I1393,Config!$A:$D,3,0),"")</f>
        <v/>
      </c>
      <c r="N1393" s="4" t="str">
        <f>IFERROR(VLOOKUP(I1393,Config!$A:$F,6,0),"")</f>
        <v/>
      </c>
    </row>
    <row r="1394" spans="1:14" x14ac:dyDescent="0.25">
      <c r="A1394" s="1">
        <v>1394</v>
      </c>
      <c r="B1394" s="4">
        <f t="shared" si="42"/>
        <v>1900</v>
      </c>
      <c r="C1394" s="4">
        <f t="shared" si="43"/>
        <v>1</v>
      </c>
      <c r="G1394" s="4" t="s">
        <v>74</v>
      </c>
      <c r="J1394" s="4" t="str">
        <f>IFERROR(VLOOKUP(I1394,Config!$A:$B,2,0),"")</f>
        <v/>
      </c>
      <c r="L1394" s="4" t="str">
        <f>IFERROR(VLOOKUP(I1394,Config!$A:$G,7,0),"")</f>
        <v/>
      </c>
      <c r="M1394" s="4" t="str">
        <f>IFERROR(VLOOKUP(I1394,Config!$A:$D,3,0),"")</f>
        <v/>
      </c>
      <c r="N1394" s="4" t="str">
        <f>IFERROR(VLOOKUP(I1394,Config!$A:$F,6,0),"")</f>
        <v/>
      </c>
    </row>
    <row r="1395" spans="1:14" x14ac:dyDescent="0.25">
      <c r="A1395" s="1">
        <v>1395</v>
      </c>
      <c r="B1395" s="4">
        <f t="shared" si="42"/>
        <v>1900</v>
      </c>
      <c r="C1395" s="4">
        <f t="shared" si="43"/>
        <v>1</v>
      </c>
      <c r="G1395" s="4" t="s">
        <v>74</v>
      </c>
      <c r="J1395" s="4" t="str">
        <f>IFERROR(VLOOKUP(I1395,Config!$A:$B,2,0),"")</f>
        <v/>
      </c>
      <c r="L1395" s="4" t="str">
        <f>IFERROR(VLOOKUP(I1395,Config!$A:$G,7,0),"")</f>
        <v/>
      </c>
      <c r="M1395" s="4" t="str">
        <f>IFERROR(VLOOKUP(I1395,Config!$A:$D,3,0),"")</f>
        <v/>
      </c>
      <c r="N1395" s="4" t="str">
        <f>IFERROR(VLOOKUP(I1395,Config!$A:$F,6,0),"")</f>
        <v/>
      </c>
    </row>
    <row r="1396" spans="1:14" x14ac:dyDescent="0.25">
      <c r="A1396" s="1">
        <v>1396</v>
      </c>
      <c r="B1396" s="4">
        <f t="shared" si="42"/>
        <v>1900</v>
      </c>
      <c r="C1396" s="4">
        <f t="shared" si="43"/>
        <v>1</v>
      </c>
      <c r="G1396" s="4" t="s">
        <v>74</v>
      </c>
      <c r="J1396" s="4" t="str">
        <f>IFERROR(VLOOKUP(I1396,Config!$A:$B,2,0),"")</f>
        <v/>
      </c>
      <c r="L1396" s="4" t="str">
        <f>IFERROR(VLOOKUP(I1396,Config!$A:$G,7,0),"")</f>
        <v/>
      </c>
      <c r="M1396" s="4" t="str">
        <f>IFERROR(VLOOKUP(I1396,Config!$A:$D,3,0),"")</f>
        <v/>
      </c>
      <c r="N1396" s="4" t="str">
        <f>IFERROR(VLOOKUP(I1396,Config!$A:$F,6,0),"")</f>
        <v/>
      </c>
    </row>
    <row r="1397" spans="1:14" x14ac:dyDescent="0.25">
      <c r="A1397" s="1">
        <v>1397</v>
      </c>
      <c r="B1397" s="4">
        <f t="shared" si="42"/>
        <v>1900</v>
      </c>
      <c r="C1397" s="4">
        <f t="shared" si="43"/>
        <v>1</v>
      </c>
      <c r="G1397" s="4" t="s">
        <v>74</v>
      </c>
      <c r="J1397" s="4" t="str">
        <f>IFERROR(VLOOKUP(I1397,Config!$A:$B,2,0),"")</f>
        <v/>
      </c>
      <c r="L1397" s="4" t="str">
        <f>IFERROR(VLOOKUP(I1397,Config!$A:$G,7,0),"")</f>
        <v/>
      </c>
      <c r="M1397" s="4" t="str">
        <f>IFERROR(VLOOKUP(I1397,Config!$A:$D,3,0),"")</f>
        <v/>
      </c>
      <c r="N1397" s="4" t="str">
        <f>IFERROR(VLOOKUP(I1397,Config!$A:$F,6,0),"")</f>
        <v/>
      </c>
    </row>
    <row r="1398" spans="1:14" x14ac:dyDescent="0.25">
      <c r="A1398" s="1">
        <v>1398</v>
      </c>
      <c r="B1398" s="4">
        <f t="shared" si="42"/>
        <v>1900</v>
      </c>
      <c r="C1398" s="4">
        <f t="shared" si="43"/>
        <v>1</v>
      </c>
      <c r="G1398" s="4" t="s">
        <v>74</v>
      </c>
      <c r="J1398" s="4" t="str">
        <f>IFERROR(VLOOKUP(I1398,Config!$A:$B,2,0),"")</f>
        <v/>
      </c>
      <c r="L1398" s="4" t="str">
        <f>IFERROR(VLOOKUP(I1398,Config!$A:$G,7,0),"")</f>
        <v/>
      </c>
      <c r="M1398" s="4" t="str">
        <f>IFERROR(VLOOKUP(I1398,Config!$A:$D,3,0),"")</f>
        <v/>
      </c>
      <c r="N1398" s="4" t="str">
        <f>IFERROR(VLOOKUP(I1398,Config!$A:$F,6,0),"")</f>
        <v/>
      </c>
    </row>
    <row r="1399" spans="1:14" x14ac:dyDescent="0.25">
      <c r="A1399" s="1">
        <v>1399</v>
      </c>
      <c r="B1399" s="4">
        <f t="shared" si="42"/>
        <v>1900</v>
      </c>
      <c r="C1399" s="4">
        <f t="shared" si="43"/>
        <v>1</v>
      </c>
      <c r="G1399" s="4" t="s">
        <v>74</v>
      </c>
      <c r="J1399" s="4" t="str">
        <f>IFERROR(VLOOKUP(I1399,Config!$A:$B,2,0),"")</f>
        <v/>
      </c>
      <c r="L1399" s="4" t="str">
        <f>IFERROR(VLOOKUP(I1399,Config!$A:$G,7,0),"")</f>
        <v/>
      </c>
      <c r="M1399" s="4" t="str">
        <f>IFERROR(VLOOKUP(I1399,Config!$A:$D,3,0),"")</f>
        <v/>
      </c>
      <c r="N1399" s="4" t="str">
        <f>IFERROR(VLOOKUP(I1399,Config!$A:$F,6,0),"")</f>
        <v/>
      </c>
    </row>
    <row r="1400" spans="1:14" x14ac:dyDescent="0.25">
      <c r="A1400" s="1">
        <v>1400</v>
      </c>
      <c r="B1400" s="4">
        <f t="shared" si="42"/>
        <v>1900</v>
      </c>
      <c r="C1400" s="4">
        <f t="shared" si="43"/>
        <v>1</v>
      </c>
      <c r="G1400" s="4" t="s">
        <v>74</v>
      </c>
      <c r="J1400" s="4" t="str">
        <f>IFERROR(VLOOKUP(I1400,Config!$A:$B,2,0),"")</f>
        <v/>
      </c>
      <c r="L1400" s="4" t="str">
        <f>IFERROR(VLOOKUP(I1400,Config!$A:$G,7,0),"")</f>
        <v/>
      </c>
      <c r="M1400" s="4" t="str">
        <f>IFERROR(VLOOKUP(I1400,Config!$A:$D,3,0),"")</f>
        <v/>
      </c>
      <c r="N1400" s="4" t="str">
        <f>IFERROR(VLOOKUP(I1400,Config!$A:$F,6,0),"")</f>
        <v/>
      </c>
    </row>
    <row r="1401" spans="1:14" x14ac:dyDescent="0.25">
      <c r="A1401" s="1">
        <v>1401</v>
      </c>
      <c r="B1401" s="4">
        <f t="shared" si="42"/>
        <v>1900</v>
      </c>
      <c r="C1401" s="4">
        <f t="shared" si="43"/>
        <v>1</v>
      </c>
      <c r="G1401" s="4" t="s">
        <v>74</v>
      </c>
      <c r="J1401" s="4" t="str">
        <f>IFERROR(VLOOKUP(I1401,Config!$A:$B,2,0),"")</f>
        <v/>
      </c>
      <c r="L1401" s="4" t="str">
        <f>IFERROR(VLOOKUP(I1401,Config!$A:$G,7,0),"")</f>
        <v/>
      </c>
      <c r="M1401" s="4" t="str">
        <f>IFERROR(VLOOKUP(I1401,Config!$A:$D,3,0),"")</f>
        <v/>
      </c>
      <c r="N1401" s="4" t="str">
        <f>IFERROR(VLOOKUP(I1401,Config!$A:$F,6,0),"")</f>
        <v/>
      </c>
    </row>
    <row r="1402" spans="1:14" x14ac:dyDescent="0.25">
      <c r="A1402" s="1">
        <v>1402</v>
      </c>
      <c r="B1402" s="4">
        <f t="shared" si="42"/>
        <v>1900</v>
      </c>
      <c r="C1402" s="4">
        <f t="shared" si="43"/>
        <v>1</v>
      </c>
      <c r="G1402" s="4" t="s">
        <v>74</v>
      </c>
      <c r="J1402" s="4" t="str">
        <f>IFERROR(VLOOKUP(I1402,Config!$A:$B,2,0),"")</f>
        <v/>
      </c>
      <c r="L1402" s="4" t="str">
        <f>IFERROR(VLOOKUP(I1402,Config!$A:$G,7,0),"")</f>
        <v/>
      </c>
      <c r="M1402" s="4" t="str">
        <f>IFERROR(VLOOKUP(I1402,Config!$A:$D,3,0),"")</f>
        <v/>
      </c>
      <c r="N1402" s="4" t="str">
        <f>IFERROR(VLOOKUP(I1402,Config!$A:$F,6,0),"")</f>
        <v/>
      </c>
    </row>
    <row r="1403" spans="1:14" x14ac:dyDescent="0.25">
      <c r="A1403" s="1">
        <v>1403</v>
      </c>
      <c r="B1403" s="4">
        <f t="shared" si="42"/>
        <v>1900</v>
      </c>
      <c r="C1403" s="4">
        <f t="shared" si="43"/>
        <v>1</v>
      </c>
      <c r="G1403" s="4" t="s">
        <v>74</v>
      </c>
      <c r="I1403" s="24"/>
      <c r="J1403" s="4" t="str">
        <f>IFERROR(VLOOKUP(I1403,Config!$A:$B,2,0),"")</f>
        <v/>
      </c>
      <c r="L1403" s="4" t="str">
        <f>IFERROR(VLOOKUP(I1403,Config!$A:$G,7,0),"")</f>
        <v/>
      </c>
      <c r="M1403" s="4" t="str">
        <f>IFERROR(VLOOKUP(I1403,Config!$A:$D,3,0),"")</f>
        <v/>
      </c>
      <c r="N1403" s="4" t="str">
        <f>IFERROR(VLOOKUP(I1403,Config!$A:$F,6,0),"")</f>
        <v/>
      </c>
    </row>
    <row r="1404" spans="1:14" x14ac:dyDescent="0.25">
      <c r="A1404" s="1">
        <v>1404</v>
      </c>
      <c r="B1404" s="4">
        <f t="shared" si="42"/>
        <v>1900</v>
      </c>
      <c r="C1404" s="4">
        <f t="shared" si="43"/>
        <v>1</v>
      </c>
      <c r="G1404" s="4" t="s">
        <v>74</v>
      </c>
      <c r="J1404" s="4" t="str">
        <f>IFERROR(VLOOKUP(I1404,Config!$A:$B,2,0),"")</f>
        <v/>
      </c>
      <c r="L1404" s="4" t="str">
        <f>IFERROR(VLOOKUP(I1404,Config!$A:$G,7,0),"")</f>
        <v/>
      </c>
      <c r="M1404" s="4" t="str">
        <f>IFERROR(VLOOKUP(I1404,Config!$A:$D,3,0),"")</f>
        <v/>
      </c>
      <c r="N1404" s="4" t="str">
        <f>IFERROR(VLOOKUP(I1404,Config!$A:$F,6,0),"")</f>
        <v/>
      </c>
    </row>
    <row r="1405" spans="1:14" x14ac:dyDescent="0.25">
      <c r="A1405" s="1">
        <v>1405</v>
      </c>
      <c r="B1405" s="4">
        <f t="shared" si="42"/>
        <v>1900</v>
      </c>
      <c r="C1405" s="4">
        <f t="shared" si="43"/>
        <v>1</v>
      </c>
      <c r="G1405" s="4" t="s">
        <v>74</v>
      </c>
      <c r="J1405" s="4" t="str">
        <f>IFERROR(VLOOKUP(I1405,Config!$A:$B,2,0),"")</f>
        <v/>
      </c>
      <c r="L1405" s="4" t="str">
        <f>IFERROR(VLOOKUP(I1405,Config!$A:$G,7,0),"")</f>
        <v/>
      </c>
      <c r="M1405" s="4" t="str">
        <f>IFERROR(VLOOKUP(I1405,Config!$A:$D,3,0),"")</f>
        <v/>
      </c>
      <c r="N1405" s="4" t="str">
        <f>IFERROR(VLOOKUP(I1405,Config!$A:$F,6,0),"")</f>
        <v/>
      </c>
    </row>
    <row r="1406" spans="1:14" x14ac:dyDescent="0.25">
      <c r="A1406" s="1">
        <v>1406</v>
      </c>
      <c r="B1406" s="4">
        <f t="shared" si="42"/>
        <v>1900</v>
      </c>
      <c r="C1406" s="4">
        <f t="shared" si="43"/>
        <v>1</v>
      </c>
      <c r="G1406" s="4" t="s">
        <v>74</v>
      </c>
      <c r="J1406" s="4" t="str">
        <f>IFERROR(VLOOKUP(I1406,Config!$A:$B,2,0),"")</f>
        <v/>
      </c>
      <c r="L1406" s="4" t="str">
        <f>IFERROR(VLOOKUP(I1406,Config!$A:$G,7,0),"")</f>
        <v/>
      </c>
      <c r="M1406" s="4" t="str">
        <f>IFERROR(VLOOKUP(I1406,Config!$A:$D,3,0),"")</f>
        <v/>
      </c>
      <c r="N1406" s="4" t="str">
        <f>IFERROR(VLOOKUP(I1406,Config!$A:$F,6,0),"")</f>
        <v/>
      </c>
    </row>
    <row r="1407" spans="1:14" x14ac:dyDescent="0.25">
      <c r="A1407" s="1">
        <v>1407</v>
      </c>
      <c r="B1407" s="4">
        <f t="shared" si="42"/>
        <v>1900</v>
      </c>
      <c r="C1407" s="4">
        <f t="shared" si="43"/>
        <v>1</v>
      </c>
      <c r="G1407" s="4" t="s">
        <v>74</v>
      </c>
      <c r="J1407" s="4" t="str">
        <f>IFERROR(VLOOKUP(I1407,Config!$A:$B,2,0),"")</f>
        <v/>
      </c>
      <c r="L1407" s="4" t="str">
        <f>IFERROR(VLOOKUP(I1407,Config!$A:$G,7,0),"")</f>
        <v/>
      </c>
      <c r="M1407" s="4" t="str">
        <f>IFERROR(VLOOKUP(I1407,Config!$A:$D,3,0),"")</f>
        <v/>
      </c>
      <c r="N1407" s="4" t="str">
        <f>IFERROR(VLOOKUP(I1407,Config!$A:$F,6,0),"")</f>
        <v/>
      </c>
    </row>
    <row r="1408" spans="1:14" x14ac:dyDescent="0.25">
      <c r="A1408" s="1">
        <v>1408</v>
      </c>
      <c r="B1408" s="4">
        <f t="shared" si="42"/>
        <v>1900</v>
      </c>
      <c r="C1408" s="4">
        <f t="shared" si="43"/>
        <v>1</v>
      </c>
      <c r="G1408" s="4" t="s">
        <v>74</v>
      </c>
      <c r="J1408" s="4" t="str">
        <f>IFERROR(VLOOKUP(I1408,Config!$A:$B,2,0),"")</f>
        <v/>
      </c>
      <c r="L1408" s="4" t="str">
        <f>IFERROR(VLOOKUP(I1408,Config!$A:$G,7,0),"")</f>
        <v/>
      </c>
      <c r="M1408" s="4" t="str">
        <f>IFERROR(VLOOKUP(I1408,Config!$A:$D,3,0),"")</f>
        <v/>
      </c>
      <c r="N1408" s="4" t="str">
        <f>IFERROR(VLOOKUP(I1408,Config!$A:$F,6,0),"")</f>
        <v/>
      </c>
    </row>
    <row r="1409" spans="1:14" x14ac:dyDescent="0.25">
      <c r="A1409" s="1">
        <v>1409</v>
      </c>
      <c r="B1409" s="4">
        <f t="shared" ref="B1409:B1472" si="44">YEAR(D1409)</f>
        <v>1900</v>
      </c>
      <c r="C1409" s="4">
        <f t="shared" ref="C1409:C1472" si="45">MONTH(D1409)</f>
        <v>1</v>
      </c>
      <c r="G1409" s="4" t="s">
        <v>74</v>
      </c>
      <c r="J1409" s="4" t="str">
        <f>IFERROR(VLOOKUP(I1409,Config!$A:$B,2,0),"")</f>
        <v/>
      </c>
      <c r="L1409" s="4" t="str">
        <f>IFERROR(VLOOKUP(I1409,Config!$A:$G,7,0),"")</f>
        <v/>
      </c>
      <c r="M1409" s="4" t="str">
        <f>IFERROR(VLOOKUP(I1409,Config!$A:$D,3,0),"")</f>
        <v/>
      </c>
      <c r="N1409" s="4" t="str">
        <f>IFERROR(VLOOKUP(I1409,Config!$A:$F,6,0),"")</f>
        <v/>
      </c>
    </row>
    <row r="1410" spans="1:14" x14ac:dyDescent="0.25">
      <c r="A1410" s="1">
        <v>1410</v>
      </c>
      <c r="B1410" s="4">
        <f t="shared" si="44"/>
        <v>1900</v>
      </c>
      <c r="C1410" s="4">
        <f t="shared" si="45"/>
        <v>1</v>
      </c>
      <c r="G1410" s="4" t="s">
        <v>74</v>
      </c>
      <c r="J1410" s="4" t="str">
        <f>IFERROR(VLOOKUP(I1410,Config!$A:$B,2,0),"")</f>
        <v/>
      </c>
      <c r="L1410" s="4" t="str">
        <f>IFERROR(VLOOKUP(I1410,Config!$A:$G,7,0),"")</f>
        <v/>
      </c>
      <c r="M1410" s="4" t="str">
        <f>IFERROR(VLOOKUP(I1410,Config!$A:$D,3,0),"")</f>
        <v/>
      </c>
      <c r="N1410" s="4" t="str">
        <f>IFERROR(VLOOKUP(I1410,Config!$A:$F,6,0),"")</f>
        <v/>
      </c>
    </row>
    <row r="1411" spans="1:14" x14ac:dyDescent="0.25">
      <c r="A1411" s="1">
        <v>1411</v>
      </c>
      <c r="B1411" s="4">
        <f t="shared" si="44"/>
        <v>1900</v>
      </c>
      <c r="C1411" s="4">
        <f t="shared" si="45"/>
        <v>1</v>
      </c>
      <c r="G1411" s="4" t="s">
        <v>74</v>
      </c>
      <c r="J1411" s="4" t="str">
        <f>IFERROR(VLOOKUP(I1411,Config!$A:$B,2,0),"")</f>
        <v/>
      </c>
      <c r="L1411" s="4" t="str">
        <f>IFERROR(VLOOKUP(I1411,Config!$A:$G,7,0),"")</f>
        <v/>
      </c>
      <c r="M1411" s="4" t="str">
        <f>IFERROR(VLOOKUP(I1411,Config!$A:$D,3,0),"")</f>
        <v/>
      </c>
      <c r="N1411" s="4" t="str">
        <f>IFERROR(VLOOKUP(I1411,Config!$A:$F,6,0),"")</f>
        <v/>
      </c>
    </row>
    <row r="1412" spans="1:14" x14ac:dyDescent="0.25">
      <c r="A1412" s="1">
        <v>1412</v>
      </c>
      <c r="B1412" s="4">
        <f t="shared" si="44"/>
        <v>1900</v>
      </c>
      <c r="C1412" s="4">
        <f t="shared" si="45"/>
        <v>1</v>
      </c>
      <c r="G1412" s="4" t="s">
        <v>74</v>
      </c>
      <c r="J1412" s="4" t="str">
        <f>IFERROR(VLOOKUP(I1412,Config!$A:$B,2,0),"")</f>
        <v/>
      </c>
      <c r="L1412" s="4" t="str">
        <f>IFERROR(VLOOKUP(I1412,Config!$A:$G,7,0),"")</f>
        <v/>
      </c>
      <c r="M1412" s="4" t="str">
        <f>IFERROR(VLOOKUP(I1412,Config!$A:$D,3,0),"")</f>
        <v/>
      </c>
      <c r="N1412" s="4" t="str">
        <f>IFERROR(VLOOKUP(I1412,Config!$A:$F,6,0),"")</f>
        <v/>
      </c>
    </row>
    <row r="1413" spans="1:14" x14ac:dyDescent="0.25">
      <c r="A1413" s="1">
        <v>1413</v>
      </c>
      <c r="B1413" s="4">
        <f t="shared" si="44"/>
        <v>1900</v>
      </c>
      <c r="C1413" s="4">
        <f t="shared" si="45"/>
        <v>1</v>
      </c>
      <c r="G1413" s="4" t="s">
        <v>74</v>
      </c>
      <c r="J1413" s="4" t="str">
        <f>IFERROR(VLOOKUP(I1413,Config!$A:$B,2,0),"")</f>
        <v/>
      </c>
      <c r="L1413" s="4" t="str">
        <f>IFERROR(VLOOKUP(I1413,Config!$A:$G,7,0),"")</f>
        <v/>
      </c>
      <c r="M1413" s="4" t="str">
        <f>IFERROR(VLOOKUP(I1413,Config!$A:$D,3,0),"")</f>
        <v/>
      </c>
      <c r="N1413" s="4" t="str">
        <f>IFERROR(VLOOKUP(I1413,Config!$A:$F,6,0),"")</f>
        <v/>
      </c>
    </row>
    <row r="1414" spans="1:14" x14ac:dyDescent="0.25">
      <c r="A1414" s="1">
        <v>1414</v>
      </c>
      <c r="B1414" s="4">
        <f t="shared" si="44"/>
        <v>1900</v>
      </c>
      <c r="C1414" s="4">
        <f t="shared" si="45"/>
        <v>1</v>
      </c>
      <c r="G1414" s="4" t="s">
        <v>74</v>
      </c>
      <c r="J1414" s="4" t="str">
        <f>IFERROR(VLOOKUP(I1414,Config!$A:$B,2,0),"")</f>
        <v/>
      </c>
      <c r="L1414" s="4" t="str">
        <f>IFERROR(VLOOKUP(I1414,Config!$A:$G,7,0),"")</f>
        <v/>
      </c>
      <c r="M1414" s="4" t="str">
        <f>IFERROR(VLOOKUP(I1414,Config!$A:$D,3,0),"")</f>
        <v/>
      </c>
      <c r="N1414" s="4" t="str">
        <f>IFERROR(VLOOKUP(I1414,Config!$A:$F,6,0),"")</f>
        <v/>
      </c>
    </row>
    <row r="1415" spans="1:14" x14ac:dyDescent="0.25">
      <c r="A1415" s="1">
        <v>1415</v>
      </c>
      <c r="B1415" s="4">
        <f t="shared" si="44"/>
        <v>1900</v>
      </c>
      <c r="C1415" s="4">
        <f t="shared" si="45"/>
        <v>1</v>
      </c>
      <c r="G1415" s="4" t="s">
        <v>74</v>
      </c>
      <c r="J1415" s="4" t="str">
        <f>IFERROR(VLOOKUP(I1415,Config!$A:$B,2,0),"")</f>
        <v/>
      </c>
      <c r="L1415" s="4" t="str">
        <f>IFERROR(VLOOKUP(I1415,Config!$A:$G,7,0),"")</f>
        <v/>
      </c>
      <c r="M1415" s="4" t="str">
        <f>IFERROR(VLOOKUP(I1415,Config!$A:$D,3,0),"")</f>
        <v/>
      </c>
      <c r="N1415" s="4" t="str">
        <f>IFERROR(VLOOKUP(I1415,Config!$A:$F,6,0),"")</f>
        <v/>
      </c>
    </row>
    <row r="1416" spans="1:14" x14ac:dyDescent="0.25">
      <c r="A1416" s="1">
        <v>1416</v>
      </c>
      <c r="B1416" s="4">
        <f t="shared" si="44"/>
        <v>1900</v>
      </c>
      <c r="C1416" s="4">
        <f t="shared" si="45"/>
        <v>1</v>
      </c>
      <c r="G1416" s="4" t="s">
        <v>74</v>
      </c>
      <c r="J1416" s="4" t="str">
        <f>IFERROR(VLOOKUP(I1416,Config!$A:$B,2,0),"")</f>
        <v/>
      </c>
      <c r="L1416" s="4" t="str">
        <f>IFERROR(VLOOKUP(I1416,Config!$A:$G,7,0),"")</f>
        <v/>
      </c>
      <c r="M1416" s="4" t="str">
        <f>IFERROR(VLOOKUP(I1416,Config!$A:$D,3,0),"")</f>
        <v/>
      </c>
      <c r="N1416" s="4" t="str">
        <f>IFERROR(VLOOKUP(I1416,Config!$A:$F,6,0),"")</f>
        <v/>
      </c>
    </row>
    <row r="1417" spans="1:14" x14ac:dyDescent="0.25">
      <c r="A1417" s="1">
        <v>1417</v>
      </c>
      <c r="B1417" s="4">
        <f t="shared" si="44"/>
        <v>1900</v>
      </c>
      <c r="C1417" s="4">
        <f t="shared" si="45"/>
        <v>1</v>
      </c>
      <c r="G1417" s="4" t="s">
        <v>74</v>
      </c>
      <c r="J1417" s="4" t="str">
        <f>IFERROR(VLOOKUP(I1417,Config!$A:$B,2,0),"")</f>
        <v/>
      </c>
      <c r="L1417" s="4" t="str">
        <f>IFERROR(VLOOKUP(I1417,Config!$A:$G,7,0),"")</f>
        <v/>
      </c>
      <c r="M1417" s="4" t="str">
        <f>IFERROR(VLOOKUP(I1417,Config!$A:$D,3,0),"")</f>
        <v/>
      </c>
      <c r="N1417" s="4" t="str">
        <f>IFERROR(VLOOKUP(I1417,Config!$A:$F,6,0),"")</f>
        <v/>
      </c>
    </row>
    <row r="1418" spans="1:14" x14ac:dyDescent="0.25">
      <c r="A1418" s="1">
        <v>1418</v>
      </c>
      <c r="B1418" s="4">
        <f t="shared" si="44"/>
        <v>1900</v>
      </c>
      <c r="C1418" s="4">
        <f t="shared" si="45"/>
        <v>1</v>
      </c>
      <c r="G1418" s="4" t="s">
        <v>74</v>
      </c>
      <c r="J1418" s="4" t="str">
        <f>IFERROR(VLOOKUP(I1418,Config!$A:$B,2,0),"")</f>
        <v/>
      </c>
      <c r="L1418" s="4" t="str">
        <f>IFERROR(VLOOKUP(I1418,Config!$A:$G,7,0),"")</f>
        <v/>
      </c>
      <c r="M1418" s="4" t="str">
        <f>IFERROR(VLOOKUP(I1418,Config!$A:$D,3,0),"")</f>
        <v/>
      </c>
      <c r="N1418" s="4" t="str">
        <f>IFERROR(VLOOKUP(I1418,Config!$A:$F,6,0),"")</f>
        <v/>
      </c>
    </row>
    <row r="1419" spans="1:14" x14ac:dyDescent="0.25">
      <c r="A1419" s="1">
        <v>1419</v>
      </c>
      <c r="B1419" s="4">
        <f t="shared" si="44"/>
        <v>1900</v>
      </c>
      <c r="C1419" s="4">
        <f t="shared" si="45"/>
        <v>1</v>
      </c>
      <c r="G1419" s="4" t="s">
        <v>74</v>
      </c>
      <c r="J1419" s="4" t="str">
        <f>IFERROR(VLOOKUP(I1419,Config!$A:$B,2,0),"")</f>
        <v/>
      </c>
      <c r="L1419" s="4" t="str">
        <f>IFERROR(VLOOKUP(I1419,Config!$A:$G,7,0),"")</f>
        <v/>
      </c>
      <c r="M1419" s="4" t="str">
        <f>IFERROR(VLOOKUP(I1419,Config!$A:$D,3,0),"")</f>
        <v/>
      </c>
      <c r="N1419" s="4" t="str">
        <f>IFERROR(VLOOKUP(I1419,Config!$A:$F,6,0),"")</f>
        <v/>
      </c>
    </row>
    <row r="1420" spans="1:14" x14ac:dyDescent="0.25">
      <c r="A1420" s="1">
        <v>1420</v>
      </c>
      <c r="B1420" s="4">
        <f t="shared" si="44"/>
        <v>1900</v>
      </c>
      <c r="C1420" s="4">
        <f t="shared" si="45"/>
        <v>1</v>
      </c>
      <c r="G1420" s="4" t="s">
        <v>74</v>
      </c>
      <c r="J1420" s="4" t="str">
        <f>IFERROR(VLOOKUP(I1420,Config!$A:$B,2,0),"")</f>
        <v/>
      </c>
      <c r="L1420" s="4" t="str">
        <f>IFERROR(VLOOKUP(I1420,Config!$A:$G,7,0),"")</f>
        <v/>
      </c>
      <c r="M1420" s="4" t="str">
        <f>IFERROR(VLOOKUP(I1420,Config!$A:$D,3,0),"")</f>
        <v/>
      </c>
      <c r="N1420" s="4" t="str">
        <f>IFERROR(VLOOKUP(I1420,Config!$A:$F,6,0),"")</f>
        <v/>
      </c>
    </row>
    <row r="1421" spans="1:14" x14ac:dyDescent="0.25">
      <c r="A1421" s="1">
        <v>1421</v>
      </c>
      <c r="B1421" s="4">
        <f t="shared" si="44"/>
        <v>1900</v>
      </c>
      <c r="C1421" s="4">
        <f t="shared" si="45"/>
        <v>1</v>
      </c>
      <c r="G1421" s="4" t="s">
        <v>74</v>
      </c>
      <c r="J1421" s="4" t="str">
        <f>IFERROR(VLOOKUP(I1421,Config!$A:$B,2,0),"")</f>
        <v/>
      </c>
      <c r="L1421" s="4" t="str">
        <f>IFERROR(VLOOKUP(I1421,Config!$A:$G,7,0),"")</f>
        <v/>
      </c>
      <c r="M1421" s="4" t="str">
        <f>IFERROR(VLOOKUP(I1421,Config!$A:$D,3,0),"")</f>
        <v/>
      </c>
      <c r="N1421" s="4" t="str">
        <f>IFERROR(VLOOKUP(I1421,Config!$A:$F,6,0),"")</f>
        <v/>
      </c>
    </row>
    <row r="1422" spans="1:14" x14ac:dyDescent="0.25">
      <c r="A1422" s="1">
        <v>1422</v>
      </c>
      <c r="B1422" s="4">
        <f t="shared" si="44"/>
        <v>1900</v>
      </c>
      <c r="C1422" s="4">
        <f t="shared" si="45"/>
        <v>1</v>
      </c>
      <c r="G1422" s="4" t="s">
        <v>74</v>
      </c>
      <c r="J1422" s="4" t="str">
        <f>IFERROR(VLOOKUP(I1422,Config!$A:$B,2,0),"")</f>
        <v/>
      </c>
      <c r="L1422" s="4" t="str">
        <f>IFERROR(VLOOKUP(I1422,Config!$A:$G,7,0),"")</f>
        <v/>
      </c>
      <c r="M1422" s="4" t="str">
        <f>IFERROR(VLOOKUP(I1422,Config!$A:$D,3,0),"")</f>
        <v/>
      </c>
      <c r="N1422" s="4" t="str">
        <f>IFERROR(VLOOKUP(I1422,Config!$A:$F,6,0),"")</f>
        <v/>
      </c>
    </row>
    <row r="1423" spans="1:14" x14ac:dyDescent="0.25">
      <c r="A1423" s="1">
        <v>1423</v>
      </c>
      <c r="B1423" s="4">
        <f t="shared" si="44"/>
        <v>1900</v>
      </c>
      <c r="C1423" s="4">
        <f t="shared" si="45"/>
        <v>1</v>
      </c>
      <c r="G1423" s="4" t="s">
        <v>74</v>
      </c>
      <c r="J1423" s="4" t="str">
        <f>IFERROR(VLOOKUP(I1423,Config!$A:$B,2,0),"")</f>
        <v/>
      </c>
      <c r="L1423" s="4" t="str">
        <f>IFERROR(VLOOKUP(I1423,Config!$A:$G,7,0),"")</f>
        <v/>
      </c>
      <c r="M1423" s="4" t="str">
        <f>IFERROR(VLOOKUP(I1423,Config!$A:$D,3,0),"")</f>
        <v/>
      </c>
      <c r="N1423" s="4" t="str">
        <f>IFERROR(VLOOKUP(I1423,Config!$A:$F,6,0),"")</f>
        <v/>
      </c>
    </row>
    <row r="1424" spans="1:14" x14ac:dyDescent="0.25">
      <c r="A1424" s="1">
        <v>1424</v>
      </c>
      <c r="B1424" s="4">
        <f t="shared" si="44"/>
        <v>1900</v>
      </c>
      <c r="C1424" s="4">
        <f t="shared" si="45"/>
        <v>1</v>
      </c>
      <c r="G1424" s="4" t="s">
        <v>74</v>
      </c>
      <c r="J1424" s="4" t="str">
        <f>IFERROR(VLOOKUP(I1424,Config!$A:$B,2,0),"")</f>
        <v/>
      </c>
      <c r="L1424" s="4" t="str">
        <f>IFERROR(VLOOKUP(I1424,Config!$A:$G,7,0),"")</f>
        <v/>
      </c>
      <c r="M1424" s="4" t="str">
        <f>IFERROR(VLOOKUP(I1424,Config!$A:$D,3,0),"")</f>
        <v/>
      </c>
      <c r="N1424" s="4" t="str">
        <f>IFERROR(VLOOKUP(I1424,Config!$A:$F,6,0),"")</f>
        <v/>
      </c>
    </row>
    <row r="1425" spans="1:14" x14ac:dyDescent="0.25">
      <c r="A1425" s="1">
        <v>1425</v>
      </c>
      <c r="B1425" s="4">
        <f t="shared" si="44"/>
        <v>1900</v>
      </c>
      <c r="C1425" s="4">
        <f t="shared" si="45"/>
        <v>1</v>
      </c>
      <c r="G1425" s="4" t="s">
        <v>74</v>
      </c>
      <c r="J1425" s="4" t="str">
        <f>IFERROR(VLOOKUP(I1425,Config!$A:$B,2,0),"")</f>
        <v/>
      </c>
      <c r="L1425" s="4" t="str">
        <f>IFERROR(VLOOKUP(I1425,Config!$A:$G,7,0),"")</f>
        <v/>
      </c>
      <c r="M1425" s="4" t="str">
        <f>IFERROR(VLOOKUP(I1425,Config!$A:$D,3,0),"")</f>
        <v/>
      </c>
      <c r="N1425" s="4" t="str">
        <f>IFERROR(VLOOKUP(I1425,Config!$A:$F,6,0),"")</f>
        <v/>
      </c>
    </row>
    <row r="1426" spans="1:14" x14ac:dyDescent="0.25">
      <c r="A1426" s="1">
        <v>1426</v>
      </c>
      <c r="B1426" s="4">
        <f t="shared" si="44"/>
        <v>1900</v>
      </c>
      <c r="C1426" s="4">
        <f t="shared" si="45"/>
        <v>1</v>
      </c>
      <c r="G1426" s="4" t="s">
        <v>74</v>
      </c>
      <c r="J1426" s="4" t="str">
        <f>IFERROR(VLOOKUP(I1426,Config!$A:$B,2,0),"")</f>
        <v/>
      </c>
      <c r="L1426" s="4" t="str">
        <f>IFERROR(VLOOKUP(I1426,Config!$A:$G,7,0),"")</f>
        <v/>
      </c>
      <c r="M1426" s="4" t="str">
        <f>IFERROR(VLOOKUP(I1426,Config!$A:$D,3,0),"")</f>
        <v/>
      </c>
      <c r="N1426" s="4" t="str">
        <f>IFERROR(VLOOKUP(I1426,Config!$A:$F,6,0),"")</f>
        <v/>
      </c>
    </row>
    <row r="1427" spans="1:14" x14ac:dyDescent="0.25">
      <c r="A1427" s="1">
        <v>1427</v>
      </c>
      <c r="B1427" s="4">
        <f t="shared" si="44"/>
        <v>1900</v>
      </c>
      <c r="C1427" s="4">
        <f t="shared" si="45"/>
        <v>1</v>
      </c>
      <c r="G1427" s="4" t="s">
        <v>74</v>
      </c>
      <c r="J1427" s="4" t="str">
        <f>IFERROR(VLOOKUP(I1427,Config!$A:$B,2,0),"")</f>
        <v/>
      </c>
      <c r="L1427" s="4" t="str">
        <f>IFERROR(VLOOKUP(I1427,Config!$A:$G,7,0),"")</f>
        <v/>
      </c>
      <c r="M1427" s="4" t="str">
        <f>IFERROR(VLOOKUP(I1427,Config!$A:$D,3,0),"")</f>
        <v/>
      </c>
      <c r="N1427" s="4" t="str">
        <f>IFERROR(VLOOKUP(I1427,Config!$A:$F,6,0),"")</f>
        <v/>
      </c>
    </row>
    <row r="1428" spans="1:14" x14ac:dyDescent="0.25">
      <c r="A1428" s="1">
        <v>1428</v>
      </c>
      <c r="B1428" s="4">
        <f t="shared" si="44"/>
        <v>1900</v>
      </c>
      <c r="C1428" s="4">
        <f t="shared" si="45"/>
        <v>1</v>
      </c>
      <c r="G1428" s="4" t="s">
        <v>74</v>
      </c>
      <c r="J1428" s="4" t="str">
        <f>IFERROR(VLOOKUP(I1428,Config!$A:$B,2,0),"")</f>
        <v/>
      </c>
      <c r="L1428" s="4" t="str">
        <f>IFERROR(VLOOKUP(I1428,Config!$A:$G,7,0),"")</f>
        <v/>
      </c>
      <c r="M1428" s="4" t="str">
        <f>IFERROR(VLOOKUP(I1428,Config!$A:$D,3,0),"")</f>
        <v/>
      </c>
      <c r="N1428" s="4" t="str">
        <f>IFERROR(VLOOKUP(I1428,Config!$A:$F,6,0),"")</f>
        <v/>
      </c>
    </row>
    <row r="1429" spans="1:14" x14ac:dyDescent="0.25">
      <c r="A1429" s="1">
        <v>1429</v>
      </c>
      <c r="B1429" s="4">
        <f t="shared" si="44"/>
        <v>1900</v>
      </c>
      <c r="C1429" s="4">
        <f t="shared" si="45"/>
        <v>1</v>
      </c>
      <c r="G1429" s="4" t="s">
        <v>74</v>
      </c>
      <c r="J1429" s="4" t="str">
        <f>IFERROR(VLOOKUP(I1429,Config!$A:$B,2,0),"")</f>
        <v/>
      </c>
      <c r="L1429" s="4" t="str">
        <f>IFERROR(VLOOKUP(I1429,Config!$A:$G,7,0),"")</f>
        <v/>
      </c>
      <c r="M1429" s="4" t="str">
        <f>IFERROR(VLOOKUP(I1429,Config!$A:$D,3,0),"")</f>
        <v/>
      </c>
      <c r="N1429" s="4" t="str">
        <f>IFERROR(VLOOKUP(I1429,Config!$A:$F,6,0),"")</f>
        <v/>
      </c>
    </row>
    <row r="1430" spans="1:14" x14ac:dyDescent="0.25">
      <c r="A1430" s="1">
        <v>1430</v>
      </c>
      <c r="B1430" s="4">
        <f t="shared" si="44"/>
        <v>1900</v>
      </c>
      <c r="C1430" s="4">
        <f t="shared" si="45"/>
        <v>1</v>
      </c>
      <c r="G1430" s="4" t="s">
        <v>74</v>
      </c>
      <c r="J1430" s="4" t="str">
        <f>IFERROR(VLOOKUP(I1430,Config!$A:$B,2,0),"")</f>
        <v/>
      </c>
      <c r="L1430" s="4" t="str">
        <f>IFERROR(VLOOKUP(I1430,Config!$A:$G,7,0),"")</f>
        <v/>
      </c>
      <c r="M1430" s="4" t="str">
        <f>IFERROR(VLOOKUP(I1430,Config!$A:$D,3,0),"")</f>
        <v/>
      </c>
      <c r="N1430" s="4" t="str">
        <f>IFERROR(VLOOKUP(I1430,Config!$A:$F,6,0),"")</f>
        <v/>
      </c>
    </row>
    <row r="1431" spans="1:14" x14ac:dyDescent="0.25">
      <c r="A1431" s="1">
        <v>1431</v>
      </c>
      <c r="B1431" s="4">
        <f>YEAR(D1431)</f>
        <v>1900</v>
      </c>
      <c r="C1431" s="4">
        <f>MONTH(D1431)</f>
        <v>1</v>
      </c>
      <c r="G1431" s="4" t="s">
        <v>74</v>
      </c>
      <c r="J1431" s="4" t="str">
        <f>IFERROR(VLOOKUP(I1431,Config!$A:$B,2,0),"")</f>
        <v/>
      </c>
      <c r="L1431" s="4" t="str">
        <f>IFERROR(VLOOKUP(I1431,Config!$A:$G,7,0),"")</f>
        <v/>
      </c>
      <c r="M1431" s="4" t="str">
        <f>IFERROR(VLOOKUP(I1431,Config!$A:$D,3,0),"")</f>
        <v/>
      </c>
      <c r="N1431" s="4" t="str">
        <f>IFERROR(VLOOKUP(I1431,Config!$A:$F,6,0),"")</f>
        <v/>
      </c>
    </row>
    <row r="1432" spans="1:14" x14ac:dyDescent="0.25">
      <c r="A1432" s="1">
        <v>1432</v>
      </c>
      <c r="B1432" s="4">
        <f>YEAR(D1432)</f>
        <v>1900</v>
      </c>
      <c r="C1432" s="4">
        <f>MONTH(D1432)</f>
        <v>1</v>
      </c>
      <c r="G1432" s="4" t="s">
        <v>74</v>
      </c>
      <c r="J1432" s="4" t="str">
        <f>IFERROR(VLOOKUP(I1432,Config!$A:$B,2,0),"")</f>
        <v/>
      </c>
      <c r="L1432" s="4" t="str">
        <f>IFERROR(VLOOKUP(I1432,Config!$A:$G,7,0),"")</f>
        <v/>
      </c>
      <c r="M1432" s="4" t="str">
        <f>IFERROR(VLOOKUP(I1432,Config!$A:$D,3,0),"")</f>
        <v/>
      </c>
      <c r="N1432" s="4" t="str">
        <f>IFERROR(VLOOKUP(I1432,Config!$A:$F,6,0),"")</f>
        <v/>
      </c>
    </row>
    <row r="1433" spans="1:14" x14ac:dyDescent="0.25">
      <c r="A1433" s="1">
        <v>1433</v>
      </c>
      <c r="B1433" s="4">
        <f t="shared" si="44"/>
        <v>1900</v>
      </c>
      <c r="C1433" s="4">
        <f t="shared" si="45"/>
        <v>1</v>
      </c>
      <c r="G1433" s="4" t="s">
        <v>74</v>
      </c>
      <c r="J1433" s="4" t="str">
        <f>IFERROR(VLOOKUP(I1433,Config!$A:$B,2,0),"")</f>
        <v/>
      </c>
      <c r="L1433" s="4" t="str">
        <f>IFERROR(VLOOKUP(I1433,Config!$A:$G,7,0),"")</f>
        <v/>
      </c>
      <c r="M1433" s="4" t="str">
        <f>IFERROR(VLOOKUP(I1433,Config!$A:$D,3,0),"")</f>
        <v/>
      </c>
      <c r="N1433" s="4" t="str">
        <f>IFERROR(VLOOKUP(I1433,Config!$A:$F,6,0),"")</f>
        <v/>
      </c>
    </row>
    <row r="1434" spans="1:14" x14ac:dyDescent="0.25">
      <c r="A1434" s="1">
        <v>1434</v>
      </c>
      <c r="B1434" s="4">
        <f t="shared" si="44"/>
        <v>1900</v>
      </c>
      <c r="C1434" s="4">
        <f t="shared" si="45"/>
        <v>1</v>
      </c>
      <c r="G1434" s="4" t="s">
        <v>74</v>
      </c>
      <c r="J1434" s="4" t="str">
        <f>IFERROR(VLOOKUP(I1434,Config!$A:$B,2,0),"")</f>
        <v/>
      </c>
      <c r="L1434" s="4" t="str">
        <f>IFERROR(VLOOKUP(I1434,Config!$A:$G,7,0),"")</f>
        <v/>
      </c>
      <c r="M1434" s="4" t="str">
        <f>IFERROR(VLOOKUP(I1434,Config!$A:$D,3,0),"")</f>
        <v/>
      </c>
      <c r="N1434" s="4" t="str">
        <f>IFERROR(VLOOKUP(I1434,Config!$A:$F,6,0),"")</f>
        <v/>
      </c>
    </row>
    <row r="1435" spans="1:14" x14ac:dyDescent="0.25">
      <c r="A1435" s="1">
        <v>1435</v>
      </c>
      <c r="B1435" s="4">
        <f t="shared" si="44"/>
        <v>1900</v>
      </c>
      <c r="C1435" s="4">
        <f t="shared" si="45"/>
        <v>1</v>
      </c>
      <c r="G1435" s="4" t="s">
        <v>74</v>
      </c>
      <c r="J1435" s="4" t="str">
        <f>IFERROR(VLOOKUP(I1435,Config!$A:$B,2,0),"")</f>
        <v/>
      </c>
      <c r="L1435" s="4" t="str">
        <f>IFERROR(VLOOKUP(I1435,Config!$A:$G,7,0),"")</f>
        <v/>
      </c>
      <c r="M1435" s="4" t="str">
        <f>IFERROR(VLOOKUP(I1435,Config!$A:$D,3,0),"")</f>
        <v/>
      </c>
      <c r="N1435" s="4" t="str">
        <f>IFERROR(VLOOKUP(I1435,Config!$A:$F,6,0),"")</f>
        <v/>
      </c>
    </row>
    <row r="1436" spans="1:14" x14ac:dyDescent="0.25">
      <c r="A1436" s="1">
        <v>1436</v>
      </c>
      <c r="B1436" s="4">
        <f t="shared" si="44"/>
        <v>1900</v>
      </c>
      <c r="C1436" s="4">
        <f t="shared" si="45"/>
        <v>1</v>
      </c>
      <c r="G1436" s="4" t="s">
        <v>74</v>
      </c>
      <c r="J1436" s="4" t="str">
        <f>IFERROR(VLOOKUP(I1436,Config!$A:$B,2,0),"")</f>
        <v/>
      </c>
      <c r="L1436" s="4" t="str">
        <f>IFERROR(VLOOKUP(I1436,Config!$A:$G,7,0),"")</f>
        <v/>
      </c>
      <c r="M1436" s="4" t="str">
        <f>IFERROR(VLOOKUP(I1436,Config!$A:$D,3,0),"")</f>
        <v/>
      </c>
      <c r="N1436" s="4" t="str">
        <f>IFERROR(VLOOKUP(I1436,Config!$A:$F,6,0),"")</f>
        <v/>
      </c>
    </row>
    <row r="1437" spans="1:14" x14ac:dyDescent="0.25">
      <c r="A1437" s="1">
        <v>1437</v>
      </c>
      <c r="B1437" s="4">
        <f t="shared" si="44"/>
        <v>1900</v>
      </c>
      <c r="C1437" s="4">
        <f t="shared" si="45"/>
        <v>1</v>
      </c>
      <c r="G1437" s="4" t="s">
        <v>74</v>
      </c>
      <c r="J1437" s="4" t="str">
        <f>IFERROR(VLOOKUP(I1437,Config!$A:$B,2,0),"")</f>
        <v/>
      </c>
      <c r="L1437" s="4" t="str">
        <f>IFERROR(VLOOKUP(I1437,Config!$A:$G,7,0),"")</f>
        <v/>
      </c>
      <c r="M1437" s="4" t="str">
        <f>IFERROR(VLOOKUP(I1437,Config!$A:$D,3,0),"")</f>
        <v/>
      </c>
      <c r="N1437" s="4" t="str">
        <f>IFERROR(VLOOKUP(I1437,Config!$A:$F,6,0),"")</f>
        <v/>
      </c>
    </row>
    <row r="1438" spans="1:14" x14ac:dyDescent="0.25">
      <c r="A1438" s="1">
        <v>1438</v>
      </c>
      <c r="B1438" s="4">
        <f t="shared" si="44"/>
        <v>1900</v>
      </c>
      <c r="C1438" s="4">
        <f t="shared" si="45"/>
        <v>1</v>
      </c>
      <c r="G1438" s="4" t="s">
        <v>74</v>
      </c>
      <c r="J1438" s="4" t="str">
        <f>IFERROR(VLOOKUP(I1438,Config!$A:$B,2,0),"")</f>
        <v/>
      </c>
      <c r="L1438" s="4" t="str">
        <f>IFERROR(VLOOKUP(I1438,Config!$A:$G,7,0),"")</f>
        <v/>
      </c>
      <c r="M1438" s="4" t="str">
        <f>IFERROR(VLOOKUP(I1438,Config!$A:$D,3,0),"")</f>
        <v/>
      </c>
      <c r="N1438" s="4" t="str">
        <f>IFERROR(VLOOKUP(I1438,Config!$A:$F,6,0),"")</f>
        <v/>
      </c>
    </row>
    <row r="1439" spans="1:14" x14ac:dyDescent="0.25">
      <c r="A1439" s="1">
        <v>1439</v>
      </c>
      <c r="B1439" s="4">
        <f t="shared" si="44"/>
        <v>1900</v>
      </c>
      <c r="C1439" s="4">
        <f t="shared" si="45"/>
        <v>1</v>
      </c>
      <c r="G1439" s="4" t="s">
        <v>74</v>
      </c>
      <c r="J1439" s="4" t="str">
        <f>IFERROR(VLOOKUP(I1439,Config!$A:$B,2,0),"")</f>
        <v/>
      </c>
      <c r="L1439" s="4" t="str">
        <f>IFERROR(VLOOKUP(I1439,Config!$A:$G,7,0),"")</f>
        <v/>
      </c>
      <c r="M1439" s="4" t="str">
        <f>IFERROR(VLOOKUP(I1439,Config!$A:$D,3,0),"")</f>
        <v/>
      </c>
      <c r="N1439" s="4" t="str">
        <f>IFERROR(VLOOKUP(I1439,Config!$A:$F,6,0),"")</f>
        <v/>
      </c>
    </row>
    <row r="1440" spans="1:14" x14ac:dyDescent="0.25">
      <c r="A1440" s="1">
        <v>1440</v>
      </c>
      <c r="B1440" s="4">
        <f t="shared" si="44"/>
        <v>1900</v>
      </c>
      <c r="C1440" s="4">
        <f t="shared" si="45"/>
        <v>1</v>
      </c>
      <c r="G1440" s="4" t="s">
        <v>74</v>
      </c>
      <c r="J1440" s="4" t="str">
        <f>IFERROR(VLOOKUP(I1440,Config!$A:$B,2,0),"")</f>
        <v/>
      </c>
      <c r="L1440" s="4" t="str">
        <f>IFERROR(VLOOKUP(I1440,Config!$A:$G,7,0),"")</f>
        <v/>
      </c>
      <c r="M1440" s="4" t="str">
        <f>IFERROR(VLOOKUP(I1440,Config!$A:$D,3,0),"")</f>
        <v/>
      </c>
      <c r="N1440" s="4" t="str">
        <f>IFERROR(VLOOKUP(I1440,Config!$A:$F,6,0),"")</f>
        <v/>
      </c>
    </row>
    <row r="1441" spans="1:14" x14ac:dyDescent="0.25">
      <c r="A1441" s="1">
        <v>1441</v>
      </c>
      <c r="B1441" s="4">
        <f t="shared" si="44"/>
        <v>1900</v>
      </c>
      <c r="C1441" s="4">
        <f t="shared" si="45"/>
        <v>1</v>
      </c>
      <c r="G1441" s="4" t="s">
        <v>74</v>
      </c>
      <c r="J1441" s="4" t="str">
        <f>IFERROR(VLOOKUP(I1441,Config!$A:$B,2,0),"")</f>
        <v/>
      </c>
      <c r="L1441" s="4" t="str">
        <f>IFERROR(VLOOKUP(I1441,Config!$A:$G,7,0),"")</f>
        <v/>
      </c>
      <c r="M1441" s="4" t="str">
        <f>IFERROR(VLOOKUP(I1441,Config!$A:$D,3,0),"")</f>
        <v/>
      </c>
      <c r="N1441" s="4" t="str">
        <f>IFERROR(VLOOKUP(I1441,Config!$A:$F,6,0),"")</f>
        <v/>
      </c>
    </row>
    <row r="1442" spans="1:14" x14ac:dyDescent="0.25">
      <c r="A1442" s="1">
        <v>1442</v>
      </c>
      <c r="B1442" s="4">
        <f t="shared" si="44"/>
        <v>1900</v>
      </c>
      <c r="C1442" s="4">
        <f t="shared" si="45"/>
        <v>1</v>
      </c>
      <c r="G1442" s="4" t="s">
        <v>74</v>
      </c>
      <c r="J1442" s="4" t="str">
        <f>IFERROR(VLOOKUP(I1442,Config!$A:$B,2,0),"")</f>
        <v/>
      </c>
      <c r="L1442" s="4" t="str">
        <f>IFERROR(VLOOKUP(I1442,Config!$A:$G,7,0),"")</f>
        <v/>
      </c>
      <c r="M1442" s="4" t="str">
        <f>IFERROR(VLOOKUP(I1442,Config!$A:$D,3,0),"")</f>
        <v/>
      </c>
      <c r="N1442" s="4" t="str">
        <f>IFERROR(VLOOKUP(I1442,Config!$A:$F,6,0),"")</f>
        <v/>
      </c>
    </row>
    <row r="1443" spans="1:14" x14ac:dyDescent="0.25">
      <c r="A1443" s="1">
        <v>1443</v>
      </c>
      <c r="B1443" s="4">
        <f t="shared" si="44"/>
        <v>1900</v>
      </c>
      <c r="C1443" s="4">
        <f t="shared" si="45"/>
        <v>1</v>
      </c>
      <c r="G1443" s="4" t="s">
        <v>74</v>
      </c>
      <c r="J1443" s="4" t="str">
        <f>IFERROR(VLOOKUP(I1443,Config!$A:$B,2,0),"")</f>
        <v/>
      </c>
      <c r="L1443" s="4" t="str">
        <f>IFERROR(VLOOKUP(I1443,Config!$A:$G,7,0),"")</f>
        <v/>
      </c>
      <c r="M1443" s="4" t="str">
        <f>IFERROR(VLOOKUP(I1443,Config!$A:$D,3,0),"")</f>
        <v/>
      </c>
      <c r="N1443" s="4" t="str">
        <f>IFERROR(VLOOKUP(I1443,Config!$A:$F,6,0),"")</f>
        <v/>
      </c>
    </row>
    <row r="1444" spans="1:14" x14ac:dyDescent="0.25">
      <c r="A1444" s="1">
        <v>1444</v>
      </c>
      <c r="B1444" s="4">
        <f t="shared" si="44"/>
        <v>1900</v>
      </c>
      <c r="C1444" s="4">
        <f t="shared" si="45"/>
        <v>1</v>
      </c>
      <c r="G1444" s="4" t="s">
        <v>74</v>
      </c>
      <c r="J1444" s="4" t="str">
        <f>IFERROR(VLOOKUP(I1444,Config!$A:$B,2,0),"")</f>
        <v/>
      </c>
      <c r="L1444" s="4" t="str">
        <f>IFERROR(VLOOKUP(I1444,Config!$A:$G,7,0),"")</f>
        <v/>
      </c>
      <c r="M1444" s="4" t="str">
        <f>IFERROR(VLOOKUP(I1444,Config!$A:$D,3,0),"")</f>
        <v/>
      </c>
      <c r="N1444" s="4" t="str">
        <f>IFERROR(VLOOKUP(I1444,Config!$A:$F,6,0),"")</f>
        <v/>
      </c>
    </row>
    <row r="1445" spans="1:14" x14ac:dyDescent="0.25">
      <c r="A1445" s="1">
        <v>1445</v>
      </c>
      <c r="B1445" s="4">
        <f t="shared" si="44"/>
        <v>1900</v>
      </c>
      <c r="C1445" s="4">
        <f t="shared" si="45"/>
        <v>1</v>
      </c>
      <c r="G1445" s="4" t="s">
        <v>74</v>
      </c>
      <c r="J1445" s="4" t="str">
        <f>IFERROR(VLOOKUP(I1445,Config!$A:$B,2,0),"")</f>
        <v/>
      </c>
      <c r="L1445" s="4" t="str">
        <f>IFERROR(VLOOKUP(I1445,Config!$A:$G,7,0),"")</f>
        <v/>
      </c>
      <c r="M1445" s="4" t="str">
        <f>IFERROR(VLOOKUP(I1445,Config!$A:$D,3,0),"")</f>
        <v/>
      </c>
      <c r="N1445" s="4" t="str">
        <f>IFERROR(VLOOKUP(I1445,Config!$A:$F,6,0),"")</f>
        <v/>
      </c>
    </row>
    <row r="1446" spans="1:14" x14ac:dyDescent="0.25">
      <c r="A1446" s="1">
        <v>1446</v>
      </c>
      <c r="B1446" s="4">
        <f t="shared" si="44"/>
        <v>1900</v>
      </c>
      <c r="C1446" s="4">
        <f t="shared" si="45"/>
        <v>1</v>
      </c>
      <c r="G1446" s="4" t="s">
        <v>74</v>
      </c>
      <c r="J1446" s="4" t="str">
        <f>IFERROR(VLOOKUP(I1446,Config!$A:$B,2,0),"")</f>
        <v/>
      </c>
      <c r="L1446" s="4" t="str">
        <f>IFERROR(VLOOKUP(I1446,Config!$A:$G,7,0),"")</f>
        <v/>
      </c>
      <c r="M1446" s="4" t="str">
        <f>IFERROR(VLOOKUP(I1446,Config!$A:$D,3,0),"")</f>
        <v/>
      </c>
      <c r="N1446" s="4" t="str">
        <f>IFERROR(VLOOKUP(I1446,Config!$A:$F,6,0),"")</f>
        <v/>
      </c>
    </row>
    <row r="1447" spans="1:14" x14ac:dyDescent="0.25">
      <c r="A1447" s="1">
        <v>1447</v>
      </c>
      <c r="B1447" s="4">
        <f t="shared" si="44"/>
        <v>1900</v>
      </c>
      <c r="C1447" s="4">
        <f t="shared" si="45"/>
        <v>1</v>
      </c>
      <c r="G1447" s="4" t="s">
        <v>74</v>
      </c>
      <c r="J1447" s="4" t="str">
        <f>IFERROR(VLOOKUP(I1447,Config!$A:$B,2,0),"")</f>
        <v/>
      </c>
      <c r="L1447" s="4" t="str">
        <f>IFERROR(VLOOKUP(I1447,Config!$A:$G,7,0),"")</f>
        <v/>
      </c>
      <c r="M1447" s="4" t="str">
        <f>IFERROR(VLOOKUP(I1447,Config!$A:$D,3,0),"")</f>
        <v/>
      </c>
      <c r="N1447" s="4" t="str">
        <f>IFERROR(VLOOKUP(I1447,Config!$A:$F,6,0),"")</f>
        <v/>
      </c>
    </row>
    <row r="1448" spans="1:14" x14ac:dyDescent="0.25">
      <c r="A1448" s="1">
        <v>1448</v>
      </c>
      <c r="B1448" s="4">
        <f t="shared" si="44"/>
        <v>1900</v>
      </c>
      <c r="C1448" s="4">
        <f t="shared" si="45"/>
        <v>1</v>
      </c>
      <c r="G1448" s="4" t="s">
        <v>74</v>
      </c>
      <c r="J1448" s="4" t="str">
        <f>IFERROR(VLOOKUP(I1448,Config!$A:$B,2,0),"")</f>
        <v/>
      </c>
      <c r="L1448" s="4" t="str">
        <f>IFERROR(VLOOKUP(I1448,Config!$A:$G,7,0),"")</f>
        <v/>
      </c>
      <c r="M1448" s="4" t="str">
        <f>IFERROR(VLOOKUP(I1448,Config!$A:$D,3,0),"")</f>
        <v/>
      </c>
      <c r="N1448" s="4" t="str">
        <f>IFERROR(VLOOKUP(I1448,Config!$A:$F,6,0),"")</f>
        <v/>
      </c>
    </row>
    <row r="1449" spans="1:14" x14ac:dyDescent="0.25">
      <c r="A1449" s="1">
        <v>1449</v>
      </c>
      <c r="B1449" s="4">
        <f t="shared" si="44"/>
        <v>1900</v>
      </c>
      <c r="C1449" s="4">
        <f t="shared" si="45"/>
        <v>1</v>
      </c>
      <c r="G1449" s="4" t="s">
        <v>74</v>
      </c>
      <c r="J1449" s="4" t="str">
        <f>IFERROR(VLOOKUP(I1449,Config!$A:$B,2,0),"")</f>
        <v/>
      </c>
      <c r="L1449" s="4" t="str">
        <f>IFERROR(VLOOKUP(I1449,Config!$A:$G,7,0),"")</f>
        <v/>
      </c>
      <c r="M1449" s="4" t="str">
        <f>IFERROR(VLOOKUP(I1449,Config!$A:$D,3,0),"")</f>
        <v/>
      </c>
      <c r="N1449" s="4" t="str">
        <f>IFERROR(VLOOKUP(I1449,Config!$A:$F,6,0),"")</f>
        <v/>
      </c>
    </row>
    <row r="1450" spans="1:14" x14ac:dyDescent="0.25">
      <c r="A1450" s="1">
        <v>1450</v>
      </c>
      <c r="B1450" s="4">
        <f t="shared" si="44"/>
        <v>1900</v>
      </c>
      <c r="C1450" s="4">
        <f t="shared" si="45"/>
        <v>1</v>
      </c>
      <c r="G1450" s="4" t="s">
        <v>74</v>
      </c>
      <c r="J1450" s="4" t="str">
        <f>IFERROR(VLOOKUP(I1450,Config!$A:$B,2,0),"")</f>
        <v/>
      </c>
      <c r="L1450" s="4" t="str">
        <f>IFERROR(VLOOKUP(I1450,Config!$A:$G,7,0),"")</f>
        <v/>
      </c>
      <c r="M1450" s="4" t="str">
        <f>IFERROR(VLOOKUP(I1450,Config!$A:$D,3,0),"")</f>
        <v/>
      </c>
      <c r="N1450" s="4" t="str">
        <f>IFERROR(VLOOKUP(I1450,Config!$A:$F,6,0),"")</f>
        <v/>
      </c>
    </row>
    <row r="1451" spans="1:14" x14ac:dyDescent="0.25">
      <c r="A1451" s="1">
        <v>1451</v>
      </c>
      <c r="B1451" s="4">
        <f t="shared" si="44"/>
        <v>1900</v>
      </c>
      <c r="C1451" s="4">
        <f t="shared" si="45"/>
        <v>1</v>
      </c>
      <c r="G1451" s="4" t="s">
        <v>74</v>
      </c>
      <c r="J1451" s="4" t="str">
        <f>IFERROR(VLOOKUP(I1451,Config!$A:$B,2,0),"")</f>
        <v/>
      </c>
      <c r="L1451" s="4" t="str">
        <f>IFERROR(VLOOKUP(I1451,Config!$A:$G,7,0),"")</f>
        <v/>
      </c>
      <c r="M1451" s="4" t="str">
        <f>IFERROR(VLOOKUP(I1451,Config!$A:$D,3,0),"")</f>
        <v/>
      </c>
      <c r="N1451" s="4" t="str">
        <f>IFERROR(VLOOKUP(I1451,Config!$A:$F,6,0),"")</f>
        <v/>
      </c>
    </row>
    <row r="1452" spans="1:14" x14ac:dyDescent="0.25">
      <c r="A1452" s="1">
        <v>1452</v>
      </c>
      <c r="B1452" s="4">
        <f t="shared" si="44"/>
        <v>1900</v>
      </c>
      <c r="C1452" s="4">
        <f t="shared" si="45"/>
        <v>1</v>
      </c>
      <c r="G1452" s="4" t="s">
        <v>74</v>
      </c>
      <c r="J1452" s="4" t="str">
        <f>IFERROR(VLOOKUP(I1452,Config!$A:$B,2,0),"")</f>
        <v/>
      </c>
      <c r="L1452" s="4" t="str">
        <f>IFERROR(VLOOKUP(I1452,Config!$A:$G,7,0),"")</f>
        <v/>
      </c>
      <c r="M1452" s="4" t="str">
        <f>IFERROR(VLOOKUP(I1452,Config!$A:$D,3,0),"")</f>
        <v/>
      </c>
      <c r="N1452" s="4" t="str">
        <f>IFERROR(VLOOKUP(I1452,Config!$A:$F,6,0),"")</f>
        <v/>
      </c>
    </row>
    <row r="1453" spans="1:14" x14ac:dyDescent="0.25">
      <c r="A1453" s="1">
        <v>1453</v>
      </c>
      <c r="B1453" s="4">
        <f t="shared" si="44"/>
        <v>1900</v>
      </c>
      <c r="C1453" s="4">
        <f t="shared" si="45"/>
        <v>1</v>
      </c>
      <c r="G1453" s="4" t="s">
        <v>74</v>
      </c>
      <c r="J1453" s="4" t="str">
        <f>IFERROR(VLOOKUP(I1453,Config!$A:$B,2,0),"")</f>
        <v/>
      </c>
      <c r="L1453" s="4" t="str">
        <f>IFERROR(VLOOKUP(I1453,Config!$A:$G,7,0),"")</f>
        <v/>
      </c>
      <c r="M1453" s="4" t="str">
        <f>IFERROR(VLOOKUP(I1453,Config!$A:$D,3,0),"")</f>
        <v/>
      </c>
      <c r="N1453" s="4" t="str">
        <f>IFERROR(VLOOKUP(I1453,Config!$A:$F,6,0),"")</f>
        <v/>
      </c>
    </row>
    <row r="1454" spans="1:14" x14ac:dyDescent="0.25">
      <c r="A1454" s="1">
        <v>1454</v>
      </c>
      <c r="B1454" s="4">
        <f t="shared" si="44"/>
        <v>1900</v>
      </c>
      <c r="C1454" s="4">
        <f t="shared" si="45"/>
        <v>1</v>
      </c>
      <c r="G1454" s="4" t="s">
        <v>74</v>
      </c>
      <c r="J1454" s="4" t="str">
        <f>IFERROR(VLOOKUP(I1454,Config!$A:$B,2,0),"")</f>
        <v/>
      </c>
      <c r="L1454" s="4" t="str">
        <f>IFERROR(VLOOKUP(I1454,Config!$A:$G,7,0),"")</f>
        <v/>
      </c>
      <c r="M1454" s="4" t="str">
        <f>IFERROR(VLOOKUP(I1454,Config!$A:$D,3,0),"")</f>
        <v/>
      </c>
      <c r="N1454" s="4" t="str">
        <f>IFERROR(VLOOKUP(I1454,Config!$A:$F,6,0),"")</f>
        <v/>
      </c>
    </row>
    <row r="1455" spans="1:14" x14ac:dyDescent="0.25">
      <c r="A1455" s="1">
        <v>1455</v>
      </c>
      <c r="B1455" s="4">
        <f t="shared" si="44"/>
        <v>1900</v>
      </c>
      <c r="C1455" s="4">
        <f t="shared" si="45"/>
        <v>1</v>
      </c>
      <c r="G1455" s="4" t="s">
        <v>74</v>
      </c>
      <c r="J1455" s="4" t="str">
        <f>IFERROR(VLOOKUP(I1455,Config!$A:$B,2,0),"")</f>
        <v/>
      </c>
      <c r="L1455" s="4" t="str">
        <f>IFERROR(VLOOKUP(I1455,Config!$A:$G,7,0),"")</f>
        <v/>
      </c>
      <c r="M1455" s="4" t="str">
        <f>IFERROR(VLOOKUP(I1455,Config!$A:$D,3,0),"")</f>
        <v/>
      </c>
      <c r="N1455" s="4" t="str">
        <f>IFERROR(VLOOKUP(I1455,Config!$A:$F,6,0),"")</f>
        <v/>
      </c>
    </row>
    <row r="1456" spans="1:14" x14ac:dyDescent="0.25">
      <c r="A1456" s="1">
        <v>1456</v>
      </c>
      <c r="B1456" s="4">
        <f t="shared" si="44"/>
        <v>1900</v>
      </c>
      <c r="C1456" s="4">
        <f t="shared" si="45"/>
        <v>1</v>
      </c>
      <c r="G1456" s="4" t="s">
        <v>74</v>
      </c>
      <c r="J1456" s="4" t="str">
        <f>IFERROR(VLOOKUP(I1456,Config!$A:$B,2,0),"")</f>
        <v/>
      </c>
      <c r="L1456" s="4" t="str">
        <f>IFERROR(VLOOKUP(I1456,Config!$A:$G,7,0),"")</f>
        <v/>
      </c>
      <c r="M1456" s="4" t="str">
        <f>IFERROR(VLOOKUP(I1456,Config!$A:$D,3,0),"")</f>
        <v/>
      </c>
      <c r="N1456" s="4" t="str">
        <f>IFERROR(VLOOKUP(I1456,Config!$A:$F,6,0),"")</f>
        <v/>
      </c>
    </row>
    <row r="1457" spans="1:14" x14ac:dyDescent="0.25">
      <c r="A1457" s="1">
        <v>1457</v>
      </c>
      <c r="B1457" s="4">
        <f t="shared" si="44"/>
        <v>1900</v>
      </c>
      <c r="C1457" s="4">
        <f t="shared" si="45"/>
        <v>1</v>
      </c>
      <c r="G1457" s="4" t="s">
        <v>74</v>
      </c>
      <c r="J1457" s="4" t="str">
        <f>IFERROR(VLOOKUP(I1457,Config!$A:$B,2,0),"")</f>
        <v/>
      </c>
      <c r="L1457" s="4" t="str">
        <f>IFERROR(VLOOKUP(I1457,Config!$A:$G,7,0),"")</f>
        <v/>
      </c>
      <c r="M1457" s="4" t="str">
        <f>IFERROR(VLOOKUP(I1457,Config!$A:$D,3,0),"")</f>
        <v/>
      </c>
      <c r="N1457" s="4" t="str">
        <f>IFERROR(VLOOKUP(I1457,Config!$A:$F,6,0),"")</f>
        <v/>
      </c>
    </row>
    <row r="1458" spans="1:14" x14ac:dyDescent="0.25">
      <c r="A1458" s="1">
        <v>1458</v>
      </c>
      <c r="B1458" s="4">
        <f t="shared" si="44"/>
        <v>1900</v>
      </c>
      <c r="C1458" s="4">
        <f t="shared" si="45"/>
        <v>1</v>
      </c>
      <c r="G1458" s="4" t="s">
        <v>74</v>
      </c>
      <c r="J1458" s="4" t="str">
        <f>IFERROR(VLOOKUP(I1458,Config!$A:$B,2,0),"")</f>
        <v/>
      </c>
      <c r="L1458" s="4" t="str">
        <f>IFERROR(VLOOKUP(I1458,Config!$A:$G,7,0),"")</f>
        <v/>
      </c>
      <c r="M1458" s="4" t="str">
        <f>IFERROR(VLOOKUP(I1458,Config!$A:$D,3,0),"")</f>
        <v/>
      </c>
      <c r="N1458" s="4" t="str">
        <f>IFERROR(VLOOKUP(I1458,Config!$A:$F,6,0),"")</f>
        <v/>
      </c>
    </row>
    <row r="1459" spans="1:14" x14ac:dyDescent="0.25">
      <c r="A1459" s="1">
        <v>1459</v>
      </c>
      <c r="B1459" s="4">
        <f t="shared" si="44"/>
        <v>1900</v>
      </c>
      <c r="C1459" s="4">
        <f t="shared" si="45"/>
        <v>1</v>
      </c>
      <c r="G1459" s="4" t="s">
        <v>74</v>
      </c>
      <c r="J1459" s="4" t="str">
        <f>IFERROR(VLOOKUP(I1459,Config!$A:$B,2,0),"")</f>
        <v/>
      </c>
      <c r="L1459" s="4" t="str">
        <f>IFERROR(VLOOKUP(I1459,Config!$A:$G,7,0),"")</f>
        <v/>
      </c>
      <c r="M1459" s="4" t="str">
        <f>IFERROR(VLOOKUP(I1459,Config!$A:$D,3,0),"")</f>
        <v/>
      </c>
      <c r="N1459" s="4" t="str">
        <f>IFERROR(VLOOKUP(I1459,Config!$A:$F,6,0),"")</f>
        <v/>
      </c>
    </row>
    <row r="1460" spans="1:14" x14ac:dyDescent="0.25">
      <c r="A1460" s="1">
        <v>1460</v>
      </c>
      <c r="B1460" s="4">
        <f t="shared" si="44"/>
        <v>1900</v>
      </c>
      <c r="C1460" s="4">
        <f t="shared" si="45"/>
        <v>1</v>
      </c>
      <c r="G1460" s="4" t="s">
        <v>74</v>
      </c>
      <c r="J1460" s="4" t="str">
        <f>IFERROR(VLOOKUP(I1460,Config!$A:$B,2,0),"")</f>
        <v/>
      </c>
      <c r="L1460" s="4" t="str">
        <f>IFERROR(VLOOKUP(I1460,Config!$A:$G,7,0),"")</f>
        <v/>
      </c>
      <c r="M1460" s="4" t="str">
        <f>IFERROR(VLOOKUP(I1460,Config!$A:$D,3,0),"")</f>
        <v/>
      </c>
      <c r="N1460" s="4" t="str">
        <f>IFERROR(VLOOKUP(I1460,Config!$A:$F,6,0),"")</f>
        <v/>
      </c>
    </row>
    <row r="1461" spans="1:14" x14ac:dyDescent="0.25">
      <c r="A1461" s="1">
        <v>1461</v>
      </c>
      <c r="B1461" s="4">
        <f t="shared" si="44"/>
        <v>1900</v>
      </c>
      <c r="C1461" s="4">
        <f t="shared" si="45"/>
        <v>1</v>
      </c>
      <c r="G1461" s="4" t="s">
        <v>74</v>
      </c>
      <c r="J1461" s="4" t="str">
        <f>IFERROR(VLOOKUP(I1461,Config!$A:$B,2,0),"")</f>
        <v/>
      </c>
      <c r="L1461" s="4" t="str">
        <f>IFERROR(VLOOKUP(I1461,Config!$A:$G,7,0),"")</f>
        <v/>
      </c>
      <c r="M1461" s="4" t="str">
        <f>IFERROR(VLOOKUP(I1461,Config!$A:$D,3,0),"")</f>
        <v/>
      </c>
      <c r="N1461" s="4" t="str">
        <f>IFERROR(VLOOKUP(I1461,Config!$A:$F,6,0),"")</f>
        <v/>
      </c>
    </row>
    <row r="1462" spans="1:14" x14ac:dyDescent="0.25">
      <c r="A1462" s="1">
        <v>1462</v>
      </c>
      <c r="B1462" s="4">
        <f t="shared" si="44"/>
        <v>1900</v>
      </c>
      <c r="C1462" s="4">
        <f t="shared" si="45"/>
        <v>1</v>
      </c>
      <c r="G1462" s="4" t="s">
        <v>74</v>
      </c>
      <c r="J1462" s="4" t="str">
        <f>IFERROR(VLOOKUP(I1462,Config!$A:$B,2,0),"")</f>
        <v/>
      </c>
      <c r="L1462" s="4" t="str">
        <f>IFERROR(VLOOKUP(I1462,Config!$A:$G,7,0),"")</f>
        <v/>
      </c>
      <c r="M1462" s="4" t="str">
        <f>IFERROR(VLOOKUP(I1462,Config!$A:$D,3,0),"")</f>
        <v/>
      </c>
      <c r="N1462" s="4" t="str">
        <f>IFERROR(VLOOKUP(I1462,Config!$A:$F,6,0),"")</f>
        <v/>
      </c>
    </row>
    <row r="1463" spans="1:14" x14ac:dyDescent="0.25">
      <c r="A1463" s="1">
        <v>1463</v>
      </c>
      <c r="B1463" s="4">
        <f t="shared" si="44"/>
        <v>1900</v>
      </c>
      <c r="C1463" s="4">
        <f t="shared" si="45"/>
        <v>1</v>
      </c>
      <c r="G1463" s="4" t="s">
        <v>74</v>
      </c>
      <c r="J1463" s="4" t="str">
        <f>IFERROR(VLOOKUP(I1463,Config!$A:$B,2,0),"")</f>
        <v/>
      </c>
      <c r="L1463" s="4" t="str">
        <f>IFERROR(VLOOKUP(I1463,Config!$A:$G,7,0),"")</f>
        <v/>
      </c>
      <c r="M1463" s="4" t="str">
        <f>IFERROR(VLOOKUP(I1463,Config!$A:$D,3,0),"")</f>
        <v/>
      </c>
      <c r="N1463" s="4" t="str">
        <f>IFERROR(VLOOKUP(I1463,Config!$A:$F,6,0),"")</f>
        <v/>
      </c>
    </row>
    <row r="1464" spans="1:14" x14ac:dyDescent="0.25">
      <c r="A1464" s="1">
        <v>1464</v>
      </c>
      <c r="B1464" s="4">
        <f t="shared" si="44"/>
        <v>1900</v>
      </c>
      <c r="C1464" s="4">
        <f t="shared" si="45"/>
        <v>1</v>
      </c>
      <c r="G1464" s="4" t="s">
        <v>74</v>
      </c>
      <c r="J1464" s="4" t="str">
        <f>IFERROR(VLOOKUP(I1464,Config!$A:$B,2,0),"")</f>
        <v/>
      </c>
      <c r="L1464" s="4" t="str">
        <f>IFERROR(VLOOKUP(I1464,Config!$A:$G,7,0),"")</f>
        <v/>
      </c>
      <c r="M1464" s="4" t="str">
        <f>IFERROR(VLOOKUP(I1464,Config!$A:$D,3,0),"")</f>
        <v/>
      </c>
      <c r="N1464" s="4" t="str">
        <f>IFERROR(VLOOKUP(I1464,Config!$A:$F,6,0),"")</f>
        <v/>
      </c>
    </row>
    <row r="1465" spans="1:14" x14ac:dyDescent="0.25">
      <c r="A1465" s="1">
        <v>1465</v>
      </c>
      <c r="B1465" s="4">
        <f t="shared" si="44"/>
        <v>1900</v>
      </c>
      <c r="C1465" s="4">
        <f t="shared" si="45"/>
        <v>1</v>
      </c>
      <c r="G1465" s="4" t="s">
        <v>74</v>
      </c>
      <c r="J1465" s="4" t="str">
        <f>IFERROR(VLOOKUP(I1465,Config!$A:$B,2,0),"")</f>
        <v/>
      </c>
      <c r="L1465" s="4" t="str">
        <f>IFERROR(VLOOKUP(I1465,Config!$A:$G,7,0),"")</f>
        <v/>
      </c>
      <c r="M1465" s="4" t="str">
        <f>IFERROR(VLOOKUP(I1465,Config!$A:$D,3,0),"")</f>
        <v/>
      </c>
      <c r="N1465" s="4" t="str">
        <f>IFERROR(VLOOKUP(I1465,Config!$A:$F,6,0),"")</f>
        <v/>
      </c>
    </row>
    <row r="1466" spans="1:14" x14ac:dyDescent="0.25">
      <c r="A1466" s="1">
        <v>1466</v>
      </c>
      <c r="B1466" s="4">
        <f t="shared" si="44"/>
        <v>1900</v>
      </c>
      <c r="C1466" s="4">
        <f t="shared" si="45"/>
        <v>1</v>
      </c>
      <c r="G1466" s="4" t="s">
        <v>74</v>
      </c>
      <c r="J1466" s="4" t="str">
        <f>IFERROR(VLOOKUP(I1466,Config!$A:$B,2,0),"")</f>
        <v/>
      </c>
      <c r="L1466" s="4" t="str">
        <f>IFERROR(VLOOKUP(I1466,Config!$A:$G,7,0),"")</f>
        <v/>
      </c>
      <c r="M1466" s="4" t="str">
        <f>IFERROR(VLOOKUP(I1466,Config!$A:$D,3,0),"")</f>
        <v/>
      </c>
      <c r="N1466" s="4" t="str">
        <f>IFERROR(VLOOKUP(I1466,Config!$A:$F,6,0),"")</f>
        <v/>
      </c>
    </row>
    <row r="1467" spans="1:14" x14ac:dyDescent="0.25">
      <c r="A1467" s="1">
        <v>1467</v>
      </c>
      <c r="B1467" s="4">
        <f t="shared" si="44"/>
        <v>1900</v>
      </c>
      <c r="C1467" s="4">
        <f t="shared" si="45"/>
        <v>1</v>
      </c>
      <c r="G1467" s="4" t="s">
        <v>74</v>
      </c>
      <c r="J1467" s="4" t="str">
        <f>IFERROR(VLOOKUP(I1467,Config!$A:$B,2,0),"")</f>
        <v/>
      </c>
      <c r="L1467" s="4" t="str">
        <f>IFERROR(VLOOKUP(I1467,Config!$A:$G,7,0),"")</f>
        <v/>
      </c>
      <c r="M1467" s="4" t="str">
        <f>IFERROR(VLOOKUP(I1467,Config!$A:$D,3,0),"")</f>
        <v/>
      </c>
      <c r="N1467" s="4" t="str">
        <f>IFERROR(VLOOKUP(I1467,Config!$A:$F,6,0),"")</f>
        <v/>
      </c>
    </row>
    <row r="1468" spans="1:14" x14ac:dyDescent="0.25">
      <c r="A1468" s="1">
        <v>1468</v>
      </c>
      <c r="B1468" s="4">
        <f t="shared" si="44"/>
        <v>1900</v>
      </c>
      <c r="C1468" s="4">
        <f t="shared" si="45"/>
        <v>1</v>
      </c>
      <c r="G1468" s="4" t="s">
        <v>74</v>
      </c>
      <c r="J1468" s="4" t="str">
        <f>IFERROR(VLOOKUP(I1468,Config!$A:$B,2,0),"")</f>
        <v/>
      </c>
      <c r="L1468" s="4" t="str">
        <f>IFERROR(VLOOKUP(I1468,Config!$A:$G,7,0),"")</f>
        <v/>
      </c>
      <c r="M1468" s="4" t="str">
        <f>IFERROR(VLOOKUP(I1468,Config!$A:$D,3,0),"")</f>
        <v/>
      </c>
      <c r="N1468" s="4" t="str">
        <f>IFERROR(VLOOKUP(I1468,Config!$A:$F,6,0),"")</f>
        <v/>
      </c>
    </row>
    <row r="1469" spans="1:14" x14ac:dyDescent="0.25">
      <c r="A1469" s="1">
        <v>1469</v>
      </c>
      <c r="B1469" s="4">
        <f t="shared" si="44"/>
        <v>1900</v>
      </c>
      <c r="C1469" s="4">
        <f t="shared" si="45"/>
        <v>1</v>
      </c>
      <c r="G1469" s="4" t="s">
        <v>74</v>
      </c>
      <c r="J1469" s="4" t="str">
        <f>IFERROR(VLOOKUP(I1469,Config!$A:$B,2,0),"")</f>
        <v/>
      </c>
      <c r="L1469" s="4" t="str">
        <f>IFERROR(VLOOKUP(I1469,Config!$A:$G,7,0),"")</f>
        <v/>
      </c>
      <c r="M1469" s="4" t="str">
        <f>IFERROR(VLOOKUP(I1469,Config!$A:$D,3,0),"")</f>
        <v/>
      </c>
      <c r="N1469" s="4" t="str">
        <f>IFERROR(VLOOKUP(I1469,Config!$A:$F,6,0),"")</f>
        <v/>
      </c>
    </row>
    <row r="1470" spans="1:14" x14ac:dyDescent="0.25">
      <c r="A1470" s="1">
        <v>1470</v>
      </c>
      <c r="B1470" s="4">
        <f t="shared" si="44"/>
        <v>1900</v>
      </c>
      <c r="C1470" s="4">
        <f t="shared" si="45"/>
        <v>1</v>
      </c>
      <c r="G1470" s="4" t="s">
        <v>74</v>
      </c>
      <c r="J1470" s="4" t="str">
        <f>IFERROR(VLOOKUP(I1470,Config!$A:$B,2,0),"")</f>
        <v/>
      </c>
      <c r="L1470" s="4" t="str">
        <f>IFERROR(VLOOKUP(I1470,Config!$A:$G,7,0),"")</f>
        <v/>
      </c>
      <c r="M1470" s="4" t="str">
        <f>IFERROR(VLOOKUP(I1470,Config!$A:$D,3,0),"")</f>
        <v/>
      </c>
      <c r="N1470" s="4" t="str">
        <f>IFERROR(VLOOKUP(I1470,Config!$A:$F,6,0),"")</f>
        <v/>
      </c>
    </row>
    <row r="1471" spans="1:14" x14ac:dyDescent="0.25">
      <c r="A1471" s="1">
        <v>1471</v>
      </c>
      <c r="B1471" s="4">
        <f t="shared" si="44"/>
        <v>1900</v>
      </c>
      <c r="C1471" s="4">
        <f t="shared" si="45"/>
        <v>1</v>
      </c>
      <c r="G1471" s="4" t="s">
        <v>74</v>
      </c>
      <c r="J1471" s="4" t="str">
        <f>IFERROR(VLOOKUP(I1471,Config!$A:$B,2,0),"")</f>
        <v/>
      </c>
      <c r="L1471" s="4" t="str">
        <f>IFERROR(VLOOKUP(I1471,Config!$A:$G,7,0),"")</f>
        <v/>
      </c>
      <c r="M1471" s="4" t="str">
        <f>IFERROR(VLOOKUP(I1471,Config!$A:$D,3,0),"")</f>
        <v/>
      </c>
      <c r="N1471" s="4" t="str">
        <f>IFERROR(VLOOKUP(I1471,Config!$A:$F,6,0),"")</f>
        <v/>
      </c>
    </row>
    <row r="1472" spans="1:14" x14ac:dyDescent="0.25">
      <c r="A1472" s="1">
        <v>1472</v>
      </c>
      <c r="B1472" s="4">
        <f t="shared" si="44"/>
        <v>1900</v>
      </c>
      <c r="C1472" s="4">
        <f t="shared" si="45"/>
        <v>1</v>
      </c>
      <c r="G1472" s="4" t="s">
        <v>74</v>
      </c>
      <c r="J1472" s="4" t="str">
        <f>IFERROR(VLOOKUP(I1472,Config!$A:$B,2,0),"")</f>
        <v/>
      </c>
      <c r="L1472" s="4" t="str">
        <f>IFERROR(VLOOKUP(I1472,Config!$A:$G,7,0),"")</f>
        <v/>
      </c>
      <c r="M1472" s="4" t="str">
        <f>IFERROR(VLOOKUP(I1472,Config!$A:$D,3,0),"")</f>
        <v/>
      </c>
      <c r="N1472" s="4" t="str">
        <f>IFERROR(VLOOKUP(I1472,Config!$A:$F,6,0),"")</f>
        <v/>
      </c>
    </row>
    <row r="1473" spans="1:14" x14ac:dyDescent="0.25">
      <c r="A1473" s="1">
        <v>1473</v>
      </c>
      <c r="B1473" s="4">
        <f t="shared" ref="B1473:B1536" si="46">YEAR(D1473)</f>
        <v>1900</v>
      </c>
      <c r="C1473" s="4">
        <f t="shared" ref="C1473:C1536" si="47">MONTH(D1473)</f>
        <v>1</v>
      </c>
      <c r="G1473" s="4" t="s">
        <v>74</v>
      </c>
      <c r="J1473" s="4" t="str">
        <f>IFERROR(VLOOKUP(I1473,Config!$A:$B,2,0),"")</f>
        <v/>
      </c>
      <c r="L1473" s="4" t="str">
        <f>IFERROR(VLOOKUP(I1473,Config!$A:$G,7,0),"")</f>
        <v/>
      </c>
      <c r="M1473" s="4" t="str">
        <f>IFERROR(VLOOKUP(I1473,Config!$A:$D,3,0),"")</f>
        <v/>
      </c>
      <c r="N1473" s="4" t="str">
        <f>IFERROR(VLOOKUP(I1473,Config!$A:$F,6,0),"")</f>
        <v/>
      </c>
    </row>
    <row r="1474" spans="1:14" x14ac:dyDescent="0.25">
      <c r="A1474" s="1">
        <v>1474</v>
      </c>
      <c r="B1474" s="4">
        <f t="shared" si="46"/>
        <v>1900</v>
      </c>
      <c r="C1474" s="4">
        <f t="shared" si="47"/>
        <v>1</v>
      </c>
      <c r="G1474" s="4" t="s">
        <v>74</v>
      </c>
      <c r="J1474" s="4" t="str">
        <f>IFERROR(VLOOKUP(I1474,Config!$A:$B,2,0),"")</f>
        <v/>
      </c>
      <c r="L1474" s="4" t="str">
        <f>IFERROR(VLOOKUP(I1474,Config!$A:$G,7,0),"")</f>
        <v/>
      </c>
      <c r="M1474" s="4" t="str">
        <f>IFERROR(VLOOKUP(I1474,Config!$A:$D,3,0),"")</f>
        <v/>
      </c>
      <c r="N1474" s="4" t="str">
        <f>IFERROR(VLOOKUP(I1474,Config!$A:$F,6,0),"")</f>
        <v/>
      </c>
    </row>
    <row r="1475" spans="1:14" x14ac:dyDescent="0.25">
      <c r="A1475" s="1">
        <v>1475</v>
      </c>
      <c r="B1475" s="4">
        <f t="shared" si="46"/>
        <v>1900</v>
      </c>
      <c r="C1475" s="4">
        <f t="shared" si="47"/>
        <v>1</v>
      </c>
      <c r="G1475" s="4" t="s">
        <v>74</v>
      </c>
      <c r="J1475" s="4" t="str">
        <f>IFERROR(VLOOKUP(I1475,Config!$A:$B,2,0),"")</f>
        <v/>
      </c>
      <c r="L1475" s="4" t="str">
        <f>IFERROR(VLOOKUP(I1475,Config!$A:$G,7,0),"")</f>
        <v/>
      </c>
      <c r="M1475" s="4" t="str">
        <f>IFERROR(VLOOKUP(I1475,Config!$A:$D,3,0),"")</f>
        <v/>
      </c>
      <c r="N1475" s="4" t="str">
        <f>IFERROR(VLOOKUP(I1475,Config!$A:$F,6,0),"")</f>
        <v/>
      </c>
    </row>
    <row r="1476" spans="1:14" x14ac:dyDescent="0.25">
      <c r="A1476" s="1">
        <v>1476</v>
      </c>
      <c r="B1476" s="4">
        <f t="shared" si="46"/>
        <v>1900</v>
      </c>
      <c r="C1476" s="4">
        <f t="shared" si="47"/>
        <v>1</v>
      </c>
      <c r="G1476" s="4" t="s">
        <v>74</v>
      </c>
      <c r="J1476" s="4" t="str">
        <f>IFERROR(VLOOKUP(I1476,Config!$A:$B,2,0),"")</f>
        <v/>
      </c>
      <c r="L1476" s="4" t="str">
        <f>IFERROR(VLOOKUP(I1476,Config!$A:$G,7,0),"")</f>
        <v/>
      </c>
      <c r="M1476" s="4" t="str">
        <f>IFERROR(VLOOKUP(I1476,Config!$A:$D,3,0),"")</f>
        <v/>
      </c>
      <c r="N1476" s="4" t="str">
        <f>IFERROR(VLOOKUP(I1476,Config!$A:$F,6,0),"")</f>
        <v/>
      </c>
    </row>
    <row r="1477" spans="1:14" x14ac:dyDescent="0.25">
      <c r="A1477" s="1">
        <v>1477</v>
      </c>
      <c r="B1477" s="4">
        <f t="shared" si="46"/>
        <v>1900</v>
      </c>
      <c r="C1477" s="4">
        <f t="shared" si="47"/>
        <v>1</v>
      </c>
      <c r="G1477" s="4" t="s">
        <v>74</v>
      </c>
      <c r="J1477" s="4" t="str">
        <f>IFERROR(VLOOKUP(I1477,Config!$A:$B,2,0),"")</f>
        <v/>
      </c>
      <c r="L1477" s="4" t="str">
        <f>IFERROR(VLOOKUP(I1477,Config!$A:$G,7,0),"")</f>
        <v/>
      </c>
      <c r="M1477" s="4" t="str">
        <f>IFERROR(VLOOKUP(I1477,Config!$A:$D,3,0),"")</f>
        <v/>
      </c>
      <c r="N1477" s="4" t="str">
        <f>IFERROR(VLOOKUP(I1477,Config!$A:$F,6,0),"")</f>
        <v/>
      </c>
    </row>
    <row r="1478" spans="1:14" x14ac:dyDescent="0.25">
      <c r="A1478" s="1">
        <v>1478</v>
      </c>
      <c r="B1478" s="4">
        <f t="shared" si="46"/>
        <v>1900</v>
      </c>
      <c r="C1478" s="4">
        <f t="shared" si="47"/>
        <v>1</v>
      </c>
      <c r="G1478" s="4" t="s">
        <v>74</v>
      </c>
      <c r="J1478" s="4" t="str">
        <f>IFERROR(VLOOKUP(I1478,Config!$A:$B,2,0),"")</f>
        <v/>
      </c>
      <c r="L1478" s="4" t="str">
        <f>IFERROR(VLOOKUP(I1478,Config!$A:$G,7,0),"")</f>
        <v/>
      </c>
      <c r="M1478" s="4" t="str">
        <f>IFERROR(VLOOKUP(I1478,Config!$A:$D,3,0),"")</f>
        <v/>
      </c>
      <c r="N1478" s="4" t="str">
        <f>IFERROR(VLOOKUP(I1478,Config!$A:$F,6,0),"")</f>
        <v/>
      </c>
    </row>
    <row r="1479" spans="1:14" x14ac:dyDescent="0.25">
      <c r="A1479" s="1">
        <v>1479</v>
      </c>
      <c r="B1479" s="4">
        <f t="shared" si="46"/>
        <v>1900</v>
      </c>
      <c r="C1479" s="4">
        <f t="shared" si="47"/>
        <v>1</v>
      </c>
      <c r="G1479" s="4" t="s">
        <v>74</v>
      </c>
      <c r="J1479" s="4" t="str">
        <f>IFERROR(VLOOKUP(I1479,Config!$A:$B,2,0),"")</f>
        <v/>
      </c>
      <c r="L1479" s="4" t="str">
        <f>IFERROR(VLOOKUP(I1479,Config!$A:$G,7,0),"")</f>
        <v/>
      </c>
      <c r="M1479" s="4" t="str">
        <f>IFERROR(VLOOKUP(I1479,Config!$A:$D,3,0),"")</f>
        <v/>
      </c>
      <c r="N1479" s="4" t="str">
        <f>IFERROR(VLOOKUP(I1479,Config!$A:$F,6,0),"")</f>
        <v/>
      </c>
    </row>
    <row r="1480" spans="1:14" x14ac:dyDescent="0.25">
      <c r="A1480" s="1">
        <v>1480</v>
      </c>
      <c r="B1480" s="4">
        <f t="shared" si="46"/>
        <v>1900</v>
      </c>
      <c r="C1480" s="4">
        <f t="shared" si="47"/>
        <v>1</v>
      </c>
      <c r="G1480" s="4" t="s">
        <v>74</v>
      </c>
      <c r="J1480" s="4" t="str">
        <f>IFERROR(VLOOKUP(I1480,Config!$A:$B,2,0),"")</f>
        <v/>
      </c>
      <c r="L1480" s="4" t="str">
        <f>IFERROR(VLOOKUP(I1480,Config!$A:$G,7,0),"")</f>
        <v/>
      </c>
      <c r="M1480" s="4" t="str">
        <f>IFERROR(VLOOKUP(I1480,Config!$A:$D,3,0),"")</f>
        <v/>
      </c>
      <c r="N1480" s="4" t="str">
        <f>IFERROR(VLOOKUP(I1480,Config!$A:$F,6,0),"")</f>
        <v/>
      </c>
    </row>
    <row r="1481" spans="1:14" x14ac:dyDescent="0.25">
      <c r="A1481" s="1">
        <v>1481</v>
      </c>
      <c r="B1481" s="4">
        <f t="shared" si="46"/>
        <v>1900</v>
      </c>
      <c r="C1481" s="4">
        <f t="shared" si="47"/>
        <v>1</v>
      </c>
      <c r="G1481" s="4" t="s">
        <v>74</v>
      </c>
      <c r="J1481" s="4" t="str">
        <f>IFERROR(VLOOKUP(I1481,Config!$A:$B,2,0),"")</f>
        <v/>
      </c>
      <c r="L1481" s="4" t="str">
        <f>IFERROR(VLOOKUP(I1481,Config!$A:$G,7,0),"")</f>
        <v/>
      </c>
      <c r="M1481" s="4" t="str">
        <f>IFERROR(VLOOKUP(I1481,Config!$A:$D,3,0),"")</f>
        <v/>
      </c>
      <c r="N1481" s="4" t="str">
        <f>IFERROR(VLOOKUP(I1481,Config!$A:$F,6,0),"")</f>
        <v/>
      </c>
    </row>
    <row r="1482" spans="1:14" x14ac:dyDescent="0.25">
      <c r="A1482" s="1">
        <v>1482</v>
      </c>
      <c r="B1482" s="4">
        <f t="shared" si="46"/>
        <v>1900</v>
      </c>
      <c r="C1482" s="4">
        <f t="shared" si="47"/>
        <v>1</v>
      </c>
      <c r="G1482" s="4" t="s">
        <v>74</v>
      </c>
      <c r="J1482" s="4" t="str">
        <f>IFERROR(VLOOKUP(I1482,Config!$A:$B,2,0),"")</f>
        <v/>
      </c>
      <c r="L1482" s="4" t="str">
        <f>IFERROR(VLOOKUP(I1482,Config!$A:$G,7,0),"")</f>
        <v/>
      </c>
      <c r="M1482" s="4" t="str">
        <f>IFERROR(VLOOKUP(I1482,Config!$A:$D,3,0),"")</f>
        <v/>
      </c>
      <c r="N1482" s="4" t="str">
        <f>IFERROR(VLOOKUP(I1482,Config!$A:$F,6,0),"")</f>
        <v/>
      </c>
    </row>
    <row r="1483" spans="1:14" x14ac:dyDescent="0.25">
      <c r="A1483" s="1">
        <v>1483</v>
      </c>
      <c r="B1483" s="4">
        <f t="shared" si="46"/>
        <v>1900</v>
      </c>
      <c r="C1483" s="4">
        <f t="shared" si="47"/>
        <v>1</v>
      </c>
      <c r="G1483" s="4" t="s">
        <v>74</v>
      </c>
      <c r="J1483" s="4" t="str">
        <f>IFERROR(VLOOKUP(I1483,Config!$A:$B,2,0),"")</f>
        <v/>
      </c>
      <c r="L1483" s="4" t="str">
        <f>IFERROR(VLOOKUP(I1483,Config!$A:$G,7,0),"")</f>
        <v/>
      </c>
      <c r="M1483" s="4" t="str">
        <f>IFERROR(VLOOKUP(I1483,Config!$A:$D,3,0),"")</f>
        <v/>
      </c>
      <c r="N1483" s="4" t="str">
        <f>IFERROR(VLOOKUP(I1483,Config!$A:$F,6,0),"")</f>
        <v/>
      </c>
    </row>
    <row r="1484" spans="1:14" x14ac:dyDescent="0.25">
      <c r="A1484" s="1">
        <v>1484</v>
      </c>
      <c r="B1484" s="4">
        <f t="shared" si="46"/>
        <v>1900</v>
      </c>
      <c r="C1484" s="4">
        <f t="shared" si="47"/>
        <v>1</v>
      </c>
      <c r="G1484" s="4" t="s">
        <v>74</v>
      </c>
      <c r="J1484" s="4" t="str">
        <f>IFERROR(VLOOKUP(I1484,Config!$A:$B,2,0),"")</f>
        <v/>
      </c>
      <c r="L1484" s="4" t="str">
        <f>IFERROR(VLOOKUP(I1484,Config!$A:$G,7,0),"")</f>
        <v/>
      </c>
      <c r="M1484" s="4" t="str">
        <f>IFERROR(VLOOKUP(I1484,Config!$A:$D,3,0),"")</f>
        <v/>
      </c>
      <c r="N1484" s="4" t="str">
        <f>IFERROR(VLOOKUP(I1484,Config!$A:$F,6,0),"")</f>
        <v/>
      </c>
    </row>
    <row r="1485" spans="1:14" x14ac:dyDescent="0.25">
      <c r="A1485" s="1">
        <v>1485</v>
      </c>
      <c r="B1485" s="4">
        <f t="shared" si="46"/>
        <v>1900</v>
      </c>
      <c r="C1485" s="4">
        <f t="shared" si="47"/>
        <v>1</v>
      </c>
      <c r="G1485" s="4" t="s">
        <v>74</v>
      </c>
      <c r="J1485" s="4" t="str">
        <f>IFERROR(VLOOKUP(I1485,Config!$A:$B,2,0),"")</f>
        <v/>
      </c>
      <c r="L1485" s="4" t="str">
        <f>IFERROR(VLOOKUP(I1485,Config!$A:$G,7,0),"")</f>
        <v/>
      </c>
      <c r="M1485" s="4" t="str">
        <f>IFERROR(VLOOKUP(I1485,Config!$A:$D,3,0),"")</f>
        <v/>
      </c>
      <c r="N1485" s="4" t="str">
        <f>IFERROR(VLOOKUP(I1485,Config!$A:$F,6,0),"")</f>
        <v/>
      </c>
    </row>
    <row r="1486" spans="1:14" x14ac:dyDescent="0.25">
      <c r="A1486" s="1">
        <v>1486</v>
      </c>
      <c r="B1486" s="4">
        <f t="shared" si="46"/>
        <v>1900</v>
      </c>
      <c r="C1486" s="4">
        <f t="shared" si="47"/>
        <v>1</v>
      </c>
      <c r="G1486" s="4" t="s">
        <v>74</v>
      </c>
      <c r="J1486" s="4" t="str">
        <f>IFERROR(VLOOKUP(I1486,Config!$A:$B,2,0),"")</f>
        <v/>
      </c>
      <c r="L1486" s="4" t="str">
        <f>IFERROR(VLOOKUP(I1486,Config!$A:$G,7,0),"")</f>
        <v/>
      </c>
      <c r="M1486" s="4" t="str">
        <f>IFERROR(VLOOKUP(I1486,Config!$A:$D,3,0),"")</f>
        <v/>
      </c>
      <c r="N1486" s="4" t="str">
        <f>IFERROR(VLOOKUP(I1486,Config!$A:$F,6,0),"")</f>
        <v/>
      </c>
    </row>
    <row r="1487" spans="1:14" x14ac:dyDescent="0.25">
      <c r="A1487" s="1">
        <v>1487</v>
      </c>
      <c r="B1487" s="4">
        <f t="shared" si="46"/>
        <v>1900</v>
      </c>
      <c r="C1487" s="4">
        <f t="shared" si="47"/>
        <v>1</v>
      </c>
      <c r="G1487" s="4" t="s">
        <v>74</v>
      </c>
      <c r="J1487" s="4" t="str">
        <f>IFERROR(VLOOKUP(I1487,Config!$A:$B,2,0),"")</f>
        <v/>
      </c>
      <c r="L1487" s="4" t="str">
        <f>IFERROR(VLOOKUP(I1487,Config!$A:$G,7,0),"")</f>
        <v/>
      </c>
      <c r="M1487" s="4" t="str">
        <f>IFERROR(VLOOKUP(I1487,Config!$A:$D,3,0),"")</f>
        <v/>
      </c>
      <c r="N1487" s="4" t="str">
        <f>IFERROR(VLOOKUP(I1487,Config!$A:$F,6,0),"")</f>
        <v/>
      </c>
    </row>
    <row r="1488" spans="1:14" x14ac:dyDescent="0.25">
      <c r="A1488" s="1">
        <v>1488</v>
      </c>
      <c r="B1488" s="4">
        <f t="shared" si="46"/>
        <v>1900</v>
      </c>
      <c r="C1488" s="4">
        <f t="shared" si="47"/>
        <v>1</v>
      </c>
      <c r="G1488" s="4" t="s">
        <v>74</v>
      </c>
      <c r="J1488" s="4" t="str">
        <f>IFERROR(VLOOKUP(I1488,Config!$A:$B,2,0),"")</f>
        <v/>
      </c>
      <c r="L1488" s="4" t="str">
        <f>IFERROR(VLOOKUP(I1488,Config!$A:$G,7,0),"")</f>
        <v/>
      </c>
      <c r="M1488" s="4" t="str">
        <f>IFERROR(VLOOKUP(I1488,Config!$A:$D,3,0),"")</f>
        <v/>
      </c>
      <c r="N1488" s="4" t="str">
        <f>IFERROR(VLOOKUP(I1488,Config!$A:$F,6,0),"")</f>
        <v/>
      </c>
    </row>
    <row r="1489" spans="1:14" x14ac:dyDescent="0.25">
      <c r="A1489" s="1">
        <v>1489</v>
      </c>
      <c r="B1489" s="4">
        <f t="shared" si="46"/>
        <v>1900</v>
      </c>
      <c r="C1489" s="4">
        <f t="shared" si="47"/>
        <v>1</v>
      </c>
      <c r="G1489" s="4" t="s">
        <v>74</v>
      </c>
      <c r="J1489" s="4" t="str">
        <f>IFERROR(VLOOKUP(I1489,Config!$A:$B,2,0),"")</f>
        <v/>
      </c>
      <c r="L1489" s="4" t="str">
        <f>IFERROR(VLOOKUP(I1489,Config!$A:$G,7,0),"")</f>
        <v/>
      </c>
      <c r="M1489" s="4" t="str">
        <f>IFERROR(VLOOKUP(I1489,Config!$A:$D,3,0),"")</f>
        <v/>
      </c>
      <c r="N1489" s="4" t="str">
        <f>IFERROR(VLOOKUP(I1489,Config!$A:$F,6,0),"")</f>
        <v/>
      </c>
    </row>
    <row r="1490" spans="1:14" x14ac:dyDescent="0.25">
      <c r="A1490" s="1">
        <v>1490</v>
      </c>
      <c r="B1490" s="4">
        <f t="shared" si="46"/>
        <v>1900</v>
      </c>
      <c r="C1490" s="4">
        <f t="shared" si="47"/>
        <v>1</v>
      </c>
      <c r="G1490" s="4" t="s">
        <v>74</v>
      </c>
      <c r="J1490" s="4" t="str">
        <f>IFERROR(VLOOKUP(I1490,Config!$A:$B,2,0),"")</f>
        <v/>
      </c>
      <c r="L1490" s="4" t="str">
        <f>IFERROR(VLOOKUP(I1490,Config!$A:$G,7,0),"")</f>
        <v/>
      </c>
      <c r="M1490" s="4" t="str">
        <f>IFERROR(VLOOKUP(I1490,Config!$A:$D,3,0),"")</f>
        <v/>
      </c>
      <c r="N1490" s="4" t="str">
        <f>IFERROR(VLOOKUP(I1490,Config!$A:$F,6,0),"")</f>
        <v/>
      </c>
    </row>
    <row r="1491" spans="1:14" x14ac:dyDescent="0.25">
      <c r="A1491" s="1">
        <v>1491</v>
      </c>
      <c r="B1491" s="4">
        <f t="shared" si="46"/>
        <v>1900</v>
      </c>
      <c r="C1491" s="4">
        <f t="shared" si="47"/>
        <v>1</v>
      </c>
      <c r="G1491" s="4" t="s">
        <v>74</v>
      </c>
      <c r="J1491" s="4" t="str">
        <f>IFERROR(VLOOKUP(I1491,Config!$A:$B,2,0),"")</f>
        <v/>
      </c>
      <c r="L1491" s="4" t="str">
        <f>IFERROR(VLOOKUP(I1491,Config!$A:$G,7,0),"")</f>
        <v/>
      </c>
      <c r="M1491" s="4" t="str">
        <f>IFERROR(VLOOKUP(I1491,Config!$A:$D,3,0),"")</f>
        <v/>
      </c>
      <c r="N1491" s="4" t="str">
        <f>IFERROR(VLOOKUP(I1491,Config!$A:$F,6,0),"")</f>
        <v/>
      </c>
    </row>
    <row r="1492" spans="1:14" x14ac:dyDescent="0.25">
      <c r="A1492" s="1">
        <v>1492</v>
      </c>
      <c r="B1492" s="4">
        <f t="shared" si="46"/>
        <v>1900</v>
      </c>
      <c r="C1492" s="4">
        <f t="shared" si="47"/>
        <v>1</v>
      </c>
      <c r="G1492" s="4" t="s">
        <v>74</v>
      </c>
      <c r="J1492" s="4" t="str">
        <f>IFERROR(VLOOKUP(I1492,Config!$A:$B,2,0),"")</f>
        <v/>
      </c>
      <c r="L1492" s="4" t="str">
        <f>IFERROR(VLOOKUP(I1492,Config!$A:$G,7,0),"")</f>
        <v/>
      </c>
      <c r="M1492" s="4" t="str">
        <f>IFERROR(VLOOKUP(I1492,Config!$A:$D,3,0),"")</f>
        <v/>
      </c>
      <c r="N1492" s="4" t="str">
        <f>IFERROR(VLOOKUP(I1492,Config!$A:$F,6,0),"")</f>
        <v/>
      </c>
    </row>
    <row r="1493" spans="1:14" x14ac:dyDescent="0.25">
      <c r="A1493" s="1">
        <v>1493</v>
      </c>
      <c r="B1493" s="4">
        <f t="shared" si="46"/>
        <v>1900</v>
      </c>
      <c r="C1493" s="4">
        <f t="shared" si="47"/>
        <v>1</v>
      </c>
      <c r="G1493" s="4" t="s">
        <v>74</v>
      </c>
      <c r="J1493" s="4" t="str">
        <f>IFERROR(VLOOKUP(I1493,Config!$A:$B,2,0),"")</f>
        <v/>
      </c>
      <c r="L1493" s="4" t="str">
        <f>IFERROR(VLOOKUP(I1493,Config!$A:$G,7,0),"")</f>
        <v/>
      </c>
      <c r="M1493" s="4" t="str">
        <f>IFERROR(VLOOKUP(I1493,Config!$A:$D,3,0),"")</f>
        <v/>
      </c>
      <c r="N1493" s="4" t="str">
        <f>IFERROR(VLOOKUP(I1493,Config!$A:$F,6,0),"")</f>
        <v/>
      </c>
    </row>
    <row r="1494" spans="1:14" x14ac:dyDescent="0.25">
      <c r="A1494" s="1">
        <v>1494</v>
      </c>
      <c r="B1494" s="4">
        <f t="shared" si="46"/>
        <v>1900</v>
      </c>
      <c r="C1494" s="4">
        <f t="shared" si="47"/>
        <v>1</v>
      </c>
      <c r="G1494" s="4" t="s">
        <v>74</v>
      </c>
      <c r="J1494" s="4" t="str">
        <f>IFERROR(VLOOKUP(I1494,Config!$A:$B,2,0),"")</f>
        <v/>
      </c>
      <c r="L1494" s="4" t="str">
        <f>IFERROR(VLOOKUP(I1494,Config!$A:$G,7,0),"")</f>
        <v/>
      </c>
      <c r="M1494" s="4" t="str">
        <f>IFERROR(VLOOKUP(I1494,Config!$A:$D,3,0),"")</f>
        <v/>
      </c>
      <c r="N1494" s="4" t="str">
        <f>IFERROR(VLOOKUP(I1494,Config!$A:$F,6,0),"")</f>
        <v/>
      </c>
    </row>
    <row r="1495" spans="1:14" x14ac:dyDescent="0.25">
      <c r="A1495" s="1">
        <v>1495</v>
      </c>
      <c r="B1495" s="4">
        <f t="shared" si="46"/>
        <v>1900</v>
      </c>
      <c r="C1495" s="4">
        <f t="shared" si="47"/>
        <v>1</v>
      </c>
      <c r="G1495" s="4" t="s">
        <v>74</v>
      </c>
      <c r="J1495" s="4" t="str">
        <f>IFERROR(VLOOKUP(I1495,Config!$A:$B,2,0),"")</f>
        <v/>
      </c>
      <c r="L1495" s="4" t="str">
        <f>IFERROR(VLOOKUP(I1495,Config!$A:$G,7,0),"")</f>
        <v/>
      </c>
      <c r="M1495" s="4" t="str">
        <f>IFERROR(VLOOKUP(I1495,Config!$A:$D,3,0),"")</f>
        <v/>
      </c>
      <c r="N1495" s="4" t="str">
        <f>IFERROR(VLOOKUP(I1495,Config!$A:$F,6,0),"")</f>
        <v/>
      </c>
    </row>
    <row r="1496" spans="1:14" x14ac:dyDescent="0.25">
      <c r="A1496" s="1">
        <v>1496</v>
      </c>
      <c r="B1496" s="4">
        <f t="shared" si="46"/>
        <v>1900</v>
      </c>
      <c r="C1496" s="4">
        <f t="shared" si="47"/>
        <v>1</v>
      </c>
      <c r="G1496" s="4" t="s">
        <v>74</v>
      </c>
      <c r="J1496" s="4" t="str">
        <f>IFERROR(VLOOKUP(I1496,Config!$A:$B,2,0),"")</f>
        <v/>
      </c>
      <c r="L1496" s="4" t="str">
        <f>IFERROR(VLOOKUP(I1496,Config!$A:$G,7,0),"")</f>
        <v/>
      </c>
      <c r="M1496" s="4" t="str">
        <f>IFERROR(VLOOKUP(I1496,Config!$A:$D,3,0),"")</f>
        <v/>
      </c>
      <c r="N1496" s="4" t="str">
        <f>IFERROR(VLOOKUP(I1496,Config!$A:$F,6,0),"")</f>
        <v/>
      </c>
    </row>
    <row r="1497" spans="1:14" x14ac:dyDescent="0.25">
      <c r="A1497" s="1">
        <v>1497</v>
      </c>
      <c r="B1497" s="4">
        <f t="shared" si="46"/>
        <v>1900</v>
      </c>
      <c r="C1497" s="4">
        <f t="shared" si="47"/>
        <v>1</v>
      </c>
      <c r="G1497" s="4" t="s">
        <v>74</v>
      </c>
      <c r="J1497" s="4" t="str">
        <f>IFERROR(VLOOKUP(I1497,Config!$A:$B,2,0),"")</f>
        <v/>
      </c>
      <c r="L1497" s="4" t="str">
        <f>IFERROR(VLOOKUP(I1497,Config!$A:$G,7,0),"")</f>
        <v/>
      </c>
      <c r="M1497" s="4" t="str">
        <f>IFERROR(VLOOKUP(I1497,Config!$A:$D,3,0),"")</f>
        <v/>
      </c>
      <c r="N1497" s="4" t="str">
        <f>IFERROR(VLOOKUP(I1497,Config!$A:$F,6,0),"")</f>
        <v/>
      </c>
    </row>
    <row r="1498" spans="1:14" x14ac:dyDescent="0.25">
      <c r="A1498" s="1">
        <v>1498</v>
      </c>
      <c r="B1498" s="4">
        <f t="shared" si="46"/>
        <v>1900</v>
      </c>
      <c r="C1498" s="4">
        <f t="shared" si="47"/>
        <v>1</v>
      </c>
      <c r="G1498" s="4" t="s">
        <v>74</v>
      </c>
      <c r="J1498" s="4" t="str">
        <f>IFERROR(VLOOKUP(I1498,Config!$A:$B,2,0),"")</f>
        <v/>
      </c>
      <c r="L1498" s="4" t="str">
        <f>IFERROR(VLOOKUP(I1498,Config!$A:$G,7,0),"")</f>
        <v/>
      </c>
      <c r="M1498" s="4" t="str">
        <f>IFERROR(VLOOKUP(I1498,Config!$A:$D,3,0),"")</f>
        <v/>
      </c>
      <c r="N1498" s="4" t="str">
        <f>IFERROR(VLOOKUP(I1498,Config!$A:$F,6,0),"")</f>
        <v/>
      </c>
    </row>
    <row r="1499" spans="1:14" x14ac:dyDescent="0.25">
      <c r="A1499" s="1">
        <v>1499</v>
      </c>
      <c r="B1499" s="4">
        <f t="shared" si="46"/>
        <v>1900</v>
      </c>
      <c r="C1499" s="4">
        <f t="shared" si="47"/>
        <v>1</v>
      </c>
      <c r="G1499" s="4" t="s">
        <v>74</v>
      </c>
      <c r="J1499" s="4" t="str">
        <f>IFERROR(VLOOKUP(I1499,Config!$A:$B,2,0),"")</f>
        <v/>
      </c>
      <c r="L1499" s="4" t="str">
        <f>IFERROR(VLOOKUP(I1499,Config!$A:$G,7,0),"")</f>
        <v/>
      </c>
      <c r="M1499" s="4" t="str">
        <f>IFERROR(VLOOKUP(I1499,Config!$A:$D,3,0),"")</f>
        <v/>
      </c>
      <c r="N1499" s="4" t="str">
        <f>IFERROR(VLOOKUP(I1499,Config!$A:$F,6,0),"")</f>
        <v/>
      </c>
    </row>
    <row r="1500" spans="1:14" x14ac:dyDescent="0.25">
      <c r="A1500" s="1">
        <v>1500</v>
      </c>
      <c r="B1500" s="4">
        <f t="shared" si="46"/>
        <v>1900</v>
      </c>
      <c r="C1500" s="4">
        <f t="shared" si="47"/>
        <v>1</v>
      </c>
      <c r="G1500" s="4" t="s">
        <v>74</v>
      </c>
      <c r="J1500" s="4" t="str">
        <f>IFERROR(VLOOKUP(I1500,Config!$A:$B,2,0),"")</f>
        <v/>
      </c>
      <c r="L1500" s="4" t="str">
        <f>IFERROR(VLOOKUP(I1500,Config!$A:$G,7,0),"")</f>
        <v/>
      </c>
      <c r="M1500" s="4" t="str">
        <f>IFERROR(VLOOKUP(I1500,Config!$A:$D,3,0),"")</f>
        <v/>
      </c>
      <c r="N1500" s="4" t="str">
        <f>IFERROR(VLOOKUP(I1500,Config!$A:$F,6,0),"")</f>
        <v/>
      </c>
    </row>
    <row r="1501" spans="1:14" x14ac:dyDescent="0.25">
      <c r="A1501" s="1">
        <v>1501</v>
      </c>
      <c r="B1501" s="4">
        <f t="shared" si="46"/>
        <v>1900</v>
      </c>
      <c r="C1501" s="4">
        <f t="shared" si="47"/>
        <v>1</v>
      </c>
      <c r="G1501" s="4" t="s">
        <v>74</v>
      </c>
      <c r="J1501" s="4" t="str">
        <f>IFERROR(VLOOKUP(I1501,Config!$A:$B,2,0),"")</f>
        <v/>
      </c>
      <c r="L1501" s="4" t="str">
        <f>IFERROR(VLOOKUP(I1501,Config!$A:$G,7,0),"")</f>
        <v/>
      </c>
      <c r="M1501" s="4" t="str">
        <f>IFERROR(VLOOKUP(I1501,Config!$A:$D,3,0),"")</f>
        <v/>
      </c>
      <c r="N1501" s="4" t="str">
        <f>IFERROR(VLOOKUP(I1501,Config!$A:$F,6,0),"")</f>
        <v/>
      </c>
    </row>
    <row r="1502" spans="1:14" x14ac:dyDescent="0.25">
      <c r="A1502" s="1">
        <v>1502</v>
      </c>
      <c r="B1502" s="4">
        <f t="shared" si="46"/>
        <v>1900</v>
      </c>
      <c r="C1502" s="4">
        <f t="shared" si="47"/>
        <v>1</v>
      </c>
      <c r="G1502" s="4" t="s">
        <v>74</v>
      </c>
      <c r="J1502" s="4" t="str">
        <f>IFERROR(VLOOKUP(I1502,Config!$A:$B,2,0),"")</f>
        <v/>
      </c>
      <c r="L1502" s="4" t="str">
        <f>IFERROR(VLOOKUP(I1502,Config!$A:$G,7,0),"")</f>
        <v/>
      </c>
      <c r="M1502" s="4" t="str">
        <f>IFERROR(VLOOKUP(I1502,Config!$A:$D,3,0),"")</f>
        <v/>
      </c>
      <c r="N1502" s="4" t="str">
        <f>IFERROR(VLOOKUP(I1502,Config!$A:$F,6,0),"")</f>
        <v/>
      </c>
    </row>
    <row r="1503" spans="1:14" x14ac:dyDescent="0.25">
      <c r="A1503" s="1">
        <v>1503</v>
      </c>
      <c r="B1503" s="4">
        <f t="shared" si="46"/>
        <v>1900</v>
      </c>
      <c r="C1503" s="4">
        <f t="shared" si="47"/>
        <v>1</v>
      </c>
      <c r="G1503" s="4" t="s">
        <v>74</v>
      </c>
      <c r="J1503" s="4" t="str">
        <f>IFERROR(VLOOKUP(I1503,Config!$A:$B,2,0),"")</f>
        <v/>
      </c>
      <c r="L1503" s="4" t="str">
        <f>IFERROR(VLOOKUP(I1503,Config!$A:$G,7,0),"")</f>
        <v/>
      </c>
      <c r="M1503" s="4" t="str">
        <f>IFERROR(VLOOKUP(I1503,Config!$A:$D,3,0),"")</f>
        <v/>
      </c>
      <c r="N1503" s="4" t="str">
        <f>IFERROR(VLOOKUP(I1503,Config!$A:$F,6,0),"")</f>
        <v/>
      </c>
    </row>
    <row r="1504" spans="1:14" x14ac:dyDescent="0.25">
      <c r="A1504" s="1">
        <v>1504</v>
      </c>
      <c r="B1504" s="4">
        <f t="shared" si="46"/>
        <v>1900</v>
      </c>
      <c r="C1504" s="4">
        <f t="shared" si="47"/>
        <v>1</v>
      </c>
      <c r="G1504" s="4" t="s">
        <v>74</v>
      </c>
      <c r="J1504" s="4" t="str">
        <f>IFERROR(VLOOKUP(I1504,Config!$A:$B,2,0),"")</f>
        <v/>
      </c>
      <c r="L1504" s="4" t="str">
        <f>IFERROR(VLOOKUP(I1504,Config!$A:$G,7,0),"")</f>
        <v/>
      </c>
      <c r="M1504" s="4" t="str">
        <f>IFERROR(VLOOKUP(I1504,Config!$A:$D,3,0),"")</f>
        <v/>
      </c>
      <c r="N1504" s="4" t="str">
        <f>IFERROR(VLOOKUP(I1504,Config!$A:$F,6,0),"")</f>
        <v/>
      </c>
    </row>
    <row r="1505" spans="1:14" x14ac:dyDescent="0.25">
      <c r="A1505" s="1">
        <v>1505</v>
      </c>
      <c r="B1505" s="4">
        <f t="shared" si="46"/>
        <v>1900</v>
      </c>
      <c r="C1505" s="4">
        <f t="shared" si="47"/>
        <v>1</v>
      </c>
      <c r="G1505" s="4" t="s">
        <v>74</v>
      </c>
      <c r="J1505" s="4" t="str">
        <f>IFERROR(VLOOKUP(I1505,Config!$A:$B,2,0),"")</f>
        <v/>
      </c>
      <c r="L1505" s="4" t="str">
        <f>IFERROR(VLOOKUP(I1505,Config!$A:$G,7,0),"")</f>
        <v/>
      </c>
      <c r="M1505" s="4" t="str">
        <f>IFERROR(VLOOKUP(I1505,Config!$A:$D,3,0),"")</f>
        <v/>
      </c>
      <c r="N1505" s="4" t="str">
        <f>IFERROR(VLOOKUP(I1505,Config!$A:$F,6,0),"")</f>
        <v/>
      </c>
    </row>
    <row r="1506" spans="1:14" x14ac:dyDescent="0.25">
      <c r="A1506" s="1">
        <v>1506</v>
      </c>
      <c r="B1506" s="4">
        <f t="shared" si="46"/>
        <v>1900</v>
      </c>
      <c r="C1506" s="4">
        <f t="shared" si="47"/>
        <v>1</v>
      </c>
      <c r="G1506" s="4" t="s">
        <v>74</v>
      </c>
      <c r="J1506" s="4" t="str">
        <f>IFERROR(VLOOKUP(I1506,Config!$A:$B,2,0),"")</f>
        <v/>
      </c>
      <c r="L1506" s="4" t="str">
        <f>IFERROR(VLOOKUP(I1506,Config!$A:$G,7,0),"")</f>
        <v/>
      </c>
      <c r="M1506" s="4" t="str">
        <f>IFERROR(VLOOKUP(I1506,Config!$A:$D,3,0),"")</f>
        <v/>
      </c>
      <c r="N1506" s="4" t="str">
        <f>IFERROR(VLOOKUP(I1506,Config!$A:$F,6,0),"")</f>
        <v/>
      </c>
    </row>
    <row r="1507" spans="1:14" x14ac:dyDescent="0.25">
      <c r="A1507" s="1">
        <v>1507</v>
      </c>
      <c r="B1507" s="4">
        <f t="shared" si="46"/>
        <v>1900</v>
      </c>
      <c r="C1507" s="4">
        <f t="shared" si="47"/>
        <v>1</v>
      </c>
      <c r="G1507" s="4" t="s">
        <v>74</v>
      </c>
      <c r="J1507" s="4" t="str">
        <f>IFERROR(VLOOKUP(I1507,Config!$A:$B,2,0),"")</f>
        <v/>
      </c>
      <c r="L1507" s="4" t="str">
        <f>IFERROR(VLOOKUP(I1507,Config!$A:$G,7,0),"")</f>
        <v/>
      </c>
      <c r="M1507" s="4" t="str">
        <f>IFERROR(VLOOKUP(I1507,Config!$A:$D,3,0),"")</f>
        <v/>
      </c>
      <c r="N1507" s="4" t="str">
        <f>IFERROR(VLOOKUP(I1507,Config!$A:$F,6,0),"")</f>
        <v/>
      </c>
    </row>
    <row r="1508" spans="1:14" x14ac:dyDescent="0.25">
      <c r="A1508" s="1">
        <v>1508</v>
      </c>
      <c r="B1508" s="4">
        <f t="shared" si="46"/>
        <v>1900</v>
      </c>
      <c r="C1508" s="4">
        <f t="shared" si="47"/>
        <v>1</v>
      </c>
      <c r="G1508" s="4" t="s">
        <v>74</v>
      </c>
      <c r="J1508" s="4" t="str">
        <f>IFERROR(VLOOKUP(I1508,Config!$A:$B,2,0),"")</f>
        <v/>
      </c>
      <c r="L1508" s="4" t="str">
        <f>IFERROR(VLOOKUP(I1508,Config!$A:$G,7,0),"")</f>
        <v/>
      </c>
      <c r="M1508" s="4" t="str">
        <f>IFERROR(VLOOKUP(I1508,Config!$A:$D,3,0),"")</f>
        <v/>
      </c>
      <c r="N1508" s="4" t="str">
        <f>IFERROR(VLOOKUP(I1508,Config!$A:$F,6,0),"")</f>
        <v/>
      </c>
    </row>
    <row r="1509" spans="1:14" x14ac:dyDescent="0.25">
      <c r="A1509" s="1">
        <v>1509</v>
      </c>
      <c r="B1509" s="4">
        <f t="shared" si="46"/>
        <v>1900</v>
      </c>
      <c r="C1509" s="4">
        <f t="shared" si="47"/>
        <v>1</v>
      </c>
      <c r="G1509" s="4" t="s">
        <v>74</v>
      </c>
      <c r="J1509" s="4" t="str">
        <f>IFERROR(VLOOKUP(I1509,Config!$A:$B,2,0),"")</f>
        <v/>
      </c>
      <c r="L1509" s="4" t="str">
        <f>IFERROR(VLOOKUP(I1509,Config!$A:$G,7,0),"")</f>
        <v/>
      </c>
      <c r="M1509" s="4" t="str">
        <f>IFERROR(VLOOKUP(I1509,Config!$A:$D,3,0),"")</f>
        <v/>
      </c>
      <c r="N1509" s="4" t="str">
        <f>IFERROR(VLOOKUP(I1509,Config!$A:$F,6,0),"")</f>
        <v/>
      </c>
    </row>
    <row r="1510" spans="1:14" x14ac:dyDescent="0.25">
      <c r="A1510" s="1">
        <v>1510</v>
      </c>
      <c r="B1510" s="4">
        <f t="shared" si="46"/>
        <v>1900</v>
      </c>
      <c r="C1510" s="4">
        <f t="shared" si="47"/>
        <v>1</v>
      </c>
      <c r="G1510" s="4" t="s">
        <v>74</v>
      </c>
      <c r="J1510" s="4" t="str">
        <f>IFERROR(VLOOKUP(I1510,Config!$A:$B,2,0),"")</f>
        <v/>
      </c>
      <c r="L1510" s="4" t="str">
        <f>IFERROR(VLOOKUP(I1510,Config!$A:$G,7,0),"")</f>
        <v/>
      </c>
      <c r="M1510" s="4" t="str">
        <f>IFERROR(VLOOKUP(I1510,Config!$A:$D,3,0),"")</f>
        <v/>
      </c>
      <c r="N1510" s="4" t="str">
        <f>IFERROR(VLOOKUP(I1510,Config!$A:$F,6,0),"")</f>
        <v/>
      </c>
    </row>
    <row r="1511" spans="1:14" x14ac:dyDescent="0.25">
      <c r="A1511" s="1">
        <v>1511</v>
      </c>
      <c r="B1511" s="4">
        <f t="shared" si="46"/>
        <v>1900</v>
      </c>
      <c r="C1511" s="4">
        <f t="shared" si="47"/>
        <v>1</v>
      </c>
      <c r="G1511" s="4" t="s">
        <v>74</v>
      </c>
      <c r="J1511" s="4" t="str">
        <f>IFERROR(VLOOKUP(I1511,Config!$A:$B,2,0),"")</f>
        <v/>
      </c>
      <c r="L1511" s="4" t="str">
        <f>IFERROR(VLOOKUP(I1511,Config!$A:$G,7,0),"")</f>
        <v/>
      </c>
      <c r="M1511" s="4" t="str">
        <f>IFERROR(VLOOKUP(I1511,Config!$A:$D,3,0),"")</f>
        <v/>
      </c>
      <c r="N1511" s="4" t="str">
        <f>IFERROR(VLOOKUP(I1511,Config!$A:$F,6,0),"")</f>
        <v/>
      </c>
    </row>
    <row r="1512" spans="1:14" x14ac:dyDescent="0.25">
      <c r="A1512" s="1">
        <v>1512</v>
      </c>
      <c r="B1512" s="4">
        <f t="shared" si="46"/>
        <v>1900</v>
      </c>
      <c r="C1512" s="4">
        <f t="shared" si="47"/>
        <v>1</v>
      </c>
      <c r="G1512" s="4" t="s">
        <v>74</v>
      </c>
      <c r="J1512" s="4" t="str">
        <f>IFERROR(VLOOKUP(I1512,Config!$A:$B,2,0),"")</f>
        <v/>
      </c>
      <c r="L1512" s="4" t="str">
        <f>IFERROR(VLOOKUP(I1512,Config!$A:$G,7,0),"")</f>
        <v/>
      </c>
      <c r="M1512" s="4" t="str">
        <f>IFERROR(VLOOKUP(I1512,Config!$A:$D,3,0),"")</f>
        <v/>
      </c>
      <c r="N1512" s="4" t="str">
        <f>IFERROR(VLOOKUP(I1512,Config!$A:$F,6,0),"")</f>
        <v/>
      </c>
    </row>
    <row r="1513" spans="1:14" x14ac:dyDescent="0.25">
      <c r="A1513" s="1">
        <v>1513</v>
      </c>
      <c r="B1513" s="4">
        <f t="shared" si="46"/>
        <v>1900</v>
      </c>
      <c r="C1513" s="4">
        <f t="shared" si="47"/>
        <v>1</v>
      </c>
      <c r="G1513" s="4" t="s">
        <v>74</v>
      </c>
      <c r="J1513" s="4" t="str">
        <f>IFERROR(VLOOKUP(I1513,Config!$A:$B,2,0),"")</f>
        <v/>
      </c>
      <c r="L1513" s="4" t="str">
        <f>IFERROR(VLOOKUP(I1513,Config!$A:$G,7,0),"")</f>
        <v/>
      </c>
      <c r="M1513" s="4" t="str">
        <f>IFERROR(VLOOKUP(I1513,Config!$A:$D,3,0),"")</f>
        <v/>
      </c>
      <c r="N1513" s="4" t="str">
        <f>IFERROR(VLOOKUP(I1513,Config!$A:$F,6,0),"")</f>
        <v/>
      </c>
    </row>
    <row r="1514" spans="1:14" x14ac:dyDescent="0.25">
      <c r="A1514" s="1">
        <v>1514</v>
      </c>
      <c r="B1514" s="4">
        <f t="shared" si="46"/>
        <v>1900</v>
      </c>
      <c r="C1514" s="4">
        <f t="shared" si="47"/>
        <v>1</v>
      </c>
      <c r="G1514" s="4" t="s">
        <v>74</v>
      </c>
      <c r="J1514" s="4" t="str">
        <f>IFERROR(VLOOKUP(I1514,Config!$A:$B,2,0),"")</f>
        <v/>
      </c>
      <c r="L1514" s="4" t="str">
        <f>IFERROR(VLOOKUP(I1514,Config!$A:$G,7,0),"")</f>
        <v/>
      </c>
      <c r="M1514" s="4" t="str">
        <f>IFERROR(VLOOKUP(I1514,Config!$A:$D,3,0),"")</f>
        <v/>
      </c>
      <c r="N1514" s="4" t="str">
        <f>IFERROR(VLOOKUP(I1514,Config!$A:$F,6,0),"")</f>
        <v/>
      </c>
    </row>
    <row r="1515" spans="1:14" x14ac:dyDescent="0.25">
      <c r="A1515" s="1">
        <v>1515</v>
      </c>
      <c r="B1515" s="4">
        <f t="shared" si="46"/>
        <v>1900</v>
      </c>
      <c r="C1515" s="4">
        <f t="shared" si="47"/>
        <v>1</v>
      </c>
      <c r="G1515" s="4" t="s">
        <v>74</v>
      </c>
      <c r="J1515" s="4" t="str">
        <f>IFERROR(VLOOKUP(I1515,Config!$A:$B,2,0),"")</f>
        <v/>
      </c>
      <c r="L1515" s="4" t="str">
        <f>IFERROR(VLOOKUP(I1515,Config!$A:$G,7,0),"")</f>
        <v/>
      </c>
      <c r="M1515" s="4" t="str">
        <f>IFERROR(VLOOKUP(I1515,Config!$A:$D,3,0),"")</f>
        <v/>
      </c>
      <c r="N1515" s="4" t="str">
        <f>IFERROR(VLOOKUP(I1515,Config!$A:$F,6,0),"")</f>
        <v/>
      </c>
    </row>
    <row r="1516" spans="1:14" x14ac:dyDescent="0.25">
      <c r="A1516" s="1">
        <v>1516</v>
      </c>
      <c r="B1516" s="4">
        <f t="shared" si="46"/>
        <v>1900</v>
      </c>
      <c r="C1516" s="4">
        <f t="shared" si="47"/>
        <v>1</v>
      </c>
      <c r="G1516" s="4" t="s">
        <v>74</v>
      </c>
      <c r="J1516" s="4" t="str">
        <f>IFERROR(VLOOKUP(I1516,Config!$A:$B,2,0),"")</f>
        <v/>
      </c>
      <c r="L1516" s="4" t="str">
        <f>IFERROR(VLOOKUP(I1516,Config!$A:$G,7,0),"")</f>
        <v/>
      </c>
      <c r="M1516" s="4" t="str">
        <f>IFERROR(VLOOKUP(I1516,Config!$A:$D,3,0),"")</f>
        <v/>
      </c>
      <c r="N1516" s="4" t="str">
        <f>IFERROR(VLOOKUP(I1516,Config!$A:$F,6,0),"")</f>
        <v/>
      </c>
    </row>
    <row r="1517" spans="1:14" x14ac:dyDescent="0.25">
      <c r="A1517" s="1">
        <v>1517</v>
      </c>
      <c r="B1517" s="4">
        <f t="shared" si="46"/>
        <v>1900</v>
      </c>
      <c r="C1517" s="4">
        <f t="shared" si="47"/>
        <v>1</v>
      </c>
      <c r="G1517" s="4" t="s">
        <v>74</v>
      </c>
      <c r="J1517" s="4" t="str">
        <f>IFERROR(VLOOKUP(I1517,Config!$A:$B,2,0),"")</f>
        <v/>
      </c>
      <c r="L1517" s="4" t="str">
        <f>IFERROR(VLOOKUP(I1517,Config!$A:$G,7,0),"")</f>
        <v/>
      </c>
      <c r="M1517" s="4" t="str">
        <f>IFERROR(VLOOKUP(I1517,Config!$A:$D,3,0),"")</f>
        <v/>
      </c>
      <c r="N1517" s="4" t="str">
        <f>IFERROR(VLOOKUP(I1517,Config!$A:$F,6,0),"")</f>
        <v/>
      </c>
    </row>
    <row r="1518" spans="1:14" x14ac:dyDescent="0.25">
      <c r="A1518" s="1">
        <v>1518</v>
      </c>
      <c r="B1518" s="4">
        <f t="shared" si="46"/>
        <v>1900</v>
      </c>
      <c r="C1518" s="4">
        <f t="shared" si="47"/>
        <v>1</v>
      </c>
      <c r="G1518" s="4" t="s">
        <v>74</v>
      </c>
      <c r="J1518" s="4" t="str">
        <f>IFERROR(VLOOKUP(I1518,Config!$A:$B,2,0),"")</f>
        <v/>
      </c>
      <c r="L1518" s="4" t="str">
        <f>IFERROR(VLOOKUP(I1518,Config!$A:$G,7,0),"")</f>
        <v/>
      </c>
      <c r="M1518" s="4" t="str">
        <f>IFERROR(VLOOKUP(I1518,Config!$A:$D,3,0),"")</f>
        <v/>
      </c>
      <c r="N1518" s="4" t="str">
        <f>IFERROR(VLOOKUP(I1518,Config!$A:$F,6,0),"")</f>
        <v/>
      </c>
    </row>
    <row r="1519" spans="1:14" x14ac:dyDescent="0.25">
      <c r="A1519" s="1">
        <v>1519</v>
      </c>
      <c r="B1519" s="4">
        <f t="shared" si="46"/>
        <v>1900</v>
      </c>
      <c r="C1519" s="4">
        <f t="shared" si="47"/>
        <v>1</v>
      </c>
      <c r="G1519" s="4" t="s">
        <v>74</v>
      </c>
      <c r="J1519" s="4" t="str">
        <f>IFERROR(VLOOKUP(I1519,Config!$A:$B,2,0),"")</f>
        <v/>
      </c>
      <c r="L1519" s="4" t="str">
        <f>IFERROR(VLOOKUP(I1519,Config!$A:$G,7,0),"")</f>
        <v/>
      </c>
      <c r="M1519" s="4" t="str">
        <f>IFERROR(VLOOKUP(I1519,Config!$A:$D,3,0),"")</f>
        <v/>
      </c>
      <c r="N1519" s="4" t="str">
        <f>IFERROR(VLOOKUP(I1519,Config!$A:$F,6,0),"")</f>
        <v/>
      </c>
    </row>
    <row r="1520" spans="1:14" x14ac:dyDescent="0.25">
      <c r="A1520" s="1">
        <v>1520</v>
      </c>
      <c r="B1520" s="4">
        <f t="shared" si="46"/>
        <v>1900</v>
      </c>
      <c r="C1520" s="4">
        <f t="shared" si="47"/>
        <v>1</v>
      </c>
      <c r="G1520" s="4" t="s">
        <v>74</v>
      </c>
      <c r="J1520" s="4" t="str">
        <f>IFERROR(VLOOKUP(I1520,Config!$A:$B,2,0),"")</f>
        <v/>
      </c>
      <c r="L1520" s="4" t="str">
        <f>IFERROR(VLOOKUP(I1520,Config!$A:$G,7,0),"")</f>
        <v/>
      </c>
      <c r="M1520" s="4" t="str">
        <f>IFERROR(VLOOKUP(I1520,Config!$A:$D,3,0),"")</f>
        <v/>
      </c>
      <c r="N1520" s="4" t="str">
        <f>IFERROR(VLOOKUP(I1520,Config!$A:$F,6,0),"")</f>
        <v/>
      </c>
    </row>
    <row r="1521" spans="1:14" x14ac:dyDescent="0.25">
      <c r="A1521" s="1">
        <v>1521</v>
      </c>
      <c r="B1521" s="4">
        <f t="shared" si="46"/>
        <v>1900</v>
      </c>
      <c r="C1521" s="4">
        <f t="shared" si="47"/>
        <v>1</v>
      </c>
      <c r="G1521" s="4" t="s">
        <v>74</v>
      </c>
      <c r="J1521" s="4" t="str">
        <f>IFERROR(VLOOKUP(I1521,Config!$A:$B,2,0),"")</f>
        <v/>
      </c>
      <c r="L1521" s="4" t="str">
        <f>IFERROR(VLOOKUP(I1521,Config!$A:$G,7,0),"")</f>
        <v/>
      </c>
      <c r="M1521" s="4" t="str">
        <f>IFERROR(VLOOKUP(I1521,Config!$A:$D,3,0),"")</f>
        <v/>
      </c>
      <c r="N1521" s="4" t="str">
        <f>IFERROR(VLOOKUP(I1521,Config!$A:$F,6,0),"")</f>
        <v/>
      </c>
    </row>
    <row r="1522" spans="1:14" x14ac:dyDescent="0.25">
      <c r="A1522" s="1">
        <v>1522</v>
      </c>
      <c r="B1522" s="4">
        <f t="shared" si="46"/>
        <v>1900</v>
      </c>
      <c r="C1522" s="4">
        <f t="shared" si="47"/>
        <v>1</v>
      </c>
      <c r="G1522" s="4" t="s">
        <v>74</v>
      </c>
      <c r="J1522" s="4" t="str">
        <f>IFERROR(VLOOKUP(I1522,Config!$A:$B,2,0),"")</f>
        <v/>
      </c>
      <c r="L1522" s="4" t="str">
        <f>IFERROR(VLOOKUP(I1522,Config!$A:$G,7,0),"")</f>
        <v/>
      </c>
      <c r="M1522" s="4" t="str">
        <f>IFERROR(VLOOKUP(I1522,Config!$A:$D,3,0),"")</f>
        <v/>
      </c>
      <c r="N1522" s="4" t="str">
        <f>IFERROR(VLOOKUP(I1522,Config!$A:$F,6,0),"")</f>
        <v/>
      </c>
    </row>
    <row r="1523" spans="1:14" x14ac:dyDescent="0.25">
      <c r="A1523" s="1">
        <v>1523</v>
      </c>
      <c r="B1523" s="4">
        <f t="shared" si="46"/>
        <v>1900</v>
      </c>
      <c r="C1523" s="4">
        <f t="shared" si="47"/>
        <v>1</v>
      </c>
      <c r="G1523" s="4" t="s">
        <v>74</v>
      </c>
      <c r="J1523" s="4" t="str">
        <f>IFERROR(VLOOKUP(I1523,Config!$A:$B,2,0),"")</f>
        <v/>
      </c>
      <c r="L1523" s="4" t="str">
        <f>IFERROR(VLOOKUP(I1523,Config!$A:$G,7,0),"")</f>
        <v/>
      </c>
      <c r="M1523" s="4" t="str">
        <f>IFERROR(VLOOKUP(I1523,Config!$A:$D,3,0),"")</f>
        <v/>
      </c>
      <c r="N1523" s="4" t="str">
        <f>IFERROR(VLOOKUP(I1523,Config!$A:$F,6,0),"")</f>
        <v/>
      </c>
    </row>
    <row r="1524" spans="1:14" x14ac:dyDescent="0.25">
      <c r="A1524" s="1">
        <v>1524</v>
      </c>
      <c r="B1524" s="4">
        <f t="shared" si="46"/>
        <v>1900</v>
      </c>
      <c r="C1524" s="4">
        <f t="shared" si="47"/>
        <v>1</v>
      </c>
      <c r="G1524" s="4" t="s">
        <v>74</v>
      </c>
      <c r="J1524" s="4" t="str">
        <f>IFERROR(VLOOKUP(I1524,Config!$A:$B,2,0),"")</f>
        <v/>
      </c>
      <c r="L1524" s="4" t="str">
        <f>IFERROR(VLOOKUP(I1524,Config!$A:$G,7,0),"")</f>
        <v/>
      </c>
      <c r="M1524" s="4" t="str">
        <f>IFERROR(VLOOKUP(I1524,Config!$A:$D,3,0),"")</f>
        <v/>
      </c>
      <c r="N1524" s="4" t="str">
        <f>IFERROR(VLOOKUP(I1524,Config!$A:$F,6,0),"")</f>
        <v/>
      </c>
    </row>
    <row r="1525" spans="1:14" x14ac:dyDescent="0.25">
      <c r="A1525" s="1">
        <v>1525</v>
      </c>
      <c r="B1525" s="4">
        <f t="shared" si="46"/>
        <v>1900</v>
      </c>
      <c r="C1525" s="4">
        <f t="shared" si="47"/>
        <v>1</v>
      </c>
      <c r="G1525" s="4" t="s">
        <v>74</v>
      </c>
      <c r="J1525" s="4" t="str">
        <f>IFERROR(VLOOKUP(I1525,Config!$A:$B,2,0),"")</f>
        <v/>
      </c>
      <c r="L1525" s="4" t="str">
        <f>IFERROR(VLOOKUP(I1525,Config!$A:$G,7,0),"")</f>
        <v/>
      </c>
      <c r="M1525" s="4" t="str">
        <f>IFERROR(VLOOKUP(I1525,Config!$A:$D,3,0),"")</f>
        <v/>
      </c>
      <c r="N1525" s="4" t="str">
        <f>IFERROR(VLOOKUP(I1525,Config!$A:$F,6,0),"")</f>
        <v/>
      </c>
    </row>
    <row r="1526" spans="1:14" x14ac:dyDescent="0.25">
      <c r="A1526" s="1">
        <v>1526</v>
      </c>
      <c r="B1526" s="4">
        <f t="shared" si="46"/>
        <v>1900</v>
      </c>
      <c r="C1526" s="4">
        <f t="shared" si="47"/>
        <v>1</v>
      </c>
      <c r="G1526" s="4" t="s">
        <v>74</v>
      </c>
      <c r="J1526" s="4" t="str">
        <f>IFERROR(VLOOKUP(I1526,Config!$A:$B,2,0),"")</f>
        <v/>
      </c>
      <c r="L1526" s="4" t="str">
        <f>IFERROR(VLOOKUP(I1526,Config!$A:$G,7,0),"")</f>
        <v/>
      </c>
      <c r="M1526" s="4" t="str">
        <f>IFERROR(VLOOKUP(I1526,Config!$A:$D,3,0),"")</f>
        <v/>
      </c>
      <c r="N1526" s="4" t="str">
        <f>IFERROR(VLOOKUP(I1526,Config!$A:$F,6,0),"")</f>
        <v/>
      </c>
    </row>
    <row r="1527" spans="1:14" x14ac:dyDescent="0.25">
      <c r="A1527" s="1">
        <v>1527</v>
      </c>
      <c r="B1527" s="4">
        <f t="shared" si="46"/>
        <v>1900</v>
      </c>
      <c r="C1527" s="4">
        <f t="shared" si="47"/>
        <v>1</v>
      </c>
      <c r="G1527" s="4" t="s">
        <v>74</v>
      </c>
      <c r="J1527" s="4" t="str">
        <f>IFERROR(VLOOKUP(I1527,Config!$A:$B,2,0),"")</f>
        <v/>
      </c>
      <c r="L1527" s="4" t="str">
        <f>IFERROR(VLOOKUP(I1527,Config!$A:$G,7,0),"")</f>
        <v/>
      </c>
      <c r="M1527" s="4" t="str">
        <f>IFERROR(VLOOKUP(I1527,Config!$A:$D,3,0),"")</f>
        <v/>
      </c>
      <c r="N1527" s="4" t="str">
        <f>IFERROR(VLOOKUP(I1527,Config!$A:$F,6,0),"")</f>
        <v/>
      </c>
    </row>
    <row r="1528" spans="1:14" x14ac:dyDescent="0.25">
      <c r="A1528" s="1">
        <v>1528</v>
      </c>
      <c r="B1528" s="4">
        <f t="shared" si="46"/>
        <v>1900</v>
      </c>
      <c r="C1528" s="4">
        <f t="shared" si="47"/>
        <v>1</v>
      </c>
      <c r="G1528" s="4" t="s">
        <v>74</v>
      </c>
      <c r="J1528" s="4" t="str">
        <f>IFERROR(VLOOKUP(I1528,Config!$A:$B,2,0),"")</f>
        <v/>
      </c>
      <c r="L1528" s="4" t="str">
        <f>IFERROR(VLOOKUP(I1528,Config!$A:$G,7,0),"")</f>
        <v/>
      </c>
      <c r="M1528" s="4" t="str">
        <f>IFERROR(VLOOKUP(I1528,Config!$A:$D,3,0),"")</f>
        <v/>
      </c>
      <c r="N1528" s="4" t="str">
        <f>IFERROR(VLOOKUP(I1528,Config!$A:$F,6,0),"")</f>
        <v/>
      </c>
    </row>
    <row r="1529" spans="1:14" x14ac:dyDescent="0.25">
      <c r="A1529" s="1">
        <v>1529</v>
      </c>
      <c r="B1529" s="4">
        <f t="shared" si="46"/>
        <v>1900</v>
      </c>
      <c r="C1529" s="4">
        <f t="shared" si="47"/>
        <v>1</v>
      </c>
      <c r="G1529" s="4" t="s">
        <v>74</v>
      </c>
      <c r="J1529" s="4" t="str">
        <f>IFERROR(VLOOKUP(I1529,Config!$A:$B,2,0),"")</f>
        <v/>
      </c>
      <c r="L1529" s="4" t="str">
        <f>IFERROR(VLOOKUP(I1529,Config!$A:$G,7,0),"")</f>
        <v/>
      </c>
      <c r="M1529" s="4" t="str">
        <f>IFERROR(VLOOKUP(I1529,Config!$A:$D,3,0),"")</f>
        <v/>
      </c>
      <c r="N1529" s="4" t="str">
        <f>IFERROR(VLOOKUP(I1529,Config!$A:$F,6,0),"")</f>
        <v/>
      </c>
    </row>
    <row r="1530" spans="1:14" x14ac:dyDescent="0.25">
      <c r="A1530" s="1">
        <v>1530</v>
      </c>
      <c r="B1530" s="4">
        <f t="shared" si="46"/>
        <v>1900</v>
      </c>
      <c r="C1530" s="4">
        <f t="shared" si="47"/>
        <v>1</v>
      </c>
      <c r="G1530" s="4" t="s">
        <v>74</v>
      </c>
      <c r="J1530" s="4" t="str">
        <f>IFERROR(VLOOKUP(I1530,Config!$A:$B,2,0),"")</f>
        <v/>
      </c>
      <c r="L1530" s="4" t="str">
        <f>IFERROR(VLOOKUP(I1530,Config!$A:$G,7,0),"")</f>
        <v/>
      </c>
      <c r="M1530" s="4" t="str">
        <f>IFERROR(VLOOKUP(I1530,Config!$A:$D,3,0),"")</f>
        <v/>
      </c>
      <c r="N1530" s="4" t="str">
        <f>IFERROR(VLOOKUP(I1530,Config!$A:$F,6,0),"")</f>
        <v/>
      </c>
    </row>
    <row r="1531" spans="1:14" x14ac:dyDescent="0.25">
      <c r="A1531" s="1">
        <v>1531</v>
      </c>
      <c r="B1531" s="4">
        <f t="shared" si="46"/>
        <v>1900</v>
      </c>
      <c r="C1531" s="4">
        <f t="shared" si="47"/>
        <v>1</v>
      </c>
      <c r="G1531" s="4" t="s">
        <v>74</v>
      </c>
      <c r="J1531" s="4" t="str">
        <f>IFERROR(VLOOKUP(I1531,Config!$A:$B,2,0),"")</f>
        <v/>
      </c>
      <c r="L1531" s="4" t="str">
        <f>IFERROR(VLOOKUP(I1531,Config!$A:$G,7,0),"")</f>
        <v/>
      </c>
      <c r="M1531" s="4" t="str">
        <f>IFERROR(VLOOKUP(I1531,Config!$A:$D,3,0),"")</f>
        <v/>
      </c>
      <c r="N1531" s="4" t="str">
        <f>IFERROR(VLOOKUP(I1531,Config!$A:$F,6,0),"")</f>
        <v/>
      </c>
    </row>
    <row r="1532" spans="1:14" x14ac:dyDescent="0.25">
      <c r="A1532" s="1">
        <v>1532</v>
      </c>
      <c r="B1532" s="4">
        <f t="shared" si="46"/>
        <v>1900</v>
      </c>
      <c r="C1532" s="4">
        <f t="shared" si="47"/>
        <v>1</v>
      </c>
      <c r="G1532" s="4" t="s">
        <v>74</v>
      </c>
      <c r="J1532" s="4" t="str">
        <f>IFERROR(VLOOKUP(I1532,Config!$A:$B,2,0),"")</f>
        <v/>
      </c>
      <c r="L1532" s="4" t="str">
        <f>IFERROR(VLOOKUP(I1532,Config!$A:$G,7,0),"")</f>
        <v/>
      </c>
      <c r="M1532" s="4" t="str">
        <f>IFERROR(VLOOKUP(I1532,Config!$A:$D,3,0),"")</f>
        <v/>
      </c>
      <c r="N1532" s="4" t="str">
        <f>IFERROR(VLOOKUP(I1532,Config!$A:$F,6,0),"")</f>
        <v/>
      </c>
    </row>
    <row r="1533" spans="1:14" x14ac:dyDescent="0.25">
      <c r="A1533" s="1">
        <v>1533</v>
      </c>
      <c r="B1533" s="4">
        <f t="shared" si="46"/>
        <v>1900</v>
      </c>
      <c r="C1533" s="4">
        <f t="shared" si="47"/>
        <v>1</v>
      </c>
      <c r="G1533" s="4" t="s">
        <v>74</v>
      </c>
      <c r="J1533" s="4" t="str">
        <f>IFERROR(VLOOKUP(I1533,Config!$A:$B,2,0),"")</f>
        <v/>
      </c>
      <c r="L1533" s="4" t="str">
        <f>IFERROR(VLOOKUP(I1533,Config!$A:$G,7,0),"")</f>
        <v/>
      </c>
      <c r="M1533" s="4" t="str">
        <f>IFERROR(VLOOKUP(I1533,Config!$A:$D,3,0),"")</f>
        <v/>
      </c>
      <c r="N1533" s="4" t="str">
        <f>IFERROR(VLOOKUP(I1533,Config!$A:$F,6,0),"")</f>
        <v/>
      </c>
    </row>
    <row r="1534" spans="1:14" x14ac:dyDescent="0.25">
      <c r="A1534" s="1">
        <v>1534</v>
      </c>
      <c r="B1534" s="4">
        <f t="shared" si="46"/>
        <v>1900</v>
      </c>
      <c r="C1534" s="4">
        <f t="shared" si="47"/>
        <v>1</v>
      </c>
      <c r="G1534" s="4" t="s">
        <v>74</v>
      </c>
      <c r="J1534" s="4" t="str">
        <f>IFERROR(VLOOKUP(I1534,Config!$A:$B,2,0),"")</f>
        <v/>
      </c>
      <c r="L1534" s="4" t="str">
        <f>IFERROR(VLOOKUP(I1534,Config!$A:$G,7,0),"")</f>
        <v/>
      </c>
      <c r="M1534" s="4" t="str">
        <f>IFERROR(VLOOKUP(I1534,Config!$A:$D,3,0),"")</f>
        <v/>
      </c>
      <c r="N1534" s="4" t="str">
        <f>IFERROR(VLOOKUP(I1534,Config!$A:$F,6,0),"")</f>
        <v/>
      </c>
    </row>
    <row r="1535" spans="1:14" x14ac:dyDescent="0.25">
      <c r="A1535" s="1">
        <v>1535</v>
      </c>
      <c r="B1535" s="4">
        <f t="shared" si="46"/>
        <v>1900</v>
      </c>
      <c r="C1535" s="4">
        <f t="shared" si="47"/>
        <v>1</v>
      </c>
      <c r="G1535" s="4" t="s">
        <v>74</v>
      </c>
      <c r="J1535" s="4" t="str">
        <f>IFERROR(VLOOKUP(I1535,Config!$A:$B,2,0),"")</f>
        <v/>
      </c>
      <c r="L1535" s="4" t="str">
        <f>IFERROR(VLOOKUP(I1535,Config!$A:$G,7,0),"")</f>
        <v/>
      </c>
      <c r="M1535" s="4" t="str">
        <f>IFERROR(VLOOKUP(I1535,Config!$A:$D,3,0),"")</f>
        <v/>
      </c>
      <c r="N1535" s="4" t="str">
        <f>IFERROR(VLOOKUP(I1535,Config!$A:$F,6,0),"")</f>
        <v/>
      </c>
    </row>
    <row r="1536" spans="1:14" x14ac:dyDescent="0.25">
      <c r="A1536" s="1">
        <v>1536</v>
      </c>
      <c r="B1536" s="4">
        <f t="shared" si="46"/>
        <v>1900</v>
      </c>
      <c r="C1536" s="4">
        <f t="shared" si="47"/>
        <v>1</v>
      </c>
      <c r="G1536" s="4" t="s">
        <v>74</v>
      </c>
      <c r="J1536" s="4" t="str">
        <f>IFERROR(VLOOKUP(I1536,Config!$A:$B,2,0),"")</f>
        <v/>
      </c>
      <c r="L1536" s="4" t="str">
        <f>IFERROR(VLOOKUP(I1536,Config!$A:$G,7,0),"")</f>
        <v/>
      </c>
      <c r="M1536" s="4" t="str">
        <f>IFERROR(VLOOKUP(I1536,Config!$A:$D,3,0),"")</f>
        <v/>
      </c>
      <c r="N1536" s="4" t="str">
        <f>IFERROR(VLOOKUP(I1536,Config!$A:$F,6,0),"")</f>
        <v/>
      </c>
    </row>
    <row r="1537" spans="1:14" x14ac:dyDescent="0.25">
      <c r="A1537" s="1">
        <v>1537</v>
      </c>
      <c r="B1537" s="4">
        <f t="shared" ref="B1537:B1600" si="48">YEAR(D1537)</f>
        <v>1900</v>
      </c>
      <c r="C1537" s="4">
        <f t="shared" ref="C1537:C1600" si="49">MONTH(D1537)</f>
        <v>1</v>
      </c>
      <c r="G1537" s="4" t="s">
        <v>74</v>
      </c>
      <c r="J1537" s="4" t="str">
        <f>IFERROR(VLOOKUP(I1537,Config!$A:$B,2,0),"")</f>
        <v/>
      </c>
      <c r="L1537" s="4" t="str">
        <f>IFERROR(VLOOKUP(I1537,Config!$A:$G,7,0),"")</f>
        <v/>
      </c>
      <c r="M1537" s="4" t="str">
        <f>IFERROR(VLOOKUP(I1537,Config!$A:$D,3,0),"")</f>
        <v/>
      </c>
      <c r="N1537" s="4" t="str">
        <f>IFERROR(VLOOKUP(I1537,Config!$A:$F,6,0),"")</f>
        <v/>
      </c>
    </row>
    <row r="1538" spans="1:14" x14ac:dyDescent="0.25">
      <c r="A1538" s="1">
        <v>1538</v>
      </c>
      <c r="B1538" s="4">
        <f t="shared" si="48"/>
        <v>1900</v>
      </c>
      <c r="C1538" s="4">
        <f t="shared" si="49"/>
        <v>1</v>
      </c>
      <c r="G1538" s="4" t="s">
        <v>74</v>
      </c>
      <c r="J1538" s="4" t="str">
        <f>IFERROR(VLOOKUP(I1538,Config!$A:$B,2,0),"")</f>
        <v/>
      </c>
      <c r="L1538" s="4" t="str">
        <f>IFERROR(VLOOKUP(I1538,Config!$A:$G,7,0),"")</f>
        <v/>
      </c>
      <c r="M1538" s="4" t="str">
        <f>IFERROR(VLOOKUP(I1538,Config!$A:$D,3,0),"")</f>
        <v/>
      </c>
      <c r="N1538" s="4" t="str">
        <f>IFERROR(VLOOKUP(I1538,Config!$A:$F,6,0),"")</f>
        <v/>
      </c>
    </row>
    <row r="1539" spans="1:14" x14ac:dyDescent="0.25">
      <c r="A1539" s="1">
        <v>1539</v>
      </c>
      <c r="B1539" s="4">
        <f t="shared" si="48"/>
        <v>1900</v>
      </c>
      <c r="C1539" s="4">
        <f t="shared" si="49"/>
        <v>1</v>
      </c>
      <c r="G1539" s="4" t="s">
        <v>74</v>
      </c>
      <c r="J1539" s="4" t="str">
        <f>IFERROR(VLOOKUP(I1539,Config!$A:$B,2,0),"")</f>
        <v/>
      </c>
      <c r="L1539" s="4" t="str">
        <f>IFERROR(VLOOKUP(I1539,Config!$A:$G,7,0),"")</f>
        <v/>
      </c>
      <c r="M1539" s="4" t="str">
        <f>IFERROR(VLOOKUP(I1539,Config!$A:$D,3,0),"")</f>
        <v/>
      </c>
      <c r="N1539" s="4" t="str">
        <f>IFERROR(VLOOKUP(I1539,Config!$A:$F,6,0),"")</f>
        <v/>
      </c>
    </row>
    <row r="1540" spans="1:14" x14ac:dyDescent="0.25">
      <c r="A1540" s="1">
        <v>1540</v>
      </c>
      <c r="B1540" s="4">
        <f t="shared" si="48"/>
        <v>1900</v>
      </c>
      <c r="C1540" s="4">
        <f t="shared" si="49"/>
        <v>1</v>
      </c>
      <c r="G1540" s="4" t="s">
        <v>74</v>
      </c>
      <c r="J1540" s="4" t="str">
        <f>IFERROR(VLOOKUP(I1540,Config!$A:$B,2,0),"")</f>
        <v/>
      </c>
      <c r="L1540" s="4" t="str">
        <f>IFERROR(VLOOKUP(I1540,Config!$A:$G,7,0),"")</f>
        <v/>
      </c>
      <c r="M1540" s="4" t="str">
        <f>IFERROR(VLOOKUP(I1540,Config!$A:$D,3,0),"")</f>
        <v/>
      </c>
      <c r="N1540" s="4" t="str">
        <f>IFERROR(VLOOKUP(I1540,Config!$A:$F,6,0),"")</f>
        <v/>
      </c>
    </row>
    <row r="1541" spans="1:14" x14ac:dyDescent="0.25">
      <c r="A1541" s="1">
        <v>1541</v>
      </c>
      <c r="B1541" s="4">
        <f t="shared" si="48"/>
        <v>1900</v>
      </c>
      <c r="C1541" s="4">
        <f t="shared" si="49"/>
        <v>1</v>
      </c>
      <c r="G1541" s="4" t="s">
        <v>74</v>
      </c>
      <c r="J1541" s="4" t="str">
        <f>IFERROR(VLOOKUP(I1541,Config!$A:$B,2,0),"")</f>
        <v/>
      </c>
      <c r="L1541" s="4" t="str">
        <f>IFERROR(VLOOKUP(I1541,Config!$A:$G,7,0),"")</f>
        <v/>
      </c>
      <c r="M1541" s="4" t="str">
        <f>IFERROR(VLOOKUP(I1541,Config!$A:$D,3,0),"")</f>
        <v/>
      </c>
      <c r="N1541" s="4" t="str">
        <f>IFERROR(VLOOKUP(I1541,Config!$A:$F,6,0),"")</f>
        <v/>
      </c>
    </row>
    <row r="1542" spans="1:14" x14ac:dyDescent="0.25">
      <c r="A1542" s="1">
        <v>1542</v>
      </c>
      <c r="B1542" s="4">
        <f t="shared" si="48"/>
        <v>1900</v>
      </c>
      <c r="C1542" s="4">
        <f t="shared" si="49"/>
        <v>1</v>
      </c>
      <c r="G1542" s="4" t="s">
        <v>74</v>
      </c>
      <c r="J1542" s="4" t="str">
        <f>IFERROR(VLOOKUP(I1542,Config!$A:$B,2,0),"")</f>
        <v/>
      </c>
      <c r="L1542" s="4" t="str">
        <f>IFERROR(VLOOKUP(I1542,Config!$A:$G,7,0),"")</f>
        <v/>
      </c>
      <c r="M1542" s="4" t="str">
        <f>IFERROR(VLOOKUP(I1542,Config!$A:$D,3,0),"")</f>
        <v/>
      </c>
      <c r="N1542" s="4" t="str">
        <f>IFERROR(VLOOKUP(I1542,Config!$A:$F,6,0),"")</f>
        <v/>
      </c>
    </row>
    <row r="1543" spans="1:14" x14ac:dyDescent="0.25">
      <c r="A1543" s="1">
        <v>1543</v>
      </c>
      <c r="B1543" s="4">
        <f t="shared" si="48"/>
        <v>1900</v>
      </c>
      <c r="C1543" s="4">
        <f t="shared" si="49"/>
        <v>1</v>
      </c>
      <c r="G1543" s="4" t="s">
        <v>74</v>
      </c>
      <c r="J1543" s="4" t="str">
        <f>IFERROR(VLOOKUP(I1543,Config!$A:$B,2,0),"")</f>
        <v/>
      </c>
      <c r="L1543" s="4" t="str">
        <f>IFERROR(VLOOKUP(I1543,Config!$A:$G,7,0),"")</f>
        <v/>
      </c>
      <c r="M1543" s="4" t="str">
        <f>IFERROR(VLOOKUP(I1543,Config!$A:$D,3,0),"")</f>
        <v/>
      </c>
      <c r="N1543" s="4" t="str">
        <f>IFERROR(VLOOKUP(I1543,Config!$A:$F,6,0),"")</f>
        <v/>
      </c>
    </row>
    <row r="1544" spans="1:14" x14ac:dyDescent="0.25">
      <c r="A1544" s="1">
        <v>1544</v>
      </c>
      <c r="B1544" s="4">
        <f t="shared" si="48"/>
        <v>1900</v>
      </c>
      <c r="C1544" s="4">
        <f t="shared" si="49"/>
        <v>1</v>
      </c>
      <c r="G1544" s="4" t="s">
        <v>74</v>
      </c>
      <c r="J1544" s="4" t="str">
        <f>IFERROR(VLOOKUP(I1544,Config!$A:$B,2,0),"")</f>
        <v/>
      </c>
      <c r="L1544" s="4" t="str">
        <f>IFERROR(VLOOKUP(I1544,Config!$A:$G,7,0),"")</f>
        <v/>
      </c>
      <c r="M1544" s="4" t="str">
        <f>IFERROR(VLOOKUP(I1544,Config!$A:$D,3,0),"")</f>
        <v/>
      </c>
      <c r="N1544" s="4" t="str">
        <f>IFERROR(VLOOKUP(I1544,Config!$A:$F,6,0),"")</f>
        <v/>
      </c>
    </row>
    <row r="1545" spans="1:14" x14ac:dyDescent="0.25">
      <c r="A1545" s="1">
        <v>1545</v>
      </c>
      <c r="B1545" s="4">
        <f t="shared" si="48"/>
        <v>1900</v>
      </c>
      <c r="C1545" s="4">
        <f t="shared" si="49"/>
        <v>1</v>
      </c>
      <c r="G1545" s="4" t="s">
        <v>74</v>
      </c>
      <c r="J1545" s="4" t="str">
        <f>IFERROR(VLOOKUP(I1545,Config!$A:$B,2,0),"")</f>
        <v/>
      </c>
      <c r="L1545" s="4" t="str">
        <f>IFERROR(VLOOKUP(I1545,Config!$A:$G,7,0),"")</f>
        <v/>
      </c>
      <c r="M1545" s="4" t="str">
        <f>IFERROR(VLOOKUP(I1545,Config!$A:$D,3,0),"")</f>
        <v/>
      </c>
      <c r="N1545" s="4" t="str">
        <f>IFERROR(VLOOKUP(I1545,Config!$A:$F,6,0),"")</f>
        <v/>
      </c>
    </row>
    <row r="1546" spans="1:14" x14ac:dyDescent="0.25">
      <c r="A1546" s="1">
        <v>1546</v>
      </c>
      <c r="B1546" s="4">
        <f t="shared" si="48"/>
        <v>1900</v>
      </c>
      <c r="C1546" s="4">
        <f t="shared" si="49"/>
        <v>1</v>
      </c>
      <c r="G1546" s="4" t="s">
        <v>74</v>
      </c>
      <c r="J1546" s="4" t="str">
        <f>IFERROR(VLOOKUP(I1546,Config!$A:$B,2,0),"")</f>
        <v/>
      </c>
      <c r="L1546" s="4" t="str">
        <f>IFERROR(VLOOKUP(I1546,Config!$A:$G,7,0),"")</f>
        <v/>
      </c>
      <c r="M1546" s="4" t="str">
        <f>IFERROR(VLOOKUP(I1546,Config!$A:$D,3,0),"")</f>
        <v/>
      </c>
      <c r="N1546" s="4" t="str">
        <f>IFERROR(VLOOKUP(I1546,Config!$A:$F,6,0),"")</f>
        <v/>
      </c>
    </row>
    <row r="1547" spans="1:14" x14ac:dyDescent="0.25">
      <c r="A1547" s="1">
        <v>1547</v>
      </c>
      <c r="B1547" s="4">
        <f t="shared" si="48"/>
        <v>1900</v>
      </c>
      <c r="C1547" s="4">
        <f t="shared" si="49"/>
        <v>1</v>
      </c>
      <c r="G1547" s="4" t="s">
        <v>74</v>
      </c>
      <c r="J1547" s="4" t="str">
        <f>IFERROR(VLOOKUP(I1547,Config!$A:$B,2,0),"")</f>
        <v/>
      </c>
      <c r="L1547" s="4" t="str">
        <f>IFERROR(VLOOKUP(I1547,Config!$A:$G,7,0),"")</f>
        <v/>
      </c>
      <c r="M1547" s="4" t="str">
        <f>IFERROR(VLOOKUP(I1547,Config!$A:$D,3,0),"")</f>
        <v/>
      </c>
      <c r="N1547" s="4" t="str">
        <f>IFERROR(VLOOKUP(I1547,Config!$A:$F,6,0),"")</f>
        <v/>
      </c>
    </row>
    <row r="1548" spans="1:14" x14ac:dyDescent="0.25">
      <c r="A1548" s="1">
        <v>1548</v>
      </c>
      <c r="B1548" s="4">
        <f t="shared" si="48"/>
        <v>1900</v>
      </c>
      <c r="C1548" s="4">
        <f t="shared" si="49"/>
        <v>1</v>
      </c>
      <c r="G1548" s="4" t="s">
        <v>74</v>
      </c>
      <c r="J1548" s="4" t="str">
        <f>IFERROR(VLOOKUP(I1548,Config!$A:$B,2,0),"")</f>
        <v/>
      </c>
      <c r="L1548" s="4" t="str">
        <f>IFERROR(VLOOKUP(I1548,Config!$A:$G,7,0),"")</f>
        <v/>
      </c>
      <c r="M1548" s="4" t="str">
        <f>IFERROR(VLOOKUP(I1548,Config!$A:$D,3,0),"")</f>
        <v/>
      </c>
      <c r="N1548" s="4" t="str">
        <f>IFERROR(VLOOKUP(I1548,Config!$A:$F,6,0),"")</f>
        <v/>
      </c>
    </row>
    <row r="1549" spans="1:14" x14ac:dyDescent="0.25">
      <c r="A1549" s="1">
        <v>1549</v>
      </c>
      <c r="B1549" s="4">
        <f t="shared" si="48"/>
        <v>1900</v>
      </c>
      <c r="C1549" s="4">
        <f t="shared" si="49"/>
        <v>1</v>
      </c>
      <c r="G1549" s="4" t="s">
        <v>74</v>
      </c>
      <c r="J1549" s="4" t="str">
        <f>IFERROR(VLOOKUP(I1549,Config!$A:$B,2,0),"")</f>
        <v/>
      </c>
      <c r="L1549" s="4" t="str">
        <f>IFERROR(VLOOKUP(I1549,Config!$A:$G,7,0),"")</f>
        <v/>
      </c>
      <c r="M1549" s="4" t="str">
        <f>IFERROR(VLOOKUP(I1549,Config!$A:$D,3,0),"")</f>
        <v/>
      </c>
      <c r="N1549" s="4" t="str">
        <f>IFERROR(VLOOKUP(I1549,Config!$A:$F,6,0),"")</f>
        <v/>
      </c>
    </row>
    <row r="1550" spans="1:14" x14ac:dyDescent="0.25">
      <c r="A1550" s="1">
        <v>1550</v>
      </c>
      <c r="B1550" s="4">
        <f t="shared" si="48"/>
        <v>1900</v>
      </c>
      <c r="C1550" s="4">
        <f t="shared" si="49"/>
        <v>1</v>
      </c>
      <c r="G1550" s="4" t="s">
        <v>74</v>
      </c>
      <c r="J1550" s="4" t="str">
        <f>IFERROR(VLOOKUP(I1550,Config!$A:$B,2,0),"")</f>
        <v/>
      </c>
      <c r="L1550" s="4" t="str">
        <f>IFERROR(VLOOKUP(I1550,Config!$A:$G,7,0),"")</f>
        <v/>
      </c>
      <c r="M1550" s="4" t="str">
        <f>IFERROR(VLOOKUP(I1550,Config!$A:$D,3,0),"")</f>
        <v/>
      </c>
      <c r="N1550" s="4" t="str">
        <f>IFERROR(VLOOKUP(I1550,Config!$A:$F,6,0),"")</f>
        <v/>
      </c>
    </row>
    <row r="1551" spans="1:14" x14ac:dyDescent="0.25">
      <c r="A1551" s="1">
        <v>1551</v>
      </c>
      <c r="B1551" s="4">
        <f t="shared" si="48"/>
        <v>1900</v>
      </c>
      <c r="C1551" s="4">
        <f t="shared" si="49"/>
        <v>1</v>
      </c>
      <c r="G1551" s="4" t="s">
        <v>74</v>
      </c>
      <c r="J1551" s="4" t="str">
        <f>IFERROR(VLOOKUP(I1551,Config!$A:$B,2,0),"")</f>
        <v/>
      </c>
      <c r="L1551" s="4" t="str">
        <f>IFERROR(VLOOKUP(I1551,Config!$A:$G,7,0),"")</f>
        <v/>
      </c>
      <c r="M1551" s="4" t="str">
        <f>IFERROR(VLOOKUP(I1551,Config!$A:$D,3,0),"")</f>
        <v/>
      </c>
      <c r="N1551" s="4" t="str">
        <f>IFERROR(VLOOKUP(I1551,Config!$A:$F,6,0),"")</f>
        <v/>
      </c>
    </row>
    <row r="1552" spans="1:14" x14ac:dyDescent="0.25">
      <c r="A1552" s="1">
        <v>1552</v>
      </c>
      <c r="B1552" s="4">
        <f t="shared" si="48"/>
        <v>1900</v>
      </c>
      <c r="C1552" s="4">
        <f t="shared" si="49"/>
        <v>1</v>
      </c>
      <c r="G1552" s="4" t="s">
        <v>74</v>
      </c>
      <c r="J1552" s="4" t="str">
        <f>IFERROR(VLOOKUP(I1552,Config!$A:$B,2,0),"")</f>
        <v/>
      </c>
      <c r="L1552" s="4" t="str">
        <f>IFERROR(VLOOKUP(I1552,Config!$A:$G,7,0),"")</f>
        <v/>
      </c>
      <c r="M1552" s="4" t="str">
        <f>IFERROR(VLOOKUP(I1552,Config!$A:$D,3,0),"")</f>
        <v/>
      </c>
      <c r="N1552" s="4" t="str">
        <f>IFERROR(VLOOKUP(I1552,Config!$A:$F,6,0),"")</f>
        <v/>
      </c>
    </row>
    <row r="1553" spans="1:14" x14ac:dyDescent="0.25">
      <c r="A1553" s="1">
        <v>1553</v>
      </c>
      <c r="B1553" s="4">
        <f t="shared" si="48"/>
        <v>1900</v>
      </c>
      <c r="C1553" s="4">
        <f t="shared" si="49"/>
        <v>1</v>
      </c>
      <c r="G1553" s="4" t="s">
        <v>74</v>
      </c>
      <c r="J1553" s="4" t="str">
        <f>IFERROR(VLOOKUP(I1553,Config!$A:$B,2,0),"")</f>
        <v/>
      </c>
      <c r="L1553" s="4" t="str">
        <f>IFERROR(VLOOKUP(I1553,Config!$A:$G,7,0),"")</f>
        <v/>
      </c>
      <c r="M1553" s="4" t="str">
        <f>IFERROR(VLOOKUP(I1553,Config!$A:$D,3,0),"")</f>
        <v/>
      </c>
      <c r="N1553" s="4" t="str">
        <f>IFERROR(VLOOKUP(I1553,Config!$A:$F,6,0),"")</f>
        <v/>
      </c>
    </row>
    <row r="1554" spans="1:14" x14ac:dyDescent="0.25">
      <c r="A1554" s="1">
        <v>1554</v>
      </c>
      <c r="B1554" s="4">
        <f t="shared" si="48"/>
        <v>1900</v>
      </c>
      <c r="C1554" s="4">
        <f t="shared" si="49"/>
        <v>1</v>
      </c>
      <c r="G1554" s="4" t="s">
        <v>74</v>
      </c>
      <c r="J1554" s="4" t="str">
        <f>IFERROR(VLOOKUP(I1554,Config!$A:$B,2,0),"")</f>
        <v/>
      </c>
      <c r="L1554" s="4" t="str">
        <f>IFERROR(VLOOKUP(I1554,Config!$A:$G,7,0),"")</f>
        <v/>
      </c>
      <c r="M1554" s="4" t="str">
        <f>IFERROR(VLOOKUP(I1554,Config!$A:$D,3,0),"")</f>
        <v/>
      </c>
      <c r="N1554" s="4" t="str">
        <f>IFERROR(VLOOKUP(I1554,Config!$A:$F,6,0),"")</f>
        <v/>
      </c>
    </row>
    <row r="1555" spans="1:14" x14ac:dyDescent="0.25">
      <c r="A1555" s="1">
        <v>1555</v>
      </c>
      <c r="B1555" s="4">
        <f t="shared" si="48"/>
        <v>1900</v>
      </c>
      <c r="C1555" s="4">
        <f t="shared" si="49"/>
        <v>1</v>
      </c>
      <c r="G1555" s="4" t="s">
        <v>74</v>
      </c>
      <c r="J1555" s="4" t="str">
        <f>IFERROR(VLOOKUP(I1555,Config!$A:$B,2,0),"")</f>
        <v/>
      </c>
      <c r="L1555" s="4" t="str">
        <f>IFERROR(VLOOKUP(I1555,Config!$A:$G,7,0),"")</f>
        <v/>
      </c>
      <c r="M1555" s="4" t="str">
        <f>IFERROR(VLOOKUP(I1555,Config!$A:$D,3,0),"")</f>
        <v/>
      </c>
      <c r="N1555" s="4" t="str">
        <f>IFERROR(VLOOKUP(I1555,Config!$A:$F,6,0),"")</f>
        <v/>
      </c>
    </row>
    <row r="1556" spans="1:14" x14ac:dyDescent="0.25">
      <c r="A1556" s="1">
        <v>1556</v>
      </c>
      <c r="B1556" s="4">
        <f t="shared" si="48"/>
        <v>1900</v>
      </c>
      <c r="C1556" s="4">
        <f t="shared" si="49"/>
        <v>1</v>
      </c>
      <c r="G1556" s="4" t="s">
        <v>74</v>
      </c>
      <c r="J1556" s="4" t="str">
        <f>IFERROR(VLOOKUP(I1556,Config!$A:$B,2,0),"")</f>
        <v/>
      </c>
      <c r="L1556" s="4" t="str">
        <f>IFERROR(VLOOKUP(I1556,Config!$A:$G,7,0),"")</f>
        <v/>
      </c>
      <c r="M1556" s="4" t="str">
        <f>IFERROR(VLOOKUP(I1556,Config!$A:$D,3,0),"")</f>
        <v/>
      </c>
      <c r="N1556" s="4" t="str">
        <f>IFERROR(VLOOKUP(I1556,Config!$A:$F,6,0),"")</f>
        <v/>
      </c>
    </row>
    <row r="1557" spans="1:14" x14ac:dyDescent="0.25">
      <c r="A1557" s="1">
        <v>1557</v>
      </c>
      <c r="B1557" s="4">
        <f t="shared" si="48"/>
        <v>1900</v>
      </c>
      <c r="C1557" s="4">
        <f t="shared" si="49"/>
        <v>1</v>
      </c>
      <c r="G1557" s="4" t="s">
        <v>74</v>
      </c>
      <c r="J1557" s="4" t="str">
        <f>IFERROR(VLOOKUP(I1557,Config!$A:$B,2,0),"")</f>
        <v/>
      </c>
      <c r="L1557" s="4" t="str">
        <f>IFERROR(VLOOKUP(I1557,Config!$A:$G,7,0),"")</f>
        <v/>
      </c>
      <c r="M1557" s="4" t="str">
        <f>IFERROR(VLOOKUP(I1557,Config!$A:$D,3,0),"")</f>
        <v/>
      </c>
      <c r="N1557" s="4" t="str">
        <f>IFERROR(VLOOKUP(I1557,Config!$A:$F,6,0),"")</f>
        <v/>
      </c>
    </row>
    <row r="1558" spans="1:14" x14ac:dyDescent="0.25">
      <c r="A1558" s="1">
        <v>1558</v>
      </c>
      <c r="B1558" s="4">
        <f t="shared" si="48"/>
        <v>1900</v>
      </c>
      <c r="C1558" s="4">
        <f t="shared" si="49"/>
        <v>1</v>
      </c>
      <c r="G1558" s="4" t="s">
        <v>74</v>
      </c>
      <c r="J1558" s="4" t="str">
        <f>IFERROR(VLOOKUP(I1558,Config!$A:$B,2,0),"")</f>
        <v/>
      </c>
      <c r="L1558" s="4" t="str">
        <f>IFERROR(VLOOKUP(I1558,Config!$A:$G,7,0),"")</f>
        <v/>
      </c>
      <c r="M1558" s="4" t="str">
        <f>IFERROR(VLOOKUP(I1558,Config!$A:$D,3,0),"")</f>
        <v/>
      </c>
      <c r="N1558" s="4" t="str">
        <f>IFERROR(VLOOKUP(I1558,Config!$A:$F,6,0),"")</f>
        <v/>
      </c>
    </row>
    <row r="1559" spans="1:14" x14ac:dyDescent="0.25">
      <c r="A1559" s="1">
        <v>1559</v>
      </c>
      <c r="B1559" s="4">
        <f t="shared" si="48"/>
        <v>1900</v>
      </c>
      <c r="C1559" s="4">
        <f t="shared" si="49"/>
        <v>1</v>
      </c>
      <c r="G1559" s="4" t="s">
        <v>74</v>
      </c>
      <c r="J1559" s="4" t="str">
        <f>IFERROR(VLOOKUP(I1559,Config!$A:$B,2,0),"")</f>
        <v/>
      </c>
      <c r="L1559" s="4" t="str">
        <f>IFERROR(VLOOKUP(I1559,Config!$A:$G,7,0),"")</f>
        <v/>
      </c>
      <c r="M1559" s="4" t="str">
        <f>IFERROR(VLOOKUP(I1559,Config!$A:$D,3,0),"")</f>
        <v/>
      </c>
      <c r="N1559" s="4" t="str">
        <f>IFERROR(VLOOKUP(I1559,Config!$A:$F,6,0),"")</f>
        <v/>
      </c>
    </row>
    <row r="1560" spans="1:14" x14ac:dyDescent="0.25">
      <c r="A1560" s="1">
        <v>1560</v>
      </c>
      <c r="B1560" s="4">
        <f t="shared" si="48"/>
        <v>1900</v>
      </c>
      <c r="C1560" s="4">
        <f t="shared" si="49"/>
        <v>1</v>
      </c>
      <c r="G1560" s="4" t="s">
        <v>74</v>
      </c>
      <c r="J1560" s="4" t="str">
        <f>IFERROR(VLOOKUP(I1560,Config!$A:$B,2,0),"")</f>
        <v/>
      </c>
      <c r="L1560" s="4" t="str">
        <f>IFERROR(VLOOKUP(I1560,Config!$A:$G,7,0),"")</f>
        <v/>
      </c>
      <c r="M1560" s="4" t="str">
        <f>IFERROR(VLOOKUP(I1560,Config!$A:$D,3,0),"")</f>
        <v/>
      </c>
      <c r="N1560" s="4" t="str">
        <f>IFERROR(VLOOKUP(I1560,Config!$A:$F,6,0),"")</f>
        <v/>
      </c>
    </row>
    <row r="1561" spans="1:14" x14ac:dyDescent="0.25">
      <c r="A1561" s="1">
        <v>1561</v>
      </c>
      <c r="B1561" s="4">
        <f t="shared" si="48"/>
        <v>1900</v>
      </c>
      <c r="C1561" s="4">
        <f t="shared" si="49"/>
        <v>1</v>
      </c>
      <c r="G1561" s="4" t="s">
        <v>74</v>
      </c>
      <c r="J1561" s="4" t="str">
        <f>IFERROR(VLOOKUP(I1561,Config!$A:$B,2,0),"")</f>
        <v/>
      </c>
      <c r="L1561" s="4" t="str">
        <f>IFERROR(VLOOKUP(I1561,Config!$A:$G,7,0),"")</f>
        <v/>
      </c>
      <c r="M1561" s="4" t="str">
        <f>IFERROR(VLOOKUP(I1561,Config!$A:$D,3,0),"")</f>
        <v/>
      </c>
      <c r="N1561" s="4" t="str">
        <f>IFERROR(VLOOKUP(I1561,Config!$A:$F,6,0),"")</f>
        <v/>
      </c>
    </row>
    <row r="1562" spans="1:14" x14ac:dyDescent="0.25">
      <c r="A1562" s="1">
        <v>1562</v>
      </c>
      <c r="B1562" s="4">
        <f t="shared" si="48"/>
        <v>1900</v>
      </c>
      <c r="C1562" s="4">
        <f t="shared" si="49"/>
        <v>1</v>
      </c>
      <c r="G1562" s="4" t="s">
        <v>74</v>
      </c>
      <c r="J1562" s="4" t="str">
        <f>IFERROR(VLOOKUP(I1562,Config!$A:$B,2,0),"")</f>
        <v/>
      </c>
      <c r="L1562" s="4" t="str">
        <f>IFERROR(VLOOKUP(I1562,Config!$A:$G,7,0),"")</f>
        <v/>
      </c>
      <c r="M1562" s="4" t="str">
        <f>IFERROR(VLOOKUP(I1562,Config!$A:$D,3,0),"")</f>
        <v/>
      </c>
      <c r="N1562" s="4" t="str">
        <f>IFERROR(VLOOKUP(I1562,Config!$A:$F,6,0),"")</f>
        <v/>
      </c>
    </row>
    <row r="1563" spans="1:14" x14ac:dyDescent="0.25">
      <c r="A1563" s="1">
        <v>1563</v>
      </c>
      <c r="B1563" s="4">
        <f t="shared" si="48"/>
        <v>1900</v>
      </c>
      <c r="C1563" s="4">
        <f t="shared" si="49"/>
        <v>1</v>
      </c>
      <c r="G1563" s="4" t="s">
        <v>74</v>
      </c>
      <c r="J1563" s="4" t="str">
        <f>IFERROR(VLOOKUP(I1563,Config!$A:$B,2,0),"")</f>
        <v/>
      </c>
      <c r="L1563" s="4" t="str">
        <f>IFERROR(VLOOKUP(I1563,Config!$A:$G,7,0),"")</f>
        <v/>
      </c>
      <c r="M1563" s="4" t="str">
        <f>IFERROR(VLOOKUP(I1563,Config!$A:$D,3,0),"")</f>
        <v/>
      </c>
      <c r="N1563" s="4" t="str">
        <f>IFERROR(VLOOKUP(I1563,Config!$A:$F,6,0),"")</f>
        <v/>
      </c>
    </row>
    <row r="1564" spans="1:14" x14ac:dyDescent="0.25">
      <c r="A1564" s="1">
        <v>1564</v>
      </c>
      <c r="B1564" s="4">
        <f t="shared" si="48"/>
        <v>1900</v>
      </c>
      <c r="C1564" s="4">
        <f t="shared" si="49"/>
        <v>1</v>
      </c>
      <c r="G1564" s="4" t="s">
        <v>74</v>
      </c>
      <c r="J1564" s="4" t="str">
        <f>IFERROR(VLOOKUP(I1564,Config!$A:$B,2,0),"")</f>
        <v/>
      </c>
      <c r="L1564" s="4" t="str">
        <f>IFERROR(VLOOKUP(I1564,Config!$A:$G,7,0),"")</f>
        <v/>
      </c>
      <c r="M1564" s="4" t="str">
        <f>IFERROR(VLOOKUP(I1564,Config!$A:$D,3,0),"")</f>
        <v/>
      </c>
      <c r="N1564" s="4" t="str">
        <f>IFERROR(VLOOKUP(I1564,Config!$A:$F,6,0),"")</f>
        <v/>
      </c>
    </row>
    <row r="1565" spans="1:14" x14ac:dyDescent="0.25">
      <c r="A1565" s="1">
        <v>1565</v>
      </c>
      <c r="B1565" s="4">
        <f t="shared" si="48"/>
        <v>1900</v>
      </c>
      <c r="C1565" s="4">
        <f t="shared" si="49"/>
        <v>1</v>
      </c>
      <c r="G1565" s="4" t="s">
        <v>74</v>
      </c>
      <c r="J1565" s="4" t="str">
        <f>IFERROR(VLOOKUP(I1565,Config!$A:$B,2,0),"")</f>
        <v/>
      </c>
      <c r="L1565" s="4" t="str">
        <f>IFERROR(VLOOKUP(I1565,Config!$A:$G,7,0),"")</f>
        <v/>
      </c>
      <c r="M1565" s="4" t="str">
        <f>IFERROR(VLOOKUP(I1565,Config!$A:$D,3,0),"")</f>
        <v/>
      </c>
      <c r="N1565" s="4" t="str">
        <f>IFERROR(VLOOKUP(I1565,Config!$A:$F,6,0),"")</f>
        <v/>
      </c>
    </row>
    <row r="1566" spans="1:14" x14ac:dyDescent="0.25">
      <c r="A1566" s="1">
        <v>1566</v>
      </c>
      <c r="B1566" s="4">
        <f t="shared" si="48"/>
        <v>1900</v>
      </c>
      <c r="C1566" s="4">
        <f t="shared" si="49"/>
        <v>1</v>
      </c>
      <c r="G1566" s="4" t="s">
        <v>74</v>
      </c>
      <c r="J1566" s="4" t="str">
        <f>IFERROR(VLOOKUP(I1566,Config!$A:$B,2,0),"")</f>
        <v/>
      </c>
      <c r="L1566" s="4" t="str">
        <f>IFERROR(VLOOKUP(I1566,Config!$A:$G,7,0),"")</f>
        <v/>
      </c>
      <c r="M1566" s="4" t="str">
        <f>IFERROR(VLOOKUP(I1566,Config!$A:$D,3,0),"")</f>
        <v/>
      </c>
      <c r="N1566" s="4" t="str">
        <f>IFERROR(VLOOKUP(I1566,Config!$A:$F,6,0),"")</f>
        <v/>
      </c>
    </row>
    <row r="1567" spans="1:14" x14ac:dyDescent="0.25">
      <c r="A1567" s="1">
        <v>1567</v>
      </c>
      <c r="B1567" s="4">
        <f t="shared" si="48"/>
        <v>1900</v>
      </c>
      <c r="C1567" s="4">
        <f t="shared" si="49"/>
        <v>1</v>
      </c>
      <c r="G1567" s="4" t="s">
        <v>74</v>
      </c>
      <c r="J1567" s="4" t="str">
        <f>IFERROR(VLOOKUP(I1567,Config!$A:$B,2,0),"")</f>
        <v/>
      </c>
      <c r="L1567" s="4" t="str">
        <f>IFERROR(VLOOKUP(I1567,Config!$A:$G,7,0),"")</f>
        <v/>
      </c>
      <c r="M1567" s="4" t="str">
        <f>IFERROR(VLOOKUP(I1567,Config!$A:$D,3,0),"")</f>
        <v/>
      </c>
      <c r="N1567" s="4" t="str">
        <f>IFERROR(VLOOKUP(I1567,Config!$A:$F,6,0),"")</f>
        <v/>
      </c>
    </row>
    <row r="1568" spans="1:14" x14ac:dyDescent="0.25">
      <c r="A1568" s="1">
        <v>1568</v>
      </c>
      <c r="B1568" s="4">
        <f t="shared" si="48"/>
        <v>1900</v>
      </c>
      <c r="C1568" s="4">
        <f t="shared" si="49"/>
        <v>1</v>
      </c>
      <c r="G1568" s="4" t="s">
        <v>74</v>
      </c>
      <c r="J1568" s="4" t="str">
        <f>IFERROR(VLOOKUP(I1568,Config!$A:$B,2,0),"")</f>
        <v/>
      </c>
      <c r="L1568" s="4" t="str">
        <f>IFERROR(VLOOKUP(I1568,Config!$A:$G,7,0),"")</f>
        <v/>
      </c>
      <c r="M1568" s="4" t="str">
        <f>IFERROR(VLOOKUP(I1568,Config!$A:$D,3,0),"")</f>
        <v/>
      </c>
      <c r="N1568" s="4" t="str">
        <f>IFERROR(VLOOKUP(I1568,Config!$A:$F,6,0),"")</f>
        <v/>
      </c>
    </row>
    <row r="1569" spans="1:14" x14ac:dyDescent="0.25">
      <c r="A1569" s="1">
        <v>1569</v>
      </c>
      <c r="B1569" s="4">
        <f t="shared" si="48"/>
        <v>1900</v>
      </c>
      <c r="C1569" s="4">
        <f t="shared" si="49"/>
        <v>1</v>
      </c>
      <c r="G1569" s="4" t="s">
        <v>74</v>
      </c>
      <c r="J1569" s="4" t="str">
        <f>IFERROR(VLOOKUP(I1569,Config!$A:$B,2,0),"")</f>
        <v/>
      </c>
      <c r="L1569" s="4" t="str">
        <f>IFERROR(VLOOKUP(I1569,Config!$A:$G,7,0),"")</f>
        <v/>
      </c>
      <c r="M1569" s="4" t="str">
        <f>IFERROR(VLOOKUP(I1569,Config!$A:$D,3,0),"")</f>
        <v/>
      </c>
      <c r="N1569" s="4" t="str">
        <f>IFERROR(VLOOKUP(I1569,Config!$A:$F,6,0),"")</f>
        <v/>
      </c>
    </row>
    <row r="1570" spans="1:14" x14ac:dyDescent="0.25">
      <c r="A1570" s="1">
        <v>1570</v>
      </c>
      <c r="B1570" s="4">
        <f t="shared" si="48"/>
        <v>1900</v>
      </c>
      <c r="C1570" s="4">
        <f t="shared" si="49"/>
        <v>1</v>
      </c>
      <c r="G1570" s="4" t="s">
        <v>74</v>
      </c>
      <c r="J1570" s="4" t="str">
        <f>IFERROR(VLOOKUP(I1570,Config!$A:$B,2,0),"")</f>
        <v/>
      </c>
      <c r="L1570" s="4" t="str">
        <f>IFERROR(VLOOKUP(I1570,Config!$A:$G,7,0),"")</f>
        <v/>
      </c>
      <c r="M1570" s="4" t="str">
        <f>IFERROR(VLOOKUP(I1570,Config!$A:$D,3,0),"")</f>
        <v/>
      </c>
      <c r="N1570" s="4" t="str">
        <f>IFERROR(VLOOKUP(I1570,Config!$A:$F,6,0),"")</f>
        <v/>
      </c>
    </row>
    <row r="1571" spans="1:14" x14ac:dyDescent="0.25">
      <c r="A1571" s="1">
        <v>1571</v>
      </c>
      <c r="B1571" s="4">
        <f t="shared" si="48"/>
        <v>1900</v>
      </c>
      <c r="C1571" s="4">
        <f t="shared" si="49"/>
        <v>1</v>
      </c>
      <c r="G1571" s="4" t="s">
        <v>74</v>
      </c>
      <c r="J1571" s="4" t="str">
        <f>IFERROR(VLOOKUP(I1571,Config!$A:$B,2,0),"")</f>
        <v/>
      </c>
      <c r="L1571" s="4" t="str">
        <f>IFERROR(VLOOKUP(I1571,Config!$A:$G,7,0),"")</f>
        <v/>
      </c>
      <c r="M1571" s="4" t="str">
        <f>IFERROR(VLOOKUP(I1571,Config!$A:$D,3,0),"")</f>
        <v/>
      </c>
      <c r="N1571" s="4" t="str">
        <f>IFERROR(VLOOKUP(I1571,Config!$A:$F,6,0),"")</f>
        <v/>
      </c>
    </row>
    <row r="1572" spans="1:14" x14ac:dyDescent="0.25">
      <c r="A1572" s="1">
        <v>1572</v>
      </c>
      <c r="B1572" s="4">
        <f t="shared" si="48"/>
        <v>1900</v>
      </c>
      <c r="C1572" s="4">
        <f t="shared" si="49"/>
        <v>1</v>
      </c>
      <c r="G1572" s="4" t="s">
        <v>74</v>
      </c>
      <c r="J1572" s="4" t="str">
        <f>IFERROR(VLOOKUP(I1572,Config!$A:$B,2,0),"")</f>
        <v/>
      </c>
      <c r="L1572" s="4" t="str">
        <f>IFERROR(VLOOKUP(I1572,Config!$A:$G,7,0),"")</f>
        <v/>
      </c>
      <c r="M1572" s="4" t="str">
        <f>IFERROR(VLOOKUP(I1572,Config!$A:$D,3,0),"")</f>
        <v/>
      </c>
      <c r="N1572" s="4" t="str">
        <f>IFERROR(VLOOKUP(I1572,Config!$A:$F,6,0),"")</f>
        <v/>
      </c>
    </row>
    <row r="1573" spans="1:14" x14ac:dyDescent="0.25">
      <c r="A1573" s="1">
        <v>1573</v>
      </c>
      <c r="B1573" s="4">
        <f t="shared" si="48"/>
        <v>1900</v>
      </c>
      <c r="C1573" s="4">
        <f t="shared" si="49"/>
        <v>1</v>
      </c>
      <c r="G1573" s="4" t="s">
        <v>74</v>
      </c>
      <c r="J1573" s="4" t="str">
        <f>IFERROR(VLOOKUP(I1573,Config!$A:$B,2,0),"")</f>
        <v/>
      </c>
      <c r="L1573" s="4" t="str">
        <f>IFERROR(VLOOKUP(I1573,Config!$A:$G,7,0),"")</f>
        <v/>
      </c>
      <c r="M1573" s="4" t="str">
        <f>IFERROR(VLOOKUP(I1573,Config!$A:$D,3,0),"")</f>
        <v/>
      </c>
      <c r="N1573" s="4" t="str">
        <f>IFERROR(VLOOKUP(I1573,Config!$A:$F,6,0),"")</f>
        <v/>
      </c>
    </row>
    <row r="1574" spans="1:14" x14ac:dyDescent="0.25">
      <c r="A1574" s="1">
        <v>1574</v>
      </c>
      <c r="B1574" s="4">
        <f t="shared" si="48"/>
        <v>1900</v>
      </c>
      <c r="C1574" s="4">
        <f t="shared" si="49"/>
        <v>1</v>
      </c>
      <c r="G1574" s="4" t="s">
        <v>74</v>
      </c>
      <c r="J1574" s="4" t="str">
        <f>IFERROR(VLOOKUP(I1574,Config!$A:$B,2,0),"")</f>
        <v/>
      </c>
      <c r="L1574" s="4" t="str">
        <f>IFERROR(VLOOKUP(I1574,Config!$A:$G,7,0),"")</f>
        <v/>
      </c>
      <c r="M1574" s="4" t="str">
        <f>IFERROR(VLOOKUP(I1574,Config!$A:$D,3,0),"")</f>
        <v/>
      </c>
      <c r="N1574" s="4" t="str">
        <f>IFERROR(VLOOKUP(I1574,Config!$A:$F,6,0),"")</f>
        <v/>
      </c>
    </row>
    <row r="1575" spans="1:14" x14ac:dyDescent="0.25">
      <c r="A1575" s="1">
        <v>1575</v>
      </c>
      <c r="B1575" s="4">
        <f t="shared" si="48"/>
        <v>1900</v>
      </c>
      <c r="C1575" s="4">
        <f t="shared" si="49"/>
        <v>1</v>
      </c>
      <c r="G1575" s="4" t="s">
        <v>74</v>
      </c>
      <c r="J1575" s="4" t="str">
        <f>IFERROR(VLOOKUP(I1575,Config!$A:$B,2,0),"")</f>
        <v/>
      </c>
      <c r="L1575" s="4" t="str">
        <f>IFERROR(VLOOKUP(I1575,Config!$A:$G,7,0),"")</f>
        <v/>
      </c>
      <c r="M1575" s="4" t="str">
        <f>IFERROR(VLOOKUP(I1575,Config!$A:$D,3,0),"")</f>
        <v/>
      </c>
      <c r="N1575" s="4" t="str">
        <f>IFERROR(VLOOKUP(I1575,Config!$A:$F,6,0),"")</f>
        <v/>
      </c>
    </row>
    <row r="1576" spans="1:14" x14ac:dyDescent="0.25">
      <c r="A1576" s="1">
        <v>1576</v>
      </c>
      <c r="B1576" s="4">
        <f t="shared" si="48"/>
        <v>1900</v>
      </c>
      <c r="C1576" s="4">
        <f t="shared" si="49"/>
        <v>1</v>
      </c>
      <c r="G1576" s="4" t="s">
        <v>74</v>
      </c>
      <c r="J1576" s="4" t="str">
        <f>IFERROR(VLOOKUP(I1576,Config!$A:$B,2,0),"")</f>
        <v/>
      </c>
      <c r="L1576" s="4" t="str">
        <f>IFERROR(VLOOKUP(I1576,Config!$A:$G,7,0),"")</f>
        <v/>
      </c>
      <c r="M1576" s="4" t="str">
        <f>IFERROR(VLOOKUP(I1576,Config!$A:$D,3,0),"")</f>
        <v/>
      </c>
      <c r="N1576" s="4" t="str">
        <f>IFERROR(VLOOKUP(I1576,Config!$A:$F,6,0),"")</f>
        <v/>
      </c>
    </row>
    <row r="1577" spans="1:14" x14ac:dyDescent="0.25">
      <c r="A1577" s="1">
        <v>1577</v>
      </c>
      <c r="B1577" s="4">
        <f t="shared" si="48"/>
        <v>1900</v>
      </c>
      <c r="C1577" s="4">
        <f t="shared" si="49"/>
        <v>1</v>
      </c>
      <c r="G1577" s="4" t="s">
        <v>74</v>
      </c>
      <c r="J1577" s="4" t="str">
        <f>IFERROR(VLOOKUP(I1577,Config!$A:$B,2,0),"")</f>
        <v/>
      </c>
      <c r="L1577" s="4" t="str">
        <f>IFERROR(VLOOKUP(I1577,Config!$A:$G,7,0),"")</f>
        <v/>
      </c>
      <c r="M1577" s="4" t="str">
        <f>IFERROR(VLOOKUP(I1577,Config!$A:$D,3,0),"")</f>
        <v/>
      </c>
      <c r="N1577" s="4" t="str">
        <f>IFERROR(VLOOKUP(I1577,Config!$A:$F,6,0),"")</f>
        <v/>
      </c>
    </row>
    <row r="1578" spans="1:14" x14ac:dyDescent="0.25">
      <c r="A1578" s="1">
        <v>1578</v>
      </c>
      <c r="B1578" s="4">
        <f t="shared" si="48"/>
        <v>1900</v>
      </c>
      <c r="C1578" s="4">
        <f t="shared" si="49"/>
        <v>1</v>
      </c>
      <c r="G1578" s="4" t="s">
        <v>74</v>
      </c>
      <c r="J1578" s="4" t="str">
        <f>IFERROR(VLOOKUP(I1578,Config!$A:$B,2,0),"")</f>
        <v/>
      </c>
      <c r="L1578" s="4" t="str">
        <f>IFERROR(VLOOKUP(I1578,Config!$A:$G,7,0),"")</f>
        <v/>
      </c>
      <c r="M1578" s="4" t="str">
        <f>IFERROR(VLOOKUP(I1578,Config!$A:$D,3,0),"")</f>
        <v/>
      </c>
      <c r="N1578" s="4" t="str">
        <f>IFERROR(VLOOKUP(I1578,Config!$A:$F,6,0),"")</f>
        <v/>
      </c>
    </row>
    <row r="1579" spans="1:14" x14ac:dyDescent="0.25">
      <c r="A1579" s="1">
        <v>1579</v>
      </c>
      <c r="B1579" s="4">
        <f t="shared" si="48"/>
        <v>1900</v>
      </c>
      <c r="C1579" s="4">
        <f t="shared" si="49"/>
        <v>1</v>
      </c>
      <c r="G1579" s="4" t="s">
        <v>74</v>
      </c>
      <c r="J1579" s="4" t="str">
        <f>IFERROR(VLOOKUP(I1579,Config!$A:$B,2,0),"")</f>
        <v/>
      </c>
      <c r="L1579" s="4" t="str">
        <f>IFERROR(VLOOKUP(I1579,Config!$A:$G,7,0),"")</f>
        <v/>
      </c>
      <c r="M1579" s="4" t="str">
        <f>IFERROR(VLOOKUP(I1579,Config!$A:$D,3,0),"")</f>
        <v/>
      </c>
      <c r="N1579" s="4" t="str">
        <f>IFERROR(VLOOKUP(I1579,Config!$A:$F,6,0),"")</f>
        <v/>
      </c>
    </row>
    <row r="1580" spans="1:14" x14ac:dyDescent="0.25">
      <c r="A1580" s="1">
        <v>1580</v>
      </c>
      <c r="B1580" s="4">
        <f t="shared" si="48"/>
        <v>1900</v>
      </c>
      <c r="C1580" s="4">
        <f t="shared" si="49"/>
        <v>1</v>
      </c>
      <c r="G1580" s="4" t="s">
        <v>74</v>
      </c>
      <c r="J1580" s="4" t="str">
        <f>IFERROR(VLOOKUP(I1580,Config!$A:$B,2,0),"")</f>
        <v/>
      </c>
      <c r="L1580" s="4" t="str">
        <f>IFERROR(VLOOKUP(I1580,Config!$A:$G,7,0),"")</f>
        <v/>
      </c>
      <c r="M1580" s="4" t="str">
        <f>IFERROR(VLOOKUP(I1580,Config!$A:$D,3,0),"")</f>
        <v/>
      </c>
      <c r="N1580" s="4" t="str">
        <f>IFERROR(VLOOKUP(I1580,Config!$A:$F,6,0),"")</f>
        <v/>
      </c>
    </row>
    <row r="1581" spans="1:14" x14ac:dyDescent="0.25">
      <c r="A1581" s="1">
        <v>1581</v>
      </c>
      <c r="B1581" s="4">
        <f t="shared" si="48"/>
        <v>1900</v>
      </c>
      <c r="C1581" s="4">
        <f t="shared" si="49"/>
        <v>1</v>
      </c>
      <c r="G1581" s="4" t="s">
        <v>74</v>
      </c>
      <c r="J1581" s="4" t="str">
        <f>IFERROR(VLOOKUP(I1581,Config!$A:$B,2,0),"")</f>
        <v/>
      </c>
      <c r="L1581" s="4" t="str">
        <f>IFERROR(VLOOKUP(I1581,Config!$A:$G,7,0),"")</f>
        <v/>
      </c>
      <c r="M1581" s="4" t="str">
        <f>IFERROR(VLOOKUP(I1581,Config!$A:$D,3,0),"")</f>
        <v/>
      </c>
      <c r="N1581" s="4" t="str">
        <f>IFERROR(VLOOKUP(I1581,Config!$A:$F,6,0),"")</f>
        <v/>
      </c>
    </row>
    <row r="1582" spans="1:14" x14ac:dyDescent="0.25">
      <c r="A1582" s="1">
        <v>1582</v>
      </c>
      <c r="B1582" s="4">
        <f t="shared" si="48"/>
        <v>1900</v>
      </c>
      <c r="C1582" s="4">
        <f t="shared" si="49"/>
        <v>1</v>
      </c>
      <c r="G1582" s="4" t="s">
        <v>74</v>
      </c>
      <c r="J1582" s="4" t="str">
        <f>IFERROR(VLOOKUP(I1582,Config!$A:$B,2,0),"")</f>
        <v/>
      </c>
      <c r="L1582" s="4" t="str">
        <f>IFERROR(VLOOKUP(I1582,Config!$A:$G,7,0),"")</f>
        <v/>
      </c>
      <c r="M1582" s="4" t="str">
        <f>IFERROR(VLOOKUP(I1582,Config!$A:$D,3,0),"")</f>
        <v/>
      </c>
      <c r="N1582" s="4" t="str">
        <f>IFERROR(VLOOKUP(I1582,Config!$A:$F,6,0),"")</f>
        <v/>
      </c>
    </row>
    <row r="1583" spans="1:14" x14ac:dyDescent="0.25">
      <c r="A1583" s="1">
        <v>1583</v>
      </c>
      <c r="B1583" s="4">
        <f t="shared" si="48"/>
        <v>1900</v>
      </c>
      <c r="C1583" s="4">
        <f t="shared" si="49"/>
        <v>1</v>
      </c>
      <c r="G1583" s="4" t="s">
        <v>74</v>
      </c>
      <c r="J1583" s="4" t="str">
        <f>IFERROR(VLOOKUP(I1583,Config!$A:$B,2,0),"")</f>
        <v/>
      </c>
      <c r="L1583" s="4" t="str">
        <f>IFERROR(VLOOKUP(I1583,Config!$A:$G,7,0),"")</f>
        <v/>
      </c>
      <c r="M1583" s="4" t="str">
        <f>IFERROR(VLOOKUP(I1583,Config!$A:$D,3,0),"")</f>
        <v/>
      </c>
      <c r="N1583" s="4" t="str">
        <f>IFERROR(VLOOKUP(I1583,Config!$A:$F,6,0),"")</f>
        <v/>
      </c>
    </row>
    <row r="1584" spans="1:14" x14ac:dyDescent="0.25">
      <c r="A1584" s="1">
        <v>1584</v>
      </c>
      <c r="B1584" s="4">
        <f t="shared" si="48"/>
        <v>1900</v>
      </c>
      <c r="C1584" s="4">
        <f t="shared" si="49"/>
        <v>1</v>
      </c>
      <c r="G1584" s="4" t="s">
        <v>74</v>
      </c>
      <c r="J1584" s="4" t="str">
        <f>IFERROR(VLOOKUP(I1584,Config!$A:$B,2,0),"")</f>
        <v/>
      </c>
      <c r="L1584" s="4" t="str">
        <f>IFERROR(VLOOKUP(I1584,Config!$A:$G,7,0),"")</f>
        <v/>
      </c>
      <c r="M1584" s="4" t="str">
        <f>IFERROR(VLOOKUP(I1584,Config!$A:$D,3,0),"")</f>
        <v/>
      </c>
      <c r="N1584" s="4" t="str">
        <f>IFERROR(VLOOKUP(I1584,Config!$A:$F,6,0),"")</f>
        <v/>
      </c>
    </row>
    <row r="1585" spans="1:14" x14ac:dyDescent="0.25">
      <c r="A1585" s="1">
        <v>1585</v>
      </c>
      <c r="B1585" s="4">
        <f t="shared" si="48"/>
        <v>1900</v>
      </c>
      <c r="C1585" s="4">
        <f t="shared" si="49"/>
        <v>1</v>
      </c>
      <c r="G1585" s="4" t="s">
        <v>74</v>
      </c>
      <c r="J1585" s="4" t="str">
        <f>IFERROR(VLOOKUP(I1585,Config!$A:$B,2,0),"")</f>
        <v/>
      </c>
      <c r="L1585" s="4" t="str">
        <f>IFERROR(VLOOKUP(I1585,Config!$A:$G,7,0),"")</f>
        <v/>
      </c>
      <c r="M1585" s="4" t="str">
        <f>IFERROR(VLOOKUP(I1585,Config!$A:$D,3,0),"")</f>
        <v/>
      </c>
      <c r="N1585" s="4" t="str">
        <f>IFERROR(VLOOKUP(I1585,Config!$A:$F,6,0),"")</f>
        <v/>
      </c>
    </row>
    <row r="1586" spans="1:14" x14ac:dyDescent="0.25">
      <c r="A1586" s="1">
        <v>1586</v>
      </c>
      <c r="B1586" s="4">
        <f t="shared" si="48"/>
        <v>1900</v>
      </c>
      <c r="C1586" s="4">
        <f t="shared" si="49"/>
        <v>1</v>
      </c>
      <c r="G1586" s="4" t="s">
        <v>74</v>
      </c>
      <c r="J1586" s="4" t="str">
        <f>IFERROR(VLOOKUP(I1586,Config!$A:$B,2,0),"")</f>
        <v/>
      </c>
      <c r="L1586" s="4" t="str">
        <f>IFERROR(VLOOKUP(I1586,Config!$A:$G,7,0),"")</f>
        <v/>
      </c>
      <c r="M1586" s="4" t="str">
        <f>IFERROR(VLOOKUP(I1586,Config!$A:$D,3,0),"")</f>
        <v/>
      </c>
      <c r="N1586" s="4" t="str">
        <f>IFERROR(VLOOKUP(I1586,Config!$A:$F,6,0),"")</f>
        <v/>
      </c>
    </row>
    <row r="1587" spans="1:14" x14ac:dyDescent="0.25">
      <c r="A1587" s="1">
        <v>1587</v>
      </c>
      <c r="B1587" s="4">
        <f t="shared" si="48"/>
        <v>1900</v>
      </c>
      <c r="C1587" s="4">
        <f t="shared" si="49"/>
        <v>1</v>
      </c>
      <c r="G1587" s="4" t="s">
        <v>74</v>
      </c>
      <c r="J1587" s="4" t="str">
        <f>IFERROR(VLOOKUP(I1587,Config!$A:$B,2,0),"")</f>
        <v/>
      </c>
      <c r="L1587" s="4" t="str">
        <f>IFERROR(VLOOKUP(I1587,Config!$A:$G,7,0),"")</f>
        <v/>
      </c>
      <c r="M1587" s="4" t="str">
        <f>IFERROR(VLOOKUP(I1587,Config!$A:$D,3,0),"")</f>
        <v/>
      </c>
      <c r="N1587" s="4" t="str">
        <f>IFERROR(VLOOKUP(I1587,Config!$A:$F,6,0),"")</f>
        <v/>
      </c>
    </row>
    <row r="1588" spans="1:14" x14ac:dyDescent="0.25">
      <c r="A1588" s="1">
        <v>1588</v>
      </c>
      <c r="B1588" s="4">
        <f t="shared" si="48"/>
        <v>1900</v>
      </c>
      <c r="C1588" s="4">
        <f t="shared" si="49"/>
        <v>1</v>
      </c>
      <c r="G1588" s="4" t="s">
        <v>74</v>
      </c>
      <c r="J1588" s="4" t="str">
        <f>IFERROR(VLOOKUP(I1588,Config!$A:$B,2,0),"")</f>
        <v/>
      </c>
      <c r="L1588" s="4" t="str">
        <f>IFERROR(VLOOKUP(I1588,Config!$A:$G,7,0),"")</f>
        <v/>
      </c>
      <c r="M1588" s="4" t="str">
        <f>IFERROR(VLOOKUP(I1588,Config!$A:$D,3,0),"")</f>
        <v/>
      </c>
      <c r="N1588" s="4" t="str">
        <f>IFERROR(VLOOKUP(I1588,Config!$A:$F,6,0),"")</f>
        <v/>
      </c>
    </row>
    <row r="1589" spans="1:14" x14ac:dyDescent="0.25">
      <c r="A1589" s="1">
        <v>1589</v>
      </c>
      <c r="B1589" s="4">
        <f t="shared" si="48"/>
        <v>1900</v>
      </c>
      <c r="C1589" s="4">
        <f t="shared" si="49"/>
        <v>1</v>
      </c>
      <c r="G1589" s="4" t="s">
        <v>74</v>
      </c>
      <c r="J1589" s="4" t="str">
        <f>IFERROR(VLOOKUP(I1589,Config!$A:$B,2,0),"")</f>
        <v/>
      </c>
      <c r="L1589" s="4" t="str">
        <f>IFERROR(VLOOKUP(I1589,Config!$A:$G,7,0),"")</f>
        <v/>
      </c>
      <c r="M1589" s="4" t="str">
        <f>IFERROR(VLOOKUP(I1589,Config!$A:$D,3,0),"")</f>
        <v/>
      </c>
      <c r="N1589" s="4" t="str">
        <f>IFERROR(VLOOKUP(I1589,Config!$A:$F,6,0),"")</f>
        <v/>
      </c>
    </row>
    <row r="1590" spans="1:14" x14ac:dyDescent="0.25">
      <c r="A1590" s="1">
        <v>1590</v>
      </c>
      <c r="B1590" s="4">
        <f t="shared" si="48"/>
        <v>1900</v>
      </c>
      <c r="C1590" s="4">
        <f t="shared" si="49"/>
        <v>1</v>
      </c>
      <c r="G1590" s="4" t="s">
        <v>74</v>
      </c>
      <c r="J1590" s="4" t="str">
        <f>IFERROR(VLOOKUP(I1590,Config!$A:$B,2,0),"")</f>
        <v/>
      </c>
      <c r="L1590" s="4" t="str">
        <f>IFERROR(VLOOKUP(I1590,Config!$A:$G,7,0),"")</f>
        <v/>
      </c>
      <c r="M1590" s="4" t="str">
        <f>IFERROR(VLOOKUP(I1590,Config!$A:$D,3,0),"")</f>
        <v/>
      </c>
      <c r="N1590" s="4" t="str">
        <f>IFERROR(VLOOKUP(I1590,Config!$A:$F,6,0),"")</f>
        <v/>
      </c>
    </row>
    <row r="1591" spans="1:14" x14ac:dyDescent="0.25">
      <c r="A1591" s="1">
        <v>1591</v>
      </c>
      <c r="B1591" s="4">
        <f t="shared" si="48"/>
        <v>1900</v>
      </c>
      <c r="C1591" s="4">
        <f t="shared" si="49"/>
        <v>1</v>
      </c>
      <c r="G1591" s="4" t="s">
        <v>74</v>
      </c>
      <c r="J1591" s="4" t="str">
        <f>IFERROR(VLOOKUP(I1591,Config!$A:$B,2,0),"")</f>
        <v/>
      </c>
      <c r="L1591" s="4" t="str">
        <f>IFERROR(VLOOKUP(I1591,Config!$A:$G,7,0),"")</f>
        <v/>
      </c>
      <c r="M1591" s="4" t="str">
        <f>IFERROR(VLOOKUP(I1591,Config!$A:$D,3,0),"")</f>
        <v/>
      </c>
      <c r="N1591" s="4" t="str">
        <f>IFERROR(VLOOKUP(I1591,Config!$A:$F,6,0),"")</f>
        <v/>
      </c>
    </row>
    <row r="1592" spans="1:14" x14ac:dyDescent="0.25">
      <c r="A1592" s="1">
        <v>1592</v>
      </c>
      <c r="B1592" s="4">
        <f t="shared" si="48"/>
        <v>1900</v>
      </c>
      <c r="C1592" s="4">
        <f t="shared" si="49"/>
        <v>1</v>
      </c>
      <c r="G1592" s="4" t="s">
        <v>74</v>
      </c>
      <c r="J1592" s="4" t="str">
        <f>IFERROR(VLOOKUP(I1592,Config!$A:$B,2,0),"")</f>
        <v/>
      </c>
      <c r="L1592" s="4" t="str">
        <f>IFERROR(VLOOKUP(I1592,Config!$A:$G,7,0),"")</f>
        <v/>
      </c>
      <c r="M1592" s="4" t="str">
        <f>IFERROR(VLOOKUP(I1592,Config!$A:$D,3,0),"")</f>
        <v/>
      </c>
      <c r="N1592" s="4" t="str">
        <f>IFERROR(VLOOKUP(I1592,Config!$A:$F,6,0),"")</f>
        <v/>
      </c>
    </row>
    <row r="1593" spans="1:14" x14ac:dyDescent="0.25">
      <c r="A1593" s="1">
        <v>1593</v>
      </c>
      <c r="B1593" s="4">
        <f t="shared" si="48"/>
        <v>1900</v>
      </c>
      <c r="C1593" s="4">
        <f t="shared" si="49"/>
        <v>1</v>
      </c>
      <c r="G1593" s="4" t="s">
        <v>74</v>
      </c>
      <c r="J1593" s="4" t="str">
        <f>IFERROR(VLOOKUP(I1593,Config!$A:$B,2,0),"")</f>
        <v/>
      </c>
      <c r="L1593" s="4" t="str">
        <f>IFERROR(VLOOKUP(I1593,Config!$A:$G,7,0),"")</f>
        <v/>
      </c>
      <c r="M1593" s="4" t="str">
        <f>IFERROR(VLOOKUP(I1593,Config!$A:$D,3,0),"")</f>
        <v/>
      </c>
      <c r="N1593" s="4" t="str">
        <f>IFERROR(VLOOKUP(I1593,Config!$A:$F,6,0),"")</f>
        <v/>
      </c>
    </row>
    <row r="1594" spans="1:14" x14ac:dyDescent="0.25">
      <c r="A1594" s="1">
        <v>1594</v>
      </c>
      <c r="B1594" s="4">
        <f t="shared" si="48"/>
        <v>1900</v>
      </c>
      <c r="C1594" s="4">
        <f t="shared" si="49"/>
        <v>1</v>
      </c>
      <c r="G1594" s="4" t="s">
        <v>74</v>
      </c>
      <c r="J1594" s="4" t="str">
        <f>IFERROR(VLOOKUP(I1594,Config!$A:$B,2,0),"")</f>
        <v/>
      </c>
      <c r="L1594" s="4" t="str">
        <f>IFERROR(VLOOKUP(I1594,Config!$A:$G,7,0),"")</f>
        <v/>
      </c>
      <c r="M1594" s="4" t="str">
        <f>IFERROR(VLOOKUP(I1594,Config!$A:$D,3,0),"")</f>
        <v/>
      </c>
      <c r="N1594" s="4" t="str">
        <f>IFERROR(VLOOKUP(I1594,Config!$A:$F,6,0),"")</f>
        <v/>
      </c>
    </row>
    <row r="1595" spans="1:14" x14ac:dyDescent="0.25">
      <c r="A1595" s="1">
        <v>1595</v>
      </c>
      <c r="B1595" s="4">
        <f t="shared" si="48"/>
        <v>1900</v>
      </c>
      <c r="C1595" s="4">
        <f t="shared" si="49"/>
        <v>1</v>
      </c>
      <c r="G1595" s="4" t="s">
        <v>74</v>
      </c>
      <c r="J1595" s="4" t="str">
        <f>IFERROR(VLOOKUP(I1595,Config!$A:$B,2,0),"")</f>
        <v/>
      </c>
      <c r="L1595" s="4" t="str">
        <f>IFERROR(VLOOKUP(I1595,Config!$A:$G,7,0),"")</f>
        <v/>
      </c>
      <c r="M1595" s="4" t="str">
        <f>IFERROR(VLOOKUP(I1595,Config!$A:$D,3,0),"")</f>
        <v/>
      </c>
      <c r="N1595" s="4" t="str">
        <f>IFERROR(VLOOKUP(I1595,Config!$A:$F,6,0),"")</f>
        <v/>
      </c>
    </row>
    <row r="1596" spans="1:14" x14ac:dyDescent="0.25">
      <c r="A1596" s="1">
        <v>1596</v>
      </c>
      <c r="B1596" s="4">
        <f t="shared" si="48"/>
        <v>1900</v>
      </c>
      <c r="C1596" s="4">
        <f t="shared" si="49"/>
        <v>1</v>
      </c>
      <c r="G1596" s="4" t="s">
        <v>74</v>
      </c>
      <c r="J1596" s="4" t="str">
        <f>IFERROR(VLOOKUP(I1596,Config!$A:$B,2,0),"")</f>
        <v/>
      </c>
      <c r="L1596" s="4" t="str">
        <f>IFERROR(VLOOKUP(I1596,Config!$A:$G,7,0),"")</f>
        <v/>
      </c>
      <c r="M1596" s="4" t="str">
        <f>IFERROR(VLOOKUP(I1596,Config!$A:$D,3,0),"")</f>
        <v/>
      </c>
      <c r="N1596" s="4" t="str">
        <f>IFERROR(VLOOKUP(I1596,Config!$A:$F,6,0),"")</f>
        <v/>
      </c>
    </row>
    <row r="1597" spans="1:14" x14ac:dyDescent="0.25">
      <c r="A1597" s="1">
        <v>1597</v>
      </c>
      <c r="B1597" s="4">
        <f t="shared" si="48"/>
        <v>1900</v>
      </c>
      <c r="C1597" s="4">
        <f t="shared" si="49"/>
        <v>1</v>
      </c>
      <c r="G1597" s="4" t="s">
        <v>74</v>
      </c>
      <c r="J1597" s="4" t="str">
        <f>IFERROR(VLOOKUP(I1597,Config!$A:$B,2,0),"")</f>
        <v/>
      </c>
      <c r="L1597" s="4" t="str">
        <f>IFERROR(VLOOKUP(I1597,Config!$A:$G,7,0),"")</f>
        <v/>
      </c>
      <c r="M1597" s="4" t="str">
        <f>IFERROR(VLOOKUP(I1597,Config!$A:$D,3,0),"")</f>
        <v/>
      </c>
      <c r="N1597" s="4" t="str">
        <f>IFERROR(VLOOKUP(I1597,Config!$A:$F,6,0),"")</f>
        <v/>
      </c>
    </row>
    <row r="1598" spans="1:14" x14ac:dyDescent="0.25">
      <c r="A1598" s="1">
        <v>1598</v>
      </c>
      <c r="B1598" s="4">
        <f t="shared" si="48"/>
        <v>1900</v>
      </c>
      <c r="C1598" s="4">
        <f t="shared" si="49"/>
        <v>1</v>
      </c>
      <c r="G1598" s="4" t="s">
        <v>74</v>
      </c>
      <c r="J1598" s="4" t="str">
        <f>IFERROR(VLOOKUP(I1598,Config!$A:$B,2,0),"")</f>
        <v/>
      </c>
      <c r="L1598" s="4" t="str">
        <f>IFERROR(VLOOKUP(I1598,Config!$A:$G,7,0),"")</f>
        <v/>
      </c>
      <c r="M1598" s="4" t="str">
        <f>IFERROR(VLOOKUP(I1598,Config!$A:$D,3,0),"")</f>
        <v/>
      </c>
      <c r="N1598" s="4" t="str">
        <f>IFERROR(VLOOKUP(I1598,Config!$A:$F,6,0),"")</f>
        <v/>
      </c>
    </row>
    <row r="1599" spans="1:14" x14ac:dyDescent="0.25">
      <c r="A1599" s="1">
        <v>1599</v>
      </c>
      <c r="B1599" s="4">
        <f t="shared" si="48"/>
        <v>1900</v>
      </c>
      <c r="C1599" s="4">
        <f t="shared" si="49"/>
        <v>1</v>
      </c>
      <c r="G1599" s="4" t="s">
        <v>74</v>
      </c>
      <c r="J1599" s="4" t="str">
        <f>IFERROR(VLOOKUP(I1599,Config!$A:$B,2,0),"")</f>
        <v/>
      </c>
      <c r="L1599" s="4" t="str">
        <f>IFERROR(VLOOKUP(I1599,Config!$A:$G,7,0),"")</f>
        <v/>
      </c>
      <c r="M1599" s="4" t="str">
        <f>IFERROR(VLOOKUP(I1599,Config!$A:$D,3,0),"")</f>
        <v/>
      </c>
      <c r="N1599" s="4" t="str">
        <f>IFERROR(VLOOKUP(I1599,Config!$A:$F,6,0),"")</f>
        <v/>
      </c>
    </row>
    <row r="1600" spans="1:14" x14ac:dyDescent="0.25">
      <c r="A1600" s="1">
        <v>1600</v>
      </c>
      <c r="B1600" s="4">
        <f t="shared" si="48"/>
        <v>1900</v>
      </c>
      <c r="C1600" s="4">
        <f t="shared" si="49"/>
        <v>1</v>
      </c>
      <c r="G1600" s="4" t="s">
        <v>74</v>
      </c>
      <c r="J1600" s="4" t="str">
        <f>IFERROR(VLOOKUP(I1600,Config!$A:$B,2,0),"")</f>
        <v/>
      </c>
      <c r="L1600" s="4" t="str">
        <f>IFERROR(VLOOKUP(I1600,Config!$A:$G,7,0),"")</f>
        <v/>
      </c>
      <c r="M1600" s="4" t="str">
        <f>IFERROR(VLOOKUP(I1600,Config!$A:$D,3,0),"")</f>
        <v/>
      </c>
      <c r="N1600" s="4" t="str">
        <f>IFERROR(VLOOKUP(I1600,Config!$A:$F,6,0),"")</f>
        <v/>
      </c>
    </row>
    <row r="1601" spans="1:14" x14ac:dyDescent="0.25">
      <c r="A1601" s="1">
        <v>1601</v>
      </c>
      <c r="B1601" s="4">
        <f t="shared" ref="B1601:B1664" si="50">YEAR(D1601)</f>
        <v>1900</v>
      </c>
      <c r="C1601" s="4">
        <f t="shared" ref="C1601:C1664" si="51">MONTH(D1601)</f>
        <v>1</v>
      </c>
      <c r="G1601" s="4" t="s">
        <v>74</v>
      </c>
      <c r="J1601" s="4" t="str">
        <f>IFERROR(VLOOKUP(I1601,Config!$A:$B,2,0),"")</f>
        <v/>
      </c>
      <c r="L1601" s="4" t="str">
        <f>IFERROR(VLOOKUP(I1601,Config!$A:$G,7,0),"")</f>
        <v/>
      </c>
      <c r="M1601" s="4" t="str">
        <f>IFERROR(VLOOKUP(I1601,Config!$A:$D,3,0),"")</f>
        <v/>
      </c>
      <c r="N1601" s="4" t="str">
        <f>IFERROR(VLOOKUP(I1601,Config!$A:$F,6,0),"")</f>
        <v/>
      </c>
    </row>
    <row r="1602" spans="1:14" x14ac:dyDescent="0.25">
      <c r="A1602" s="1">
        <v>1602</v>
      </c>
      <c r="B1602" s="4">
        <f t="shared" si="50"/>
        <v>1900</v>
      </c>
      <c r="C1602" s="4">
        <f t="shared" si="51"/>
        <v>1</v>
      </c>
      <c r="G1602" s="4" t="s">
        <v>74</v>
      </c>
      <c r="J1602" s="4" t="str">
        <f>IFERROR(VLOOKUP(I1602,Config!$A:$B,2,0),"")</f>
        <v/>
      </c>
      <c r="L1602" s="4" t="str">
        <f>IFERROR(VLOOKUP(I1602,Config!$A:$G,7,0),"")</f>
        <v/>
      </c>
      <c r="M1602" s="4" t="str">
        <f>IFERROR(VLOOKUP(I1602,Config!$A:$D,3,0),"")</f>
        <v/>
      </c>
      <c r="N1602" s="4" t="str">
        <f>IFERROR(VLOOKUP(I1602,Config!$A:$F,6,0),"")</f>
        <v/>
      </c>
    </row>
    <row r="1603" spans="1:14" x14ac:dyDescent="0.25">
      <c r="A1603" s="1">
        <v>1603</v>
      </c>
      <c r="B1603" s="4">
        <f t="shared" si="50"/>
        <v>1900</v>
      </c>
      <c r="C1603" s="4">
        <f t="shared" si="51"/>
        <v>1</v>
      </c>
      <c r="G1603" s="4" t="s">
        <v>74</v>
      </c>
      <c r="J1603" s="4" t="str">
        <f>IFERROR(VLOOKUP(I1603,Config!$A:$B,2,0),"")</f>
        <v/>
      </c>
      <c r="L1603" s="4" t="str">
        <f>IFERROR(VLOOKUP(I1603,Config!$A:$G,7,0),"")</f>
        <v/>
      </c>
      <c r="M1603" s="4" t="str">
        <f>IFERROR(VLOOKUP(I1603,Config!$A:$D,3,0),"")</f>
        <v/>
      </c>
      <c r="N1603" s="4" t="str">
        <f>IFERROR(VLOOKUP(I1603,Config!$A:$F,6,0),"")</f>
        <v/>
      </c>
    </row>
    <row r="1604" spans="1:14" x14ac:dyDescent="0.25">
      <c r="A1604" s="1">
        <v>1604</v>
      </c>
      <c r="B1604" s="4">
        <f t="shared" si="50"/>
        <v>1900</v>
      </c>
      <c r="C1604" s="4">
        <f t="shared" si="51"/>
        <v>1</v>
      </c>
      <c r="G1604" s="4" t="s">
        <v>74</v>
      </c>
      <c r="J1604" s="4" t="str">
        <f>IFERROR(VLOOKUP(I1604,Config!$A:$B,2,0),"")</f>
        <v/>
      </c>
      <c r="L1604" s="4" t="str">
        <f>IFERROR(VLOOKUP(I1604,Config!$A:$G,7,0),"")</f>
        <v/>
      </c>
      <c r="M1604" s="4" t="str">
        <f>IFERROR(VLOOKUP(I1604,Config!$A:$D,3,0),"")</f>
        <v/>
      </c>
      <c r="N1604" s="4" t="str">
        <f>IFERROR(VLOOKUP(I1604,Config!$A:$F,6,0),"")</f>
        <v/>
      </c>
    </row>
    <row r="1605" spans="1:14" x14ac:dyDescent="0.25">
      <c r="A1605" s="1">
        <v>1605</v>
      </c>
      <c r="B1605" s="4">
        <f t="shared" si="50"/>
        <v>1900</v>
      </c>
      <c r="C1605" s="4">
        <f t="shared" si="51"/>
        <v>1</v>
      </c>
      <c r="G1605" s="4" t="s">
        <v>74</v>
      </c>
      <c r="J1605" s="4" t="str">
        <f>IFERROR(VLOOKUP(I1605,Config!$A:$B,2,0),"")</f>
        <v/>
      </c>
      <c r="L1605" s="4" t="str">
        <f>IFERROR(VLOOKUP(I1605,Config!$A:$G,7,0),"")</f>
        <v/>
      </c>
      <c r="M1605" s="4" t="str">
        <f>IFERROR(VLOOKUP(I1605,Config!$A:$D,3,0),"")</f>
        <v/>
      </c>
      <c r="N1605" s="4" t="str">
        <f>IFERROR(VLOOKUP(I1605,Config!$A:$F,6,0),"")</f>
        <v/>
      </c>
    </row>
    <row r="1606" spans="1:14" x14ac:dyDescent="0.25">
      <c r="A1606" s="1">
        <v>1606</v>
      </c>
      <c r="B1606" s="4">
        <f t="shared" si="50"/>
        <v>1900</v>
      </c>
      <c r="C1606" s="4">
        <f t="shared" si="51"/>
        <v>1</v>
      </c>
      <c r="G1606" s="4" t="s">
        <v>74</v>
      </c>
      <c r="J1606" s="4" t="str">
        <f>IFERROR(VLOOKUP(I1606,Config!$A:$B,2,0),"")</f>
        <v/>
      </c>
      <c r="L1606" s="4" t="str">
        <f>IFERROR(VLOOKUP(I1606,Config!$A:$G,7,0),"")</f>
        <v/>
      </c>
      <c r="M1606" s="4" t="str">
        <f>IFERROR(VLOOKUP(I1606,Config!$A:$D,3,0),"")</f>
        <v/>
      </c>
      <c r="N1606" s="4" t="str">
        <f>IFERROR(VLOOKUP(I1606,Config!$A:$F,6,0),"")</f>
        <v/>
      </c>
    </row>
    <row r="1607" spans="1:14" x14ac:dyDescent="0.25">
      <c r="A1607" s="1">
        <v>1607</v>
      </c>
      <c r="B1607" s="4">
        <f t="shared" si="50"/>
        <v>1900</v>
      </c>
      <c r="C1607" s="4">
        <f t="shared" si="51"/>
        <v>1</v>
      </c>
      <c r="G1607" s="4" t="s">
        <v>74</v>
      </c>
      <c r="J1607" s="4" t="str">
        <f>IFERROR(VLOOKUP(I1607,Config!$A:$B,2,0),"")</f>
        <v/>
      </c>
      <c r="L1607" s="4" t="str">
        <f>IFERROR(VLOOKUP(I1607,Config!$A:$G,7,0),"")</f>
        <v/>
      </c>
      <c r="M1607" s="4" t="str">
        <f>IFERROR(VLOOKUP(I1607,Config!$A:$D,3,0),"")</f>
        <v/>
      </c>
      <c r="N1607" s="4" t="str">
        <f>IFERROR(VLOOKUP(I1607,Config!$A:$F,6,0),"")</f>
        <v/>
      </c>
    </row>
    <row r="1608" spans="1:14" x14ac:dyDescent="0.25">
      <c r="A1608" s="1">
        <v>1608</v>
      </c>
      <c r="B1608" s="4">
        <f t="shared" si="50"/>
        <v>1900</v>
      </c>
      <c r="C1608" s="4">
        <f t="shared" si="51"/>
        <v>1</v>
      </c>
      <c r="G1608" s="4" t="s">
        <v>74</v>
      </c>
      <c r="J1608" s="4" t="str">
        <f>IFERROR(VLOOKUP(I1608,Config!$A:$B,2,0),"")</f>
        <v/>
      </c>
      <c r="L1608" s="4" t="str">
        <f>IFERROR(VLOOKUP(I1608,Config!$A:$G,7,0),"")</f>
        <v/>
      </c>
      <c r="M1608" s="4" t="str">
        <f>IFERROR(VLOOKUP(I1608,Config!$A:$D,3,0),"")</f>
        <v/>
      </c>
      <c r="N1608" s="4" t="str">
        <f>IFERROR(VLOOKUP(I1608,Config!$A:$F,6,0),"")</f>
        <v/>
      </c>
    </row>
    <row r="1609" spans="1:14" x14ac:dyDescent="0.25">
      <c r="A1609" s="1">
        <v>1609</v>
      </c>
      <c r="B1609" s="4">
        <f t="shared" si="50"/>
        <v>1900</v>
      </c>
      <c r="C1609" s="4">
        <f t="shared" si="51"/>
        <v>1</v>
      </c>
      <c r="G1609" s="4" t="s">
        <v>74</v>
      </c>
      <c r="J1609" s="4" t="str">
        <f>IFERROR(VLOOKUP(I1609,Config!$A:$B,2,0),"")</f>
        <v/>
      </c>
      <c r="L1609" s="4" t="str">
        <f>IFERROR(VLOOKUP(I1609,Config!$A:$G,7,0),"")</f>
        <v/>
      </c>
      <c r="M1609" s="4" t="str">
        <f>IFERROR(VLOOKUP(I1609,Config!$A:$D,3,0),"")</f>
        <v/>
      </c>
      <c r="N1609" s="4" t="str">
        <f>IFERROR(VLOOKUP(I1609,Config!$A:$F,6,0),"")</f>
        <v/>
      </c>
    </row>
    <row r="1610" spans="1:14" x14ac:dyDescent="0.25">
      <c r="A1610" s="1">
        <v>1610</v>
      </c>
      <c r="B1610" s="4">
        <f t="shared" si="50"/>
        <v>1900</v>
      </c>
      <c r="C1610" s="4">
        <f t="shared" si="51"/>
        <v>1</v>
      </c>
      <c r="G1610" s="4" t="s">
        <v>74</v>
      </c>
      <c r="J1610" s="4" t="str">
        <f>IFERROR(VLOOKUP(I1610,Config!$A:$B,2,0),"")</f>
        <v/>
      </c>
      <c r="L1610" s="4" t="str">
        <f>IFERROR(VLOOKUP(I1610,Config!$A:$G,7,0),"")</f>
        <v/>
      </c>
      <c r="M1610" s="4" t="str">
        <f>IFERROR(VLOOKUP(I1610,Config!$A:$D,3,0),"")</f>
        <v/>
      </c>
      <c r="N1610" s="4" t="str">
        <f>IFERROR(VLOOKUP(I1610,Config!$A:$F,6,0),"")</f>
        <v/>
      </c>
    </row>
    <row r="1611" spans="1:14" x14ac:dyDescent="0.25">
      <c r="A1611" s="1">
        <v>1611</v>
      </c>
      <c r="B1611" s="4">
        <f t="shared" si="50"/>
        <v>1900</v>
      </c>
      <c r="C1611" s="4">
        <f t="shared" si="51"/>
        <v>1</v>
      </c>
      <c r="G1611" s="4" t="s">
        <v>74</v>
      </c>
      <c r="J1611" s="4" t="str">
        <f>IFERROR(VLOOKUP(I1611,Config!$A:$B,2,0),"")</f>
        <v/>
      </c>
      <c r="L1611" s="4" t="str">
        <f>IFERROR(VLOOKUP(I1611,Config!$A:$G,7,0),"")</f>
        <v/>
      </c>
      <c r="M1611" s="4" t="str">
        <f>IFERROR(VLOOKUP(I1611,Config!$A:$D,3,0),"")</f>
        <v/>
      </c>
      <c r="N1611" s="4" t="str">
        <f>IFERROR(VLOOKUP(I1611,Config!$A:$F,6,0),"")</f>
        <v/>
      </c>
    </row>
    <row r="1612" spans="1:14" x14ac:dyDescent="0.25">
      <c r="A1612" s="1">
        <v>1612</v>
      </c>
      <c r="B1612" s="4">
        <f t="shared" si="50"/>
        <v>1900</v>
      </c>
      <c r="C1612" s="4">
        <f t="shared" si="51"/>
        <v>1</v>
      </c>
      <c r="G1612" s="4" t="s">
        <v>74</v>
      </c>
      <c r="J1612" s="4" t="str">
        <f>IFERROR(VLOOKUP(I1612,Config!$A:$B,2,0),"")</f>
        <v/>
      </c>
      <c r="L1612" s="4" t="str">
        <f>IFERROR(VLOOKUP(I1612,Config!$A:$G,7,0),"")</f>
        <v/>
      </c>
      <c r="M1612" s="4" t="str">
        <f>IFERROR(VLOOKUP(I1612,Config!$A:$D,3,0),"")</f>
        <v/>
      </c>
      <c r="N1612" s="4" t="str">
        <f>IFERROR(VLOOKUP(I1612,Config!$A:$F,6,0),"")</f>
        <v/>
      </c>
    </row>
    <row r="1613" spans="1:14" x14ac:dyDescent="0.25">
      <c r="A1613" s="1">
        <v>1613</v>
      </c>
      <c r="B1613" s="4">
        <f t="shared" si="50"/>
        <v>1900</v>
      </c>
      <c r="C1613" s="4">
        <f t="shared" si="51"/>
        <v>1</v>
      </c>
      <c r="G1613" s="4" t="s">
        <v>74</v>
      </c>
      <c r="J1613" s="4" t="str">
        <f>IFERROR(VLOOKUP(I1613,Config!$A:$B,2,0),"")</f>
        <v/>
      </c>
      <c r="L1613" s="4" t="str">
        <f>IFERROR(VLOOKUP(I1613,Config!$A:$G,7,0),"")</f>
        <v/>
      </c>
      <c r="M1613" s="4" t="str">
        <f>IFERROR(VLOOKUP(I1613,Config!$A:$D,3,0),"")</f>
        <v/>
      </c>
      <c r="N1613" s="4" t="str">
        <f>IFERROR(VLOOKUP(I1613,Config!$A:$F,6,0),"")</f>
        <v/>
      </c>
    </row>
    <row r="1614" spans="1:14" x14ac:dyDescent="0.25">
      <c r="A1614" s="1">
        <v>1614</v>
      </c>
      <c r="B1614" s="4">
        <f t="shared" si="50"/>
        <v>1900</v>
      </c>
      <c r="C1614" s="4">
        <f t="shared" si="51"/>
        <v>1</v>
      </c>
      <c r="G1614" s="4" t="s">
        <v>74</v>
      </c>
      <c r="J1614" s="4" t="str">
        <f>IFERROR(VLOOKUP(I1614,Config!$A:$B,2,0),"")</f>
        <v/>
      </c>
      <c r="L1614" s="4" t="str">
        <f>IFERROR(VLOOKUP(I1614,Config!$A:$G,7,0),"")</f>
        <v/>
      </c>
      <c r="M1614" s="4" t="str">
        <f>IFERROR(VLOOKUP(I1614,Config!$A:$D,3,0),"")</f>
        <v/>
      </c>
      <c r="N1614" s="4" t="str">
        <f>IFERROR(VLOOKUP(I1614,Config!$A:$F,6,0),"")</f>
        <v/>
      </c>
    </row>
    <row r="1615" spans="1:14" x14ac:dyDescent="0.25">
      <c r="A1615" s="1">
        <v>1615</v>
      </c>
      <c r="B1615" s="4">
        <f t="shared" si="50"/>
        <v>1900</v>
      </c>
      <c r="C1615" s="4">
        <f t="shared" si="51"/>
        <v>1</v>
      </c>
      <c r="G1615" s="4" t="s">
        <v>74</v>
      </c>
      <c r="J1615" s="4" t="str">
        <f>IFERROR(VLOOKUP(I1615,Config!$A:$B,2,0),"")</f>
        <v/>
      </c>
      <c r="L1615" s="4" t="str">
        <f>IFERROR(VLOOKUP(I1615,Config!$A:$G,7,0),"")</f>
        <v/>
      </c>
      <c r="M1615" s="4" t="str">
        <f>IFERROR(VLOOKUP(I1615,Config!$A:$D,3,0),"")</f>
        <v/>
      </c>
      <c r="N1615" s="4" t="str">
        <f>IFERROR(VLOOKUP(I1615,Config!$A:$F,6,0),"")</f>
        <v/>
      </c>
    </row>
    <row r="1616" spans="1:14" x14ac:dyDescent="0.25">
      <c r="A1616" s="1">
        <v>1616</v>
      </c>
      <c r="B1616" s="4">
        <f t="shared" si="50"/>
        <v>1900</v>
      </c>
      <c r="C1616" s="4">
        <f t="shared" si="51"/>
        <v>1</v>
      </c>
      <c r="G1616" s="4" t="s">
        <v>74</v>
      </c>
      <c r="J1616" s="4" t="str">
        <f>IFERROR(VLOOKUP(I1616,Config!$A:$B,2,0),"")</f>
        <v/>
      </c>
      <c r="L1616" s="4" t="str">
        <f>IFERROR(VLOOKUP(I1616,Config!$A:$G,7,0),"")</f>
        <v/>
      </c>
      <c r="M1616" s="4" t="str">
        <f>IFERROR(VLOOKUP(I1616,Config!$A:$D,3,0),"")</f>
        <v/>
      </c>
      <c r="N1616" s="4" t="str">
        <f>IFERROR(VLOOKUP(I1616,Config!$A:$F,6,0),"")</f>
        <v/>
      </c>
    </row>
    <row r="1617" spans="1:14" x14ac:dyDescent="0.25">
      <c r="A1617" s="1">
        <v>1617</v>
      </c>
      <c r="B1617" s="4">
        <f t="shared" si="50"/>
        <v>1900</v>
      </c>
      <c r="C1617" s="4">
        <f t="shared" si="51"/>
        <v>1</v>
      </c>
      <c r="G1617" s="4" t="s">
        <v>74</v>
      </c>
      <c r="J1617" s="4" t="str">
        <f>IFERROR(VLOOKUP(I1617,Config!$A:$B,2,0),"")</f>
        <v/>
      </c>
      <c r="L1617" s="4" t="str">
        <f>IFERROR(VLOOKUP(I1617,Config!$A:$G,7,0),"")</f>
        <v/>
      </c>
      <c r="M1617" s="4" t="str">
        <f>IFERROR(VLOOKUP(I1617,Config!$A:$D,3,0),"")</f>
        <v/>
      </c>
      <c r="N1617" s="4" t="str">
        <f>IFERROR(VLOOKUP(I1617,Config!$A:$F,6,0),"")</f>
        <v/>
      </c>
    </row>
    <row r="1618" spans="1:14" x14ac:dyDescent="0.25">
      <c r="A1618" s="1">
        <v>1618</v>
      </c>
      <c r="B1618" s="4">
        <f t="shared" si="50"/>
        <v>1900</v>
      </c>
      <c r="C1618" s="4">
        <f t="shared" si="51"/>
        <v>1</v>
      </c>
      <c r="G1618" s="4" t="s">
        <v>74</v>
      </c>
      <c r="J1618" s="4" t="str">
        <f>IFERROR(VLOOKUP(I1618,Config!$A:$B,2,0),"")</f>
        <v/>
      </c>
      <c r="L1618" s="4" t="str">
        <f>IFERROR(VLOOKUP(I1618,Config!$A:$G,7,0),"")</f>
        <v/>
      </c>
      <c r="M1618" s="4" t="str">
        <f>IFERROR(VLOOKUP(I1618,Config!$A:$D,3,0),"")</f>
        <v/>
      </c>
      <c r="N1618" s="4" t="str">
        <f>IFERROR(VLOOKUP(I1618,Config!$A:$F,6,0),"")</f>
        <v/>
      </c>
    </row>
    <row r="1619" spans="1:14" x14ac:dyDescent="0.25">
      <c r="A1619" s="1">
        <v>1619</v>
      </c>
      <c r="B1619" s="4">
        <f t="shared" si="50"/>
        <v>1900</v>
      </c>
      <c r="C1619" s="4">
        <f t="shared" si="51"/>
        <v>1</v>
      </c>
      <c r="G1619" s="4" t="s">
        <v>74</v>
      </c>
      <c r="J1619" s="4" t="str">
        <f>IFERROR(VLOOKUP(I1619,Config!$A:$B,2,0),"")</f>
        <v/>
      </c>
      <c r="L1619" s="4" t="str">
        <f>IFERROR(VLOOKUP(I1619,Config!$A:$G,7,0),"")</f>
        <v/>
      </c>
      <c r="M1619" s="4" t="str">
        <f>IFERROR(VLOOKUP(I1619,Config!$A:$D,3,0),"")</f>
        <v/>
      </c>
      <c r="N1619" s="4" t="str">
        <f>IFERROR(VLOOKUP(I1619,Config!$A:$F,6,0),"")</f>
        <v/>
      </c>
    </row>
    <row r="1620" spans="1:14" x14ac:dyDescent="0.25">
      <c r="A1620" s="1">
        <v>1620</v>
      </c>
      <c r="B1620" s="4">
        <f t="shared" si="50"/>
        <v>1900</v>
      </c>
      <c r="C1620" s="4">
        <f t="shared" si="51"/>
        <v>1</v>
      </c>
      <c r="G1620" s="4" t="s">
        <v>74</v>
      </c>
      <c r="J1620" s="4" t="str">
        <f>IFERROR(VLOOKUP(I1620,Config!$A:$B,2,0),"")</f>
        <v/>
      </c>
      <c r="L1620" s="4" t="str">
        <f>IFERROR(VLOOKUP(I1620,Config!$A:$G,7,0),"")</f>
        <v/>
      </c>
      <c r="M1620" s="4" t="str">
        <f>IFERROR(VLOOKUP(I1620,Config!$A:$D,3,0),"")</f>
        <v/>
      </c>
      <c r="N1620" s="4" t="str">
        <f>IFERROR(VLOOKUP(I1620,Config!$A:$F,6,0),"")</f>
        <v/>
      </c>
    </row>
    <row r="1621" spans="1:14" x14ac:dyDescent="0.25">
      <c r="A1621" s="1">
        <v>1621</v>
      </c>
      <c r="B1621" s="4">
        <f t="shared" si="50"/>
        <v>1900</v>
      </c>
      <c r="C1621" s="4">
        <f t="shared" si="51"/>
        <v>1</v>
      </c>
      <c r="G1621" s="4" t="s">
        <v>74</v>
      </c>
      <c r="J1621" s="4" t="str">
        <f>IFERROR(VLOOKUP(I1621,Config!$A:$B,2,0),"")</f>
        <v/>
      </c>
      <c r="L1621" s="4" t="str">
        <f>IFERROR(VLOOKUP(I1621,Config!$A:$G,7,0),"")</f>
        <v/>
      </c>
      <c r="M1621" s="4" t="str">
        <f>IFERROR(VLOOKUP(I1621,Config!$A:$D,3,0),"")</f>
        <v/>
      </c>
      <c r="N1621" s="4" t="str">
        <f>IFERROR(VLOOKUP(I1621,Config!$A:$F,6,0),"")</f>
        <v/>
      </c>
    </row>
    <row r="1622" spans="1:14" x14ac:dyDescent="0.25">
      <c r="A1622" s="1">
        <v>1622</v>
      </c>
      <c r="B1622" s="4">
        <f t="shared" si="50"/>
        <v>1900</v>
      </c>
      <c r="C1622" s="4">
        <f t="shared" si="51"/>
        <v>1</v>
      </c>
      <c r="G1622" s="4" t="s">
        <v>74</v>
      </c>
      <c r="J1622" s="4" t="str">
        <f>IFERROR(VLOOKUP(I1622,Config!$A:$B,2,0),"")</f>
        <v/>
      </c>
      <c r="L1622" s="4" t="str">
        <f>IFERROR(VLOOKUP(I1622,Config!$A:$G,7,0),"")</f>
        <v/>
      </c>
      <c r="M1622" s="4" t="str">
        <f>IFERROR(VLOOKUP(I1622,Config!$A:$D,3,0),"")</f>
        <v/>
      </c>
      <c r="N1622" s="4" t="str">
        <f>IFERROR(VLOOKUP(I1622,Config!$A:$F,6,0),"")</f>
        <v/>
      </c>
    </row>
    <row r="1623" spans="1:14" x14ac:dyDescent="0.25">
      <c r="A1623" s="1">
        <v>1623</v>
      </c>
      <c r="B1623" s="4">
        <f t="shared" si="50"/>
        <v>1900</v>
      </c>
      <c r="C1623" s="4">
        <f t="shared" si="51"/>
        <v>1</v>
      </c>
      <c r="G1623" s="4" t="s">
        <v>74</v>
      </c>
      <c r="J1623" s="4" t="str">
        <f>IFERROR(VLOOKUP(I1623,Config!$A:$B,2,0),"")</f>
        <v/>
      </c>
      <c r="L1623" s="4" t="str">
        <f>IFERROR(VLOOKUP(I1623,Config!$A:$G,7,0),"")</f>
        <v/>
      </c>
      <c r="M1623" s="4" t="str">
        <f>IFERROR(VLOOKUP(I1623,Config!$A:$D,3,0),"")</f>
        <v/>
      </c>
      <c r="N1623" s="4" t="str">
        <f>IFERROR(VLOOKUP(I1623,Config!$A:$F,6,0),"")</f>
        <v/>
      </c>
    </row>
    <row r="1624" spans="1:14" x14ac:dyDescent="0.25">
      <c r="A1624" s="1">
        <v>1624</v>
      </c>
      <c r="B1624" s="4">
        <f t="shared" si="50"/>
        <v>1900</v>
      </c>
      <c r="C1624" s="4">
        <f t="shared" si="51"/>
        <v>1</v>
      </c>
      <c r="G1624" s="4" t="s">
        <v>74</v>
      </c>
      <c r="J1624" s="4" t="str">
        <f>IFERROR(VLOOKUP(I1624,Config!$A:$B,2,0),"")</f>
        <v/>
      </c>
      <c r="L1624" s="4" t="str">
        <f>IFERROR(VLOOKUP(I1624,Config!$A:$G,7,0),"")</f>
        <v/>
      </c>
      <c r="M1624" s="4" t="str">
        <f>IFERROR(VLOOKUP(I1624,Config!$A:$D,3,0),"")</f>
        <v/>
      </c>
      <c r="N1624" s="4" t="str">
        <f>IFERROR(VLOOKUP(I1624,Config!$A:$F,6,0),"")</f>
        <v/>
      </c>
    </row>
    <row r="1625" spans="1:14" x14ac:dyDescent="0.25">
      <c r="A1625" s="1">
        <v>1625</v>
      </c>
      <c r="B1625" s="4">
        <f t="shared" si="50"/>
        <v>1900</v>
      </c>
      <c r="C1625" s="4">
        <f t="shared" si="51"/>
        <v>1</v>
      </c>
      <c r="G1625" s="4" t="s">
        <v>74</v>
      </c>
      <c r="J1625" s="4" t="str">
        <f>IFERROR(VLOOKUP(I1625,Config!$A:$B,2,0),"")</f>
        <v/>
      </c>
      <c r="L1625" s="4" t="str">
        <f>IFERROR(VLOOKUP(I1625,Config!$A:$G,7,0),"")</f>
        <v/>
      </c>
      <c r="M1625" s="4" t="str">
        <f>IFERROR(VLOOKUP(I1625,Config!$A:$D,3,0),"")</f>
        <v/>
      </c>
      <c r="N1625" s="4" t="str">
        <f>IFERROR(VLOOKUP(I1625,Config!$A:$F,6,0),"")</f>
        <v/>
      </c>
    </row>
    <row r="1626" spans="1:14" x14ac:dyDescent="0.25">
      <c r="A1626" s="1">
        <v>1626</v>
      </c>
      <c r="B1626" s="4">
        <f t="shared" si="50"/>
        <v>1900</v>
      </c>
      <c r="C1626" s="4">
        <f t="shared" si="51"/>
        <v>1</v>
      </c>
      <c r="G1626" s="4" t="s">
        <v>74</v>
      </c>
      <c r="J1626" s="4" t="str">
        <f>IFERROR(VLOOKUP(I1626,Config!$A:$B,2,0),"")</f>
        <v/>
      </c>
      <c r="L1626" s="4" t="str">
        <f>IFERROR(VLOOKUP(I1626,Config!$A:$G,7,0),"")</f>
        <v/>
      </c>
      <c r="M1626" s="4" t="str">
        <f>IFERROR(VLOOKUP(I1626,Config!$A:$D,3,0),"")</f>
        <v/>
      </c>
      <c r="N1626" s="4" t="str">
        <f>IFERROR(VLOOKUP(I1626,Config!$A:$F,6,0),"")</f>
        <v/>
      </c>
    </row>
    <row r="1627" spans="1:14" x14ac:dyDescent="0.25">
      <c r="A1627" s="1">
        <v>1627</v>
      </c>
      <c r="B1627" s="4">
        <f t="shared" si="50"/>
        <v>1900</v>
      </c>
      <c r="C1627" s="4">
        <f t="shared" si="51"/>
        <v>1</v>
      </c>
      <c r="G1627" s="4" t="s">
        <v>74</v>
      </c>
      <c r="J1627" s="4" t="str">
        <f>IFERROR(VLOOKUP(I1627,Config!$A:$B,2,0),"")</f>
        <v/>
      </c>
      <c r="L1627" s="4" t="str">
        <f>IFERROR(VLOOKUP(I1627,Config!$A:$G,7,0),"")</f>
        <v/>
      </c>
      <c r="M1627" s="4" t="str">
        <f>IFERROR(VLOOKUP(I1627,Config!$A:$D,3,0),"")</f>
        <v/>
      </c>
      <c r="N1627" s="4" t="str">
        <f>IFERROR(VLOOKUP(I1627,Config!$A:$F,6,0),"")</f>
        <v/>
      </c>
    </row>
    <row r="1628" spans="1:14" x14ac:dyDescent="0.25">
      <c r="A1628" s="1">
        <v>1628</v>
      </c>
      <c r="B1628" s="4">
        <f t="shared" si="50"/>
        <v>1900</v>
      </c>
      <c r="C1628" s="4">
        <f t="shared" si="51"/>
        <v>1</v>
      </c>
      <c r="G1628" s="4" t="s">
        <v>74</v>
      </c>
      <c r="J1628" s="4" t="str">
        <f>IFERROR(VLOOKUP(I1628,Config!$A:$B,2,0),"")</f>
        <v/>
      </c>
      <c r="L1628" s="4" t="str">
        <f>IFERROR(VLOOKUP(I1628,Config!$A:$G,7,0),"")</f>
        <v/>
      </c>
      <c r="M1628" s="4" t="str">
        <f>IFERROR(VLOOKUP(I1628,Config!$A:$D,3,0),"")</f>
        <v/>
      </c>
      <c r="N1628" s="4" t="str">
        <f>IFERROR(VLOOKUP(I1628,Config!$A:$F,6,0),"")</f>
        <v/>
      </c>
    </row>
    <row r="1629" spans="1:14" x14ac:dyDescent="0.25">
      <c r="A1629" s="1">
        <v>1629</v>
      </c>
      <c r="B1629" s="4">
        <f t="shared" si="50"/>
        <v>1900</v>
      </c>
      <c r="C1629" s="4">
        <f t="shared" si="51"/>
        <v>1</v>
      </c>
      <c r="G1629" s="4" t="s">
        <v>74</v>
      </c>
      <c r="J1629" s="4" t="str">
        <f>IFERROR(VLOOKUP(I1629,Config!$A:$B,2,0),"")</f>
        <v/>
      </c>
      <c r="L1629" s="4" t="str">
        <f>IFERROR(VLOOKUP(I1629,Config!$A:$G,7,0),"")</f>
        <v/>
      </c>
      <c r="M1629" s="4" t="str">
        <f>IFERROR(VLOOKUP(I1629,Config!$A:$D,3,0),"")</f>
        <v/>
      </c>
      <c r="N1629" s="4" t="str">
        <f>IFERROR(VLOOKUP(I1629,Config!$A:$F,6,0),"")</f>
        <v/>
      </c>
    </row>
    <row r="1630" spans="1:14" x14ac:dyDescent="0.25">
      <c r="A1630" s="1">
        <v>1630</v>
      </c>
      <c r="B1630" s="4">
        <f t="shared" si="50"/>
        <v>1900</v>
      </c>
      <c r="C1630" s="4">
        <f t="shared" si="51"/>
        <v>1</v>
      </c>
      <c r="G1630" s="4" t="s">
        <v>74</v>
      </c>
      <c r="J1630" s="4" t="str">
        <f>IFERROR(VLOOKUP(I1630,Config!$A:$B,2,0),"")</f>
        <v/>
      </c>
      <c r="L1630" s="4" t="str">
        <f>IFERROR(VLOOKUP(I1630,Config!$A:$G,7,0),"")</f>
        <v/>
      </c>
      <c r="M1630" s="4" t="str">
        <f>IFERROR(VLOOKUP(I1630,Config!$A:$D,3,0),"")</f>
        <v/>
      </c>
      <c r="N1630" s="4" t="str">
        <f>IFERROR(VLOOKUP(I1630,Config!$A:$F,6,0),"")</f>
        <v/>
      </c>
    </row>
    <row r="1631" spans="1:14" x14ac:dyDescent="0.25">
      <c r="A1631" s="1">
        <v>1631</v>
      </c>
      <c r="B1631" s="4">
        <f t="shared" si="50"/>
        <v>1900</v>
      </c>
      <c r="C1631" s="4">
        <f t="shared" si="51"/>
        <v>1</v>
      </c>
      <c r="G1631" s="4" t="s">
        <v>74</v>
      </c>
      <c r="J1631" s="4" t="str">
        <f>IFERROR(VLOOKUP(I1631,Config!$A:$B,2,0),"")</f>
        <v/>
      </c>
      <c r="L1631" s="4" t="str">
        <f>IFERROR(VLOOKUP(I1631,Config!$A:$G,7,0),"")</f>
        <v/>
      </c>
      <c r="M1631" s="4" t="str">
        <f>IFERROR(VLOOKUP(I1631,Config!$A:$D,3,0),"")</f>
        <v/>
      </c>
      <c r="N1631" s="4" t="str">
        <f>IFERROR(VLOOKUP(I1631,Config!$A:$F,6,0),"")</f>
        <v/>
      </c>
    </row>
    <row r="1632" spans="1:14" x14ac:dyDescent="0.25">
      <c r="A1632" s="1">
        <v>1632</v>
      </c>
      <c r="B1632" s="4">
        <f t="shared" si="50"/>
        <v>1900</v>
      </c>
      <c r="C1632" s="4">
        <f t="shared" si="51"/>
        <v>1</v>
      </c>
      <c r="G1632" s="4" t="s">
        <v>74</v>
      </c>
      <c r="J1632" s="4" t="str">
        <f>IFERROR(VLOOKUP(I1632,Config!$A:$B,2,0),"")</f>
        <v/>
      </c>
      <c r="L1632" s="4" t="str">
        <f>IFERROR(VLOOKUP(I1632,Config!$A:$G,7,0),"")</f>
        <v/>
      </c>
      <c r="M1632" s="4" t="str">
        <f>IFERROR(VLOOKUP(I1632,Config!$A:$D,3,0),"")</f>
        <v/>
      </c>
      <c r="N1632" s="4" t="str">
        <f>IFERROR(VLOOKUP(I1632,Config!$A:$F,6,0),"")</f>
        <v/>
      </c>
    </row>
    <row r="1633" spans="1:14" x14ac:dyDescent="0.25">
      <c r="A1633" s="1">
        <v>1633</v>
      </c>
      <c r="B1633" s="4">
        <f t="shared" si="50"/>
        <v>1900</v>
      </c>
      <c r="C1633" s="4">
        <f t="shared" si="51"/>
        <v>1</v>
      </c>
      <c r="G1633" s="4" t="s">
        <v>74</v>
      </c>
      <c r="J1633" s="4" t="str">
        <f>IFERROR(VLOOKUP(I1633,Config!$A:$B,2,0),"")</f>
        <v/>
      </c>
      <c r="L1633" s="4" t="str">
        <f>IFERROR(VLOOKUP(I1633,Config!$A:$G,7,0),"")</f>
        <v/>
      </c>
      <c r="M1633" s="4" t="str">
        <f>IFERROR(VLOOKUP(I1633,Config!$A:$D,3,0),"")</f>
        <v/>
      </c>
      <c r="N1633" s="4" t="str">
        <f>IFERROR(VLOOKUP(I1633,Config!$A:$F,6,0),"")</f>
        <v/>
      </c>
    </row>
    <row r="1634" spans="1:14" x14ac:dyDescent="0.25">
      <c r="A1634" s="1">
        <v>1634</v>
      </c>
      <c r="B1634" s="4">
        <f t="shared" si="50"/>
        <v>1900</v>
      </c>
      <c r="C1634" s="4">
        <f t="shared" si="51"/>
        <v>1</v>
      </c>
      <c r="G1634" s="4" t="s">
        <v>74</v>
      </c>
      <c r="J1634" s="4" t="str">
        <f>IFERROR(VLOOKUP(I1634,Config!$A:$B,2,0),"")</f>
        <v/>
      </c>
      <c r="L1634" s="4" t="str">
        <f>IFERROR(VLOOKUP(I1634,Config!$A:$G,7,0),"")</f>
        <v/>
      </c>
      <c r="M1634" s="4" t="str">
        <f>IFERROR(VLOOKUP(I1634,Config!$A:$D,3,0),"")</f>
        <v/>
      </c>
      <c r="N1634" s="4" t="str">
        <f>IFERROR(VLOOKUP(I1634,Config!$A:$F,6,0),"")</f>
        <v/>
      </c>
    </row>
    <row r="1635" spans="1:14" x14ac:dyDescent="0.25">
      <c r="A1635" s="1">
        <v>1635</v>
      </c>
      <c r="B1635" s="4">
        <f t="shared" si="50"/>
        <v>1900</v>
      </c>
      <c r="C1635" s="4">
        <f t="shared" si="51"/>
        <v>1</v>
      </c>
      <c r="G1635" s="4" t="s">
        <v>74</v>
      </c>
      <c r="J1635" s="4" t="str">
        <f>IFERROR(VLOOKUP(I1635,Config!$A:$B,2,0),"")</f>
        <v/>
      </c>
      <c r="L1635" s="4" t="str">
        <f>IFERROR(VLOOKUP(I1635,Config!$A:$G,7,0),"")</f>
        <v/>
      </c>
      <c r="M1635" s="4" t="str">
        <f>IFERROR(VLOOKUP(I1635,Config!$A:$D,3,0),"")</f>
        <v/>
      </c>
      <c r="N1635" s="4" t="str">
        <f>IFERROR(VLOOKUP(I1635,Config!$A:$F,6,0),"")</f>
        <v/>
      </c>
    </row>
    <row r="1636" spans="1:14" x14ac:dyDescent="0.25">
      <c r="A1636" s="1">
        <v>1636</v>
      </c>
      <c r="B1636" s="4">
        <f t="shared" si="50"/>
        <v>1900</v>
      </c>
      <c r="C1636" s="4">
        <f t="shared" si="51"/>
        <v>1</v>
      </c>
      <c r="G1636" s="4" t="s">
        <v>74</v>
      </c>
      <c r="J1636" s="4" t="str">
        <f>IFERROR(VLOOKUP(I1636,Config!$A:$B,2,0),"")</f>
        <v/>
      </c>
      <c r="L1636" s="4" t="str">
        <f>IFERROR(VLOOKUP(I1636,Config!$A:$G,7,0),"")</f>
        <v/>
      </c>
      <c r="M1636" s="4" t="str">
        <f>IFERROR(VLOOKUP(I1636,Config!$A:$D,3,0),"")</f>
        <v/>
      </c>
      <c r="N1636" s="4" t="str">
        <f>IFERROR(VLOOKUP(I1636,Config!$A:$F,6,0),"")</f>
        <v/>
      </c>
    </row>
    <row r="1637" spans="1:14" x14ac:dyDescent="0.25">
      <c r="A1637" s="1">
        <v>1637</v>
      </c>
      <c r="B1637" s="4">
        <f t="shared" si="50"/>
        <v>1900</v>
      </c>
      <c r="C1637" s="4">
        <f t="shared" si="51"/>
        <v>1</v>
      </c>
      <c r="G1637" s="4" t="s">
        <v>74</v>
      </c>
      <c r="J1637" s="4" t="str">
        <f>IFERROR(VLOOKUP(I1637,Config!$A:$B,2,0),"")</f>
        <v/>
      </c>
      <c r="L1637" s="4" t="str">
        <f>IFERROR(VLOOKUP(I1637,Config!$A:$G,7,0),"")</f>
        <v/>
      </c>
      <c r="M1637" s="4" t="str">
        <f>IFERROR(VLOOKUP(I1637,Config!$A:$D,3,0),"")</f>
        <v/>
      </c>
      <c r="N1637" s="4" t="str">
        <f>IFERROR(VLOOKUP(I1637,Config!$A:$F,6,0),"")</f>
        <v/>
      </c>
    </row>
    <row r="1638" spans="1:14" x14ac:dyDescent="0.25">
      <c r="A1638" s="1">
        <v>1638</v>
      </c>
      <c r="B1638" s="4">
        <f t="shared" si="50"/>
        <v>1900</v>
      </c>
      <c r="C1638" s="4">
        <f t="shared" si="51"/>
        <v>1</v>
      </c>
      <c r="G1638" s="4" t="s">
        <v>74</v>
      </c>
      <c r="J1638" s="4" t="str">
        <f>IFERROR(VLOOKUP(I1638,Config!$A:$B,2,0),"")</f>
        <v/>
      </c>
      <c r="L1638" s="4" t="str">
        <f>IFERROR(VLOOKUP(I1638,Config!$A:$G,7,0),"")</f>
        <v/>
      </c>
      <c r="M1638" s="4" t="str">
        <f>IFERROR(VLOOKUP(I1638,Config!$A:$D,3,0),"")</f>
        <v/>
      </c>
      <c r="N1638" s="4" t="str">
        <f>IFERROR(VLOOKUP(I1638,Config!$A:$F,6,0),"")</f>
        <v/>
      </c>
    </row>
    <row r="1639" spans="1:14" x14ac:dyDescent="0.25">
      <c r="A1639" s="1">
        <v>1639</v>
      </c>
      <c r="B1639" s="4">
        <f t="shared" si="50"/>
        <v>1900</v>
      </c>
      <c r="C1639" s="4">
        <f t="shared" si="51"/>
        <v>1</v>
      </c>
      <c r="G1639" s="4" t="s">
        <v>74</v>
      </c>
      <c r="J1639" s="4" t="str">
        <f>IFERROR(VLOOKUP(I1639,Config!$A:$B,2,0),"")</f>
        <v/>
      </c>
      <c r="L1639" s="4" t="str">
        <f>IFERROR(VLOOKUP(I1639,Config!$A:$G,7,0),"")</f>
        <v/>
      </c>
      <c r="M1639" s="4" t="str">
        <f>IFERROR(VLOOKUP(I1639,Config!$A:$D,3,0),"")</f>
        <v/>
      </c>
      <c r="N1639" s="4" t="str">
        <f>IFERROR(VLOOKUP(I1639,Config!$A:$F,6,0),"")</f>
        <v/>
      </c>
    </row>
    <row r="1640" spans="1:14" x14ac:dyDescent="0.25">
      <c r="A1640" s="1">
        <v>1640</v>
      </c>
      <c r="B1640" s="4">
        <f t="shared" si="50"/>
        <v>1900</v>
      </c>
      <c r="C1640" s="4">
        <f t="shared" si="51"/>
        <v>1</v>
      </c>
      <c r="G1640" s="4" t="s">
        <v>74</v>
      </c>
      <c r="J1640" s="4" t="str">
        <f>IFERROR(VLOOKUP(I1640,Config!$A:$B,2,0),"")</f>
        <v/>
      </c>
      <c r="L1640" s="4" t="str">
        <f>IFERROR(VLOOKUP(I1640,Config!$A:$G,7,0),"")</f>
        <v/>
      </c>
      <c r="M1640" s="4" t="str">
        <f>IFERROR(VLOOKUP(I1640,Config!$A:$D,3,0),"")</f>
        <v/>
      </c>
      <c r="N1640" s="4" t="str">
        <f>IFERROR(VLOOKUP(I1640,Config!$A:$F,6,0),"")</f>
        <v/>
      </c>
    </row>
    <row r="1641" spans="1:14" x14ac:dyDescent="0.25">
      <c r="A1641" s="1">
        <v>1641</v>
      </c>
      <c r="B1641" s="4">
        <f t="shared" si="50"/>
        <v>1900</v>
      </c>
      <c r="C1641" s="4">
        <f t="shared" si="51"/>
        <v>1</v>
      </c>
      <c r="G1641" s="4" t="s">
        <v>74</v>
      </c>
      <c r="J1641" s="4" t="str">
        <f>IFERROR(VLOOKUP(I1641,Config!$A:$B,2,0),"")</f>
        <v/>
      </c>
      <c r="L1641" s="4" t="str">
        <f>IFERROR(VLOOKUP(I1641,Config!$A:$G,7,0),"")</f>
        <v/>
      </c>
      <c r="M1641" s="4" t="str">
        <f>IFERROR(VLOOKUP(I1641,Config!$A:$D,3,0),"")</f>
        <v/>
      </c>
      <c r="N1641" s="4" t="str">
        <f>IFERROR(VLOOKUP(I1641,Config!$A:$F,6,0),"")</f>
        <v/>
      </c>
    </row>
    <row r="1642" spans="1:14" x14ac:dyDescent="0.25">
      <c r="A1642" s="1">
        <v>1642</v>
      </c>
      <c r="B1642" s="4">
        <f t="shared" si="50"/>
        <v>1900</v>
      </c>
      <c r="C1642" s="4">
        <f t="shared" si="51"/>
        <v>1</v>
      </c>
      <c r="G1642" s="4" t="s">
        <v>74</v>
      </c>
      <c r="J1642" s="4" t="str">
        <f>IFERROR(VLOOKUP(I1642,Config!$A:$B,2,0),"")</f>
        <v/>
      </c>
      <c r="L1642" s="4" t="str">
        <f>IFERROR(VLOOKUP(I1642,Config!$A:$G,7,0),"")</f>
        <v/>
      </c>
      <c r="M1642" s="4" t="str">
        <f>IFERROR(VLOOKUP(I1642,Config!$A:$D,3,0),"")</f>
        <v/>
      </c>
      <c r="N1642" s="4" t="str">
        <f>IFERROR(VLOOKUP(I1642,Config!$A:$F,6,0),"")</f>
        <v/>
      </c>
    </row>
    <row r="1643" spans="1:14" x14ac:dyDescent="0.25">
      <c r="A1643" s="1">
        <v>1643</v>
      </c>
      <c r="B1643" s="4">
        <f t="shared" si="50"/>
        <v>1900</v>
      </c>
      <c r="C1643" s="4">
        <f t="shared" si="51"/>
        <v>1</v>
      </c>
      <c r="G1643" s="4" t="s">
        <v>74</v>
      </c>
      <c r="J1643" s="4" t="str">
        <f>IFERROR(VLOOKUP(I1643,Config!$A:$B,2,0),"")</f>
        <v/>
      </c>
      <c r="L1643" s="4" t="str">
        <f>IFERROR(VLOOKUP(I1643,Config!$A:$G,7,0),"")</f>
        <v/>
      </c>
      <c r="M1643" s="4" t="str">
        <f>IFERROR(VLOOKUP(I1643,Config!$A:$D,3,0),"")</f>
        <v/>
      </c>
      <c r="N1643" s="4" t="str">
        <f>IFERROR(VLOOKUP(I1643,Config!$A:$F,6,0),"")</f>
        <v/>
      </c>
    </row>
    <row r="1644" spans="1:14" x14ac:dyDescent="0.25">
      <c r="A1644" s="1">
        <v>1644</v>
      </c>
      <c r="B1644" s="4">
        <f t="shared" si="50"/>
        <v>1900</v>
      </c>
      <c r="C1644" s="4">
        <f t="shared" si="51"/>
        <v>1</v>
      </c>
      <c r="G1644" s="4" t="s">
        <v>74</v>
      </c>
      <c r="J1644" s="4" t="str">
        <f>IFERROR(VLOOKUP(I1644,Config!$A:$B,2,0),"")</f>
        <v/>
      </c>
      <c r="L1644" s="4" t="str">
        <f>IFERROR(VLOOKUP(I1644,Config!$A:$G,7,0),"")</f>
        <v/>
      </c>
      <c r="M1644" s="4" t="str">
        <f>IFERROR(VLOOKUP(I1644,Config!$A:$D,3,0),"")</f>
        <v/>
      </c>
      <c r="N1644" s="4" t="str">
        <f>IFERROR(VLOOKUP(I1644,Config!$A:$F,6,0),"")</f>
        <v/>
      </c>
    </row>
    <row r="1645" spans="1:14" x14ac:dyDescent="0.25">
      <c r="A1645" s="1">
        <v>1645</v>
      </c>
      <c r="B1645" s="4">
        <f t="shared" si="50"/>
        <v>1900</v>
      </c>
      <c r="C1645" s="4">
        <f t="shared" si="51"/>
        <v>1</v>
      </c>
      <c r="G1645" s="4" t="s">
        <v>74</v>
      </c>
      <c r="J1645" s="4" t="str">
        <f>IFERROR(VLOOKUP(I1645,Config!$A:$B,2,0),"")</f>
        <v/>
      </c>
      <c r="L1645" s="4" t="str">
        <f>IFERROR(VLOOKUP(I1645,Config!$A:$G,7,0),"")</f>
        <v/>
      </c>
      <c r="M1645" s="4" t="str">
        <f>IFERROR(VLOOKUP(I1645,Config!$A:$D,3,0),"")</f>
        <v/>
      </c>
      <c r="N1645" s="4" t="str">
        <f>IFERROR(VLOOKUP(I1645,Config!$A:$F,6,0),"")</f>
        <v/>
      </c>
    </row>
    <row r="1646" spans="1:14" x14ac:dyDescent="0.25">
      <c r="A1646" s="1">
        <v>1646</v>
      </c>
      <c r="B1646" s="4">
        <f t="shared" si="50"/>
        <v>1900</v>
      </c>
      <c r="C1646" s="4">
        <f t="shared" si="51"/>
        <v>1</v>
      </c>
      <c r="G1646" s="4" t="s">
        <v>74</v>
      </c>
      <c r="J1646" s="4" t="str">
        <f>IFERROR(VLOOKUP(I1646,Config!$A:$B,2,0),"")</f>
        <v/>
      </c>
      <c r="L1646" s="4" t="str">
        <f>IFERROR(VLOOKUP(I1646,Config!$A:$G,7,0),"")</f>
        <v/>
      </c>
      <c r="M1646" s="4" t="str">
        <f>IFERROR(VLOOKUP(I1646,Config!$A:$D,3,0),"")</f>
        <v/>
      </c>
      <c r="N1646" s="4" t="str">
        <f>IFERROR(VLOOKUP(I1646,Config!$A:$F,6,0),"")</f>
        <v/>
      </c>
    </row>
    <row r="1647" spans="1:14" x14ac:dyDescent="0.25">
      <c r="A1647" s="1">
        <v>1647</v>
      </c>
      <c r="B1647" s="4">
        <f t="shared" si="50"/>
        <v>1900</v>
      </c>
      <c r="C1647" s="4">
        <f t="shared" si="51"/>
        <v>1</v>
      </c>
      <c r="G1647" s="4" t="s">
        <v>74</v>
      </c>
      <c r="J1647" s="4" t="str">
        <f>IFERROR(VLOOKUP(I1647,Config!$A:$B,2,0),"")</f>
        <v/>
      </c>
      <c r="L1647" s="4" t="str">
        <f>IFERROR(VLOOKUP(I1647,Config!$A:$G,7,0),"")</f>
        <v/>
      </c>
      <c r="M1647" s="4" t="str">
        <f>IFERROR(VLOOKUP(I1647,Config!$A:$D,3,0),"")</f>
        <v/>
      </c>
      <c r="N1647" s="4" t="str">
        <f>IFERROR(VLOOKUP(I1647,Config!$A:$F,6,0),"")</f>
        <v/>
      </c>
    </row>
    <row r="1648" spans="1:14" x14ac:dyDescent="0.25">
      <c r="A1648" s="1">
        <v>1648</v>
      </c>
      <c r="B1648" s="4">
        <f t="shared" si="50"/>
        <v>1900</v>
      </c>
      <c r="C1648" s="4">
        <f t="shared" si="51"/>
        <v>1</v>
      </c>
      <c r="G1648" s="4" t="s">
        <v>74</v>
      </c>
      <c r="J1648" s="4" t="str">
        <f>IFERROR(VLOOKUP(I1648,Config!$A:$B,2,0),"")</f>
        <v/>
      </c>
      <c r="L1648" s="4" t="str">
        <f>IFERROR(VLOOKUP(I1648,Config!$A:$G,7,0),"")</f>
        <v/>
      </c>
      <c r="M1648" s="4" t="str">
        <f>IFERROR(VLOOKUP(I1648,Config!$A:$D,3,0),"")</f>
        <v/>
      </c>
      <c r="N1648" s="4" t="str">
        <f>IFERROR(VLOOKUP(I1648,Config!$A:$F,6,0),"")</f>
        <v/>
      </c>
    </row>
    <row r="1649" spans="1:14" x14ac:dyDescent="0.25">
      <c r="A1649" s="1">
        <v>1649</v>
      </c>
      <c r="B1649" s="4">
        <f t="shared" si="50"/>
        <v>1900</v>
      </c>
      <c r="C1649" s="4">
        <f t="shared" si="51"/>
        <v>1</v>
      </c>
      <c r="G1649" s="4" t="s">
        <v>74</v>
      </c>
      <c r="J1649" s="4" t="str">
        <f>IFERROR(VLOOKUP(I1649,Config!$A:$B,2,0),"")</f>
        <v/>
      </c>
      <c r="L1649" s="4" t="str">
        <f>IFERROR(VLOOKUP(I1649,Config!$A:$G,7,0),"")</f>
        <v/>
      </c>
      <c r="M1649" s="4" t="str">
        <f>IFERROR(VLOOKUP(I1649,Config!$A:$D,3,0),"")</f>
        <v/>
      </c>
      <c r="N1649" s="4" t="str">
        <f>IFERROR(VLOOKUP(I1649,Config!$A:$F,6,0),"")</f>
        <v/>
      </c>
    </row>
    <row r="1650" spans="1:14" x14ac:dyDescent="0.25">
      <c r="A1650" s="1">
        <v>1650</v>
      </c>
      <c r="B1650" s="4">
        <f t="shared" si="50"/>
        <v>1900</v>
      </c>
      <c r="C1650" s="4">
        <f t="shared" si="51"/>
        <v>1</v>
      </c>
      <c r="G1650" s="4" t="s">
        <v>74</v>
      </c>
      <c r="J1650" s="4" t="str">
        <f>IFERROR(VLOOKUP(I1650,Config!$A:$B,2,0),"")</f>
        <v/>
      </c>
      <c r="L1650" s="4" t="str">
        <f>IFERROR(VLOOKUP(I1650,Config!$A:$G,7,0),"")</f>
        <v/>
      </c>
      <c r="M1650" s="4" t="str">
        <f>IFERROR(VLOOKUP(I1650,Config!$A:$D,3,0),"")</f>
        <v/>
      </c>
      <c r="N1650" s="4" t="str">
        <f>IFERROR(VLOOKUP(I1650,Config!$A:$F,6,0),"")</f>
        <v/>
      </c>
    </row>
    <row r="1651" spans="1:14" x14ac:dyDescent="0.25">
      <c r="A1651" s="1">
        <v>1651</v>
      </c>
      <c r="B1651" s="4">
        <f t="shared" si="50"/>
        <v>1900</v>
      </c>
      <c r="C1651" s="4">
        <f t="shared" si="51"/>
        <v>1</v>
      </c>
      <c r="G1651" s="4" t="s">
        <v>74</v>
      </c>
      <c r="J1651" s="4" t="str">
        <f>IFERROR(VLOOKUP(I1651,Config!$A:$B,2,0),"")</f>
        <v/>
      </c>
      <c r="L1651" s="4" t="str">
        <f>IFERROR(VLOOKUP(I1651,Config!$A:$G,7,0),"")</f>
        <v/>
      </c>
      <c r="M1651" s="4" t="str">
        <f>IFERROR(VLOOKUP(I1651,Config!$A:$D,3,0),"")</f>
        <v/>
      </c>
      <c r="N1651" s="4" t="str">
        <f>IFERROR(VLOOKUP(I1651,Config!$A:$F,6,0),"")</f>
        <v/>
      </c>
    </row>
    <row r="1652" spans="1:14" x14ac:dyDescent="0.25">
      <c r="A1652" s="1">
        <v>1652</v>
      </c>
      <c r="B1652" s="4">
        <f t="shared" si="50"/>
        <v>1900</v>
      </c>
      <c r="C1652" s="4">
        <f t="shared" si="51"/>
        <v>1</v>
      </c>
      <c r="G1652" s="4" t="s">
        <v>74</v>
      </c>
      <c r="J1652" s="4" t="str">
        <f>IFERROR(VLOOKUP(I1652,Config!$A:$B,2,0),"")</f>
        <v/>
      </c>
      <c r="L1652" s="4" t="str">
        <f>IFERROR(VLOOKUP(I1652,Config!$A:$G,7,0),"")</f>
        <v/>
      </c>
      <c r="M1652" s="4" t="str">
        <f>IFERROR(VLOOKUP(I1652,Config!$A:$D,3,0),"")</f>
        <v/>
      </c>
      <c r="N1652" s="4" t="str">
        <f>IFERROR(VLOOKUP(I1652,Config!$A:$F,6,0),"")</f>
        <v/>
      </c>
    </row>
    <row r="1653" spans="1:14" x14ac:dyDescent="0.25">
      <c r="A1653" s="1">
        <v>1653</v>
      </c>
      <c r="B1653" s="4">
        <f t="shared" si="50"/>
        <v>1900</v>
      </c>
      <c r="C1653" s="4">
        <f t="shared" si="51"/>
        <v>1</v>
      </c>
      <c r="G1653" s="4" t="s">
        <v>74</v>
      </c>
      <c r="J1653" s="4" t="str">
        <f>IFERROR(VLOOKUP(I1653,Config!$A:$B,2,0),"")</f>
        <v/>
      </c>
      <c r="L1653" s="4" t="str">
        <f>IFERROR(VLOOKUP(I1653,Config!$A:$G,7,0),"")</f>
        <v/>
      </c>
      <c r="M1653" s="4" t="str">
        <f>IFERROR(VLOOKUP(I1653,Config!$A:$D,3,0),"")</f>
        <v/>
      </c>
      <c r="N1653" s="4" t="str">
        <f>IFERROR(VLOOKUP(I1653,Config!$A:$F,6,0),"")</f>
        <v/>
      </c>
    </row>
    <row r="1654" spans="1:14" x14ac:dyDescent="0.25">
      <c r="A1654" s="1">
        <v>1654</v>
      </c>
      <c r="B1654" s="4">
        <f t="shared" si="50"/>
        <v>1900</v>
      </c>
      <c r="C1654" s="4">
        <f t="shared" si="51"/>
        <v>1</v>
      </c>
      <c r="G1654" s="4" t="s">
        <v>74</v>
      </c>
      <c r="J1654" s="4" t="str">
        <f>IFERROR(VLOOKUP(I1654,Config!$A:$B,2,0),"")</f>
        <v/>
      </c>
      <c r="L1654" s="4" t="str">
        <f>IFERROR(VLOOKUP(I1654,Config!$A:$G,7,0),"")</f>
        <v/>
      </c>
      <c r="M1654" s="4" t="str">
        <f>IFERROR(VLOOKUP(I1654,Config!$A:$D,3,0),"")</f>
        <v/>
      </c>
      <c r="N1654" s="4" t="str">
        <f>IFERROR(VLOOKUP(I1654,Config!$A:$F,6,0),"")</f>
        <v/>
      </c>
    </row>
    <row r="1655" spans="1:14" x14ac:dyDescent="0.25">
      <c r="A1655" s="1">
        <v>1655</v>
      </c>
      <c r="B1655" s="4">
        <f t="shared" si="50"/>
        <v>1900</v>
      </c>
      <c r="C1655" s="4">
        <f t="shared" si="51"/>
        <v>1</v>
      </c>
      <c r="G1655" s="4" t="s">
        <v>74</v>
      </c>
      <c r="J1655" s="4" t="str">
        <f>IFERROR(VLOOKUP(I1655,Config!$A:$B,2,0),"")</f>
        <v/>
      </c>
      <c r="L1655" s="4" t="str">
        <f>IFERROR(VLOOKUP(I1655,Config!$A:$G,7,0),"")</f>
        <v/>
      </c>
      <c r="M1655" s="4" t="str">
        <f>IFERROR(VLOOKUP(I1655,Config!$A:$D,3,0),"")</f>
        <v/>
      </c>
      <c r="N1655" s="4" t="str">
        <f>IFERROR(VLOOKUP(I1655,Config!$A:$F,6,0),"")</f>
        <v/>
      </c>
    </row>
    <row r="1656" spans="1:14" x14ac:dyDescent="0.25">
      <c r="A1656" s="1">
        <v>1656</v>
      </c>
      <c r="B1656" s="4">
        <f t="shared" si="50"/>
        <v>1900</v>
      </c>
      <c r="C1656" s="4">
        <f t="shared" si="51"/>
        <v>1</v>
      </c>
      <c r="G1656" s="4" t="s">
        <v>74</v>
      </c>
      <c r="J1656" s="4" t="str">
        <f>IFERROR(VLOOKUP(I1656,Config!$A:$B,2,0),"")</f>
        <v/>
      </c>
      <c r="L1656" s="4" t="str">
        <f>IFERROR(VLOOKUP(I1656,Config!$A:$G,7,0),"")</f>
        <v/>
      </c>
      <c r="M1656" s="4" t="str">
        <f>IFERROR(VLOOKUP(I1656,Config!$A:$D,3,0),"")</f>
        <v/>
      </c>
      <c r="N1656" s="4" t="str">
        <f>IFERROR(VLOOKUP(I1656,Config!$A:$F,6,0),"")</f>
        <v/>
      </c>
    </row>
    <row r="1657" spans="1:14" x14ac:dyDescent="0.25">
      <c r="A1657" s="1">
        <v>1657</v>
      </c>
      <c r="B1657" s="4">
        <f t="shared" si="50"/>
        <v>1900</v>
      </c>
      <c r="C1657" s="4">
        <f t="shared" si="51"/>
        <v>1</v>
      </c>
      <c r="G1657" s="4" t="s">
        <v>74</v>
      </c>
      <c r="J1657" s="4" t="str">
        <f>IFERROR(VLOOKUP(I1657,Config!$A:$B,2,0),"")</f>
        <v/>
      </c>
      <c r="L1657" s="4" t="str">
        <f>IFERROR(VLOOKUP(I1657,Config!$A:$G,7,0),"")</f>
        <v/>
      </c>
      <c r="M1657" s="4" t="str">
        <f>IFERROR(VLOOKUP(I1657,Config!$A:$D,3,0),"")</f>
        <v/>
      </c>
      <c r="N1657" s="4" t="str">
        <f>IFERROR(VLOOKUP(I1657,Config!$A:$F,6,0),"")</f>
        <v/>
      </c>
    </row>
    <row r="1658" spans="1:14" x14ac:dyDescent="0.25">
      <c r="A1658" s="1">
        <v>1658</v>
      </c>
      <c r="B1658" s="4">
        <f t="shared" si="50"/>
        <v>1900</v>
      </c>
      <c r="C1658" s="4">
        <f t="shared" si="51"/>
        <v>1</v>
      </c>
      <c r="G1658" s="4" t="s">
        <v>74</v>
      </c>
      <c r="J1658" s="4" t="str">
        <f>IFERROR(VLOOKUP(I1658,Config!$A:$B,2,0),"")</f>
        <v/>
      </c>
      <c r="L1658" s="4" t="str">
        <f>IFERROR(VLOOKUP(I1658,Config!$A:$G,7,0),"")</f>
        <v/>
      </c>
      <c r="M1658" s="4" t="str">
        <f>IFERROR(VLOOKUP(I1658,Config!$A:$D,3,0),"")</f>
        <v/>
      </c>
      <c r="N1658" s="4" t="str">
        <f>IFERROR(VLOOKUP(I1658,Config!$A:$F,6,0),"")</f>
        <v/>
      </c>
    </row>
    <row r="1659" spans="1:14" x14ac:dyDescent="0.25">
      <c r="A1659" s="1">
        <v>1659</v>
      </c>
      <c r="B1659" s="4">
        <f t="shared" si="50"/>
        <v>1900</v>
      </c>
      <c r="C1659" s="4">
        <f t="shared" si="51"/>
        <v>1</v>
      </c>
      <c r="G1659" s="4" t="s">
        <v>74</v>
      </c>
      <c r="J1659" s="4" t="str">
        <f>IFERROR(VLOOKUP(I1659,Config!$A:$B,2,0),"")</f>
        <v/>
      </c>
      <c r="L1659" s="4" t="str">
        <f>IFERROR(VLOOKUP(I1659,Config!$A:$G,7,0),"")</f>
        <v/>
      </c>
      <c r="M1659" s="4" t="str">
        <f>IFERROR(VLOOKUP(I1659,Config!$A:$D,3,0),"")</f>
        <v/>
      </c>
      <c r="N1659" s="4" t="str">
        <f>IFERROR(VLOOKUP(I1659,Config!$A:$F,6,0),"")</f>
        <v/>
      </c>
    </row>
    <row r="1660" spans="1:14" x14ac:dyDescent="0.25">
      <c r="A1660" s="1">
        <v>1660</v>
      </c>
      <c r="B1660" s="4">
        <f t="shared" si="50"/>
        <v>1900</v>
      </c>
      <c r="C1660" s="4">
        <f t="shared" si="51"/>
        <v>1</v>
      </c>
      <c r="G1660" s="4" t="s">
        <v>74</v>
      </c>
      <c r="J1660" s="4" t="str">
        <f>IFERROR(VLOOKUP(I1660,Config!$A:$B,2,0),"")</f>
        <v/>
      </c>
      <c r="L1660" s="4" t="str">
        <f>IFERROR(VLOOKUP(I1660,Config!$A:$G,7,0),"")</f>
        <v/>
      </c>
      <c r="M1660" s="4" t="str">
        <f>IFERROR(VLOOKUP(I1660,Config!$A:$D,3,0),"")</f>
        <v/>
      </c>
      <c r="N1660" s="4" t="str">
        <f>IFERROR(VLOOKUP(I1660,Config!$A:$F,6,0),"")</f>
        <v/>
      </c>
    </row>
    <row r="1661" spans="1:14" x14ac:dyDescent="0.25">
      <c r="A1661" s="1">
        <v>1661</v>
      </c>
      <c r="B1661" s="4">
        <f t="shared" si="50"/>
        <v>1900</v>
      </c>
      <c r="C1661" s="4">
        <f t="shared" si="51"/>
        <v>1</v>
      </c>
      <c r="G1661" s="4" t="s">
        <v>74</v>
      </c>
      <c r="J1661" s="4" t="str">
        <f>IFERROR(VLOOKUP(I1661,Config!$A:$B,2,0),"")</f>
        <v/>
      </c>
      <c r="L1661" s="4" t="str">
        <f>IFERROR(VLOOKUP(I1661,Config!$A:$G,7,0),"")</f>
        <v/>
      </c>
      <c r="M1661" s="4" t="str">
        <f>IFERROR(VLOOKUP(I1661,Config!$A:$D,3,0),"")</f>
        <v/>
      </c>
      <c r="N1661" s="4" t="str">
        <f>IFERROR(VLOOKUP(I1661,Config!$A:$F,6,0),"")</f>
        <v/>
      </c>
    </row>
    <row r="1662" spans="1:14" x14ac:dyDescent="0.25">
      <c r="A1662" s="1">
        <v>1662</v>
      </c>
      <c r="B1662" s="4">
        <f t="shared" si="50"/>
        <v>1900</v>
      </c>
      <c r="C1662" s="4">
        <f t="shared" si="51"/>
        <v>1</v>
      </c>
      <c r="G1662" s="4" t="s">
        <v>74</v>
      </c>
      <c r="J1662" s="4" t="str">
        <f>IFERROR(VLOOKUP(I1662,Config!$A:$B,2,0),"")</f>
        <v/>
      </c>
      <c r="L1662" s="4" t="str">
        <f>IFERROR(VLOOKUP(I1662,Config!$A:$G,7,0),"")</f>
        <v/>
      </c>
      <c r="M1662" s="4" t="str">
        <f>IFERROR(VLOOKUP(I1662,Config!$A:$D,3,0),"")</f>
        <v/>
      </c>
      <c r="N1662" s="4" t="str">
        <f>IFERROR(VLOOKUP(I1662,Config!$A:$F,6,0),"")</f>
        <v/>
      </c>
    </row>
    <row r="1663" spans="1:14" x14ac:dyDescent="0.25">
      <c r="A1663" s="1">
        <v>1663</v>
      </c>
      <c r="B1663" s="4">
        <f t="shared" si="50"/>
        <v>1900</v>
      </c>
      <c r="C1663" s="4">
        <f t="shared" si="51"/>
        <v>1</v>
      </c>
      <c r="G1663" s="4" t="s">
        <v>74</v>
      </c>
      <c r="J1663" s="4" t="str">
        <f>IFERROR(VLOOKUP(I1663,Config!$A:$B,2,0),"")</f>
        <v/>
      </c>
      <c r="L1663" s="4" t="str">
        <f>IFERROR(VLOOKUP(I1663,Config!$A:$G,7,0),"")</f>
        <v/>
      </c>
      <c r="M1663" s="4" t="str">
        <f>IFERROR(VLOOKUP(I1663,Config!$A:$D,3,0),"")</f>
        <v/>
      </c>
      <c r="N1663" s="4" t="str">
        <f>IFERROR(VLOOKUP(I1663,Config!$A:$F,6,0),"")</f>
        <v/>
      </c>
    </row>
    <row r="1664" spans="1:14" x14ac:dyDescent="0.25">
      <c r="A1664" s="1">
        <v>1664</v>
      </c>
      <c r="B1664" s="4">
        <f t="shared" si="50"/>
        <v>1900</v>
      </c>
      <c r="C1664" s="4">
        <f t="shared" si="51"/>
        <v>1</v>
      </c>
      <c r="G1664" s="4" t="s">
        <v>74</v>
      </c>
      <c r="J1664" s="4" t="str">
        <f>IFERROR(VLOOKUP(I1664,Config!$A:$B,2,0),"")</f>
        <v/>
      </c>
      <c r="L1664" s="4" t="str">
        <f>IFERROR(VLOOKUP(I1664,Config!$A:$G,7,0),"")</f>
        <v/>
      </c>
      <c r="M1664" s="4" t="str">
        <f>IFERROR(VLOOKUP(I1664,Config!$A:$D,3,0),"")</f>
        <v/>
      </c>
      <c r="N1664" s="4" t="str">
        <f>IFERROR(VLOOKUP(I1664,Config!$A:$F,6,0),"")</f>
        <v/>
      </c>
    </row>
    <row r="1665" spans="1:14" x14ac:dyDescent="0.25">
      <c r="A1665" s="1">
        <v>1665</v>
      </c>
      <c r="B1665" s="4">
        <f t="shared" ref="B1665:B1728" si="52">YEAR(D1665)</f>
        <v>1900</v>
      </c>
      <c r="C1665" s="4">
        <f t="shared" ref="C1665:C1728" si="53">MONTH(D1665)</f>
        <v>1</v>
      </c>
      <c r="G1665" s="4" t="s">
        <v>74</v>
      </c>
      <c r="J1665" s="4" t="str">
        <f>IFERROR(VLOOKUP(I1665,Config!$A:$B,2,0),"")</f>
        <v/>
      </c>
      <c r="L1665" s="4" t="str">
        <f>IFERROR(VLOOKUP(I1665,Config!$A:$G,7,0),"")</f>
        <v/>
      </c>
      <c r="M1665" s="4" t="str">
        <f>IFERROR(VLOOKUP(I1665,Config!$A:$D,3,0),"")</f>
        <v/>
      </c>
      <c r="N1665" s="4" t="str">
        <f>IFERROR(VLOOKUP(I1665,Config!$A:$F,6,0),"")</f>
        <v/>
      </c>
    </row>
    <row r="1666" spans="1:14" x14ac:dyDescent="0.25">
      <c r="A1666" s="1">
        <v>1666</v>
      </c>
      <c r="B1666" s="4">
        <f t="shared" si="52"/>
        <v>1900</v>
      </c>
      <c r="C1666" s="4">
        <f t="shared" si="53"/>
        <v>1</v>
      </c>
      <c r="G1666" s="4" t="s">
        <v>74</v>
      </c>
      <c r="J1666" s="4" t="str">
        <f>IFERROR(VLOOKUP(I1666,Config!$A:$B,2,0),"")</f>
        <v/>
      </c>
      <c r="L1666" s="4" t="str">
        <f>IFERROR(VLOOKUP(I1666,Config!$A:$G,7,0),"")</f>
        <v/>
      </c>
      <c r="M1666" s="4" t="str">
        <f>IFERROR(VLOOKUP(I1666,Config!$A:$D,3,0),"")</f>
        <v/>
      </c>
      <c r="N1666" s="4" t="str">
        <f>IFERROR(VLOOKUP(I1666,Config!$A:$F,6,0),"")</f>
        <v/>
      </c>
    </row>
    <row r="1667" spans="1:14" x14ac:dyDescent="0.25">
      <c r="A1667" s="1">
        <v>1667</v>
      </c>
      <c r="B1667" s="4">
        <f t="shared" si="52"/>
        <v>1900</v>
      </c>
      <c r="C1667" s="4">
        <f t="shared" si="53"/>
        <v>1</v>
      </c>
      <c r="G1667" s="4" t="s">
        <v>74</v>
      </c>
      <c r="J1667" s="4" t="str">
        <f>IFERROR(VLOOKUP(I1667,Config!$A:$B,2,0),"")</f>
        <v/>
      </c>
      <c r="L1667" s="4" t="str">
        <f>IFERROR(VLOOKUP(I1667,Config!$A:$G,7,0),"")</f>
        <v/>
      </c>
      <c r="M1667" s="4" t="str">
        <f>IFERROR(VLOOKUP(I1667,Config!$A:$D,3,0),"")</f>
        <v/>
      </c>
      <c r="N1667" s="4" t="str">
        <f>IFERROR(VLOOKUP(I1667,Config!$A:$F,6,0),"")</f>
        <v/>
      </c>
    </row>
    <row r="1668" spans="1:14" x14ac:dyDescent="0.25">
      <c r="A1668" s="1">
        <v>1668</v>
      </c>
      <c r="B1668" s="4">
        <f t="shared" si="52"/>
        <v>1900</v>
      </c>
      <c r="C1668" s="4">
        <f t="shared" si="53"/>
        <v>1</v>
      </c>
      <c r="G1668" s="4" t="s">
        <v>74</v>
      </c>
      <c r="J1668" s="4" t="str">
        <f>IFERROR(VLOOKUP(I1668,Config!$A:$B,2,0),"")</f>
        <v/>
      </c>
      <c r="L1668" s="4" t="str">
        <f>IFERROR(VLOOKUP(I1668,Config!$A:$G,7,0),"")</f>
        <v/>
      </c>
      <c r="M1668" s="4" t="str">
        <f>IFERROR(VLOOKUP(I1668,Config!$A:$D,3,0),"")</f>
        <v/>
      </c>
      <c r="N1668" s="4" t="str">
        <f>IFERROR(VLOOKUP(I1668,Config!$A:$F,6,0),"")</f>
        <v/>
      </c>
    </row>
    <row r="1669" spans="1:14" x14ac:dyDescent="0.25">
      <c r="A1669" s="1">
        <v>1669</v>
      </c>
      <c r="B1669" s="4">
        <f t="shared" si="52"/>
        <v>1900</v>
      </c>
      <c r="C1669" s="4">
        <f t="shared" si="53"/>
        <v>1</v>
      </c>
      <c r="G1669" s="4" t="s">
        <v>74</v>
      </c>
      <c r="J1669" s="4" t="str">
        <f>IFERROR(VLOOKUP(I1669,Config!$A:$B,2,0),"")</f>
        <v/>
      </c>
      <c r="L1669" s="4" t="str">
        <f>IFERROR(VLOOKUP(I1669,Config!$A:$G,7,0),"")</f>
        <v/>
      </c>
      <c r="M1669" s="4" t="str">
        <f>IFERROR(VLOOKUP(I1669,Config!$A:$D,3,0),"")</f>
        <v/>
      </c>
      <c r="N1669" s="4" t="str">
        <f>IFERROR(VLOOKUP(I1669,Config!$A:$F,6,0),"")</f>
        <v/>
      </c>
    </row>
    <row r="1670" spans="1:14" x14ac:dyDescent="0.25">
      <c r="A1670" s="1">
        <v>1670</v>
      </c>
      <c r="B1670" s="4">
        <f t="shared" si="52"/>
        <v>1900</v>
      </c>
      <c r="C1670" s="4">
        <f t="shared" si="53"/>
        <v>1</v>
      </c>
      <c r="G1670" s="4" t="s">
        <v>74</v>
      </c>
      <c r="J1670" s="4" t="str">
        <f>IFERROR(VLOOKUP(I1670,Config!$A:$B,2,0),"")</f>
        <v/>
      </c>
      <c r="L1670" s="4" t="str">
        <f>IFERROR(VLOOKUP(I1670,Config!$A:$G,7,0),"")</f>
        <v/>
      </c>
      <c r="M1670" s="4" t="str">
        <f>IFERROR(VLOOKUP(I1670,Config!$A:$D,3,0),"")</f>
        <v/>
      </c>
      <c r="N1670" s="4" t="str">
        <f>IFERROR(VLOOKUP(I1670,Config!$A:$F,6,0),"")</f>
        <v/>
      </c>
    </row>
    <row r="1671" spans="1:14" x14ac:dyDescent="0.25">
      <c r="A1671" s="1">
        <v>1671</v>
      </c>
      <c r="B1671" s="4">
        <f t="shared" si="52"/>
        <v>1900</v>
      </c>
      <c r="C1671" s="4">
        <f t="shared" si="53"/>
        <v>1</v>
      </c>
      <c r="G1671" s="4" t="s">
        <v>74</v>
      </c>
      <c r="J1671" s="4" t="str">
        <f>IFERROR(VLOOKUP(I1671,Config!$A:$B,2,0),"")</f>
        <v/>
      </c>
      <c r="L1671" s="4" t="str">
        <f>IFERROR(VLOOKUP(I1671,Config!$A:$G,7,0),"")</f>
        <v/>
      </c>
      <c r="M1671" s="4" t="str">
        <f>IFERROR(VLOOKUP(I1671,Config!$A:$D,3,0),"")</f>
        <v/>
      </c>
      <c r="N1671" s="4" t="str">
        <f>IFERROR(VLOOKUP(I1671,Config!$A:$F,6,0),"")</f>
        <v/>
      </c>
    </row>
    <row r="1672" spans="1:14" x14ac:dyDescent="0.25">
      <c r="A1672" s="1">
        <v>1672</v>
      </c>
      <c r="B1672" s="4">
        <f t="shared" si="52"/>
        <v>1900</v>
      </c>
      <c r="C1672" s="4">
        <f t="shared" si="53"/>
        <v>1</v>
      </c>
      <c r="G1672" s="4" t="s">
        <v>74</v>
      </c>
      <c r="J1672" s="4" t="str">
        <f>IFERROR(VLOOKUP(I1672,Config!$A:$B,2,0),"")</f>
        <v/>
      </c>
      <c r="L1672" s="4" t="str">
        <f>IFERROR(VLOOKUP(I1672,Config!$A:$G,7,0),"")</f>
        <v/>
      </c>
      <c r="M1672" s="4" t="str">
        <f>IFERROR(VLOOKUP(I1672,Config!$A:$D,3,0),"")</f>
        <v/>
      </c>
      <c r="N1672" s="4" t="str">
        <f>IFERROR(VLOOKUP(I1672,Config!$A:$F,6,0),"")</f>
        <v/>
      </c>
    </row>
    <row r="1673" spans="1:14" x14ac:dyDescent="0.25">
      <c r="A1673" s="1">
        <v>1673</v>
      </c>
      <c r="B1673" s="4">
        <f t="shared" si="52"/>
        <v>1900</v>
      </c>
      <c r="C1673" s="4">
        <f t="shared" si="53"/>
        <v>1</v>
      </c>
      <c r="G1673" s="4" t="s">
        <v>74</v>
      </c>
      <c r="J1673" s="4" t="str">
        <f>IFERROR(VLOOKUP(I1673,Config!$A:$B,2,0),"")</f>
        <v/>
      </c>
      <c r="L1673" s="4" t="str">
        <f>IFERROR(VLOOKUP(I1673,Config!$A:$G,7,0),"")</f>
        <v/>
      </c>
      <c r="M1673" s="4" t="str">
        <f>IFERROR(VLOOKUP(I1673,Config!$A:$D,3,0),"")</f>
        <v/>
      </c>
      <c r="N1673" s="4" t="str">
        <f>IFERROR(VLOOKUP(I1673,Config!$A:$F,6,0),"")</f>
        <v/>
      </c>
    </row>
    <row r="1674" spans="1:14" x14ac:dyDescent="0.25">
      <c r="A1674" s="1">
        <v>1674</v>
      </c>
      <c r="B1674" s="4">
        <f t="shared" si="52"/>
        <v>1900</v>
      </c>
      <c r="C1674" s="4">
        <f t="shared" si="53"/>
        <v>1</v>
      </c>
      <c r="G1674" s="4" t="s">
        <v>74</v>
      </c>
      <c r="J1674" s="4" t="str">
        <f>IFERROR(VLOOKUP(I1674,Config!$A:$B,2,0),"")</f>
        <v/>
      </c>
      <c r="L1674" s="4" t="str">
        <f>IFERROR(VLOOKUP(I1674,Config!$A:$G,7,0),"")</f>
        <v/>
      </c>
      <c r="M1674" s="4" t="str">
        <f>IFERROR(VLOOKUP(I1674,Config!$A:$D,3,0),"")</f>
        <v/>
      </c>
      <c r="N1674" s="4" t="str">
        <f>IFERROR(VLOOKUP(I1674,Config!$A:$F,6,0),"")</f>
        <v/>
      </c>
    </row>
    <row r="1675" spans="1:14" x14ac:dyDescent="0.25">
      <c r="A1675" s="1">
        <v>1675</v>
      </c>
      <c r="B1675" s="4">
        <f t="shared" si="52"/>
        <v>1900</v>
      </c>
      <c r="C1675" s="4">
        <f t="shared" si="53"/>
        <v>1</v>
      </c>
      <c r="G1675" s="4" t="s">
        <v>74</v>
      </c>
      <c r="J1675" s="4" t="str">
        <f>IFERROR(VLOOKUP(I1675,Config!$A:$B,2,0),"")</f>
        <v/>
      </c>
      <c r="L1675" s="4" t="str">
        <f>IFERROR(VLOOKUP(I1675,Config!$A:$G,7,0),"")</f>
        <v/>
      </c>
      <c r="M1675" s="4" t="str">
        <f>IFERROR(VLOOKUP(I1675,Config!$A:$D,3,0),"")</f>
        <v/>
      </c>
      <c r="N1675" s="4" t="str">
        <f>IFERROR(VLOOKUP(I1675,Config!$A:$F,6,0),"")</f>
        <v/>
      </c>
    </row>
    <row r="1676" spans="1:14" x14ac:dyDescent="0.25">
      <c r="A1676" s="1">
        <v>1676</v>
      </c>
      <c r="B1676" s="4">
        <f t="shared" si="52"/>
        <v>1900</v>
      </c>
      <c r="C1676" s="4">
        <f t="shared" si="53"/>
        <v>1</v>
      </c>
      <c r="G1676" s="4" t="s">
        <v>74</v>
      </c>
      <c r="J1676" s="4" t="str">
        <f>IFERROR(VLOOKUP(I1676,Config!$A:$B,2,0),"")</f>
        <v/>
      </c>
      <c r="L1676" s="4" t="str">
        <f>IFERROR(VLOOKUP(I1676,Config!$A:$G,7,0),"")</f>
        <v/>
      </c>
      <c r="M1676" s="4" t="str">
        <f>IFERROR(VLOOKUP(I1676,Config!$A:$D,3,0),"")</f>
        <v/>
      </c>
      <c r="N1676" s="4" t="str">
        <f>IFERROR(VLOOKUP(I1676,Config!$A:$F,6,0),"")</f>
        <v/>
      </c>
    </row>
    <row r="1677" spans="1:14" x14ac:dyDescent="0.25">
      <c r="A1677" s="1">
        <v>1677</v>
      </c>
      <c r="B1677" s="4">
        <f t="shared" si="52"/>
        <v>1900</v>
      </c>
      <c r="C1677" s="4">
        <f t="shared" si="53"/>
        <v>1</v>
      </c>
      <c r="G1677" s="4" t="s">
        <v>74</v>
      </c>
      <c r="J1677" s="4" t="str">
        <f>IFERROR(VLOOKUP(I1677,Config!$A:$B,2,0),"")</f>
        <v/>
      </c>
      <c r="L1677" s="4" t="str">
        <f>IFERROR(VLOOKUP(I1677,Config!$A:$G,7,0),"")</f>
        <v/>
      </c>
      <c r="M1677" s="4" t="str">
        <f>IFERROR(VLOOKUP(I1677,Config!$A:$D,3,0),"")</f>
        <v/>
      </c>
      <c r="N1677" s="4" t="str">
        <f>IFERROR(VLOOKUP(I1677,Config!$A:$F,6,0),"")</f>
        <v/>
      </c>
    </row>
    <row r="1678" spans="1:14" x14ac:dyDescent="0.25">
      <c r="A1678" s="1">
        <v>1678</v>
      </c>
      <c r="B1678" s="4">
        <f t="shared" si="52"/>
        <v>1900</v>
      </c>
      <c r="C1678" s="4">
        <f t="shared" si="53"/>
        <v>1</v>
      </c>
      <c r="G1678" s="4" t="s">
        <v>74</v>
      </c>
      <c r="J1678" s="4" t="str">
        <f>IFERROR(VLOOKUP(I1678,Config!$A:$B,2,0),"")</f>
        <v/>
      </c>
      <c r="L1678" s="4" t="str">
        <f>IFERROR(VLOOKUP(I1678,Config!$A:$G,7,0),"")</f>
        <v/>
      </c>
      <c r="M1678" s="4" t="str">
        <f>IFERROR(VLOOKUP(I1678,Config!$A:$D,3,0),"")</f>
        <v/>
      </c>
      <c r="N1678" s="4" t="str">
        <f>IFERROR(VLOOKUP(I1678,Config!$A:$F,6,0),"")</f>
        <v/>
      </c>
    </row>
    <row r="1679" spans="1:14" x14ac:dyDescent="0.25">
      <c r="A1679" s="1">
        <v>1679</v>
      </c>
      <c r="B1679" s="4">
        <f t="shared" si="52"/>
        <v>1900</v>
      </c>
      <c r="C1679" s="4">
        <f t="shared" si="53"/>
        <v>1</v>
      </c>
      <c r="G1679" s="4" t="s">
        <v>74</v>
      </c>
      <c r="J1679" s="4" t="str">
        <f>IFERROR(VLOOKUP(I1679,Config!$A:$B,2,0),"")</f>
        <v/>
      </c>
      <c r="L1679" s="4" t="str">
        <f>IFERROR(VLOOKUP(I1679,Config!$A:$G,7,0),"")</f>
        <v/>
      </c>
      <c r="M1679" s="4" t="str">
        <f>IFERROR(VLOOKUP(I1679,Config!$A:$D,3,0),"")</f>
        <v/>
      </c>
      <c r="N1679" s="4" t="str">
        <f>IFERROR(VLOOKUP(I1679,Config!$A:$F,6,0),"")</f>
        <v/>
      </c>
    </row>
    <row r="1680" spans="1:14" x14ac:dyDescent="0.25">
      <c r="A1680" s="1">
        <v>1680</v>
      </c>
      <c r="B1680" s="4">
        <f t="shared" si="52"/>
        <v>1900</v>
      </c>
      <c r="C1680" s="4">
        <f t="shared" si="53"/>
        <v>1</v>
      </c>
      <c r="G1680" s="4" t="s">
        <v>74</v>
      </c>
      <c r="J1680" s="4" t="str">
        <f>IFERROR(VLOOKUP(I1680,Config!$A:$B,2,0),"")</f>
        <v/>
      </c>
      <c r="L1680" s="4" t="str">
        <f>IFERROR(VLOOKUP(I1680,Config!$A:$G,7,0),"")</f>
        <v/>
      </c>
      <c r="M1680" s="4" t="str">
        <f>IFERROR(VLOOKUP(I1680,Config!$A:$D,3,0),"")</f>
        <v/>
      </c>
      <c r="N1680" s="4" t="str">
        <f>IFERROR(VLOOKUP(I1680,Config!$A:$F,6,0),"")</f>
        <v/>
      </c>
    </row>
    <row r="1681" spans="1:14" x14ac:dyDescent="0.25">
      <c r="A1681" s="1">
        <v>1681</v>
      </c>
      <c r="B1681" s="4">
        <f t="shared" si="52"/>
        <v>1900</v>
      </c>
      <c r="C1681" s="4">
        <f t="shared" si="53"/>
        <v>1</v>
      </c>
      <c r="G1681" s="4" t="s">
        <v>74</v>
      </c>
      <c r="J1681" s="4" t="str">
        <f>IFERROR(VLOOKUP(I1681,Config!$A:$B,2,0),"")</f>
        <v/>
      </c>
      <c r="L1681" s="4" t="str">
        <f>IFERROR(VLOOKUP(I1681,Config!$A:$G,7,0),"")</f>
        <v/>
      </c>
      <c r="M1681" s="4" t="str">
        <f>IFERROR(VLOOKUP(I1681,Config!$A:$D,3,0),"")</f>
        <v/>
      </c>
      <c r="N1681" s="4" t="str">
        <f>IFERROR(VLOOKUP(I1681,Config!$A:$F,6,0),"")</f>
        <v/>
      </c>
    </row>
    <row r="1682" spans="1:14" x14ac:dyDescent="0.25">
      <c r="A1682" s="1">
        <v>1682</v>
      </c>
      <c r="B1682" s="4">
        <f t="shared" si="52"/>
        <v>1900</v>
      </c>
      <c r="C1682" s="4">
        <f t="shared" si="53"/>
        <v>1</v>
      </c>
      <c r="G1682" s="4" t="s">
        <v>74</v>
      </c>
      <c r="J1682" s="4" t="str">
        <f>IFERROR(VLOOKUP(I1682,Config!$A:$B,2,0),"")</f>
        <v/>
      </c>
      <c r="L1682" s="4" t="str">
        <f>IFERROR(VLOOKUP(I1682,Config!$A:$G,7,0),"")</f>
        <v/>
      </c>
      <c r="M1682" s="4" t="str">
        <f>IFERROR(VLOOKUP(I1682,Config!$A:$D,3,0),"")</f>
        <v/>
      </c>
      <c r="N1682" s="4" t="str">
        <f>IFERROR(VLOOKUP(I1682,Config!$A:$F,6,0),"")</f>
        <v/>
      </c>
    </row>
    <row r="1683" spans="1:14" x14ac:dyDescent="0.25">
      <c r="A1683" s="1">
        <v>1683</v>
      </c>
      <c r="B1683" s="4">
        <f t="shared" si="52"/>
        <v>1900</v>
      </c>
      <c r="C1683" s="4">
        <f t="shared" si="53"/>
        <v>1</v>
      </c>
      <c r="G1683" s="4" t="s">
        <v>74</v>
      </c>
      <c r="J1683" s="4" t="str">
        <f>IFERROR(VLOOKUP(I1683,Config!$A:$B,2,0),"")</f>
        <v/>
      </c>
      <c r="L1683" s="4" t="str">
        <f>IFERROR(VLOOKUP(I1683,Config!$A:$G,7,0),"")</f>
        <v/>
      </c>
      <c r="M1683" s="4" t="str">
        <f>IFERROR(VLOOKUP(I1683,Config!$A:$D,3,0),"")</f>
        <v/>
      </c>
      <c r="N1683" s="4" t="str">
        <f>IFERROR(VLOOKUP(I1683,Config!$A:$F,6,0),"")</f>
        <v/>
      </c>
    </row>
    <row r="1684" spans="1:14" x14ac:dyDescent="0.25">
      <c r="A1684" s="1">
        <v>1684</v>
      </c>
      <c r="B1684" s="4">
        <f t="shared" si="52"/>
        <v>1900</v>
      </c>
      <c r="C1684" s="4">
        <f t="shared" si="53"/>
        <v>1</v>
      </c>
      <c r="G1684" s="4" t="s">
        <v>74</v>
      </c>
      <c r="J1684" s="4" t="str">
        <f>IFERROR(VLOOKUP(I1684,Config!$A:$B,2,0),"")</f>
        <v/>
      </c>
      <c r="L1684" s="4" t="str">
        <f>IFERROR(VLOOKUP(I1684,Config!$A:$G,7,0),"")</f>
        <v/>
      </c>
      <c r="M1684" s="4" t="str">
        <f>IFERROR(VLOOKUP(I1684,Config!$A:$D,3,0),"")</f>
        <v/>
      </c>
      <c r="N1684" s="4" t="str">
        <f>IFERROR(VLOOKUP(I1684,Config!$A:$F,6,0),"")</f>
        <v/>
      </c>
    </row>
    <row r="1685" spans="1:14" x14ac:dyDescent="0.25">
      <c r="A1685" s="1">
        <v>1685</v>
      </c>
      <c r="B1685" s="4">
        <f t="shared" si="52"/>
        <v>1900</v>
      </c>
      <c r="C1685" s="4">
        <f t="shared" si="53"/>
        <v>1</v>
      </c>
      <c r="G1685" s="4" t="s">
        <v>74</v>
      </c>
      <c r="J1685" s="4" t="str">
        <f>IFERROR(VLOOKUP(I1685,Config!$A:$B,2,0),"")</f>
        <v/>
      </c>
      <c r="L1685" s="4" t="str">
        <f>IFERROR(VLOOKUP(I1685,Config!$A:$G,7,0),"")</f>
        <v/>
      </c>
      <c r="M1685" s="4" t="str">
        <f>IFERROR(VLOOKUP(I1685,Config!$A:$D,3,0),"")</f>
        <v/>
      </c>
      <c r="N1685" s="4" t="str">
        <f>IFERROR(VLOOKUP(I1685,Config!$A:$F,6,0),"")</f>
        <v/>
      </c>
    </row>
    <row r="1686" spans="1:14" x14ac:dyDescent="0.25">
      <c r="A1686" s="1">
        <v>1686</v>
      </c>
      <c r="B1686" s="4">
        <f t="shared" si="52"/>
        <v>1900</v>
      </c>
      <c r="C1686" s="4">
        <f t="shared" si="53"/>
        <v>1</v>
      </c>
      <c r="G1686" s="4" t="s">
        <v>74</v>
      </c>
      <c r="J1686" s="4" t="str">
        <f>IFERROR(VLOOKUP(I1686,Config!$A:$B,2,0),"")</f>
        <v/>
      </c>
      <c r="L1686" s="4" t="str">
        <f>IFERROR(VLOOKUP(I1686,Config!$A:$G,7,0),"")</f>
        <v/>
      </c>
      <c r="M1686" s="4" t="str">
        <f>IFERROR(VLOOKUP(I1686,Config!$A:$D,3,0),"")</f>
        <v/>
      </c>
      <c r="N1686" s="4" t="str">
        <f>IFERROR(VLOOKUP(I1686,Config!$A:$F,6,0),"")</f>
        <v/>
      </c>
    </row>
    <row r="1687" spans="1:14" x14ac:dyDescent="0.25">
      <c r="A1687" s="1">
        <v>1687</v>
      </c>
      <c r="B1687" s="4">
        <f t="shared" si="52"/>
        <v>1900</v>
      </c>
      <c r="C1687" s="4">
        <f t="shared" si="53"/>
        <v>1</v>
      </c>
      <c r="G1687" s="4" t="s">
        <v>74</v>
      </c>
      <c r="J1687" s="4" t="str">
        <f>IFERROR(VLOOKUP(I1687,Config!$A:$B,2,0),"")</f>
        <v/>
      </c>
      <c r="L1687" s="4" t="str">
        <f>IFERROR(VLOOKUP(I1687,Config!$A:$G,7,0),"")</f>
        <v/>
      </c>
      <c r="M1687" s="4" t="str">
        <f>IFERROR(VLOOKUP(I1687,Config!$A:$D,3,0),"")</f>
        <v/>
      </c>
      <c r="N1687" s="4" t="str">
        <f>IFERROR(VLOOKUP(I1687,Config!$A:$F,6,0),"")</f>
        <v/>
      </c>
    </row>
    <row r="1688" spans="1:14" x14ac:dyDescent="0.25">
      <c r="A1688" s="1">
        <v>1688</v>
      </c>
      <c r="B1688" s="4">
        <f t="shared" si="52"/>
        <v>1900</v>
      </c>
      <c r="C1688" s="4">
        <f t="shared" si="53"/>
        <v>1</v>
      </c>
      <c r="G1688" s="4" t="s">
        <v>74</v>
      </c>
      <c r="J1688" s="4" t="str">
        <f>IFERROR(VLOOKUP(I1688,Config!$A:$B,2,0),"")</f>
        <v/>
      </c>
      <c r="L1688" s="4" t="str">
        <f>IFERROR(VLOOKUP(I1688,Config!$A:$G,7,0),"")</f>
        <v/>
      </c>
      <c r="M1688" s="4" t="str">
        <f>IFERROR(VLOOKUP(I1688,Config!$A:$D,3,0),"")</f>
        <v/>
      </c>
      <c r="N1688" s="4" t="str">
        <f>IFERROR(VLOOKUP(I1688,Config!$A:$F,6,0),"")</f>
        <v/>
      </c>
    </row>
    <row r="1689" spans="1:14" x14ac:dyDescent="0.25">
      <c r="A1689" s="1">
        <v>1689</v>
      </c>
      <c r="B1689" s="4">
        <f t="shared" si="52"/>
        <v>1900</v>
      </c>
      <c r="C1689" s="4">
        <f t="shared" si="53"/>
        <v>1</v>
      </c>
      <c r="G1689" s="4" t="s">
        <v>74</v>
      </c>
      <c r="J1689" s="4" t="str">
        <f>IFERROR(VLOOKUP(I1689,Config!$A:$B,2,0),"")</f>
        <v/>
      </c>
      <c r="L1689" s="4" t="str">
        <f>IFERROR(VLOOKUP(I1689,Config!$A:$G,7,0),"")</f>
        <v/>
      </c>
      <c r="M1689" s="4" t="str">
        <f>IFERROR(VLOOKUP(I1689,Config!$A:$D,3,0),"")</f>
        <v/>
      </c>
      <c r="N1689" s="4" t="str">
        <f>IFERROR(VLOOKUP(I1689,Config!$A:$F,6,0),"")</f>
        <v/>
      </c>
    </row>
    <row r="1690" spans="1:14" x14ac:dyDescent="0.25">
      <c r="A1690" s="1">
        <v>1690</v>
      </c>
      <c r="B1690" s="4">
        <f t="shared" si="52"/>
        <v>1900</v>
      </c>
      <c r="C1690" s="4">
        <f t="shared" si="53"/>
        <v>1</v>
      </c>
      <c r="G1690" s="4" t="s">
        <v>74</v>
      </c>
      <c r="J1690" s="4" t="str">
        <f>IFERROR(VLOOKUP(I1690,Config!$A:$B,2,0),"")</f>
        <v/>
      </c>
      <c r="L1690" s="4" t="str">
        <f>IFERROR(VLOOKUP(I1690,Config!$A:$G,7,0),"")</f>
        <v/>
      </c>
      <c r="M1690" s="4" t="str">
        <f>IFERROR(VLOOKUP(I1690,Config!$A:$D,3,0),"")</f>
        <v/>
      </c>
      <c r="N1690" s="4" t="str">
        <f>IFERROR(VLOOKUP(I1690,Config!$A:$F,6,0),"")</f>
        <v/>
      </c>
    </row>
    <row r="1691" spans="1:14" x14ac:dyDescent="0.25">
      <c r="A1691" s="1">
        <v>1691</v>
      </c>
      <c r="B1691" s="4">
        <f t="shared" si="52"/>
        <v>1900</v>
      </c>
      <c r="C1691" s="4">
        <f t="shared" si="53"/>
        <v>1</v>
      </c>
      <c r="G1691" s="4" t="s">
        <v>74</v>
      </c>
      <c r="J1691" s="4" t="str">
        <f>IFERROR(VLOOKUP(I1691,Config!$A:$B,2,0),"")</f>
        <v/>
      </c>
      <c r="L1691" s="4" t="str">
        <f>IFERROR(VLOOKUP(I1691,Config!$A:$G,7,0),"")</f>
        <v/>
      </c>
      <c r="M1691" s="4" t="str">
        <f>IFERROR(VLOOKUP(I1691,Config!$A:$D,3,0),"")</f>
        <v/>
      </c>
      <c r="N1691" s="4" t="str">
        <f>IFERROR(VLOOKUP(I1691,Config!$A:$F,6,0),"")</f>
        <v/>
      </c>
    </row>
    <row r="1692" spans="1:14" x14ac:dyDescent="0.25">
      <c r="A1692" s="1">
        <v>1692</v>
      </c>
      <c r="B1692" s="4">
        <f t="shared" si="52"/>
        <v>1900</v>
      </c>
      <c r="C1692" s="4">
        <f t="shared" si="53"/>
        <v>1</v>
      </c>
      <c r="G1692" s="4" t="s">
        <v>74</v>
      </c>
      <c r="J1692" s="4" t="str">
        <f>IFERROR(VLOOKUP(I1692,Config!$A:$B,2,0),"")</f>
        <v/>
      </c>
      <c r="L1692" s="4" t="str">
        <f>IFERROR(VLOOKUP(I1692,Config!$A:$G,7,0),"")</f>
        <v/>
      </c>
      <c r="M1692" s="4" t="str">
        <f>IFERROR(VLOOKUP(I1692,Config!$A:$D,3,0),"")</f>
        <v/>
      </c>
      <c r="N1692" s="4" t="str">
        <f>IFERROR(VLOOKUP(I1692,Config!$A:$F,6,0),"")</f>
        <v/>
      </c>
    </row>
    <row r="1693" spans="1:14" x14ac:dyDescent="0.25">
      <c r="A1693" s="1">
        <v>1693</v>
      </c>
      <c r="B1693" s="4">
        <f t="shared" si="52"/>
        <v>1900</v>
      </c>
      <c r="C1693" s="4">
        <f t="shared" si="53"/>
        <v>1</v>
      </c>
      <c r="G1693" s="4" t="s">
        <v>74</v>
      </c>
      <c r="J1693" s="4" t="str">
        <f>IFERROR(VLOOKUP(I1693,Config!$A:$B,2,0),"")</f>
        <v/>
      </c>
      <c r="L1693" s="4" t="str">
        <f>IFERROR(VLOOKUP(I1693,Config!$A:$G,7,0),"")</f>
        <v/>
      </c>
      <c r="M1693" s="4" t="str">
        <f>IFERROR(VLOOKUP(I1693,Config!$A:$D,3,0),"")</f>
        <v/>
      </c>
      <c r="N1693" s="4" t="str">
        <f>IFERROR(VLOOKUP(I1693,Config!$A:$F,6,0),"")</f>
        <v/>
      </c>
    </row>
    <row r="1694" spans="1:14" x14ac:dyDescent="0.25">
      <c r="A1694" s="1">
        <v>1694</v>
      </c>
      <c r="B1694" s="4">
        <f t="shared" si="52"/>
        <v>1900</v>
      </c>
      <c r="C1694" s="4">
        <f t="shared" si="53"/>
        <v>1</v>
      </c>
      <c r="G1694" s="4" t="s">
        <v>74</v>
      </c>
      <c r="J1694" s="4" t="str">
        <f>IFERROR(VLOOKUP(I1694,Config!$A:$B,2,0),"")</f>
        <v/>
      </c>
      <c r="L1694" s="4" t="str">
        <f>IFERROR(VLOOKUP(I1694,Config!$A:$G,7,0),"")</f>
        <v/>
      </c>
      <c r="M1694" s="4" t="str">
        <f>IFERROR(VLOOKUP(I1694,Config!$A:$D,3,0),"")</f>
        <v/>
      </c>
      <c r="N1694" s="4" t="str">
        <f>IFERROR(VLOOKUP(I1694,Config!$A:$F,6,0),"")</f>
        <v/>
      </c>
    </row>
    <row r="1695" spans="1:14" x14ac:dyDescent="0.25">
      <c r="A1695" s="1">
        <v>1695</v>
      </c>
      <c r="B1695" s="4">
        <f t="shared" si="52"/>
        <v>1900</v>
      </c>
      <c r="C1695" s="4">
        <f t="shared" si="53"/>
        <v>1</v>
      </c>
      <c r="G1695" s="4" t="s">
        <v>74</v>
      </c>
      <c r="J1695" s="4" t="str">
        <f>IFERROR(VLOOKUP(I1695,Config!$A:$B,2,0),"")</f>
        <v/>
      </c>
      <c r="L1695" s="4" t="str">
        <f>IFERROR(VLOOKUP(I1695,Config!$A:$G,7,0),"")</f>
        <v/>
      </c>
      <c r="M1695" s="4" t="str">
        <f>IFERROR(VLOOKUP(I1695,Config!$A:$D,3,0),"")</f>
        <v/>
      </c>
      <c r="N1695" s="4" t="str">
        <f>IFERROR(VLOOKUP(I1695,Config!$A:$F,6,0),"")</f>
        <v/>
      </c>
    </row>
    <row r="1696" spans="1:14" x14ac:dyDescent="0.25">
      <c r="A1696" s="1">
        <v>1696</v>
      </c>
      <c r="B1696" s="4">
        <f t="shared" si="52"/>
        <v>1900</v>
      </c>
      <c r="C1696" s="4">
        <f t="shared" si="53"/>
        <v>1</v>
      </c>
      <c r="G1696" s="4" t="s">
        <v>74</v>
      </c>
      <c r="I1696" s="24"/>
      <c r="J1696" s="4" t="str">
        <f>IFERROR(VLOOKUP(I1696,Config!$A:$B,2,0),"")</f>
        <v/>
      </c>
      <c r="L1696" s="4" t="str">
        <f>IFERROR(VLOOKUP(I1696,Config!$A:$G,7,0),"")</f>
        <v/>
      </c>
      <c r="M1696" s="4" t="str">
        <f>IFERROR(VLOOKUP(I1696,Config!$A:$D,3,0),"")</f>
        <v/>
      </c>
      <c r="N1696" s="4" t="str">
        <f>IFERROR(VLOOKUP(I1696,Config!$A:$F,6,0),"")</f>
        <v/>
      </c>
    </row>
    <row r="1697" spans="1:14" x14ac:dyDescent="0.25">
      <c r="A1697" s="1">
        <v>1697</v>
      </c>
      <c r="B1697" s="4">
        <f t="shared" si="52"/>
        <v>1900</v>
      </c>
      <c r="C1697" s="4">
        <f t="shared" si="53"/>
        <v>1</v>
      </c>
      <c r="G1697" s="4" t="s">
        <v>74</v>
      </c>
      <c r="J1697" s="4" t="str">
        <f>IFERROR(VLOOKUP(I1697,Config!$A:$B,2,0),"")</f>
        <v/>
      </c>
      <c r="L1697" s="4" t="str">
        <f>IFERROR(VLOOKUP(I1697,Config!$A:$G,7,0),"")</f>
        <v/>
      </c>
      <c r="M1697" s="4" t="str">
        <f>IFERROR(VLOOKUP(I1697,Config!$A:$D,3,0),"")</f>
        <v/>
      </c>
      <c r="N1697" s="4" t="str">
        <f>IFERROR(VLOOKUP(I1697,Config!$A:$F,6,0),"")</f>
        <v/>
      </c>
    </row>
    <row r="1698" spans="1:14" x14ac:dyDescent="0.25">
      <c r="A1698" s="1">
        <v>1698</v>
      </c>
      <c r="B1698" s="4">
        <f t="shared" si="52"/>
        <v>1900</v>
      </c>
      <c r="C1698" s="4">
        <f t="shared" si="53"/>
        <v>1</v>
      </c>
      <c r="G1698" s="4" t="s">
        <v>74</v>
      </c>
      <c r="J1698" s="4" t="str">
        <f>IFERROR(VLOOKUP(I1698,Config!$A:$B,2,0),"")</f>
        <v/>
      </c>
      <c r="L1698" s="4" t="str">
        <f>IFERROR(VLOOKUP(I1698,Config!$A:$G,7,0),"")</f>
        <v/>
      </c>
      <c r="M1698" s="4" t="str">
        <f>IFERROR(VLOOKUP(I1698,Config!$A:$D,3,0),"")</f>
        <v/>
      </c>
      <c r="N1698" s="4" t="str">
        <f>IFERROR(VLOOKUP(I1698,Config!$A:$F,6,0),"")</f>
        <v/>
      </c>
    </row>
    <row r="1699" spans="1:14" x14ac:dyDescent="0.25">
      <c r="A1699" s="1">
        <v>1699</v>
      </c>
      <c r="B1699" s="4">
        <f t="shared" si="52"/>
        <v>1900</v>
      </c>
      <c r="C1699" s="4">
        <f t="shared" si="53"/>
        <v>1</v>
      </c>
      <c r="G1699" s="4" t="s">
        <v>74</v>
      </c>
      <c r="J1699" s="4" t="str">
        <f>IFERROR(VLOOKUP(I1699,Config!$A:$B,2,0),"")</f>
        <v/>
      </c>
      <c r="L1699" s="4" t="str">
        <f>IFERROR(VLOOKUP(I1699,Config!$A:$G,7,0),"")</f>
        <v/>
      </c>
      <c r="M1699" s="4" t="str">
        <f>IFERROR(VLOOKUP(I1699,Config!$A:$D,3,0),"")</f>
        <v/>
      </c>
      <c r="N1699" s="4" t="str">
        <f>IFERROR(VLOOKUP(I1699,Config!$A:$F,6,0),"")</f>
        <v/>
      </c>
    </row>
    <row r="1700" spans="1:14" x14ac:dyDescent="0.25">
      <c r="A1700" s="1">
        <v>1700</v>
      </c>
      <c r="B1700" s="4">
        <f t="shared" si="52"/>
        <v>1900</v>
      </c>
      <c r="C1700" s="4">
        <f t="shared" si="53"/>
        <v>1</v>
      </c>
      <c r="G1700" s="4" t="s">
        <v>74</v>
      </c>
      <c r="J1700" s="4" t="str">
        <f>IFERROR(VLOOKUP(I1700,Config!$A:$B,2,0),"")</f>
        <v/>
      </c>
      <c r="L1700" s="4" t="str">
        <f>IFERROR(VLOOKUP(I1700,Config!$A:$G,7,0),"")</f>
        <v/>
      </c>
      <c r="M1700" s="4" t="str">
        <f>IFERROR(VLOOKUP(I1700,Config!$A:$D,3,0),"")</f>
        <v/>
      </c>
      <c r="N1700" s="4" t="str">
        <f>IFERROR(VLOOKUP(I1700,Config!$A:$F,6,0),"")</f>
        <v/>
      </c>
    </row>
    <row r="1701" spans="1:14" x14ac:dyDescent="0.25">
      <c r="A1701" s="1">
        <v>1701</v>
      </c>
      <c r="B1701" s="4">
        <f t="shared" si="52"/>
        <v>1900</v>
      </c>
      <c r="C1701" s="4">
        <f t="shared" si="53"/>
        <v>1</v>
      </c>
      <c r="G1701" s="4" t="s">
        <v>74</v>
      </c>
      <c r="I1701" s="24"/>
      <c r="J1701" s="4" t="str">
        <f>IFERROR(VLOOKUP(I1701,Config!$A:$B,2,0),"")</f>
        <v/>
      </c>
      <c r="L1701" s="4" t="str">
        <f>IFERROR(VLOOKUP(I1701,Config!$A:$G,7,0),"")</f>
        <v/>
      </c>
      <c r="M1701" s="4" t="str">
        <f>IFERROR(VLOOKUP(I1701,Config!$A:$D,3,0),"")</f>
        <v/>
      </c>
      <c r="N1701" s="4" t="str">
        <f>IFERROR(VLOOKUP(I1701,Config!$A:$F,6,0),"")</f>
        <v/>
      </c>
    </row>
    <row r="1702" spans="1:14" x14ac:dyDescent="0.25">
      <c r="A1702" s="1">
        <v>1702</v>
      </c>
      <c r="B1702" s="4">
        <f t="shared" si="52"/>
        <v>1900</v>
      </c>
      <c r="C1702" s="4">
        <f t="shared" si="53"/>
        <v>1</v>
      </c>
      <c r="G1702" s="4" t="s">
        <v>74</v>
      </c>
      <c r="J1702" s="4" t="str">
        <f>IFERROR(VLOOKUP(I1702,Config!$A:$B,2,0),"")</f>
        <v/>
      </c>
      <c r="L1702" s="4" t="str">
        <f>IFERROR(VLOOKUP(I1702,Config!$A:$G,7,0),"")</f>
        <v/>
      </c>
      <c r="M1702" s="4" t="str">
        <f>IFERROR(VLOOKUP(I1702,Config!$A:$D,3,0),"")</f>
        <v/>
      </c>
      <c r="N1702" s="4" t="str">
        <f>IFERROR(VLOOKUP(I1702,Config!$A:$F,6,0),"")</f>
        <v/>
      </c>
    </row>
    <row r="1703" spans="1:14" x14ac:dyDescent="0.25">
      <c r="A1703" s="1">
        <v>1703</v>
      </c>
      <c r="B1703" s="4">
        <f t="shared" si="52"/>
        <v>1900</v>
      </c>
      <c r="C1703" s="4">
        <f t="shared" si="53"/>
        <v>1</v>
      </c>
      <c r="G1703" s="4" t="s">
        <v>74</v>
      </c>
      <c r="I1703" s="24"/>
      <c r="J1703" s="4" t="str">
        <f>IFERROR(VLOOKUP(I1703,Config!$A:$B,2,0),"")</f>
        <v/>
      </c>
      <c r="L1703" s="4" t="str">
        <f>IFERROR(VLOOKUP(I1703,Config!$A:$G,7,0),"")</f>
        <v/>
      </c>
      <c r="M1703" s="4" t="str">
        <f>IFERROR(VLOOKUP(I1703,Config!$A:$D,3,0),"")</f>
        <v/>
      </c>
      <c r="N1703" s="4" t="str">
        <f>IFERROR(VLOOKUP(I1703,Config!$A:$F,6,0),"")</f>
        <v/>
      </c>
    </row>
    <row r="1704" spans="1:14" x14ac:dyDescent="0.25">
      <c r="A1704" s="1">
        <v>1704</v>
      </c>
      <c r="B1704" s="4">
        <f t="shared" si="52"/>
        <v>1900</v>
      </c>
      <c r="C1704" s="4">
        <f t="shared" si="53"/>
        <v>1</v>
      </c>
      <c r="G1704" s="4" t="s">
        <v>74</v>
      </c>
      <c r="J1704" s="4" t="str">
        <f>IFERROR(VLOOKUP(I1704,Config!$A:$B,2,0),"")</f>
        <v/>
      </c>
      <c r="L1704" s="4" t="str">
        <f>IFERROR(VLOOKUP(I1704,Config!$A:$G,7,0),"")</f>
        <v/>
      </c>
      <c r="M1704" s="4" t="str">
        <f>IFERROR(VLOOKUP(I1704,Config!$A:$D,3,0),"")</f>
        <v/>
      </c>
      <c r="N1704" s="4" t="str">
        <f>IFERROR(VLOOKUP(I1704,Config!$A:$F,6,0),"")</f>
        <v/>
      </c>
    </row>
    <row r="1705" spans="1:14" x14ac:dyDescent="0.25">
      <c r="A1705" s="1">
        <v>1705</v>
      </c>
      <c r="B1705" s="4">
        <f t="shared" si="52"/>
        <v>1900</v>
      </c>
      <c r="C1705" s="4">
        <f t="shared" si="53"/>
        <v>1</v>
      </c>
      <c r="G1705" s="4" t="s">
        <v>74</v>
      </c>
      <c r="J1705" s="4" t="str">
        <f>IFERROR(VLOOKUP(I1705,Config!$A:$B,2,0),"")</f>
        <v/>
      </c>
      <c r="L1705" s="4" t="str">
        <f>IFERROR(VLOOKUP(I1705,Config!$A:$G,7,0),"")</f>
        <v/>
      </c>
      <c r="M1705" s="4" t="str">
        <f>IFERROR(VLOOKUP(I1705,Config!$A:$D,3,0),"")</f>
        <v/>
      </c>
      <c r="N1705" s="4" t="str">
        <f>IFERROR(VLOOKUP(I1705,Config!$A:$F,6,0),"")</f>
        <v/>
      </c>
    </row>
    <row r="1706" spans="1:14" x14ac:dyDescent="0.25">
      <c r="A1706" s="1">
        <v>1706</v>
      </c>
      <c r="B1706" s="4">
        <f t="shared" si="52"/>
        <v>1900</v>
      </c>
      <c r="C1706" s="4">
        <f t="shared" si="53"/>
        <v>1</v>
      </c>
      <c r="G1706" s="4" t="s">
        <v>74</v>
      </c>
      <c r="J1706" s="4" t="str">
        <f>IFERROR(VLOOKUP(I1706,Config!$A:$B,2,0),"")</f>
        <v/>
      </c>
      <c r="L1706" s="4" t="str">
        <f>IFERROR(VLOOKUP(I1706,Config!$A:$G,7,0),"")</f>
        <v/>
      </c>
      <c r="M1706" s="4" t="str">
        <f>IFERROR(VLOOKUP(I1706,Config!$A:$D,3,0),"")</f>
        <v/>
      </c>
      <c r="N1706" s="4" t="str">
        <f>IFERROR(VLOOKUP(I1706,Config!$A:$F,6,0),"")</f>
        <v/>
      </c>
    </row>
    <row r="1707" spans="1:14" x14ac:dyDescent="0.25">
      <c r="A1707" s="1">
        <v>1707</v>
      </c>
      <c r="B1707" s="4">
        <f t="shared" si="52"/>
        <v>1900</v>
      </c>
      <c r="C1707" s="4">
        <f t="shared" si="53"/>
        <v>1</v>
      </c>
      <c r="G1707" s="4" t="s">
        <v>74</v>
      </c>
      <c r="J1707" s="4" t="str">
        <f>IFERROR(VLOOKUP(I1707,Config!$A:$B,2,0),"")</f>
        <v/>
      </c>
      <c r="L1707" s="4" t="str">
        <f>IFERROR(VLOOKUP(I1707,Config!$A:$G,7,0),"")</f>
        <v/>
      </c>
      <c r="M1707" s="4" t="str">
        <f>IFERROR(VLOOKUP(I1707,Config!$A:$D,3,0),"")</f>
        <v/>
      </c>
      <c r="N1707" s="4" t="str">
        <f>IFERROR(VLOOKUP(I1707,Config!$A:$F,6,0),"")</f>
        <v/>
      </c>
    </row>
    <row r="1708" spans="1:14" x14ac:dyDescent="0.25">
      <c r="A1708" s="1">
        <v>1708</v>
      </c>
      <c r="B1708" s="4">
        <f t="shared" si="52"/>
        <v>1900</v>
      </c>
      <c r="C1708" s="4">
        <f t="shared" si="53"/>
        <v>1</v>
      </c>
      <c r="G1708" s="4" t="s">
        <v>74</v>
      </c>
      <c r="J1708" s="4" t="str">
        <f>IFERROR(VLOOKUP(I1708,Config!$A:$B,2,0),"")</f>
        <v/>
      </c>
      <c r="L1708" s="4" t="str">
        <f>IFERROR(VLOOKUP(I1708,Config!$A:$G,7,0),"")</f>
        <v/>
      </c>
      <c r="M1708" s="4" t="str">
        <f>IFERROR(VLOOKUP(I1708,Config!$A:$D,3,0),"")</f>
        <v/>
      </c>
      <c r="N1708" s="4" t="str">
        <f>IFERROR(VLOOKUP(I1708,Config!$A:$F,6,0),"")</f>
        <v/>
      </c>
    </row>
    <row r="1709" spans="1:14" x14ac:dyDescent="0.25">
      <c r="A1709" s="1">
        <v>1709</v>
      </c>
      <c r="B1709" s="4">
        <f t="shared" si="52"/>
        <v>1900</v>
      </c>
      <c r="C1709" s="4">
        <f t="shared" si="53"/>
        <v>1</v>
      </c>
      <c r="G1709" s="4" t="s">
        <v>74</v>
      </c>
      <c r="J1709" s="4" t="str">
        <f>IFERROR(VLOOKUP(I1709,Config!$A:$B,2,0),"")</f>
        <v/>
      </c>
      <c r="L1709" s="4" t="str">
        <f>IFERROR(VLOOKUP(I1709,Config!$A:$G,7,0),"")</f>
        <v/>
      </c>
      <c r="M1709" s="4" t="str">
        <f>IFERROR(VLOOKUP(I1709,Config!$A:$D,3,0),"")</f>
        <v/>
      </c>
      <c r="N1709" s="4" t="str">
        <f>IFERROR(VLOOKUP(I1709,Config!$A:$F,6,0),"")</f>
        <v/>
      </c>
    </row>
    <row r="1710" spans="1:14" x14ac:dyDescent="0.25">
      <c r="A1710" s="1">
        <v>1710</v>
      </c>
      <c r="B1710" s="4">
        <f t="shared" si="52"/>
        <v>1900</v>
      </c>
      <c r="C1710" s="4">
        <f t="shared" si="53"/>
        <v>1</v>
      </c>
      <c r="G1710" s="4" t="s">
        <v>74</v>
      </c>
      <c r="J1710" s="4" t="str">
        <f>IFERROR(VLOOKUP(I1710,Config!$A:$B,2,0),"")</f>
        <v/>
      </c>
      <c r="L1710" s="4" t="str">
        <f>IFERROR(VLOOKUP(I1710,Config!$A:$G,7,0),"")</f>
        <v/>
      </c>
      <c r="M1710" s="4" t="str">
        <f>IFERROR(VLOOKUP(I1710,Config!$A:$D,3,0),"")</f>
        <v/>
      </c>
      <c r="N1710" s="4" t="str">
        <f>IFERROR(VLOOKUP(I1710,Config!$A:$F,6,0),"")</f>
        <v/>
      </c>
    </row>
    <row r="1711" spans="1:14" x14ac:dyDescent="0.25">
      <c r="A1711" s="1">
        <v>1711</v>
      </c>
      <c r="B1711" s="4">
        <f t="shared" si="52"/>
        <v>1900</v>
      </c>
      <c r="C1711" s="4">
        <f t="shared" si="53"/>
        <v>1</v>
      </c>
      <c r="G1711" s="4" t="s">
        <v>74</v>
      </c>
      <c r="J1711" s="4" t="str">
        <f>IFERROR(VLOOKUP(I1711,Config!$A:$B,2,0),"")</f>
        <v/>
      </c>
      <c r="L1711" s="4" t="str">
        <f>IFERROR(VLOOKUP(I1711,Config!$A:$G,7,0),"")</f>
        <v/>
      </c>
      <c r="M1711" s="4" t="str">
        <f>IFERROR(VLOOKUP(I1711,Config!$A:$D,3,0),"")</f>
        <v/>
      </c>
      <c r="N1711" s="4" t="str">
        <f>IFERROR(VLOOKUP(I1711,Config!$A:$F,6,0),"")</f>
        <v/>
      </c>
    </row>
    <row r="1712" spans="1:14" x14ac:dyDescent="0.25">
      <c r="A1712" s="1">
        <v>1712</v>
      </c>
      <c r="B1712" s="4">
        <f t="shared" si="52"/>
        <v>1900</v>
      </c>
      <c r="C1712" s="4">
        <f t="shared" si="53"/>
        <v>1</v>
      </c>
      <c r="G1712" s="4" t="s">
        <v>74</v>
      </c>
      <c r="J1712" s="4" t="str">
        <f>IFERROR(VLOOKUP(I1712,Config!$A:$B,2,0),"")</f>
        <v/>
      </c>
      <c r="L1712" s="4" t="str">
        <f>IFERROR(VLOOKUP(I1712,Config!$A:$G,7,0),"")</f>
        <v/>
      </c>
      <c r="M1712" s="4" t="str">
        <f>IFERROR(VLOOKUP(I1712,Config!$A:$D,3,0),"")</f>
        <v/>
      </c>
      <c r="N1712" s="4" t="str">
        <f>IFERROR(VLOOKUP(I1712,Config!$A:$F,6,0),"")</f>
        <v/>
      </c>
    </row>
    <row r="1713" spans="1:14" x14ac:dyDescent="0.25">
      <c r="A1713" s="1">
        <v>1713</v>
      </c>
      <c r="B1713" s="4">
        <f t="shared" si="52"/>
        <v>1900</v>
      </c>
      <c r="C1713" s="4">
        <f t="shared" si="53"/>
        <v>1</v>
      </c>
      <c r="G1713" s="4" t="s">
        <v>74</v>
      </c>
      <c r="J1713" s="4" t="str">
        <f>IFERROR(VLOOKUP(I1713,Config!$A:$B,2,0),"")</f>
        <v/>
      </c>
      <c r="L1713" s="4" t="str">
        <f>IFERROR(VLOOKUP(I1713,Config!$A:$G,7,0),"")</f>
        <v/>
      </c>
      <c r="M1713" s="4" t="str">
        <f>IFERROR(VLOOKUP(I1713,Config!$A:$D,3,0),"")</f>
        <v/>
      </c>
      <c r="N1713" s="4" t="str">
        <f>IFERROR(VLOOKUP(I1713,Config!$A:$F,6,0),"")</f>
        <v/>
      </c>
    </row>
    <row r="1714" spans="1:14" x14ac:dyDescent="0.25">
      <c r="A1714" s="1">
        <v>1714</v>
      </c>
      <c r="B1714" s="4">
        <f t="shared" si="52"/>
        <v>1900</v>
      </c>
      <c r="C1714" s="4">
        <f t="shared" si="53"/>
        <v>1</v>
      </c>
      <c r="G1714" s="4" t="s">
        <v>74</v>
      </c>
      <c r="J1714" s="4" t="str">
        <f>IFERROR(VLOOKUP(I1714,Config!$A:$B,2,0),"")</f>
        <v/>
      </c>
      <c r="L1714" s="4" t="str">
        <f>IFERROR(VLOOKUP(I1714,Config!$A:$G,7,0),"")</f>
        <v/>
      </c>
      <c r="M1714" s="4" t="str">
        <f>IFERROR(VLOOKUP(I1714,Config!$A:$D,3,0),"")</f>
        <v/>
      </c>
      <c r="N1714" s="4" t="str">
        <f>IFERROR(VLOOKUP(I1714,Config!$A:$F,6,0),"")</f>
        <v/>
      </c>
    </row>
    <row r="1715" spans="1:14" x14ac:dyDescent="0.25">
      <c r="A1715" s="1">
        <v>1715</v>
      </c>
      <c r="B1715" s="4">
        <f t="shared" si="52"/>
        <v>1900</v>
      </c>
      <c r="C1715" s="4">
        <f t="shared" si="53"/>
        <v>1</v>
      </c>
      <c r="G1715" s="4" t="s">
        <v>74</v>
      </c>
      <c r="J1715" s="4" t="str">
        <f>IFERROR(VLOOKUP(I1715,Config!$A:$B,2,0),"")</f>
        <v/>
      </c>
      <c r="L1715" s="4" t="str">
        <f>IFERROR(VLOOKUP(I1715,Config!$A:$G,7,0),"")</f>
        <v/>
      </c>
      <c r="M1715" s="4" t="str">
        <f>IFERROR(VLOOKUP(I1715,Config!$A:$D,3,0),"")</f>
        <v/>
      </c>
      <c r="N1715" s="4" t="str">
        <f>IFERROR(VLOOKUP(I1715,Config!$A:$F,6,0),"")</f>
        <v/>
      </c>
    </row>
    <row r="1716" spans="1:14" x14ac:dyDescent="0.25">
      <c r="A1716" s="1">
        <v>1716</v>
      </c>
      <c r="B1716" s="4">
        <f t="shared" si="52"/>
        <v>1900</v>
      </c>
      <c r="C1716" s="4">
        <f t="shared" si="53"/>
        <v>1</v>
      </c>
      <c r="G1716" s="4" t="s">
        <v>74</v>
      </c>
      <c r="J1716" s="4" t="str">
        <f>IFERROR(VLOOKUP(I1716,Config!$A:$B,2,0),"")</f>
        <v/>
      </c>
      <c r="L1716" s="4" t="str">
        <f>IFERROR(VLOOKUP(I1716,Config!$A:$G,7,0),"")</f>
        <v/>
      </c>
      <c r="M1716" s="4" t="str">
        <f>IFERROR(VLOOKUP(I1716,Config!$A:$D,3,0),"")</f>
        <v/>
      </c>
      <c r="N1716" s="4" t="str">
        <f>IFERROR(VLOOKUP(I1716,Config!$A:$F,6,0),"")</f>
        <v/>
      </c>
    </row>
    <row r="1717" spans="1:14" x14ac:dyDescent="0.25">
      <c r="A1717" s="1">
        <v>1717</v>
      </c>
      <c r="B1717" s="4">
        <f t="shared" si="52"/>
        <v>1900</v>
      </c>
      <c r="C1717" s="4">
        <f t="shared" si="53"/>
        <v>1</v>
      </c>
      <c r="G1717" s="4" t="s">
        <v>74</v>
      </c>
      <c r="J1717" s="4" t="str">
        <f>IFERROR(VLOOKUP(I1717,Config!$A:$B,2,0),"")</f>
        <v/>
      </c>
      <c r="L1717" s="4" t="str">
        <f>IFERROR(VLOOKUP(I1717,Config!$A:$G,7,0),"")</f>
        <v/>
      </c>
      <c r="M1717" s="4" t="str">
        <f>IFERROR(VLOOKUP(I1717,Config!$A:$D,3,0),"")</f>
        <v/>
      </c>
      <c r="N1717" s="4" t="str">
        <f>IFERROR(VLOOKUP(I1717,Config!$A:$F,6,0),"")</f>
        <v/>
      </c>
    </row>
    <row r="1718" spans="1:14" x14ac:dyDescent="0.25">
      <c r="A1718" s="1">
        <v>1718</v>
      </c>
      <c r="B1718" s="4">
        <f t="shared" si="52"/>
        <v>1900</v>
      </c>
      <c r="C1718" s="4">
        <f t="shared" si="53"/>
        <v>1</v>
      </c>
      <c r="G1718" s="4" t="s">
        <v>74</v>
      </c>
      <c r="J1718" s="4" t="str">
        <f>IFERROR(VLOOKUP(I1718,Config!$A:$B,2,0),"")</f>
        <v/>
      </c>
      <c r="L1718" s="4" t="str">
        <f>IFERROR(VLOOKUP(I1718,Config!$A:$G,7,0),"")</f>
        <v/>
      </c>
      <c r="M1718" s="4" t="str">
        <f>IFERROR(VLOOKUP(I1718,Config!$A:$D,3,0),"")</f>
        <v/>
      </c>
      <c r="N1718" s="4" t="str">
        <f>IFERROR(VLOOKUP(I1718,Config!$A:$F,6,0),"")</f>
        <v/>
      </c>
    </row>
    <row r="1719" spans="1:14" x14ac:dyDescent="0.25">
      <c r="A1719" s="1">
        <v>1719</v>
      </c>
      <c r="B1719" s="4">
        <f t="shared" si="52"/>
        <v>1900</v>
      </c>
      <c r="C1719" s="4">
        <f t="shared" si="53"/>
        <v>1</v>
      </c>
      <c r="G1719" s="4" t="s">
        <v>74</v>
      </c>
      <c r="J1719" s="4" t="str">
        <f>IFERROR(VLOOKUP(I1719,Config!$A:$B,2,0),"")</f>
        <v/>
      </c>
      <c r="L1719" s="4" t="str">
        <f>IFERROR(VLOOKUP(I1719,Config!$A:$G,7,0),"")</f>
        <v/>
      </c>
      <c r="M1719" s="4" t="str">
        <f>IFERROR(VLOOKUP(I1719,Config!$A:$D,3,0),"")</f>
        <v/>
      </c>
      <c r="N1719" s="4" t="str">
        <f>IFERROR(VLOOKUP(I1719,Config!$A:$F,6,0),"")</f>
        <v/>
      </c>
    </row>
    <row r="1720" spans="1:14" x14ac:dyDescent="0.25">
      <c r="A1720" s="1">
        <v>1720</v>
      </c>
      <c r="B1720" s="4">
        <f t="shared" si="52"/>
        <v>1900</v>
      </c>
      <c r="C1720" s="4">
        <f t="shared" si="53"/>
        <v>1</v>
      </c>
      <c r="G1720" s="4" t="s">
        <v>74</v>
      </c>
      <c r="J1720" s="4" t="str">
        <f>IFERROR(VLOOKUP(I1720,Config!$A:$B,2,0),"")</f>
        <v/>
      </c>
      <c r="L1720" s="4" t="str">
        <f>IFERROR(VLOOKUP(I1720,Config!$A:$G,7,0),"")</f>
        <v/>
      </c>
      <c r="M1720" s="4" t="str">
        <f>IFERROR(VLOOKUP(I1720,Config!$A:$D,3,0),"")</f>
        <v/>
      </c>
      <c r="N1720" s="4" t="str">
        <f>IFERROR(VLOOKUP(I1720,Config!$A:$F,6,0),"")</f>
        <v/>
      </c>
    </row>
    <row r="1721" spans="1:14" x14ac:dyDescent="0.25">
      <c r="A1721" s="1">
        <v>1721</v>
      </c>
      <c r="B1721" s="4">
        <f t="shared" si="52"/>
        <v>1900</v>
      </c>
      <c r="C1721" s="4">
        <f t="shared" si="53"/>
        <v>1</v>
      </c>
      <c r="G1721" s="4" t="s">
        <v>74</v>
      </c>
      <c r="J1721" s="4" t="str">
        <f>IFERROR(VLOOKUP(I1721,Config!$A:$B,2,0),"")</f>
        <v/>
      </c>
      <c r="L1721" s="4" t="str">
        <f>IFERROR(VLOOKUP(I1721,Config!$A:$G,7,0),"")</f>
        <v/>
      </c>
      <c r="M1721" s="4" t="str">
        <f>IFERROR(VLOOKUP(I1721,Config!$A:$D,3,0),"")</f>
        <v/>
      </c>
      <c r="N1721" s="4" t="str">
        <f>IFERROR(VLOOKUP(I1721,Config!$A:$F,6,0),"")</f>
        <v/>
      </c>
    </row>
    <row r="1722" spans="1:14" x14ac:dyDescent="0.25">
      <c r="A1722" s="1">
        <v>1722</v>
      </c>
      <c r="B1722" s="4">
        <f t="shared" si="52"/>
        <v>1900</v>
      </c>
      <c r="C1722" s="4">
        <f t="shared" si="53"/>
        <v>1</v>
      </c>
      <c r="G1722" s="4" t="s">
        <v>74</v>
      </c>
      <c r="J1722" s="4" t="str">
        <f>IFERROR(VLOOKUP(I1722,Config!$A:$B,2,0),"")</f>
        <v/>
      </c>
      <c r="L1722" s="4" t="str">
        <f>IFERROR(VLOOKUP(I1722,Config!$A:$G,7,0),"")</f>
        <v/>
      </c>
      <c r="M1722" s="4" t="str">
        <f>IFERROR(VLOOKUP(I1722,Config!$A:$D,3,0),"")</f>
        <v/>
      </c>
      <c r="N1722" s="4" t="str">
        <f>IFERROR(VLOOKUP(I1722,Config!$A:$F,6,0),"")</f>
        <v/>
      </c>
    </row>
    <row r="1723" spans="1:14" x14ac:dyDescent="0.25">
      <c r="A1723" s="1">
        <v>1723</v>
      </c>
      <c r="B1723" s="4">
        <f t="shared" si="52"/>
        <v>1900</v>
      </c>
      <c r="C1723" s="4">
        <f t="shared" si="53"/>
        <v>1</v>
      </c>
      <c r="G1723" s="4" t="s">
        <v>74</v>
      </c>
      <c r="J1723" s="4" t="str">
        <f>IFERROR(VLOOKUP(I1723,Config!$A:$B,2,0),"")</f>
        <v/>
      </c>
      <c r="L1723" s="4" t="str">
        <f>IFERROR(VLOOKUP(I1723,Config!$A:$G,7,0),"")</f>
        <v/>
      </c>
      <c r="M1723" s="4" t="str">
        <f>IFERROR(VLOOKUP(I1723,Config!$A:$D,3,0),"")</f>
        <v/>
      </c>
      <c r="N1723" s="4" t="str">
        <f>IFERROR(VLOOKUP(I1723,Config!$A:$F,6,0),"")</f>
        <v/>
      </c>
    </row>
    <row r="1724" spans="1:14" x14ac:dyDescent="0.25">
      <c r="A1724" s="1">
        <v>1724</v>
      </c>
      <c r="B1724" s="4">
        <f t="shared" si="52"/>
        <v>1900</v>
      </c>
      <c r="C1724" s="4">
        <f t="shared" si="53"/>
        <v>1</v>
      </c>
      <c r="G1724" s="4" t="s">
        <v>74</v>
      </c>
      <c r="J1724" s="4" t="str">
        <f>IFERROR(VLOOKUP(I1724,Config!$A:$B,2,0),"")</f>
        <v/>
      </c>
      <c r="L1724" s="4" t="str">
        <f>IFERROR(VLOOKUP(I1724,Config!$A:$G,7,0),"")</f>
        <v/>
      </c>
      <c r="M1724" s="4" t="str">
        <f>IFERROR(VLOOKUP(I1724,Config!$A:$D,3,0),"")</f>
        <v/>
      </c>
      <c r="N1724" s="4" t="str">
        <f>IFERROR(VLOOKUP(I1724,Config!$A:$F,6,0),"")</f>
        <v/>
      </c>
    </row>
    <row r="1725" spans="1:14" x14ac:dyDescent="0.25">
      <c r="A1725" s="1">
        <v>1725</v>
      </c>
      <c r="B1725" s="4">
        <f t="shared" si="52"/>
        <v>1900</v>
      </c>
      <c r="C1725" s="4">
        <f t="shared" si="53"/>
        <v>1</v>
      </c>
      <c r="G1725" s="4" t="s">
        <v>74</v>
      </c>
      <c r="J1725" s="4" t="str">
        <f>IFERROR(VLOOKUP(I1725,Config!$A:$B,2,0),"")</f>
        <v/>
      </c>
      <c r="L1725" s="4" t="str">
        <f>IFERROR(VLOOKUP(I1725,Config!$A:$G,7,0),"")</f>
        <v/>
      </c>
      <c r="M1725" s="4" t="str">
        <f>IFERROR(VLOOKUP(I1725,Config!$A:$D,3,0),"")</f>
        <v/>
      </c>
      <c r="N1725" s="4" t="str">
        <f>IFERROR(VLOOKUP(I1725,Config!$A:$F,6,0),"")</f>
        <v/>
      </c>
    </row>
    <row r="1726" spans="1:14" x14ac:dyDescent="0.25">
      <c r="A1726" s="1">
        <v>1726</v>
      </c>
      <c r="B1726" s="4">
        <f t="shared" si="52"/>
        <v>1900</v>
      </c>
      <c r="C1726" s="4">
        <f t="shared" si="53"/>
        <v>1</v>
      </c>
      <c r="G1726" s="4" t="s">
        <v>74</v>
      </c>
      <c r="J1726" s="4" t="str">
        <f>IFERROR(VLOOKUP(I1726,Config!$A:$B,2,0),"")</f>
        <v/>
      </c>
      <c r="L1726" s="4" t="str">
        <f>IFERROR(VLOOKUP(I1726,Config!$A:$G,7,0),"")</f>
        <v/>
      </c>
      <c r="M1726" s="4" t="str">
        <f>IFERROR(VLOOKUP(I1726,Config!$A:$D,3,0),"")</f>
        <v/>
      </c>
      <c r="N1726" s="4" t="str">
        <f>IFERROR(VLOOKUP(I1726,Config!$A:$F,6,0),"")</f>
        <v/>
      </c>
    </row>
    <row r="1727" spans="1:14" x14ac:dyDescent="0.25">
      <c r="A1727" s="1">
        <v>1727</v>
      </c>
      <c r="B1727" s="4">
        <f t="shared" si="52"/>
        <v>1900</v>
      </c>
      <c r="C1727" s="4">
        <f t="shared" si="53"/>
        <v>1</v>
      </c>
      <c r="G1727" s="4" t="s">
        <v>74</v>
      </c>
      <c r="J1727" s="4" t="str">
        <f>IFERROR(VLOOKUP(I1727,Config!$A:$B,2,0),"")</f>
        <v/>
      </c>
      <c r="L1727" s="4" t="str">
        <f>IFERROR(VLOOKUP(I1727,Config!$A:$G,7,0),"")</f>
        <v/>
      </c>
      <c r="M1727" s="4" t="str">
        <f>IFERROR(VLOOKUP(I1727,Config!$A:$D,3,0),"")</f>
        <v/>
      </c>
      <c r="N1727" s="4" t="str">
        <f>IFERROR(VLOOKUP(I1727,Config!$A:$F,6,0),"")</f>
        <v/>
      </c>
    </row>
    <row r="1728" spans="1:14" x14ac:dyDescent="0.25">
      <c r="A1728" s="1">
        <v>1728</v>
      </c>
      <c r="B1728" s="4">
        <f t="shared" si="52"/>
        <v>1900</v>
      </c>
      <c r="C1728" s="4">
        <f t="shared" si="53"/>
        <v>1</v>
      </c>
      <c r="G1728" s="4" t="s">
        <v>74</v>
      </c>
      <c r="J1728" s="4" t="str">
        <f>IFERROR(VLOOKUP(I1728,Config!$A:$B,2,0),"")</f>
        <v/>
      </c>
      <c r="L1728" s="4" t="str">
        <f>IFERROR(VLOOKUP(I1728,Config!$A:$G,7,0),"")</f>
        <v/>
      </c>
      <c r="M1728" s="4" t="str">
        <f>IFERROR(VLOOKUP(I1728,Config!$A:$D,3,0),"")</f>
        <v/>
      </c>
      <c r="N1728" s="4" t="str">
        <f>IFERROR(VLOOKUP(I1728,Config!$A:$F,6,0),"")</f>
        <v/>
      </c>
    </row>
    <row r="1729" spans="1:14" x14ac:dyDescent="0.25">
      <c r="A1729" s="1">
        <v>1729</v>
      </c>
      <c r="B1729" s="4">
        <f t="shared" ref="B1729:B1792" si="54">YEAR(D1729)</f>
        <v>1900</v>
      </c>
      <c r="C1729" s="4">
        <f t="shared" ref="C1729:C1792" si="55">MONTH(D1729)</f>
        <v>1</v>
      </c>
      <c r="G1729" s="4" t="s">
        <v>74</v>
      </c>
      <c r="J1729" s="4" t="str">
        <f>IFERROR(VLOOKUP(I1729,Config!$A:$B,2,0),"")</f>
        <v/>
      </c>
      <c r="L1729" s="4" t="str">
        <f>IFERROR(VLOOKUP(I1729,Config!$A:$G,7,0),"")</f>
        <v/>
      </c>
      <c r="M1729" s="4" t="str">
        <f>IFERROR(VLOOKUP(I1729,Config!$A:$D,3,0),"")</f>
        <v/>
      </c>
      <c r="N1729" s="4" t="str">
        <f>IFERROR(VLOOKUP(I1729,Config!$A:$F,6,0),"")</f>
        <v/>
      </c>
    </row>
    <row r="1730" spans="1:14" x14ac:dyDescent="0.25">
      <c r="A1730" s="1">
        <v>1730</v>
      </c>
      <c r="B1730" s="4">
        <f t="shared" si="54"/>
        <v>1900</v>
      </c>
      <c r="C1730" s="4">
        <f t="shared" si="55"/>
        <v>1</v>
      </c>
      <c r="G1730" s="4" t="s">
        <v>74</v>
      </c>
      <c r="J1730" s="4" t="str">
        <f>IFERROR(VLOOKUP(I1730,Config!$A:$B,2,0),"")</f>
        <v/>
      </c>
      <c r="L1730" s="4" t="str">
        <f>IFERROR(VLOOKUP(I1730,Config!$A:$G,7,0),"")</f>
        <v/>
      </c>
      <c r="M1730" s="4" t="str">
        <f>IFERROR(VLOOKUP(I1730,Config!$A:$D,3,0),"")</f>
        <v/>
      </c>
      <c r="N1730" s="4" t="str">
        <f>IFERROR(VLOOKUP(I1730,Config!$A:$F,6,0),"")</f>
        <v/>
      </c>
    </row>
    <row r="1731" spans="1:14" x14ac:dyDescent="0.25">
      <c r="A1731" s="1">
        <v>1731</v>
      </c>
      <c r="B1731" s="4">
        <f t="shared" si="54"/>
        <v>1900</v>
      </c>
      <c r="C1731" s="4">
        <f t="shared" si="55"/>
        <v>1</v>
      </c>
      <c r="G1731" s="4" t="s">
        <v>74</v>
      </c>
      <c r="J1731" s="4" t="str">
        <f>IFERROR(VLOOKUP(I1731,Config!$A:$B,2,0),"")</f>
        <v/>
      </c>
      <c r="L1731" s="4" t="str">
        <f>IFERROR(VLOOKUP(I1731,Config!$A:$G,7,0),"")</f>
        <v/>
      </c>
      <c r="M1731" s="4" t="str">
        <f>IFERROR(VLOOKUP(I1731,Config!$A:$D,3,0),"")</f>
        <v/>
      </c>
      <c r="N1731" s="4" t="str">
        <f>IFERROR(VLOOKUP(I1731,Config!$A:$F,6,0),"")</f>
        <v/>
      </c>
    </row>
    <row r="1732" spans="1:14" x14ac:dyDescent="0.25">
      <c r="A1732" s="1">
        <v>1732</v>
      </c>
      <c r="B1732" s="4">
        <f t="shared" si="54"/>
        <v>1900</v>
      </c>
      <c r="C1732" s="4">
        <f t="shared" si="55"/>
        <v>1</v>
      </c>
      <c r="G1732" s="4" t="s">
        <v>74</v>
      </c>
      <c r="J1732" s="4" t="str">
        <f>IFERROR(VLOOKUP(I1732,Config!$A:$B,2,0),"")</f>
        <v/>
      </c>
      <c r="L1732" s="4" t="str">
        <f>IFERROR(VLOOKUP(I1732,Config!$A:$G,7,0),"")</f>
        <v/>
      </c>
      <c r="M1732" s="4" t="str">
        <f>IFERROR(VLOOKUP(I1732,Config!$A:$D,3,0),"")</f>
        <v/>
      </c>
      <c r="N1732" s="4" t="str">
        <f>IFERROR(VLOOKUP(I1732,Config!$A:$F,6,0),"")</f>
        <v/>
      </c>
    </row>
    <row r="1733" spans="1:14" x14ac:dyDescent="0.25">
      <c r="A1733" s="1">
        <v>1733</v>
      </c>
      <c r="B1733" s="4">
        <f t="shared" si="54"/>
        <v>1900</v>
      </c>
      <c r="C1733" s="4">
        <f t="shared" si="55"/>
        <v>1</v>
      </c>
      <c r="G1733" s="4" t="s">
        <v>74</v>
      </c>
      <c r="J1733" s="4" t="str">
        <f>IFERROR(VLOOKUP(I1733,Config!$A:$B,2,0),"")</f>
        <v/>
      </c>
      <c r="L1733" s="4" t="str">
        <f>IFERROR(VLOOKUP(I1733,Config!$A:$G,7,0),"")</f>
        <v/>
      </c>
      <c r="M1733" s="4" t="str">
        <f>IFERROR(VLOOKUP(I1733,Config!$A:$D,3,0),"")</f>
        <v/>
      </c>
      <c r="N1733" s="4" t="str">
        <f>IFERROR(VLOOKUP(I1733,Config!$A:$F,6,0),"")</f>
        <v/>
      </c>
    </row>
    <row r="1734" spans="1:14" x14ac:dyDescent="0.25">
      <c r="A1734" s="1">
        <v>1734</v>
      </c>
      <c r="B1734" s="4">
        <f t="shared" si="54"/>
        <v>1900</v>
      </c>
      <c r="C1734" s="4">
        <f t="shared" si="55"/>
        <v>1</v>
      </c>
      <c r="G1734" s="4" t="s">
        <v>74</v>
      </c>
      <c r="J1734" s="4" t="str">
        <f>IFERROR(VLOOKUP(I1734,Config!$A:$B,2,0),"")</f>
        <v/>
      </c>
      <c r="L1734" s="4" t="str">
        <f>IFERROR(VLOOKUP(I1734,Config!$A:$G,7,0),"")</f>
        <v/>
      </c>
      <c r="M1734" s="4" t="str">
        <f>IFERROR(VLOOKUP(I1734,Config!$A:$D,3,0),"")</f>
        <v/>
      </c>
      <c r="N1734" s="4" t="str">
        <f>IFERROR(VLOOKUP(I1734,Config!$A:$F,6,0),"")</f>
        <v/>
      </c>
    </row>
    <row r="1735" spans="1:14" x14ac:dyDescent="0.25">
      <c r="A1735" s="1">
        <v>1735</v>
      </c>
      <c r="B1735" s="4">
        <f t="shared" si="54"/>
        <v>1900</v>
      </c>
      <c r="C1735" s="4">
        <f t="shared" si="55"/>
        <v>1</v>
      </c>
      <c r="G1735" s="4" t="s">
        <v>74</v>
      </c>
      <c r="J1735" s="4" t="str">
        <f>IFERROR(VLOOKUP(I1735,Config!$A:$B,2,0),"")</f>
        <v/>
      </c>
      <c r="L1735" s="4" t="str">
        <f>IFERROR(VLOOKUP(I1735,Config!$A:$G,7,0),"")</f>
        <v/>
      </c>
      <c r="M1735" s="4" t="str">
        <f>IFERROR(VLOOKUP(I1735,Config!$A:$D,3,0),"")</f>
        <v/>
      </c>
      <c r="N1735" s="4" t="str">
        <f>IFERROR(VLOOKUP(I1735,Config!$A:$F,6,0),"")</f>
        <v/>
      </c>
    </row>
    <row r="1736" spans="1:14" x14ac:dyDescent="0.25">
      <c r="A1736" s="1">
        <v>1736</v>
      </c>
      <c r="B1736" s="4">
        <f t="shared" si="54"/>
        <v>1900</v>
      </c>
      <c r="C1736" s="4">
        <f t="shared" si="55"/>
        <v>1</v>
      </c>
      <c r="G1736" s="4" t="s">
        <v>74</v>
      </c>
      <c r="J1736" s="4" t="str">
        <f>IFERROR(VLOOKUP(I1736,Config!$A:$B,2,0),"")</f>
        <v/>
      </c>
      <c r="L1736" s="4" t="str">
        <f>IFERROR(VLOOKUP(I1736,Config!$A:$G,7,0),"")</f>
        <v/>
      </c>
      <c r="M1736" s="4" t="str">
        <f>IFERROR(VLOOKUP(I1736,Config!$A:$D,3,0),"")</f>
        <v/>
      </c>
      <c r="N1736" s="4" t="str">
        <f>IFERROR(VLOOKUP(I1736,Config!$A:$F,6,0),"")</f>
        <v/>
      </c>
    </row>
    <row r="1737" spans="1:14" x14ac:dyDescent="0.25">
      <c r="A1737" s="1">
        <v>1737</v>
      </c>
      <c r="B1737" s="4">
        <f t="shared" si="54"/>
        <v>1900</v>
      </c>
      <c r="C1737" s="4">
        <f t="shared" si="55"/>
        <v>1</v>
      </c>
      <c r="G1737" s="4" t="s">
        <v>74</v>
      </c>
      <c r="J1737" s="4" t="str">
        <f>IFERROR(VLOOKUP(I1737,Config!$A:$B,2,0),"")</f>
        <v/>
      </c>
      <c r="L1737" s="4" t="str">
        <f>IFERROR(VLOOKUP(I1737,Config!$A:$G,7,0),"")</f>
        <v/>
      </c>
      <c r="M1737" s="4" t="str">
        <f>IFERROR(VLOOKUP(I1737,Config!$A:$D,3,0),"")</f>
        <v/>
      </c>
      <c r="N1737" s="4" t="str">
        <f>IFERROR(VLOOKUP(I1737,Config!$A:$F,6,0),"")</f>
        <v/>
      </c>
    </row>
    <row r="1738" spans="1:14" x14ac:dyDescent="0.25">
      <c r="A1738" s="1">
        <v>1738</v>
      </c>
      <c r="B1738" s="4">
        <f t="shared" si="54"/>
        <v>1900</v>
      </c>
      <c r="C1738" s="4">
        <f t="shared" si="55"/>
        <v>1</v>
      </c>
      <c r="G1738" s="4" t="s">
        <v>74</v>
      </c>
      <c r="J1738" s="4" t="str">
        <f>IFERROR(VLOOKUP(I1738,Config!$A:$B,2,0),"")</f>
        <v/>
      </c>
      <c r="L1738" s="4" t="str">
        <f>IFERROR(VLOOKUP(I1738,Config!$A:$G,7,0),"")</f>
        <v/>
      </c>
      <c r="M1738" s="4" t="str">
        <f>IFERROR(VLOOKUP(I1738,Config!$A:$D,3,0),"")</f>
        <v/>
      </c>
      <c r="N1738" s="4" t="str">
        <f>IFERROR(VLOOKUP(I1738,Config!$A:$F,6,0),"")</f>
        <v/>
      </c>
    </row>
    <row r="1739" spans="1:14" x14ac:dyDescent="0.25">
      <c r="A1739" s="1">
        <v>1739</v>
      </c>
      <c r="B1739" s="4">
        <f t="shared" si="54"/>
        <v>1900</v>
      </c>
      <c r="C1739" s="4">
        <f t="shared" si="55"/>
        <v>1</v>
      </c>
      <c r="G1739" s="4" t="s">
        <v>74</v>
      </c>
      <c r="J1739" s="4" t="str">
        <f>IFERROR(VLOOKUP(I1739,Config!$A:$B,2,0),"")</f>
        <v/>
      </c>
      <c r="L1739" s="4" t="str">
        <f>IFERROR(VLOOKUP(I1739,Config!$A:$G,7,0),"")</f>
        <v/>
      </c>
      <c r="M1739" s="4" t="str">
        <f>IFERROR(VLOOKUP(I1739,Config!$A:$D,3,0),"")</f>
        <v/>
      </c>
      <c r="N1739" s="4" t="str">
        <f>IFERROR(VLOOKUP(I1739,Config!$A:$F,6,0),"")</f>
        <v/>
      </c>
    </row>
    <row r="1740" spans="1:14" x14ac:dyDescent="0.25">
      <c r="A1740" s="1">
        <v>1740</v>
      </c>
      <c r="B1740" s="4">
        <f t="shared" si="54"/>
        <v>1900</v>
      </c>
      <c r="C1740" s="4">
        <f t="shared" si="55"/>
        <v>1</v>
      </c>
      <c r="G1740" s="4" t="s">
        <v>74</v>
      </c>
      <c r="I1740" s="24"/>
      <c r="J1740" s="4" t="str">
        <f>IFERROR(VLOOKUP(I1740,Config!$A:$B,2,0),"")</f>
        <v/>
      </c>
      <c r="L1740" s="4" t="str">
        <f>IFERROR(VLOOKUP(I1740,Config!$A:$G,7,0),"")</f>
        <v/>
      </c>
      <c r="M1740" s="4" t="str">
        <f>IFERROR(VLOOKUP(I1740,Config!$A:$D,3,0),"")</f>
        <v/>
      </c>
      <c r="N1740" s="4" t="str">
        <f>IFERROR(VLOOKUP(I1740,Config!$A:$F,6,0),"")</f>
        <v/>
      </c>
    </row>
    <row r="1741" spans="1:14" x14ac:dyDescent="0.25">
      <c r="A1741" s="1">
        <v>1741</v>
      </c>
      <c r="B1741" s="4">
        <f t="shared" si="54"/>
        <v>1900</v>
      </c>
      <c r="C1741" s="4">
        <f t="shared" si="55"/>
        <v>1</v>
      </c>
      <c r="G1741" s="4" t="s">
        <v>74</v>
      </c>
      <c r="J1741" s="4" t="str">
        <f>IFERROR(VLOOKUP(I1741,Config!$A:$B,2,0),"")</f>
        <v/>
      </c>
      <c r="L1741" s="4" t="str">
        <f>IFERROR(VLOOKUP(I1741,Config!$A:$G,7,0),"")</f>
        <v/>
      </c>
      <c r="M1741" s="4" t="str">
        <f>IFERROR(VLOOKUP(I1741,Config!$A:$D,3,0),"")</f>
        <v/>
      </c>
      <c r="N1741" s="4" t="str">
        <f>IFERROR(VLOOKUP(I1741,Config!$A:$F,6,0),"")</f>
        <v/>
      </c>
    </row>
    <row r="1742" spans="1:14" x14ac:dyDescent="0.25">
      <c r="A1742" s="1">
        <v>1742</v>
      </c>
      <c r="B1742" s="4">
        <f t="shared" si="54"/>
        <v>1900</v>
      </c>
      <c r="C1742" s="4">
        <f t="shared" si="55"/>
        <v>1</v>
      </c>
      <c r="G1742" s="4" t="s">
        <v>74</v>
      </c>
      <c r="J1742" s="4" t="str">
        <f>IFERROR(VLOOKUP(I1742,Config!$A:$B,2,0),"")</f>
        <v/>
      </c>
      <c r="L1742" s="4" t="str">
        <f>IFERROR(VLOOKUP(I1742,Config!$A:$G,7,0),"")</f>
        <v/>
      </c>
      <c r="M1742" s="4" t="str">
        <f>IFERROR(VLOOKUP(I1742,Config!$A:$D,3,0),"")</f>
        <v/>
      </c>
      <c r="N1742" s="4" t="str">
        <f>IFERROR(VLOOKUP(I1742,Config!$A:$F,6,0),"")</f>
        <v/>
      </c>
    </row>
    <row r="1743" spans="1:14" x14ac:dyDescent="0.25">
      <c r="A1743" s="1">
        <v>1743</v>
      </c>
      <c r="B1743" s="4">
        <f t="shared" si="54"/>
        <v>1900</v>
      </c>
      <c r="C1743" s="4">
        <f t="shared" si="55"/>
        <v>1</v>
      </c>
      <c r="G1743" s="4" t="s">
        <v>74</v>
      </c>
      <c r="J1743" s="4" t="str">
        <f>IFERROR(VLOOKUP(I1743,Config!$A:$B,2,0),"")</f>
        <v/>
      </c>
      <c r="L1743" s="4" t="str">
        <f>IFERROR(VLOOKUP(I1743,Config!$A:$G,7,0),"")</f>
        <v/>
      </c>
      <c r="M1743" s="4" t="str">
        <f>IFERROR(VLOOKUP(I1743,Config!$A:$D,3,0),"")</f>
        <v/>
      </c>
      <c r="N1743" s="4" t="str">
        <f>IFERROR(VLOOKUP(I1743,Config!$A:$F,6,0),"")</f>
        <v/>
      </c>
    </row>
    <row r="1744" spans="1:14" x14ac:dyDescent="0.25">
      <c r="A1744" s="1">
        <v>1744</v>
      </c>
      <c r="B1744" s="4">
        <f t="shared" si="54"/>
        <v>1900</v>
      </c>
      <c r="C1744" s="4">
        <f t="shared" si="55"/>
        <v>1</v>
      </c>
      <c r="G1744" s="4" t="s">
        <v>74</v>
      </c>
      <c r="J1744" s="4" t="str">
        <f>IFERROR(VLOOKUP(I1744,Config!$A:$B,2,0),"")</f>
        <v/>
      </c>
      <c r="L1744" s="4" t="str">
        <f>IFERROR(VLOOKUP(I1744,Config!$A:$G,7,0),"")</f>
        <v/>
      </c>
      <c r="M1744" s="4" t="str">
        <f>IFERROR(VLOOKUP(I1744,Config!$A:$D,3,0),"")</f>
        <v/>
      </c>
      <c r="N1744" s="4" t="str">
        <f>IFERROR(VLOOKUP(I1744,Config!$A:$F,6,0),"")</f>
        <v/>
      </c>
    </row>
    <row r="1745" spans="1:14" x14ac:dyDescent="0.25">
      <c r="A1745" s="1">
        <v>1745</v>
      </c>
      <c r="B1745" s="4">
        <f t="shared" si="54"/>
        <v>1900</v>
      </c>
      <c r="C1745" s="4">
        <f t="shared" si="55"/>
        <v>1</v>
      </c>
      <c r="G1745" s="4" t="s">
        <v>74</v>
      </c>
      <c r="J1745" s="4" t="str">
        <f>IFERROR(VLOOKUP(I1745,Config!$A:$B,2,0),"")</f>
        <v/>
      </c>
      <c r="L1745" s="4" t="str">
        <f>IFERROR(VLOOKUP(I1745,Config!$A:$G,7,0),"")</f>
        <v/>
      </c>
      <c r="M1745" s="4" t="str">
        <f>IFERROR(VLOOKUP(I1745,Config!$A:$D,3,0),"")</f>
        <v/>
      </c>
      <c r="N1745" s="4" t="str">
        <f>IFERROR(VLOOKUP(I1745,Config!$A:$F,6,0),"")</f>
        <v/>
      </c>
    </row>
    <row r="1746" spans="1:14" x14ac:dyDescent="0.25">
      <c r="A1746" s="1">
        <v>1746</v>
      </c>
      <c r="B1746" s="4">
        <f t="shared" si="54"/>
        <v>1900</v>
      </c>
      <c r="C1746" s="4">
        <f t="shared" si="55"/>
        <v>1</v>
      </c>
      <c r="G1746" s="4" t="s">
        <v>74</v>
      </c>
      <c r="J1746" s="4" t="str">
        <f>IFERROR(VLOOKUP(I1746,Config!$A:$B,2,0),"")</f>
        <v/>
      </c>
      <c r="L1746" s="4" t="str">
        <f>IFERROR(VLOOKUP(I1746,Config!$A:$G,7,0),"")</f>
        <v/>
      </c>
      <c r="M1746" s="4" t="str">
        <f>IFERROR(VLOOKUP(I1746,Config!$A:$D,3,0),"")</f>
        <v/>
      </c>
      <c r="N1746" s="4" t="str">
        <f>IFERROR(VLOOKUP(I1746,Config!$A:$F,6,0),"")</f>
        <v/>
      </c>
    </row>
    <row r="1747" spans="1:14" x14ac:dyDescent="0.25">
      <c r="A1747" s="1">
        <v>1747</v>
      </c>
      <c r="B1747" s="4">
        <f t="shared" si="54"/>
        <v>1900</v>
      </c>
      <c r="C1747" s="4">
        <f t="shared" si="55"/>
        <v>1</v>
      </c>
      <c r="G1747" s="4" t="s">
        <v>74</v>
      </c>
      <c r="J1747" s="4" t="str">
        <f>IFERROR(VLOOKUP(I1747,Config!$A:$B,2,0),"")</f>
        <v/>
      </c>
      <c r="L1747" s="4" t="str">
        <f>IFERROR(VLOOKUP(I1747,Config!$A:$G,7,0),"")</f>
        <v/>
      </c>
      <c r="M1747" s="4" t="str">
        <f>IFERROR(VLOOKUP(I1747,Config!$A:$D,3,0),"")</f>
        <v/>
      </c>
      <c r="N1747" s="4" t="str">
        <f>IFERROR(VLOOKUP(I1747,Config!$A:$F,6,0),"")</f>
        <v/>
      </c>
    </row>
    <row r="1748" spans="1:14" x14ac:dyDescent="0.25">
      <c r="A1748" s="1">
        <v>1748</v>
      </c>
      <c r="B1748" s="4">
        <f t="shared" si="54"/>
        <v>1900</v>
      </c>
      <c r="C1748" s="4">
        <f t="shared" si="55"/>
        <v>1</v>
      </c>
      <c r="G1748" s="4" t="s">
        <v>74</v>
      </c>
      <c r="J1748" s="4" t="str">
        <f>IFERROR(VLOOKUP(I1748,Config!$A:$B,2,0),"")</f>
        <v/>
      </c>
      <c r="L1748" s="4" t="str">
        <f>IFERROR(VLOOKUP(I1748,Config!$A:$G,7,0),"")</f>
        <v/>
      </c>
      <c r="M1748" s="4" t="str">
        <f>IFERROR(VLOOKUP(I1748,Config!$A:$D,3,0),"")</f>
        <v/>
      </c>
      <c r="N1748" s="4" t="str">
        <f>IFERROR(VLOOKUP(I1748,Config!$A:$F,6,0),"")</f>
        <v/>
      </c>
    </row>
    <row r="1749" spans="1:14" x14ac:dyDescent="0.25">
      <c r="A1749" s="1">
        <v>1749</v>
      </c>
      <c r="B1749" s="4">
        <f t="shared" si="54"/>
        <v>1900</v>
      </c>
      <c r="C1749" s="4">
        <f t="shared" si="55"/>
        <v>1</v>
      </c>
      <c r="G1749" s="4" t="s">
        <v>74</v>
      </c>
      <c r="J1749" s="4" t="str">
        <f>IFERROR(VLOOKUP(I1749,Config!$A:$B,2,0),"")</f>
        <v/>
      </c>
      <c r="L1749" s="4" t="str">
        <f>IFERROR(VLOOKUP(I1749,Config!$A:$G,7,0),"")</f>
        <v/>
      </c>
      <c r="M1749" s="4" t="str">
        <f>IFERROR(VLOOKUP(I1749,Config!$A:$D,3,0),"")</f>
        <v/>
      </c>
      <c r="N1749" s="4" t="str">
        <f>IFERROR(VLOOKUP(I1749,Config!$A:$F,6,0),"")</f>
        <v/>
      </c>
    </row>
    <row r="1750" spans="1:14" x14ac:dyDescent="0.25">
      <c r="A1750" s="1">
        <v>1750</v>
      </c>
      <c r="B1750" s="4">
        <f t="shared" si="54"/>
        <v>1900</v>
      </c>
      <c r="C1750" s="4">
        <f t="shared" si="55"/>
        <v>1</v>
      </c>
      <c r="G1750" s="4" t="s">
        <v>74</v>
      </c>
      <c r="J1750" s="4" t="str">
        <f>IFERROR(VLOOKUP(I1750,Config!$A:$B,2,0),"")</f>
        <v/>
      </c>
      <c r="L1750" s="4" t="str">
        <f>IFERROR(VLOOKUP(I1750,Config!$A:$G,7,0),"")</f>
        <v/>
      </c>
      <c r="M1750" s="4" t="str">
        <f>IFERROR(VLOOKUP(I1750,Config!$A:$D,3,0),"")</f>
        <v/>
      </c>
      <c r="N1750" s="4" t="str">
        <f>IFERROR(VLOOKUP(I1750,Config!$A:$F,6,0),"")</f>
        <v/>
      </c>
    </row>
    <row r="1751" spans="1:14" x14ac:dyDescent="0.25">
      <c r="A1751" s="1">
        <v>1751</v>
      </c>
      <c r="B1751" s="4">
        <f t="shared" si="54"/>
        <v>1900</v>
      </c>
      <c r="C1751" s="4">
        <f t="shared" si="55"/>
        <v>1</v>
      </c>
      <c r="G1751" s="4" t="s">
        <v>74</v>
      </c>
      <c r="J1751" s="4" t="str">
        <f>IFERROR(VLOOKUP(I1751,Config!$A:$B,2,0),"")</f>
        <v/>
      </c>
      <c r="L1751" s="4" t="str">
        <f>IFERROR(VLOOKUP(I1751,Config!$A:$G,7,0),"")</f>
        <v/>
      </c>
      <c r="M1751" s="4" t="str">
        <f>IFERROR(VLOOKUP(I1751,Config!$A:$D,3,0),"")</f>
        <v/>
      </c>
      <c r="N1751" s="4" t="str">
        <f>IFERROR(VLOOKUP(I1751,Config!$A:$F,6,0),"")</f>
        <v/>
      </c>
    </row>
    <row r="1752" spans="1:14" x14ac:dyDescent="0.25">
      <c r="A1752" s="1">
        <v>1752</v>
      </c>
      <c r="B1752" s="4">
        <f t="shared" si="54"/>
        <v>1900</v>
      </c>
      <c r="C1752" s="4">
        <f t="shared" si="55"/>
        <v>1</v>
      </c>
      <c r="G1752" s="4" t="s">
        <v>74</v>
      </c>
      <c r="J1752" s="4" t="str">
        <f>IFERROR(VLOOKUP(I1752,Config!$A:$B,2,0),"")</f>
        <v/>
      </c>
      <c r="L1752" s="4" t="str">
        <f>IFERROR(VLOOKUP(I1752,Config!$A:$G,7,0),"")</f>
        <v/>
      </c>
      <c r="M1752" s="4" t="str">
        <f>IFERROR(VLOOKUP(I1752,Config!$A:$D,3,0),"")</f>
        <v/>
      </c>
      <c r="N1752" s="4" t="str">
        <f>IFERROR(VLOOKUP(I1752,Config!$A:$F,6,0),"")</f>
        <v/>
      </c>
    </row>
    <row r="1753" spans="1:14" x14ac:dyDescent="0.25">
      <c r="A1753" s="1">
        <v>1753</v>
      </c>
      <c r="B1753" s="4">
        <f t="shared" si="54"/>
        <v>1900</v>
      </c>
      <c r="C1753" s="4">
        <f t="shared" si="55"/>
        <v>1</v>
      </c>
      <c r="G1753" s="4" t="s">
        <v>74</v>
      </c>
      <c r="J1753" s="4" t="str">
        <f>IFERROR(VLOOKUP(I1753,Config!$A:$B,2,0),"")</f>
        <v/>
      </c>
      <c r="L1753" s="4" t="str">
        <f>IFERROR(VLOOKUP(I1753,Config!$A:$G,7,0),"")</f>
        <v/>
      </c>
      <c r="M1753" s="4" t="str">
        <f>IFERROR(VLOOKUP(I1753,Config!$A:$D,3,0),"")</f>
        <v/>
      </c>
      <c r="N1753" s="4" t="str">
        <f>IFERROR(VLOOKUP(I1753,Config!$A:$F,6,0),"")</f>
        <v/>
      </c>
    </row>
    <row r="1754" spans="1:14" x14ac:dyDescent="0.25">
      <c r="A1754" s="1">
        <v>1754</v>
      </c>
      <c r="B1754" s="4">
        <f t="shared" si="54"/>
        <v>1900</v>
      </c>
      <c r="C1754" s="4">
        <f t="shared" si="55"/>
        <v>1</v>
      </c>
      <c r="G1754" s="4" t="s">
        <v>74</v>
      </c>
      <c r="J1754" s="4" t="str">
        <f>IFERROR(VLOOKUP(I1754,Config!$A:$B,2,0),"")</f>
        <v/>
      </c>
      <c r="L1754" s="4" t="str">
        <f>IFERROR(VLOOKUP(I1754,Config!$A:$G,7,0),"")</f>
        <v/>
      </c>
      <c r="M1754" s="4" t="str">
        <f>IFERROR(VLOOKUP(I1754,Config!$A:$D,3,0),"")</f>
        <v/>
      </c>
      <c r="N1754" s="4" t="str">
        <f>IFERROR(VLOOKUP(I1754,Config!$A:$F,6,0),"")</f>
        <v/>
      </c>
    </row>
    <row r="1755" spans="1:14" x14ac:dyDescent="0.25">
      <c r="A1755" s="1">
        <v>1755</v>
      </c>
      <c r="B1755" s="4">
        <f t="shared" si="54"/>
        <v>1900</v>
      </c>
      <c r="C1755" s="4">
        <f t="shared" si="55"/>
        <v>1</v>
      </c>
      <c r="G1755" s="4" t="s">
        <v>74</v>
      </c>
      <c r="J1755" s="4" t="str">
        <f>IFERROR(VLOOKUP(I1755,Config!$A:$B,2,0),"")</f>
        <v/>
      </c>
      <c r="L1755" s="4" t="str">
        <f>IFERROR(VLOOKUP(I1755,Config!$A:$G,7,0),"")</f>
        <v/>
      </c>
      <c r="M1755" s="4" t="str">
        <f>IFERROR(VLOOKUP(I1755,Config!$A:$D,3,0),"")</f>
        <v/>
      </c>
      <c r="N1755" s="4" t="str">
        <f>IFERROR(VLOOKUP(I1755,Config!$A:$F,6,0),"")</f>
        <v/>
      </c>
    </row>
    <row r="1756" spans="1:14" x14ac:dyDescent="0.25">
      <c r="A1756" s="1">
        <v>1756</v>
      </c>
      <c r="B1756" s="4">
        <f t="shared" si="54"/>
        <v>1900</v>
      </c>
      <c r="C1756" s="4">
        <f t="shared" si="55"/>
        <v>1</v>
      </c>
      <c r="G1756" s="4" t="s">
        <v>74</v>
      </c>
      <c r="J1756" s="4" t="str">
        <f>IFERROR(VLOOKUP(I1756,Config!$A:$B,2,0),"")</f>
        <v/>
      </c>
      <c r="L1756" s="4" t="str">
        <f>IFERROR(VLOOKUP(I1756,Config!$A:$G,7,0),"")</f>
        <v/>
      </c>
      <c r="M1756" s="4" t="str">
        <f>IFERROR(VLOOKUP(I1756,Config!$A:$D,3,0),"")</f>
        <v/>
      </c>
      <c r="N1756" s="4" t="str">
        <f>IFERROR(VLOOKUP(I1756,Config!$A:$F,6,0),"")</f>
        <v/>
      </c>
    </row>
    <row r="1757" spans="1:14" x14ac:dyDescent="0.25">
      <c r="A1757" s="1">
        <v>1757</v>
      </c>
      <c r="B1757" s="4">
        <f t="shared" si="54"/>
        <v>1900</v>
      </c>
      <c r="C1757" s="4">
        <f t="shared" si="55"/>
        <v>1</v>
      </c>
      <c r="G1757" s="4" t="s">
        <v>74</v>
      </c>
      <c r="J1757" s="4" t="str">
        <f>IFERROR(VLOOKUP(I1757,Config!$A:$B,2,0),"")</f>
        <v/>
      </c>
      <c r="L1757" s="4" t="str">
        <f>IFERROR(VLOOKUP(I1757,Config!$A:$G,7,0),"")</f>
        <v/>
      </c>
      <c r="M1757" s="4" t="str">
        <f>IFERROR(VLOOKUP(I1757,Config!$A:$D,3,0),"")</f>
        <v/>
      </c>
      <c r="N1757" s="4" t="str">
        <f>IFERROR(VLOOKUP(I1757,Config!$A:$F,6,0),"")</f>
        <v/>
      </c>
    </row>
    <row r="1758" spans="1:14" x14ac:dyDescent="0.25">
      <c r="A1758" s="1">
        <v>1758</v>
      </c>
      <c r="B1758" s="4">
        <f t="shared" si="54"/>
        <v>1900</v>
      </c>
      <c r="C1758" s="4">
        <f t="shared" si="55"/>
        <v>1</v>
      </c>
      <c r="G1758" s="4" t="s">
        <v>74</v>
      </c>
      <c r="J1758" s="4" t="str">
        <f>IFERROR(VLOOKUP(I1758,Config!$A:$B,2,0),"")</f>
        <v/>
      </c>
      <c r="L1758" s="4" t="str">
        <f>IFERROR(VLOOKUP(I1758,Config!$A:$G,7,0),"")</f>
        <v/>
      </c>
      <c r="M1758" s="4" t="str">
        <f>IFERROR(VLOOKUP(I1758,Config!$A:$D,3,0),"")</f>
        <v/>
      </c>
      <c r="N1758" s="4" t="str">
        <f>IFERROR(VLOOKUP(I1758,Config!$A:$F,6,0),"")</f>
        <v/>
      </c>
    </row>
    <row r="1759" spans="1:14" x14ac:dyDescent="0.25">
      <c r="A1759" s="1">
        <v>1759</v>
      </c>
      <c r="B1759" s="4">
        <f t="shared" si="54"/>
        <v>1900</v>
      </c>
      <c r="C1759" s="4">
        <f t="shared" si="55"/>
        <v>1</v>
      </c>
      <c r="G1759" s="4" t="s">
        <v>74</v>
      </c>
      <c r="J1759" s="4" t="str">
        <f>IFERROR(VLOOKUP(I1759,Config!$A:$B,2,0),"")</f>
        <v/>
      </c>
      <c r="L1759" s="4" t="str">
        <f>IFERROR(VLOOKUP(I1759,Config!$A:$G,7,0),"")</f>
        <v/>
      </c>
      <c r="M1759" s="4" t="str">
        <f>IFERROR(VLOOKUP(I1759,Config!$A:$D,3,0),"")</f>
        <v/>
      </c>
      <c r="N1759" s="4" t="str">
        <f>IFERROR(VLOOKUP(I1759,Config!$A:$F,6,0),"")</f>
        <v/>
      </c>
    </row>
    <row r="1760" spans="1:14" x14ac:dyDescent="0.25">
      <c r="A1760" s="1">
        <v>1760</v>
      </c>
      <c r="B1760" s="4">
        <f t="shared" si="54"/>
        <v>1900</v>
      </c>
      <c r="C1760" s="4">
        <f t="shared" si="55"/>
        <v>1</v>
      </c>
      <c r="G1760" s="4" t="s">
        <v>74</v>
      </c>
      <c r="J1760" s="4" t="str">
        <f>IFERROR(VLOOKUP(I1760,Config!$A:$B,2,0),"")</f>
        <v/>
      </c>
      <c r="L1760" s="4" t="str">
        <f>IFERROR(VLOOKUP(I1760,Config!$A:$G,7,0),"")</f>
        <v/>
      </c>
      <c r="M1760" s="4" t="str">
        <f>IFERROR(VLOOKUP(I1760,Config!$A:$D,3,0),"")</f>
        <v/>
      </c>
      <c r="N1760" s="4" t="str">
        <f>IFERROR(VLOOKUP(I1760,Config!$A:$F,6,0),"")</f>
        <v/>
      </c>
    </row>
    <row r="1761" spans="1:14" x14ac:dyDescent="0.25">
      <c r="A1761" s="1">
        <v>1761</v>
      </c>
      <c r="B1761" s="4">
        <f t="shared" si="54"/>
        <v>1900</v>
      </c>
      <c r="C1761" s="4">
        <f t="shared" si="55"/>
        <v>1</v>
      </c>
      <c r="G1761" s="4" t="s">
        <v>74</v>
      </c>
      <c r="J1761" s="4" t="str">
        <f>IFERROR(VLOOKUP(I1761,Config!$A:$B,2,0),"")</f>
        <v/>
      </c>
      <c r="L1761" s="4" t="str">
        <f>IFERROR(VLOOKUP(I1761,Config!$A:$G,7,0),"")</f>
        <v/>
      </c>
      <c r="M1761" s="4" t="str">
        <f>IFERROR(VLOOKUP(I1761,Config!$A:$D,3,0),"")</f>
        <v/>
      </c>
      <c r="N1761" s="4" t="str">
        <f>IFERROR(VLOOKUP(I1761,Config!$A:$F,6,0),"")</f>
        <v/>
      </c>
    </row>
    <row r="1762" spans="1:14" x14ac:dyDescent="0.25">
      <c r="A1762" s="1">
        <v>1762</v>
      </c>
      <c r="B1762" s="4">
        <f t="shared" si="54"/>
        <v>1900</v>
      </c>
      <c r="C1762" s="4">
        <f t="shared" si="55"/>
        <v>1</v>
      </c>
      <c r="G1762" s="4" t="s">
        <v>74</v>
      </c>
      <c r="J1762" s="4" t="str">
        <f>IFERROR(VLOOKUP(I1762,Config!$A:$B,2,0),"")</f>
        <v/>
      </c>
      <c r="L1762" s="4" t="str">
        <f>IFERROR(VLOOKUP(I1762,Config!$A:$G,7,0),"")</f>
        <v/>
      </c>
      <c r="M1762" s="4" t="str">
        <f>IFERROR(VLOOKUP(I1762,Config!$A:$D,3,0),"")</f>
        <v/>
      </c>
      <c r="N1762" s="4" t="str">
        <f>IFERROR(VLOOKUP(I1762,Config!$A:$F,6,0),"")</f>
        <v/>
      </c>
    </row>
    <row r="1763" spans="1:14" x14ac:dyDescent="0.25">
      <c r="A1763" s="1">
        <v>1763</v>
      </c>
      <c r="B1763" s="4">
        <f t="shared" si="54"/>
        <v>1900</v>
      </c>
      <c r="C1763" s="4">
        <f t="shared" si="55"/>
        <v>1</v>
      </c>
      <c r="G1763" s="4" t="s">
        <v>74</v>
      </c>
      <c r="J1763" s="4" t="str">
        <f>IFERROR(VLOOKUP(I1763,Config!$A:$B,2,0),"")</f>
        <v/>
      </c>
      <c r="L1763" s="4" t="str">
        <f>IFERROR(VLOOKUP(I1763,Config!$A:$G,7,0),"")</f>
        <v/>
      </c>
      <c r="M1763" s="4" t="str">
        <f>IFERROR(VLOOKUP(I1763,Config!$A:$D,3,0),"")</f>
        <v/>
      </c>
      <c r="N1763" s="4" t="str">
        <f>IFERROR(VLOOKUP(I1763,Config!$A:$F,6,0),"")</f>
        <v/>
      </c>
    </row>
    <row r="1764" spans="1:14" x14ac:dyDescent="0.25">
      <c r="A1764" s="1">
        <v>1764</v>
      </c>
      <c r="B1764" s="4">
        <f t="shared" si="54"/>
        <v>1900</v>
      </c>
      <c r="C1764" s="4">
        <f t="shared" si="55"/>
        <v>1</v>
      </c>
      <c r="G1764" s="4" t="s">
        <v>74</v>
      </c>
      <c r="J1764" s="4" t="str">
        <f>IFERROR(VLOOKUP(I1764,Config!$A:$B,2,0),"")</f>
        <v/>
      </c>
      <c r="L1764" s="4" t="str">
        <f>IFERROR(VLOOKUP(I1764,Config!$A:$G,7,0),"")</f>
        <v/>
      </c>
      <c r="M1764" s="4" t="str">
        <f>IFERROR(VLOOKUP(I1764,Config!$A:$D,3,0),"")</f>
        <v/>
      </c>
      <c r="N1764" s="4" t="str">
        <f>IFERROR(VLOOKUP(I1764,Config!$A:$F,6,0),"")</f>
        <v/>
      </c>
    </row>
    <row r="1765" spans="1:14" x14ac:dyDescent="0.25">
      <c r="A1765" s="1">
        <v>1765</v>
      </c>
      <c r="B1765" s="4">
        <f t="shared" si="54"/>
        <v>1900</v>
      </c>
      <c r="C1765" s="4">
        <f t="shared" si="55"/>
        <v>1</v>
      </c>
      <c r="G1765" s="4" t="s">
        <v>74</v>
      </c>
      <c r="J1765" s="4" t="str">
        <f>IFERROR(VLOOKUP(I1765,Config!$A:$B,2,0),"")</f>
        <v/>
      </c>
      <c r="L1765" s="4" t="str">
        <f>IFERROR(VLOOKUP(I1765,Config!$A:$G,7,0),"")</f>
        <v/>
      </c>
      <c r="M1765" s="4" t="str">
        <f>IFERROR(VLOOKUP(I1765,Config!$A:$D,3,0),"")</f>
        <v/>
      </c>
      <c r="N1765" s="4" t="str">
        <f>IFERROR(VLOOKUP(I1765,Config!$A:$F,6,0),"")</f>
        <v/>
      </c>
    </row>
    <row r="1766" spans="1:14" x14ac:dyDescent="0.25">
      <c r="A1766" s="1">
        <v>1766</v>
      </c>
      <c r="B1766" s="4">
        <f t="shared" si="54"/>
        <v>1900</v>
      </c>
      <c r="C1766" s="4">
        <f t="shared" si="55"/>
        <v>1</v>
      </c>
      <c r="G1766" s="4" t="s">
        <v>74</v>
      </c>
      <c r="J1766" s="4" t="str">
        <f>IFERROR(VLOOKUP(I1766,Config!$A:$B,2,0),"")</f>
        <v/>
      </c>
      <c r="L1766" s="4" t="str">
        <f>IFERROR(VLOOKUP(I1766,Config!$A:$G,7,0),"")</f>
        <v/>
      </c>
      <c r="M1766" s="4" t="str">
        <f>IFERROR(VLOOKUP(I1766,Config!$A:$D,3,0),"")</f>
        <v/>
      </c>
      <c r="N1766" s="4" t="str">
        <f>IFERROR(VLOOKUP(I1766,Config!$A:$F,6,0),"")</f>
        <v/>
      </c>
    </row>
    <row r="1767" spans="1:14" x14ac:dyDescent="0.25">
      <c r="A1767" s="1">
        <v>1767</v>
      </c>
      <c r="B1767" s="4">
        <f t="shared" si="54"/>
        <v>1900</v>
      </c>
      <c r="C1767" s="4">
        <f t="shared" si="55"/>
        <v>1</v>
      </c>
      <c r="G1767" s="4" t="s">
        <v>74</v>
      </c>
      <c r="J1767" s="4" t="str">
        <f>IFERROR(VLOOKUP(I1767,Config!$A:$B,2,0),"")</f>
        <v/>
      </c>
      <c r="L1767" s="4" t="str">
        <f>IFERROR(VLOOKUP(I1767,Config!$A:$G,7,0),"")</f>
        <v/>
      </c>
      <c r="M1767" s="4" t="str">
        <f>IFERROR(VLOOKUP(I1767,Config!$A:$D,3,0),"")</f>
        <v/>
      </c>
      <c r="N1767" s="4" t="str">
        <f>IFERROR(VLOOKUP(I1767,Config!$A:$F,6,0),"")</f>
        <v/>
      </c>
    </row>
    <row r="1768" spans="1:14" x14ac:dyDescent="0.25">
      <c r="A1768" s="1">
        <v>1768</v>
      </c>
      <c r="B1768" s="4">
        <f t="shared" si="54"/>
        <v>1900</v>
      </c>
      <c r="C1768" s="4">
        <f t="shared" si="55"/>
        <v>1</v>
      </c>
      <c r="G1768" s="4" t="s">
        <v>74</v>
      </c>
      <c r="J1768" s="4" t="str">
        <f>IFERROR(VLOOKUP(I1768,Config!$A:$B,2,0),"")</f>
        <v/>
      </c>
      <c r="L1768" s="4" t="str">
        <f>IFERROR(VLOOKUP(I1768,Config!$A:$G,7,0),"")</f>
        <v/>
      </c>
      <c r="M1768" s="4" t="str">
        <f>IFERROR(VLOOKUP(I1768,Config!$A:$D,3,0),"")</f>
        <v/>
      </c>
      <c r="N1768" s="4" t="str">
        <f>IFERROR(VLOOKUP(I1768,Config!$A:$F,6,0),"")</f>
        <v/>
      </c>
    </row>
    <row r="1769" spans="1:14" x14ac:dyDescent="0.25">
      <c r="A1769" s="1">
        <v>1769</v>
      </c>
      <c r="B1769" s="4">
        <f t="shared" si="54"/>
        <v>1900</v>
      </c>
      <c r="C1769" s="4">
        <f t="shared" si="55"/>
        <v>1</v>
      </c>
      <c r="G1769" s="4" t="s">
        <v>74</v>
      </c>
      <c r="J1769" s="4" t="str">
        <f>IFERROR(VLOOKUP(I1769,Config!$A:$B,2,0),"")</f>
        <v/>
      </c>
      <c r="L1769" s="4" t="str">
        <f>IFERROR(VLOOKUP(I1769,Config!$A:$G,7,0),"")</f>
        <v/>
      </c>
      <c r="M1769" s="4" t="str">
        <f>IFERROR(VLOOKUP(I1769,Config!$A:$D,3,0),"")</f>
        <v/>
      </c>
      <c r="N1769" s="4" t="str">
        <f>IFERROR(VLOOKUP(I1769,Config!$A:$F,6,0),"")</f>
        <v/>
      </c>
    </row>
    <row r="1770" spans="1:14" x14ac:dyDescent="0.25">
      <c r="A1770" s="1">
        <v>1770</v>
      </c>
      <c r="B1770" s="4">
        <f t="shared" si="54"/>
        <v>1900</v>
      </c>
      <c r="C1770" s="4">
        <f t="shared" si="55"/>
        <v>1</v>
      </c>
      <c r="G1770" s="4" t="s">
        <v>74</v>
      </c>
      <c r="J1770" s="4" t="str">
        <f>IFERROR(VLOOKUP(I1770,Config!$A:$B,2,0),"")</f>
        <v/>
      </c>
      <c r="L1770" s="4" t="str">
        <f>IFERROR(VLOOKUP(I1770,Config!$A:$G,7,0),"")</f>
        <v/>
      </c>
      <c r="M1770" s="4" t="str">
        <f>IFERROR(VLOOKUP(I1770,Config!$A:$D,3,0),"")</f>
        <v/>
      </c>
      <c r="N1770" s="4" t="str">
        <f>IFERROR(VLOOKUP(I1770,Config!$A:$F,6,0),"")</f>
        <v/>
      </c>
    </row>
    <row r="1771" spans="1:14" x14ac:dyDescent="0.25">
      <c r="A1771" s="1">
        <v>1771</v>
      </c>
      <c r="B1771" s="4">
        <f t="shared" si="54"/>
        <v>1900</v>
      </c>
      <c r="C1771" s="4">
        <f t="shared" si="55"/>
        <v>1</v>
      </c>
      <c r="G1771" s="4" t="s">
        <v>74</v>
      </c>
      <c r="J1771" s="4" t="str">
        <f>IFERROR(VLOOKUP(I1771,Config!$A:$B,2,0),"")</f>
        <v/>
      </c>
      <c r="L1771" s="4" t="str">
        <f>IFERROR(VLOOKUP(I1771,Config!$A:$G,7,0),"")</f>
        <v/>
      </c>
      <c r="M1771" s="4" t="str">
        <f>IFERROR(VLOOKUP(I1771,Config!$A:$D,3,0),"")</f>
        <v/>
      </c>
      <c r="N1771" s="4" t="str">
        <f>IFERROR(VLOOKUP(I1771,Config!$A:$F,6,0),"")</f>
        <v/>
      </c>
    </row>
    <row r="1772" spans="1:14" x14ac:dyDescent="0.25">
      <c r="A1772" s="1">
        <v>1772</v>
      </c>
      <c r="B1772" s="4">
        <f t="shared" si="54"/>
        <v>1900</v>
      </c>
      <c r="C1772" s="4">
        <f t="shared" si="55"/>
        <v>1</v>
      </c>
      <c r="G1772" s="4" t="s">
        <v>74</v>
      </c>
      <c r="J1772" s="4" t="str">
        <f>IFERROR(VLOOKUP(I1772,Config!$A:$B,2,0),"")</f>
        <v/>
      </c>
      <c r="L1772" s="4" t="str">
        <f>IFERROR(VLOOKUP(I1772,Config!$A:$G,7,0),"")</f>
        <v/>
      </c>
      <c r="M1772" s="4" t="str">
        <f>IFERROR(VLOOKUP(I1772,Config!$A:$D,3,0),"")</f>
        <v/>
      </c>
      <c r="N1772" s="4" t="str">
        <f>IFERROR(VLOOKUP(I1772,Config!$A:$F,6,0),"")</f>
        <v/>
      </c>
    </row>
    <row r="1773" spans="1:14" x14ac:dyDescent="0.25">
      <c r="A1773" s="1">
        <v>1773</v>
      </c>
      <c r="B1773" s="4">
        <f t="shared" si="54"/>
        <v>1900</v>
      </c>
      <c r="C1773" s="4">
        <f t="shared" si="55"/>
        <v>1</v>
      </c>
      <c r="G1773" s="4" t="s">
        <v>74</v>
      </c>
      <c r="J1773" s="4" t="str">
        <f>IFERROR(VLOOKUP(I1773,Config!$A:$B,2,0),"")</f>
        <v/>
      </c>
      <c r="L1773" s="4" t="str">
        <f>IFERROR(VLOOKUP(I1773,Config!$A:$G,7,0),"")</f>
        <v/>
      </c>
      <c r="M1773" s="4" t="str">
        <f>IFERROR(VLOOKUP(I1773,Config!$A:$D,3,0),"")</f>
        <v/>
      </c>
      <c r="N1773" s="4" t="str">
        <f>IFERROR(VLOOKUP(I1773,Config!$A:$F,6,0),"")</f>
        <v/>
      </c>
    </row>
    <row r="1774" spans="1:14" x14ac:dyDescent="0.25">
      <c r="A1774" s="1">
        <v>1774</v>
      </c>
      <c r="B1774" s="4">
        <f t="shared" si="54"/>
        <v>1900</v>
      </c>
      <c r="C1774" s="4">
        <f t="shared" si="55"/>
        <v>1</v>
      </c>
      <c r="G1774" s="4" t="s">
        <v>74</v>
      </c>
      <c r="J1774" s="4" t="str">
        <f>IFERROR(VLOOKUP(I1774,Config!$A:$B,2,0),"")</f>
        <v/>
      </c>
      <c r="L1774" s="4" t="str">
        <f>IFERROR(VLOOKUP(I1774,Config!$A:$G,7,0),"")</f>
        <v/>
      </c>
      <c r="M1774" s="4" t="str">
        <f>IFERROR(VLOOKUP(I1774,Config!$A:$D,3,0),"")</f>
        <v/>
      </c>
      <c r="N1774" s="4" t="str">
        <f>IFERROR(VLOOKUP(I1774,Config!$A:$F,6,0),"")</f>
        <v/>
      </c>
    </row>
    <row r="1775" spans="1:14" x14ac:dyDescent="0.25">
      <c r="A1775" s="1">
        <v>1775</v>
      </c>
      <c r="B1775" s="4">
        <f t="shared" si="54"/>
        <v>1900</v>
      </c>
      <c r="C1775" s="4">
        <f t="shared" si="55"/>
        <v>1</v>
      </c>
      <c r="G1775" s="4" t="s">
        <v>74</v>
      </c>
      <c r="J1775" s="4" t="str">
        <f>IFERROR(VLOOKUP(I1775,Config!$A:$B,2,0),"")</f>
        <v/>
      </c>
      <c r="L1775" s="4" t="str">
        <f>IFERROR(VLOOKUP(I1775,Config!$A:$G,7,0),"")</f>
        <v/>
      </c>
      <c r="M1775" s="4" t="str">
        <f>IFERROR(VLOOKUP(I1775,Config!$A:$D,3,0),"")</f>
        <v/>
      </c>
      <c r="N1775" s="4" t="str">
        <f>IFERROR(VLOOKUP(I1775,Config!$A:$F,6,0),"")</f>
        <v/>
      </c>
    </row>
    <row r="1776" spans="1:14" x14ac:dyDescent="0.25">
      <c r="A1776" s="1">
        <v>1776</v>
      </c>
      <c r="B1776" s="4">
        <f t="shared" si="54"/>
        <v>1900</v>
      </c>
      <c r="C1776" s="4">
        <f t="shared" si="55"/>
        <v>1</v>
      </c>
      <c r="G1776" s="4" t="s">
        <v>74</v>
      </c>
      <c r="J1776" s="4" t="str">
        <f>IFERROR(VLOOKUP(I1776,Config!$A:$B,2,0),"")</f>
        <v/>
      </c>
      <c r="L1776" s="4" t="str">
        <f>IFERROR(VLOOKUP(I1776,Config!$A:$G,7,0),"")</f>
        <v/>
      </c>
      <c r="M1776" s="4" t="str">
        <f>IFERROR(VLOOKUP(I1776,Config!$A:$D,3,0),"")</f>
        <v/>
      </c>
      <c r="N1776" s="4" t="str">
        <f>IFERROR(VLOOKUP(I1776,Config!$A:$F,6,0),"")</f>
        <v/>
      </c>
    </row>
    <row r="1777" spans="1:14" x14ac:dyDescent="0.25">
      <c r="A1777" s="1">
        <v>1777</v>
      </c>
      <c r="B1777" s="4">
        <f t="shared" si="54"/>
        <v>1900</v>
      </c>
      <c r="C1777" s="4">
        <f t="shared" si="55"/>
        <v>1</v>
      </c>
      <c r="G1777" s="4" t="s">
        <v>74</v>
      </c>
      <c r="J1777" s="4" t="str">
        <f>IFERROR(VLOOKUP(I1777,Config!$A:$B,2,0),"")</f>
        <v/>
      </c>
      <c r="L1777" s="4" t="str">
        <f>IFERROR(VLOOKUP(I1777,Config!$A:$G,7,0),"")</f>
        <v/>
      </c>
      <c r="M1777" s="4" t="str">
        <f>IFERROR(VLOOKUP(I1777,Config!$A:$D,3,0),"")</f>
        <v/>
      </c>
      <c r="N1777" s="4" t="str">
        <f>IFERROR(VLOOKUP(I1777,Config!$A:$F,6,0),"")</f>
        <v/>
      </c>
    </row>
    <row r="1778" spans="1:14" x14ac:dyDescent="0.25">
      <c r="A1778" s="1">
        <v>1778</v>
      </c>
      <c r="B1778" s="4">
        <f t="shared" si="54"/>
        <v>1900</v>
      </c>
      <c r="C1778" s="4">
        <f t="shared" si="55"/>
        <v>1</v>
      </c>
      <c r="G1778" s="4" t="s">
        <v>74</v>
      </c>
      <c r="J1778" s="4" t="str">
        <f>IFERROR(VLOOKUP(I1778,Config!$A:$B,2,0),"")</f>
        <v/>
      </c>
      <c r="L1778" s="4" t="str">
        <f>IFERROR(VLOOKUP(I1778,Config!$A:$G,7,0),"")</f>
        <v/>
      </c>
      <c r="M1778" s="4" t="str">
        <f>IFERROR(VLOOKUP(I1778,Config!$A:$D,3,0),"")</f>
        <v/>
      </c>
      <c r="N1778" s="4" t="str">
        <f>IFERROR(VLOOKUP(I1778,Config!$A:$F,6,0),"")</f>
        <v/>
      </c>
    </row>
    <row r="1779" spans="1:14" x14ac:dyDescent="0.25">
      <c r="A1779" s="1">
        <v>1779</v>
      </c>
      <c r="B1779" s="4">
        <f t="shared" si="54"/>
        <v>1900</v>
      </c>
      <c r="C1779" s="4">
        <f t="shared" si="55"/>
        <v>1</v>
      </c>
      <c r="G1779" s="4" t="s">
        <v>74</v>
      </c>
      <c r="J1779" s="4" t="str">
        <f>IFERROR(VLOOKUP(I1779,Config!$A:$B,2,0),"")</f>
        <v/>
      </c>
      <c r="L1779" s="4" t="str">
        <f>IFERROR(VLOOKUP(I1779,Config!$A:$G,7,0),"")</f>
        <v/>
      </c>
      <c r="M1779" s="4" t="str">
        <f>IFERROR(VLOOKUP(I1779,Config!$A:$D,3,0),"")</f>
        <v/>
      </c>
      <c r="N1779" s="4" t="str">
        <f>IFERROR(VLOOKUP(I1779,Config!$A:$F,6,0),"")</f>
        <v/>
      </c>
    </row>
    <row r="1780" spans="1:14" x14ac:dyDescent="0.25">
      <c r="A1780" s="1">
        <v>1780</v>
      </c>
      <c r="B1780" s="4">
        <f t="shared" si="54"/>
        <v>1900</v>
      </c>
      <c r="C1780" s="4">
        <f t="shared" si="55"/>
        <v>1</v>
      </c>
      <c r="G1780" s="4" t="s">
        <v>74</v>
      </c>
      <c r="J1780" s="4" t="str">
        <f>IFERROR(VLOOKUP(I1780,Config!$A:$B,2,0),"")</f>
        <v/>
      </c>
      <c r="L1780" s="4" t="str">
        <f>IFERROR(VLOOKUP(I1780,Config!$A:$G,7,0),"")</f>
        <v/>
      </c>
      <c r="M1780" s="4" t="str">
        <f>IFERROR(VLOOKUP(I1780,Config!$A:$D,3,0),"")</f>
        <v/>
      </c>
      <c r="N1780" s="4" t="str">
        <f>IFERROR(VLOOKUP(I1780,Config!$A:$F,6,0),"")</f>
        <v/>
      </c>
    </row>
    <row r="1781" spans="1:14" x14ac:dyDescent="0.25">
      <c r="A1781" s="1">
        <v>1781</v>
      </c>
      <c r="B1781" s="4">
        <f t="shared" si="54"/>
        <v>1900</v>
      </c>
      <c r="C1781" s="4">
        <f t="shared" si="55"/>
        <v>1</v>
      </c>
      <c r="G1781" s="4" t="s">
        <v>74</v>
      </c>
      <c r="J1781" s="4" t="str">
        <f>IFERROR(VLOOKUP(I1781,Config!$A:$B,2,0),"")</f>
        <v/>
      </c>
      <c r="L1781" s="4" t="str">
        <f>IFERROR(VLOOKUP(I1781,Config!$A:$G,7,0),"")</f>
        <v/>
      </c>
      <c r="M1781" s="4" t="str">
        <f>IFERROR(VLOOKUP(I1781,Config!$A:$D,3,0),"")</f>
        <v/>
      </c>
      <c r="N1781" s="4" t="str">
        <f>IFERROR(VLOOKUP(I1781,Config!$A:$F,6,0),"")</f>
        <v/>
      </c>
    </row>
    <row r="1782" spans="1:14" x14ac:dyDescent="0.25">
      <c r="A1782" s="1">
        <v>1782</v>
      </c>
      <c r="B1782" s="4">
        <f t="shared" si="54"/>
        <v>1900</v>
      </c>
      <c r="C1782" s="4">
        <f t="shared" si="55"/>
        <v>1</v>
      </c>
      <c r="G1782" s="4" t="s">
        <v>74</v>
      </c>
      <c r="J1782" s="4" t="str">
        <f>IFERROR(VLOOKUP(I1782,Config!$A:$B,2,0),"")</f>
        <v/>
      </c>
      <c r="L1782" s="4" t="str">
        <f>IFERROR(VLOOKUP(I1782,Config!$A:$G,7,0),"")</f>
        <v/>
      </c>
      <c r="M1782" s="4" t="str">
        <f>IFERROR(VLOOKUP(I1782,Config!$A:$D,3,0),"")</f>
        <v/>
      </c>
      <c r="N1782" s="4" t="str">
        <f>IFERROR(VLOOKUP(I1782,Config!$A:$F,6,0),"")</f>
        <v/>
      </c>
    </row>
    <row r="1783" spans="1:14" x14ac:dyDescent="0.25">
      <c r="A1783" s="1">
        <v>1783</v>
      </c>
      <c r="B1783" s="4">
        <f t="shared" si="54"/>
        <v>1900</v>
      </c>
      <c r="C1783" s="4">
        <f t="shared" si="55"/>
        <v>1</v>
      </c>
      <c r="G1783" s="4" t="s">
        <v>74</v>
      </c>
      <c r="J1783" s="4" t="str">
        <f>IFERROR(VLOOKUP(I1783,Config!$A:$B,2,0),"")</f>
        <v/>
      </c>
      <c r="L1783" s="4" t="str">
        <f>IFERROR(VLOOKUP(I1783,Config!$A:$G,7,0),"")</f>
        <v/>
      </c>
      <c r="M1783" s="4" t="str">
        <f>IFERROR(VLOOKUP(I1783,Config!$A:$D,3,0),"")</f>
        <v/>
      </c>
      <c r="N1783" s="4" t="str">
        <f>IFERROR(VLOOKUP(I1783,Config!$A:$F,6,0),"")</f>
        <v/>
      </c>
    </row>
    <row r="1784" spans="1:14" x14ac:dyDescent="0.25">
      <c r="A1784" s="1">
        <v>1784</v>
      </c>
      <c r="B1784" s="4">
        <f t="shared" si="54"/>
        <v>1900</v>
      </c>
      <c r="C1784" s="4">
        <f t="shared" si="55"/>
        <v>1</v>
      </c>
      <c r="G1784" s="4" t="s">
        <v>74</v>
      </c>
      <c r="J1784" s="4" t="str">
        <f>IFERROR(VLOOKUP(I1784,Config!$A:$B,2,0),"")</f>
        <v/>
      </c>
      <c r="L1784" s="4" t="str">
        <f>IFERROR(VLOOKUP(I1784,Config!$A:$G,7,0),"")</f>
        <v/>
      </c>
      <c r="M1784" s="4" t="str">
        <f>IFERROR(VLOOKUP(I1784,Config!$A:$D,3,0),"")</f>
        <v/>
      </c>
      <c r="N1784" s="4" t="str">
        <f>IFERROR(VLOOKUP(I1784,Config!$A:$F,6,0),"")</f>
        <v/>
      </c>
    </row>
    <row r="1785" spans="1:14" x14ac:dyDescent="0.25">
      <c r="A1785" s="1">
        <v>1785</v>
      </c>
      <c r="B1785" s="4">
        <f t="shared" si="54"/>
        <v>1900</v>
      </c>
      <c r="C1785" s="4">
        <f t="shared" si="55"/>
        <v>1</v>
      </c>
      <c r="G1785" s="4" t="s">
        <v>74</v>
      </c>
      <c r="J1785" s="4" t="str">
        <f>IFERROR(VLOOKUP(I1785,Config!$A:$B,2,0),"")</f>
        <v/>
      </c>
      <c r="L1785" s="4" t="str">
        <f>IFERROR(VLOOKUP(I1785,Config!$A:$G,7,0),"")</f>
        <v/>
      </c>
      <c r="M1785" s="4" t="str">
        <f>IFERROR(VLOOKUP(I1785,Config!$A:$D,3,0),"")</f>
        <v/>
      </c>
      <c r="N1785" s="4" t="str">
        <f>IFERROR(VLOOKUP(I1785,Config!$A:$F,6,0),"")</f>
        <v/>
      </c>
    </row>
    <row r="1786" spans="1:14" x14ac:dyDescent="0.25">
      <c r="A1786" s="1">
        <v>1786</v>
      </c>
      <c r="B1786" s="4">
        <f t="shared" si="54"/>
        <v>1900</v>
      </c>
      <c r="C1786" s="4">
        <f t="shared" si="55"/>
        <v>1</v>
      </c>
      <c r="G1786" s="4" t="s">
        <v>74</v>
      </c>
      <c r="J1786" s="4" t="str">
        <f>IFERROR(VLOOKUP(I1786,Config!$A:$B,2,0),"")</f>
        <v/>
      </c>
      <c r="L1786" s="4" t="str">
        <f>IFERROR(VLOOKUP(I1786,Config!$A:$G,7,0),"")</f>
        <v/>
      </c>
      <c r="M1786" s="4" t="str">
        <f>IFERROR(VLOOKUP(I1786,Config!$A:$D,3,0),"")</f>
        <v/>
      </c>
      <c r="N1786" s="4" t="str">
        <f>IFERROR(VLOOKUP(I1786,Config!$A:$F,6,0),"")</f>
        <v/>
      </c>
    </row>
    <row r="1787" spans="1:14" x14ac:dyDescent="0.25">
      <c r="A1787" s="1">
        <v>1787</v>
      </c>
      <c r="B1787" s="4">
        <f t="shared" si="54"/>
        <v>1900</v>
      </c>
      <c r="C1787" s="4">
        <f t="shared" si="55"/>
        <v>1</v>
      </c>
      <c r="G1787" s="4" t="s">
        <v>74</v>
      </c>
      <c r="I1787" s="24"/>
      <c r="J1787" s="4" t="str">
        <f>IFERROR(VLOOKUP(I1787,Config!$A:$B,2,0),"")</f>
        <v/>
      </c>
      <c r="L1787" s="4" t="str">
        <f>IFERROR(VLOOKUP(I1787,Config!$A:$G,7,0),"")</f>
        <v/>
      </c>
      <c r="M1787" s="4" t="str">
        <f>IFERROR(VLOOKUP(I1787,Config!$A:$D,3,0),"")</f>
        <v/>
      </c>
      <c r="N1787" s="4" t="str">
        <f>IFERROR(VLOOKUP(I1787,Config!$A:$F,6,0),"")</f>
        <v/>
      </c>
    </row>
    <row r="1788" spans="1:14" x14ac:dyDescent="0.25">
      <c r="A1788" s="1">
        <v>1788</v>
      </c>
      <c r="B1788" s="4">
        <f t="shared" si="54"/>
        <v>1900</v>
      </c>
      <c r="C1788" s="4">
        <f t="shared" si="55"/>
        <v>1</v>
      </c>
      <c r="G1788" s="4" t="s">
        <v>74</v>
      </c>
      <c r="J1788" s="4" t="str">
        <f>IFERROR(VLOOKUP(I1788,Config!$A:$B,2,0),"")</f>
        <v/>
      </c>
      <c r="L1788" s="4" t="str">
        <f>IFERROR(VLOOKUP(I1788,Config!$A:$G,7,0),"")</f>
        <v/>
      </c>
      <c r="M1788" s="4" t="str">
        <f>IFERROR(VLOOKUP(I1788,Config!$A:$D,3,0),"")</f>
        <v/>
      </c>
      <c r="N1788" s="4" t="str">
        <f>IFERROR(VLOOKUP(I1788,Config!$A:$F,6,0),"")</f>
        <v/>
      </c>
    </row>
    <row r="1789" spans="1:14" x14ac:dyDescent="0.25">
      <c r="A1789" s="1">
        <v>1789</v>
      </c>
      <c r="B1789" s="4">
        <f t="shared" si="54"/>
        <v>1900</v>
      </c>
      <c r="C1789" s="4">
        <f t="shared" si="55"/>
        <v>1</v>
      </c>
      <c r="G1789" s="4" t="s">
        <v>74</v>
      </c>
      <c r="I1789" s="24"/>
      <c r="J1789" s="4" t="str">
        <f>IFERROR(VLOOKUP(I1789,Config!$A:$B,2,0),"")</f>
        <v/>
      </c>
      <c r="L1789" s="4" t="str">
        <f>IFERROR(VLOOKUP(I1789,Config!$A:$G,7,0),"")</f>
        <v/>
      </c>
      <c r="M1789" s="4" t="str">
        <f>IFERROR(VLOOKUP(I1789,Config!$A:$D,3,0),"")</f>
        <v/>
      </c>
      <c r="N1789" s="4" t="str">
        <f>IFERROR(VLOOKUP(I1789,Config!$A:$F,6,0),"")</f>
        <v/>
      </c>
    </row>
    <row r="1790" spans="1:14" x14ac:dyDescent="0.25">
      <c r="A1790" s="1">
        <v>1790</v>
      </c>
      <c r="B1790" s="4">
        <f t="shared" si="54"/>
        <v>1900</v>
      </c>
      <c r="C1790" s="4">
        <f t="shared" si="55"/>
        <v>1</v>
      </c>
      <c r="G1790" s="4" t="s">
        <v>74</v>
      </c>
      <c r="J1790" s="4" t="str">
        <f>IFERROR(VLOOKUP(I1790,Config!$A:$B,2,0),"")</f>
        <v/>
      </c>
      <c r="L1790" s="4" t="str">
        <f>IFERROR(VLOOKUP(I1790,Config!$A:$G,7,0),"")</f>
        <v/>
      </c>
      <c r="M1790" s="4" t="str">
        <f>IFERROR(VLOOKUP(I1790,Config!$A:$D,3,0),"")</f>
        <v/>
      </c>
      <c r="N1790" s="4" t="str">
        <f>IFERROR(VLOOKUP(I1790,Config!$A:$F,6,0),"")</f>
        <v/>
      </c>
    </row>
    <row r="1791" spans="1:14" x14ac:dyDescent="0.25">
      <c r="A1791" s="1">
        <v>1791</v>
      </c>
      <c r="B1791" s="4">
        <f t="shared" si="54"/>
        <v>1900</v>
      </c>
      <c r="C1791" s="4">
        <f t="shared" si="55"/>
        <v>1</v>
      </c>
      <c r="G1791" s="4" t="s">
        <v>74</v>
      </c>
      <c r="J1791" s="4" t="str">
        <f>IFERROR(VLOOKUP(I1791,Config!$A:$B,2,0),"")</f>
        <v/>
      </c>
      <c r="L1791" s="4" t="str">
        <f>IFERROR(VLOOKUP(I1791,Config!$A:$G,7,0),"")</f>
        <v/>
      </c>
      <c r="M1791" s="4" t="str">
        <f>IFERROR(VLOOKUP(I1791,Config!$A:$D,3,0),"")</f>
        <v/>
      </c>
      <c r="N1791" s="4" t="str">
        <f>IFERROR(VLOOKUP(I1791,Config!$A:$F,6,0),"")</f>
        <v/>
      </c>
    </row>
    <row r="1792" spans="1:14" x14ac:dyDescent="0.25">
      <c r="A1792" s="1">
        <v>1792</v>
      </c>
      <c r="B1792" s="4">
        <f t="shared" si="54"/>
        <v>1900</v>
      </c>
      <c r="C1792" s="4">
        <f t="shared" si="55"/>
        <v>1</v>
      </c>
      <c r="G1792" s="4" t="s">
        <v>74</v>
      </c>
      <c r="J1792" s="4" t="str">
        <f>IFERROR(VLOOKUP(I1792,Config!$A:$B,2,0),"")</f>
        <v/>
      </c>
      <c r="L1792" s="4" t="str">
        <f>IFERROR(VLOOKUP(I1792,Config!$A:$G,7,0),"")</f>
        <v/>
      </c>
      <c r="M1792" s="4" t="str">
        <f>IFERROR(VLOOKUP(I1792,Config!$A:$D,3,0),"")</f>
        <v/>
      </c>
      <c r="N1792" s="4" t="str">
        <f>IFERROR(VLOOKUP(I1792,Config!$A:$F,6,0),"")</f>
        <v/>
      </c>
    </row>
    <row r="1793" spans="1:14" x14ac:dyDescent="0.25">
      <c r="A1793" s="1">
        <v>1793</v>
      </c>
      <c r="B1793" s="4">
        <f t="shared" ref="B1793:B1856" si="56">YEAR(D1793)</f>
        <v>1900</v>
      </c>
      <c r="C1793" s="4">
        <f t="shared" ref="C1793:C1856" si="57">MONTH(D1793)</f>
        <v>1</v>
      </c>
      <c r="G1793" s="4" t="s">
        <v>74</v>
      </c>
      <c r="J1793" s="4" t="str">
        <f>IFERROR(VLOOKUP(I1793,Config!$A:$B,2,0),"")</f>
        <v/>
      </c>
      <c r="L1793" s="4" t="str">
        <f>IFERROR(VLOOKUP(I1793,Config!$A:$G,7,0),"")</f>
        <v/>
      </c>
      <c r="M1793" s="4" t="str">
        <f>IFERROR(VLOOKUP(I1793,Config!$A:$D,3,0),"")</f>
        <v/>
      </c>
      <c r="N1793" s="4" t="str">
        <f>IFERROR(VLOOKUP(I1793,Config!$A:$F,6,0),"")</f>
        <v/>
      </c>
    </row>
    <row r="1794" spans="1:14" x14ac:dyDescent="0.25">
      <c r="A1794" s="1">
        <v>1794</v>
      </c>
      <c r="B1794" s="4">
        <f t="shared" si="56"/>
        <v>1900</v>
      </c>
      <c r="C1794" s="4">
        <f t="shared" si="57"/>
        <v>1</v>
      </c>
      <c r="G1794" s="4" t="s">
        <v>74</v>
      </c>
      <c r="J1794" s="4" t="str">
        <f>IFERROR(VLOOKUP(I1794,Config!$A:$B,2,0),"")</f>
        <v/>
      </c>
      <c r="L1794" s="4" t="str">
        <f>IFERROR(VLOOKUP(I1794,Config!$A:$G,7,0),"")</f>
        <v/>
      </c>
      <c r="M1794" s="4" t="str">
        <f>IFERROR(VLOOKUP(I1794,Config!$A:$D,3,0),"")</f>
        <v/>
      </c>
      <c r="N1794" s="4" t="str">
        <f>IFERROR(VLOOKUP(I1794,Config!$A:$F,6,0),"")</f>
        <v/>
      </c>
    </row>
    <row r="1795" spans="1:14" x14ac:dyDescent="0.25">
      <c r="A1795" s="1">
        <v>1795</v>
      </c>
      <c r="B1795" s="4">
        <f t="shared" si="56"/>
        <v>1900</v>
      </c>
      <c r="C1795" s="4">
        <f t="shared" si="57"/>
        <v>1</v>
      </c>
      <c r="G1795" s="4" t="s">
        <v>74</v>
      </c>
      <c r="J1795" s="4" t="str">
        <f>IFERROR(VLOOKUP(I1795,Config!$A:$B,2,0),"")</f>
        <v/>
      </c>
      <c r="L1795" s="4" t="str">
        <f>IFERROR(VLOOKUP(I1795,Config!$A:$G,7,0),"")</f>
        <v/>
      </c>
      <c r="M1795" s="4" t="str">
        <f>IFERROR(VLOOKUP(I1795,Config!$A:$D,3,0),"")</f>
        <v/>
      </c>
      <c r="N1795" s="4" t="str">
        <f>IFERROR(VLOOKUP(I1795,Config!$A:$F,6,0),"")</f>
        <v/>
      </c>
    </row>
    <row r="1796" spans="1:14" x14ac:dyDescent="0.25">
      <c r="A1796" s="1">
        <v>1796</v>
      </c>
      <c r="B1796" s="4">
        <f t="shared" si="56"/>
        <v>1900</v>
      </c>
      <c r="C1796" s="4">
        <f t="shared" si="57"/>
        <v>1</v>
      </c>
      <c r="G1796" s="4" t="s">
        <v>74</v>
      </c>
      <c r="I1796" s="24"/>
      <c r="J1796" s="4" t="str">
        <f>IFERROR(VLOOKUP(I1796,Config!$A:$B,2,0),"")</f>
        <v/>
      </c>
      <c r="L1796" s="4" t="str">
        <f>IFERROR(VLOOKUP(I1796,Config!$A:$G,7,0),"")</f>
        <v/>
      </c>
      <c r="M1796" s="4" t="str">
        <f>IFERROR(VLOOKUP(I1796,Config!$A:$D,3,0),"")</f>
        <v/>
      </c>
      <c r="N1796" s="4" t="str">
        <f>IFERROR(VLOOKUP(I1796,Config!$A:$F,6,0),"")</f>
        <v/>
      </c>
    </row>
    <row r="1797" spans="1:14" x14ac:dyDescent="0.25">
      <c r="A1797" s="1">
        <v>1797</v>
      </c>
      <c r="B1797" s="4">
        <f t="shared" si="56"/>
        <v>1900</v>
      </c>
      <c r="C1797" s="4">
        <f t="shared" si="57"/>
        <v>1</v>
      </c>
      <c r="G1797" s="4" t="s">
        <v>74</v>
      </c>
      <c r="J1797" s="4" t="str">
        <f>IFERROR(VLOOKUP(I1797,Config!$A:$B,2,0),"")</f>
        <v/>
      </c>
      <c r="L1797" s="4" t="str">
        <f>IFERROR(VLOOKUP(I1797,Config!$A:$G,7,0),"")</f>
        <v/>
      </c>
      <c r="M1797" s="4" t="str">
        <f>IFERROR(VLOOKUP(I1797,Config!$A:$D,3,0),"")</f>
        <v/>
      </c>
      <c r="N1797" s="4" t="str">
        <f>IFERROR(VLOOKUP(I1797,Config!$A:$F,6,0),"")</f>
        <v/>
      </c>
    </row>
    <row r="1798" spans="1:14" x14ac:dyDescent="0.25">
      <c r="A1798" s="1">
        <v>1798</v>
      </c>
      <c r="B1798" s="4">
        <f t="shared" si="56"/>
        <v>1900</v>
      </c>
      <c r="C1798" s="4">
        <f t="shared" si="57"/>
        <v>1</v>
      </c>
      <c r="G1798" s="4" t="s">
        <v>74</v>
      </c>
      <c r="I1798" s="24"/>
      <c r="J1798" s="4" t="str">
        <f>IFERROR(VLOOKUP(I1798,Config!$A:$B,2,0),"")</f>
        <v/>
      </c>
      <c r="L1798" s="4" t="str">
        <f>IFERROR(VLOOKUP(I1798,Config!$A:$G,7,0),"")</f>
        <v/>
      </c>
      <c r="M1798" s="4" t="str">
        <f>IFERROR(VLOOKUP(I1798,Config!$A:$D,3,0),"")</f>
        <v/>
      </c>
      <c r="N1798" s="4" t="str">
        <f>IFERROR(VLOOKUP(I1798,Config!$A:$F,6,0),"")</f>
        <v/>
      </c>
    </row>
    <row r="1799" spans="1:14" x14ac:dyDescent="0.25">
      <c r="A1799" s="1">
        <v>1799</v>
      </c>
      <c r="B1799" s="4">
        <f t="shared" si="56"/>
        <v>1900</v>
      </c>
      <c r="C1799" s="4">
        <f t="shared" si="57"/>
        <v>1</v>
      </c>
      <c r="G1799" s="4" t="s">
        <v>74</v>
      </c>
      <c r="J1799" s="4" t="str">
        <f>IFERROR(VLOOKUP(I1799,Config!$A:$B,2,0),"")</f>
        <v/>
      </c>
      <c r="L1799" s="4" t="str">
        <f>IFERROR(VLOOKUP(I1799,Config!$A:$G,7,0),"")</f>
        <v/>
      </c>
      <c r="M1799" s="4" t="str">
        <f>IFERROR(VLOOKUP(I1799,Config!$A:$D,3,0),"")</f>
        <v/>
      </c>
      <c r="N1799" s="4" t="str">
        <f>IFERROR(VLOOKUP(I1799,Config!$A:$F,6,0),"")</f>
        <v/>
      </c>
    </row>
    <row r="1800" spans="1:14" x14ac:dyDescent="0.25">
      <c r="A1800" s="1">
        <v>1800</v>
      </c>
      <c r="B1800" s="4">
        <f t="shared" si="56"/>
        <v>1900</v>
      </c>
      <c r="C1800" s="4">
        <f t="shared" si="57"/>
        <v>1</v>
      </c>
      <c r="G1800" s="4" t="s">
        <v>74</v>
      </c>
      <c r="J1800" s="4" t="str">
        <f>IFERROR(VLOOKUP(I1800,Config!$A:$B,2,0),"")</f>
        <v/>
      </c>
      <c r="L1800" s="4" t="str">
        <f>IFERROR(VLOOKUP(I1800,Config!$A:$G,7,0),"")</f>
        <v/>
      </c>
      <c r="M1800" s="4" t="str">
        <f>IFERROR(VLOOKUP(I1800,Config!$A:$D,3,0),"")</f>
        <v/>
      </c>
      <c r="N1800" s="4" t="str">
        <f>IFERROR(VLOOKUP(I1800,Config!$A:$F,6,0),"")</f>
        <v/>
      </c>
    </row>
    <row r="1801" spans="1:14" x14ac:dyDescent="0.25">
      <c r="A1801" s="1">
        <v>1801</v>
      </c>
      <c r="B1801" s="4">
        <f t="shared" si="56"/>
        <v>1900</v>
      </c>
      <c r="C1801" s="4">
        <f t="shared" si="57"/>
        <v>1</v>
      </c>
      <c r="G1801" s="4" t="s">
        <v>74</v>
      </c>
      <c r="J1801" s="4" t="str">
        <f>IFERROR(VLOOKUP(I1801,Config!$A:$B,2,0),"")</f>
        <v/>
      </c>
      <c r="L1801" s="4" t="str">
        <f>IFERROR(VLOOKUP(I1801,Config!$A:$G,7,0),"")</f>
        <v/>
      </c>
      <c r="M1801" s="4" t="str">
        <f>IFERROR(VLOOKUP(I1801,Config!$A:$D,3,0),"")</f>
        <v/>
      </c>
      <c r="N1801" s="4" t="str">
        <f>IFERROR(VLOOKUP(I1801,Config!$A:$F,6,0),"")</f>
        <v/>
      </c>
    </row>
    <row r="1802" spans="1:14" x14ac:dyDescent="0.25">
      <c r="A1802" s="1">
        <v>1802</v>
      </c>
      <c r="B1802" s="4">
        <f t="shared" si="56"/>
        <v>1900</v>
      </c>
      <c r="C1802" s="4">
        <f t="shared" si="57"/>
        <v>1</v>
      </c>
      <c r="G1802" s="4" t="s">
        <v>74</v>
      </c>
      <c r="J1802" s="4" t="str">
        <f>IFERROR(VLOOKUP(I1802,Config!$A:$B,2,0),"")</f>
        <v/>
      </c>
      <c r="L1802" s="4" t="str">
        <f>IFERROR(VLOOKUP(I1802,Config!$A:$G,7,0),"")</f>
        <v/>
      </c>
      <c r="M1802" s="4" t="str">
        <f>IFERROR(VLOOKUP(I1802,Config!$A:$D,3,0),"")</f>
        <v/>
      </c>
      <c r="N1802" s="4" t="str">
        <f>IFERROR(VLOOKUP(I1802,Config!$A:$F,6,0),"")</f>
        <v/>
      </c>
    </row>
    <row r="1803" spans="1:14" x14ac:dyDescent="0.25">
      <c r="A1803" s="1">
        <v>1803</v>
      </c>
      <c r="B1803" s="4">
        <f t="shared" si="56"/>
        <v>1900</v>
      </c>
      <c r="C1803" s="4">
        <f t="shared" si="57"/>
        <v>1</v>
      </c>
      <c r="G1803" s="4" t="s">
        <v>74</v>
      </c>
      <c r="J1803" s="4" t="str">
        <f>IFERROR(VLOOKUP(I1803,Config!$A:$B,2,0),"")</f>
        <v/>
      </c>
      <c r="L1803" s="4" t="str">
        <f>IFERROR(VLOOKUP(I1803,Config!$A:$G,7,0),"")</f>
        <v/>
      </c>
      <c r="M1803" s="4" t="str">
        <f>IFERROR(VLOOKUP(I1803,Config!$A:$D,3,0),"")</f>
        <v/>
      </c>
      <c r="N1803" s="4" t="str">
        <f>IFERROR(VLOOKUP(I1803,Config!$A:$F,6,0),"")</f>
        <v/>
      </c>
    </row>
    <row r="1804" spans="1:14" x14ac:dyDescent="0.25">
      <c r="A1804" s="1">
        <v>1804</v>
      </c>
      <c r="B1804" s="4">
        <f t="shared" si="56"/>
        <v>1900</v>
      </c>
      <c r="C1804" s="4">
        <f t="shared" si="57"/>
        <v>1</v>
      </c>
      <c r="G1804" s="4" t="s">
        <v>74</v>
      </c>
      <c r="J1804" s="4" t="str">
        <f>IFERROR(VLOOKUP(I1804,Config!$A:$B,2,0),"")</f>
        <v/>
      </c>
      <c r="L1804" s="4" t="str">
        <f>IFERROR(VLOOKUP(I1804,Config!$A:$G,7,0),"")</f>
        <v/>
      </c>
      <c r="M1804" s="4" t="str">
        <f>IFERROR(VLOOKUP(I1804,Config!$A:$D,3,0),"")</f>
        <v/>
      </c>
      <c r="N1804" s="4" t="str">
        <f>IFERROR(VLOOKUP(I1804,Config!$A:$F,6,0),"")</f>
        <v/>
      </c>
    </row>
    <row r="1805" spans="1:14" x14ac:dyDescent="0.25">
      <c r="A1805" s="1">
        <v>1805</v>
      </c>
      <c r="B1805" s="4">
        <f t="shared" si="56"/>
        <v>1900</v>
      </c>
      <c r="C1805" s="4">
        <f t="shared" si="57"/>
        <v>1</v>
      </c>
      <c r="G1805" s="4" t="s">
        <v>74</v>
      </c>
      <c r="J1805" s="4" t="str">
        <f>IFERROR(VLOOKUP(I1805,Config!$A:$B,2,0),"")</f>
        <v/>
      </c>
      <c r="L1805" s="4" t="str">
        <f>IFERROR(VLOOKUP(I1805,Config!$A:$G,7,0),"")</f>
        <v/>
      </c>
      <c r="M1805" s="4" t="str">
        <f>IFERROR(VLOOKUP(I1805,Config!$A:$D,3,0),"")</f>
        <v/>
      </c>
      <c r="N1805" s="4" t="str">
        <f>IFERROR(VLOOKUP(I1805,Config!$A:$F,6,0),"")</f>
        <v/>
      </c>
    </row>
    <row r="1806" spans="1:14" x14ac:dyDescent="0.25">
      <c r="A1806" s="1">
        <v>1806</v>
      </c>
      <c r="B1806" s="4">
        <f t="shared" si="56"/>
        <v>1900</v>
      </c>
      <c r="C1806" s="4">
        <f t="shared" si="57"/>
        <v>1</v>
      </c>
      <c r="G1806" s="4" t="s">
        <v>74</v>
      </c>
      <c r="I1806" s="24"/>
      <c r="J1806" s="4" t="str">
        <f>IFERROR(VLOOKUP(I1806,Config!$A:$B,2,0),"")</f>
        <v/>
      </c>
      <c r="L1806" s="4" t="str">
        <f>IFERROR(VLOOKUP(I1806,Config!$A:$G,7,0),"")</f>
        <v/>
      </c>
      <c r="M1806" s="4" t="str">
        <f>IFERROR(VLOOKUP(I1806,Config!$A:$D,3,0),"")</f>
        <v/>
      </c>
      <c r="N1806" s="4" t="str">
        <f>IFERROR(VLOOKUP(I1806,Config!$A:$F,6,0),"")</f>
        <v/>
      </c>
    </row>
    <row r="1807" spans="1:14" x14ac:dyDescent="0.25">
      <c r="A1807" s="1">
        <v>1807</v>
      </c>
      <c r="B1807" s="4">
        <f t="shared" si="56"/>
        <v>1900</v>
      </c>
      <c r="C1807" s="4">
        <f t="shared" si="57"/>
        <v>1</v>
      </c>
      <c r="G1807" s="4" t="s">
        <v>74</v>
      </c>
      <c r="J1807" s="4" t="str">
        <f>IFERROR(VLOOKUP(I1807,Config!$A:$B,2,0),"")</f>
        <v/>
      </c>
      <c r="L1807" s="4" t="str">
        <f>IFERROR(VLOOKUP(I1807,Config!$A:$G,7,0),"")</f>
        <v/>
      </c>
      <c r="M1807" s="4" t="str">
        <f>IFERROR(VLOOKUP(I1807,Config!$A:$D,3,0),"")</f>
        <v/>
      </c>
      <c r="N1807" s="4" t="str">
        <f>IFERROR(VLOOKUP(I1807,Config!$A:$F,6,0),"")</f>
        <v/>
      </c>
    </row>
    <row r="1808" spans="1:14" x14ac:dyDescent="0.25">
      <c r="A1808" s="1">
        <v>1808</v>
      </c>
      <c r="B1808" s="4">
        <f t="shared" si="56"/>
        <v>1900</v>
      </c>
      <c r="C1808" s="4">
        <f t="shared" si="57"/>
        <v>1</v>
      </c>
      <c r="G1808" s="4" t="s">
        <v>74</v>
      </c>
      <c r="I1808" s="24"/>
      <c r="J1808" s="4" t="str">
        <f>IFERROR(VLOOKUP(I1808,Config!$A:$B,2,0),"")</f>
        <v/>
      </c>
      <c r="L1808" s="4" t="str">
        <f>IFERROR(VLOOKUP(I1808,Config!$A:$G,7,0),"")</f>
        <v/>
      </c>
      <c r="M1808" s="4" t="str">
        <f>IFERROR(VLOOKUP(I1808,Config!$A:$D,3,0),"")</f>
        <v/>
      </c>
      <c r="N1808" s="4" t="str">
        <f>IFERROR(VLOOKUP(I1808,Config!$A:$F,6,0),"")</f>
        <v/>
      </c>
    </row>
    <row r="1809" spans="1:15" x14ac:dyDescent="0.25">
      <c r="A1809" s="1">
        <v>1809</v>
      </c>
      <c r="B1809" s="4">
        <f t="shared" si="56"/>
        <v>1900</v>
      </c>
      <c r="C1809" s="4">
        <f t="shared" si="57"/>
        <v>1</v>
      </c>
      <c r="G1809" s="4" t="s">
        <v>74</v>
      </c>
      <c r="J1809" s="4" t="str">
        <f>IFERROR(VLOOKUP(I1809,Config!$A:$B,2,0),"")</f>
        <v/>
      </c>
      <c r="L1809" s="4" t="str">
        <f>IFERROR(VLOOKUP(I1809,Config!$A:$G,7,0),"")</f>
        <v/>
      </c>
      <c r="M1809" s="4" t="str">
        <f>IFERROR(VLOOKUP(I1809,Config!$A:$D,3,0),"")</f>
        <v/>
      </c>
      <c r="N1809" s="4" t="str">
        <f>IFERROR(VLOOKUP(I1809,Config!$A:$F,6,0),"")</f>
        <v/>
      </c>
    </row>
    <row r="1810" spans="1:15" x14ac:dyDescent="0.25">
      <c r="A1810" s="1">
        <v>1810</v>
      </c>
      <c r="B1810" s="4">
        <f t="shared" si="56"/>
        <v>1900</v>
      </c>
      <c r="C1810" s="4">
        <f t="shared" si="57"/>
        <v>1</v>
      </c>
      <c r="G1810" s="4" t="s">
        <v>74</v>
      </c>
      <c r="J1810" s="4" t="str">
        <f>IFERROR(VLOOKUP(I1810,Config!$A:$B,2,0),"")</f>
        <v/>
      </c>
      <c r="L1810" s="4" t="str">
        <f>IFERROR(VLOOKUP(I1810,Config!$A:$G,7,0),"")</f>
        <v/>
      </c>
      <c r="M1810" s="4" t="str">
        <f>IFERROR(VLOOKUP(I1810,Config!$A:$D,3,0),"")</f>
        <v/>
      </c>
      <c r="N1810" s="4" t="str">
        <f>IFERROR(VLOOKUP(I1810,Config!$A:$F,6,0),"")</f>
        <v/>
      </c>
    </row>
    <row r="1811" spans="1:15" x14ac:dyDescent="0.25">
      <c r="A1811" s="1">
        <v>1811</v>
      </c>
      <c r="B1811" s="4">
        <f t="shared" si="56"/>
        <v>1900</v>
      </c>
      <c r="C1811" s="4">
        <f t="shared" si="57"/>
        <v>1</v>
      </c>
      <c r="G1811" s="4" t="s">
        <v>74</v>
      </c>
      <c r="J1811" s="4" t="str">
        <f>IFERROR(VLOOKUP(I1811,Config!$A:$B,2,0),"")</f>
        <v/>
      </c>
      <c r="L1811" s="4" t="str">
        <f>IFERROR(VLOOKUP(I1811,Config!$A:$G,7,0),"")</f>
        <v/>
      </c>
      <c r="M1811" s="4" t="str">
        <f>IFERROR(VLOOKUP(I1811,Config!$A:$D,3,0),"")</f>
        <v/>
      </c>
      <c r="N1811" s="4" t="str">
        <f>IFERROR(VLOOKUP(I1811,Config!$A:$F,6,0),"")</f>
        <v/>
      </c>
    </row>
    <row r="1812" spans="1:15" x14ac:dyDescent="0.25">
      <c r="A1812" s="1">
        <v>1812</v>
      </c>
      <c r="B1812" s="4">
        <f t="shared" si="56"/>
        <v>1900</v>
      </c>
      <c r="C1812" s="4">
        <f t="shared" si="57"/>
        <v>1</v>
      </c>
      <c r="G1812" s="4" t="s">
        <v>74</v>
      </c>
      <c r="J1812" s="4" t="str">
        <f>IFERROR(VLOOKUP(I1812,Config!$A:$B,2,0),"")</f>
        <v/>
      </c>
      <c r="L1812" s="4" t="str">
        <f>IFERROR(VLOOKUP(I1812,Config!$A:$G,7,0),"")</f>
        <v/>
      </c>
      <c r="M1812" s="4" t="str">
        <f>IFERROR(VLOOKUP(I1812,Config!$A:$D,3,0),"")</f>
        <v/>
      </c>
      <c r="N1812" s="4" t="str">
        <f>IFERROR(VLOOKUP(I1812,Config!$A:$F,6,0),"")</f>
        <v/>
      </c>
    </row>
    <row r="1813" spans="1:15" x14ac:dyDescent="0.25">
      <c r="A1813" s="1">
        <v>1813</v>
      </c>
      <c r="B1813" s="4">
        <f t="shared" si="56"/>
        <v>1900</v>
      </c>
      <c r="C1813" s="4">
        <f t="shared" si="57"/>
        <v>1</v>
      </c>
      <c r="G1813" s="4" t="s">
        <v>74</v>
      </c>
      <c r="I1813" s="24"/>
      <c r="J1813" s="4" t="str">
        <f>IFERROR(VLOOKUP(I1813,Config!$A:$B,2,0),"")</f>
        <v/>
      </c>
      <c r="L1813" s="4" t="str">
        <f>IFERROR(VLOOKUP(I1813,Config!$A:$G,7,0),"")</f>
        <v/>
      </c>
      <c r="M1813" s="4" t="str">
        <f>IFERROR(VLOOKUP(I1813,Config!$A:$D,3,0),"")</f>
        <v/>
      </c>
      <c r="N1813" s="4" t="str">
        <f>IFERROR(VLOOKUP(I1813,Config!$A:$F,6,0),"")</f>
        <v/>
      </c>
    </row>
    <row r="1814" spans="1:15" x14ac:dyDescent="0.25">
      <c r="A1814" s="1">
        <v>1814</v>
      </c>
      <c r="B1814" s="4">
        <f t="shared" si="56"/>
        <v>1900</v>
      </c>
      <c r="C1814" s="4">
        <f t="shared" si="57"/>
        <v>1</v>
      </c>
      <c r="G1814" s="4" t="s">
        <v>74</v>
      </c>
      <c r="J1814" s="4" t="str">
        <f>IFERROR(VLOOKUP(I1814,Config!$A:$B,2,0),"")</f>
        <v/>
      </c>
      <c r="L1814" s="4" t="str">
        <f>IFERROR(VLOOKUP(I1814,Config!$A:$G,7,0),"")</f>
        <v/>
      </c>
      <c r="M1814" s="4" t="str">
        <f>IFERROR(VLOOKUP(I1814,Config!$A:$D,3,0),"")</f>
        <v/>
      </c>
      <c r="N1814" s="4" t="str">
        <f>IFERROR(VLOOKUP(I1814,Config!$A:$F,6,0),"")</f>
        <v/>
      </c>
      <c r="O1814" s="1" t="s">
        <v>419</v>
      </c>
    </row>
    <row r="1815" spans="1:15" x14ac:dyDescent="0.25">
      <c r="A1815" s="1">
        <v>1815</v>
      </c>
      <c r="B1815" s="4">
        <f t="shared" si="56"/>
        <v>1900</v>
      </c>
      <c r="C1815" s="4">
        <f t="shared" si="57"/>
        <v>1</v>
      </c>
      <c r="G1815" s="4" t="s">
        <v>74</v>
      </c>
      <c r="J1815" s="4" t="str">
        <f>IFERROR(VLOOKUP(I1815,Config!$A:$B,2,0),"")</f>
        <v/>
      </c>
      <c r="L1815" s="4" t="str">
        <f>IFERROR(VLOOKUP(I1815,Config!$A:$G,7,0),"")</f>
        <v/>
      </c>
      <c r="M1815" s="4" t="str">
        <f>IFERROR(VLOOKUP(I1815,Config!$A:$D,3,0),"")</f>
        <v/>
      </c>
      <c r="N1815" s="4" t="str">
        <f>IFERROR(VLOOKUP(I1815,Config!$A:$F,6,0),"")</f>
        <v/>
      </c>
    </row>
    <row r="1816" spans="1:15" x14ac:dyDescent="0.25">
      <c r="A1816" s="1">
        <v>1816</v>
      </c>
      <c r="B1816" s="4">
        <f t="shared" si="56"/>
        <v>1900</v>
      </c>
      <c r="C1816" s="4">
        <f t="shared" si="57"/>
        <v>1</v>
      </c>
      <c r="G1816" s="4" t="s">
        <v>74</v>
      </c>
      <c r="I1816" s="24"/>
      <c r="J1816" s="4" t="str">
        <f>IFERROR(VLOOKUP(I1816,Config!$A:$B,2,0),"")</f>
        <v/>
      </c>
      <c r="L1816" s="4" t="str">
        <f>IFERROR(VLOOKUP(I1816,Config!$A:$G,7,0),"")</f>
        <v/>
      </c>
      <c r="M1816" s="4" t="str">
        <f>IFERROR(VLOOKUP(I1816,Config!$A:$D,3,0),"")</f>
        <v/>
      </c>
      <c r="N1816" s="4" t="str">
        <f>IFERROR(VLOOKUP(I1816,Config!$A:$F,6,0),"")</f>
        <v/>
      </c>
    </row>
    <row r="1817" spans="1:15" x14ac:dyDescent="0.25">
      <c r="A1817" s="1">
        <v>1817</v>
      </c>
      <c r="B1817" s="4">
        <f t="shared" si="56"/>
        <v>1900</v>
      </c>
      <c r="C1817" s="4">
        <f t="shared" si="57"/>
        <v>1</v>
      </c>
      <c r="G1817" s="4" t="s">
        <v>74</v>
      </c>
      <c r="J1817" s="4" t="str">
        <f>IFERROR(VLOOKUP(I1817,Config!$A:$B,2,0),"")</f>
        <v/>
      </c>
      <c r="L1817" s="4" t="str">
        <f>IFERROR(VLOOKUP(I1817,Config!$A:$G,7,0),"")</f>
        <v/>
      </c>
      <c r="M1817" s="4" t="str">
        <f>IFERROR(VLOOKUP(I1817,Config!$A:$D,3,0),"")</f>
        <v/>
      </c>
      <c r="N1817" s="4" t="str">
        <f>IFERROR(VLOOKUP(I1817,Config!$A:$F,6,0),"")</f>
        <v/>
      </c>
    </row>
    <row r="1818" spans="1:15" x14ac:dyDescent="0.25">
      <c r="A1818" s="1">
        <v>1818</v>
      </c>
      <c r="B1818" s="4">
        <f t="shared" si="56"/>
        <v>1900</v>
      </c>
      <c r="C1818" s="4">
        <f t="shared" si="57"/>
        <v>1</v>
      </c>
      <c r="G1818" s="4" t="s">
        <v>74</v>
      </c>
      <c r="J1818" s="4" t="str">
        <f>IFERROR(VLOOKUP(I1818,Config!$A:$B,2,0),"")</f>
        <v/>
      </c>
      <c r="L1818" s="4" t="str">
        <f>IFERROR(VLOOKUP(I1818,Config!$A:$G,7,0),"")</f>
        <v/>
      </c>
      <c r="M1818" s="4" t="str">
        <f>IFERROR(VLOOKUP(I1818,Config!$A:$D,3,0),"")</f>
        <v/>
      </c>
      <c r="N1818" s="4" t="str">
        <f>IFERROR(VLOOKUP(I1818,Config!$A:$F,6,0),"")</f>
        <v/>
      </c>
    </row>
    <row r="1819" spans="1:15" x14ac:dyDescent="0.25">
      <c r="A1819" s="1">
        <v>1819</v>
      </c>
      <c r="B1819" s="4">
        <f t="shared" si="56"/>
        <v>1900</v>
      </c>
      <c r="C1819" s="4">
        <f t="shared" si="57"/>
        <v>1</v>
      </c>
      <c r="G1819" s="4" t="s">
        <v>74</v>
      </c>
      <c r="J1819" s="4" t="str">
        <f>IFERROR(VLOOKUP(I1819,Config!$A:$B,2,0),"")</f>
        <v/>
      </c>
      <c r="L1819" s="4" t="str">
        <f>IFERROR(VLOOKUP(I1819,Config!$A:$G,7,0),"")</f>
        <v/>
      </c>
      <c r="M1819" s="4" t="str">
        <f>IFERROR(VLOOKUP(I1819,Config!$A:$D,3,0),"")</f>
        <v/>
      </c>
      <c r="N1819" s="4" t="str">
        <f>IFERROR(VLOOKUP(I1819,Config!$A:$F,6,0),"")</f>
        <v/>
      </c>
    </row>
    <row r="1820" spans="1:15" x14ac:dyDescent="0.25">
      <c r="A1820" s="1">
        <v>1820</v>
      </c>
      <c r="B1820" s="4">
        <f t="shared" si="56"/>
        <v>1900</v>
      </c>
      <c r="C1820" s="4">
        <f t="shared" si="57"/>
        <v>1</v>
      </c>
      <c r="G1820" s="4" t="s">
        <v>74</v>
      </c>
      <c r="J1820" s="4" t="str">
        <f>IFERROR(VLOOKUP(I1820,Config!$A:$B,2,0),"")</f>
        <v/>
      </c>
      <c r="L1820" s="4" t="str">
        <f>IFERROR(VLOOKUP(I1820,Config!$A:$G,7,0),"")</f>
        <v/>
      </c>
      <c r="M1820" s="4" t="str">
        <f>IFERROR(VLOOKUP(I1820,Config!$A:$D,3,0),"")</f>
        <v/>
      </c>
      <c r="N1820" s="4" t="str">
        <f>IFERROR(VLOOKUP(I1820,Config!$A:$F,6,0),"")</f>
        <v/>
      </c>
    </row>
    <row r="1821" spans="1:15" x14ac:dyDescent="0.25">
      <c r="A1821" s="1">
        <v>1821</v>
      </c>
      <c r="B1821" s="4">
        <f t="shared" si="56"/>
        <v>1900</v>
      </c>
      <c r="C1821" s="4">
        <f t="shared" si="57"/>
        <v>1</v>
      </c>
      <c r="G1821" s="4" t="s">
        <v>74</v>
      </c>
      <c r="J1821" s="4" t="str">
        <f>IFERROR(VLOOKUP(I1821,Config!$A:$B,2,0),"")</f>
        <v/>
      </c>
      <c r="L1821" s="4" t="str">
        <f>IFERROR(VLOOKUP(I1821,Config!$A:$G,7,0),"")</f>
        <v/>
      </c>
      <c r="M1821" s="4" t="str">
        <f>IFERROR(VLOOKUP(I1821,Config!$A:$D,3,0),"")</f>
        <v/>
      </c>
      <c r="N1821" s="4" t="str">
        <f>IFERROR(VLOOKUP(I1821,Config!$A:$F,6,0),"")</f>
        <v/>
      </c>
    </row>
    <row r="1822" spans="1:15" x14ac:dyDescent="0.25">
      <c r="A1822" s="1">
        <v>1822</v>
      </c>
      <c r="B1822" s="4">
        <f t="shared" si="56"/>
        <v>1900</v>
      </c>
      <c r="C1822" s="4">
        <f t="shared" si="57"/>
        <v>1</v>
      </c>
      <c r="G1822" s="4" t="s">
        <v>74</v>
      </c>
      <c r="J1822" s="4" t="str">
        <f>IFERROR(VLOOKUP(I1822,Config!$A:$B,2,0),"")</f>
        <v/>
      </c>
      <c r="L1822" s="4" t="str">
        <f>IFERROR(VLOOKUP(I1822,Config!$A:$G,7,0),"")</f>
        <v/>
      </c>
      <c r="M1822" s="4" t="str">
        <f>IFERROR(VLOOKUP(I1822,Config!$A:$D,3,0),"")</f>
        <v/>
      </c>
      <c r="N1822" s="4" t="str">
        <f>IFERROR(VLOOKUP(I1822,Config!$A:$F,6,0),"")</f>
        <v/>
      </c>
    </row>
    <row r="1823" spans="1:15" x14ac:dyDescent="0.25">
      <c r="A1823" s="1">
        <v>1823</v>
      </c>
      <c r="B1823" s="4">
        <f t="shared" si="56"/>
        <v>1900</v>
      </c>
      <c r="C1823" s="4">
        <f t="shared" si="57"/>
        <v>1</v>
      </c>
      <c r="G1823" s="4" t="s">
        <v>74</v>
      </c>
      <c r="I1823" s="24"/>
      <c r="J1823" s="4" t="str">
        <f>IFERROR(VLOOKUP(I1823,Config!$A:$B,2,0),"")</f>
        <v/>
      </c>
      <c r="L1823" s="4" t="str">
        <f>IFERROR(VLOOKUP(I1823,Config!$A:$G,7,0),"")</f>
        <v/>
      </c>
      <c r="M1823" s="4" t="str">
        <f>IFERROR(VLOOKUP(I1823,Config!$A:$D,3,0),"")</f>
        <v/>
      </c>
      <c r="N1823" s="4" t="str">
        <f>IFERROR(VLOOKUP(I1823,Config!$A:$F,6,0),"")</f>
        <v/>
      </c>
    </row>
    <row r="1824" spans="1:15" x14ac:dyDescent="0.25">
      <c r="A1824" s="1">
        <v>1824</v>
      </c>
      <c r="B1824" s="4">
        <f t="shared" si="56"/>
        <v>1900</v>
      </c>
      <c r="C1824" s="4">
        <f t="shared" si="57"/>
        <v>1</v>
      </c>
      <c r="G1824" s="4" t="s">
        <v>74</v>
      </c>
      <c r="J1824" s="4" t="str">
        <f>IFERROR(VLOOKUP(I1824,Config!$A:$B,2,0),"")</f>
        <v/>
      </c>
      <c r="L1824" s="4" t="str">
        <f>IFERROR(VLOOKUP(I1824,Config!$A:$G,7,0),"")</f>
        <v/>
      </c>
      <c r="M1824" s="4" t="str">
        <f>IFERROR(VLOOKUP(I1824,Config!$A:$D,3,0),"")</f>
        <v/>
      </c>
      <c r="N1824" s="4" t="str">
        <f>IFERROR(VLOOKUP(I1824,Config!$A:$F,6,0),"")</f>
        <v/>
      </c>
    </row>
    <row r="1825" spans="1:14" x14ac:dyDescent="0.25">
      <c r="A1825" s="1">
        <v>1825</v>
      </c>
      <c r="B1825" s="4">
        <f t="shared" si="56"/>
        <v>1900</v>
      </c>
      <c r="C1825" s="4">
        <f t="shared" si="57"/>
        <v>1</v>
      </c>
      <c r="G1825" s="4" t="s">
        <v>74</v>
      </c>
      <c r="I1825" s="24"/>
      <c r="J1825" s="4" t="str">
        <f>IFERROR(VLOOKUP(I1825,Config!$A:$B,2,0),"")</f>
        <v/>
      </c>
      <c r="L1825" s="4" t="str">
        <f>IFERROR(VLOOKUP(I1825,Config!$A:$G,7,0),"")</f>
        <v/>
      </c>
      <c r="M1825" s="4" t="str">
        <f>IFERROR(VLOOKUP(I1825,Config!$A:$D,3,0),"")</f>
        <v/>
      </c>
      <c r="N1825" s="4" t="str">
        <f>IFERROR(VLOOKUP(I1825,Config!$A:$F,6,0),"")</f>
        <v/>
      </c>
    </row>
    <row r="1826" spans="1:14" x14ac:dyDescent="0.25">
      <c r="A1826" s="1">
        <v>1826</v>
      </c>
      <c r="B1826" s="4">
        <f t="shared" si="56"/>
        <v>1900</v>
      </c>
      <c r="C1826" s="4">
        <f t="shared" si="57"/>
        <v>1</v>
      </c>
      <c r="G1826" s="4" t="s">
        <v>74</v>
      </c>
      <c r="J1826" s="4" t="str">
        <f>IFERROR(VLOOKUP(I1826,Config!$A:$B,2,0),"")</f>
        <v/>
      </c>
      <c r="L1826" s="4" t="str">
        <f>IFERROR(VLOOKUP(I1826,Config!$A:$G,7,0),"")</f>
        <v/>
      </c>
      <c r="M1826" s="4" t="str">
        <f>IFERROR(VLOOKUP(I1826,Config!$A:$D,3,0),"")</f>
        <v/>
      </c>
      <c r="N1826" s="4" t="str">
        <f>IFERROR(VLOOKUP(I1826,Config!$A:$F,6,0),"")</f>
        <v/>
      </c>
    </row>
    <row r="1827" spans="1:14" x14ac:dyDescent="0.25">
      <c r="A1827" s="1">
        <v>1827</v>
      </c>
      <c r="B1827" s="4">
        <f t="shared" si="56"/>
        <v>1900</v>
      </c>
      <c r="C1827" s="4">
        <f t="shared" si="57"/>
        <v>1</v>
      </c>
      <c r="G1827" s="4" t="s">
        <v>74</v>
      </c>
      <c r="J1827" s="4" t="str">
        <f>IFERROR(VLOOKUP(I1827,Config!$A:$B,2,0),"")</f>
        <v/>
      </c>
      <c r="L1827" s="4" t="str">
        <f>IFERROR(VLOOKUP(I1827,Config!$A:$G,7,0),"")</f>
        <v/>
      </c>
      <c r="M1827" s="4" t="str">
        <f>IFERROR(VLOOKUP(I1827,Config!$A:$D,3,0),"")</f>
        <v/>
      </c>
      <c r="N1827" s="4" t="str">
        <f>IFERROR(VLOOKUP(I1827,Config!$A:$F,6,0),"")</f>
        <v/>
      </c>
    </row>
    <row r="1828" spans="1:14" x14ac:dyDescent="0.25">
      <c r="A1828" s="1">
        <v>1828</v>
      </c>
      <c r="B1828" s="4">
        <f t="shared" si="56"/>
        <v>1900</v>
      </c>
      <c r="C1828" s="4">
        <f t="shared" si="57"/>
        <v>1</v>
      </c>
      <c r="G1828" s="4" t="s">
        <v>74</v>
      </c>
      <c r="I1828" s="24"/>
      <c r="J1828" s="4" t="str">
        <f>IFERROR(VLOOKUP(I1828,Config!$A:$B,2,0),"")</f>
        <v/>
      </c>
      <c r="L1828" s="4" t="str">
        <f>IFERROR(VLOOKUP(I1828,Config!$A:$G,7,0),"")</f>
        <v/>
      </c>
      <c r="M1828" s="4" t="str">
        <f>IFERROR(VLOOKUP(I1828,Config!$A:$D,3,0),"")</f>
        <v/>
      </c>
      <c r="N1828" s="4" t="str">
        <f>IFERROR(VLOOKUP(I1828,Config!$A:$F,6,0),"")</f>
        <v/>
      </c>
    </row>
    <row r="1829" spans="1:14" x14ac:dyDescent="0.25">
      <c r="A1829" s="1">
        <v>1829</v>
      </c>
      <c r="B1829" s="4">
        <f t="shared" si="56"/>
        <v>1900</v>
      </c>
      <c r="C1829" s="4">
        <f t="shared" si="57"/>
        <v>1</v>
      </c>
      <c r="G1829" s="4" t="s">
        <v>74</v>
      </c>
      <c r="J1829" s="4" t="str">
        <f>IFERROR(VLOOKUP(I1829,Config!$A:$B,2,0),"")</f>
        <v/>
      </c>
      <c r="L1829" s="4" t="str">
        <f>IFERROR(VLOOKUP(I1829,Config!$A:$G,7,0),"")</f>
        <v/>
      </c>
      <c r="M1829" s="4" t="str">
        <f>IFERROR(VLOOKUP(I1829,Config!$A:$D,3,0),"")</f>
        <v/>
      </c>
      <c r="N1829" s="4" t="str">
        <f>IFERROR(VLOOKUP(I1829,Config!$A:$F,6,0),"")</f>
        <v/>
      </c>
    </row>
    <row r="1830" spans="1:14" x14ac:dyDescent="0.25">
      <c r="A1830" s="1">
        <v>1830</v>
      </c>
      <c r="B1830" s="4">
        <f t="shared" si="56"/>
        <v>1900</v>
      </c>
      <c r="C1830" s="4">
        <f t="shared" si="57"/>
        <v>1</v>
      </c>
      <c r="G1830" s="4" t="s">
        <v>74</v>
      </c>
      <c r="I1830" s="24"/>
      <c r="J1830" s="4" t="str">
        <f>IFERROR(VLOOKUP(I1830,Config!$A:$B,2,0),"")</f>
        <v/>
      </c>
      <c r="L1830" s="4" t="str">
        <f>IFERROR(VLOOKUP(I1830,Config!$A:$G,7,0),"")</f>
        <v/>
      </c>
      <c r="M1830" s="4" t="str">
        <f>IFERROR(VLOOKUP(I1830,Config!$A:$D,3,0),"")</f>
        <v/>
      </c>
      <c r="N1830" s="4" t="str">
        <f>IFERROR(VLOOKUP(I1830,Config!$A:$F,6,0),"")</f>
        <v/>
      </c>
    </row>
    <row r="1831" spans="1:14" x14ac:dyDescent="0.25">
      <c r="A1831" s="1">
        <v>1831</v>
      </c>
      <c r="B1831" s="4">
        <f t="shared" si="56"/>
        <v>1900</v>
      </c>
      <c r="C1831" s="4">
        <f t="shared" si="57"/>
        <v>1</v>
      </c>
      <c r="G1831" s="4" t="s">
        <v>74</v>
      </c>
      <c r="J1831" s="4" t="str">
        <f>IFERROR(VLOOKUP(I1831,Config!$A:$B,2,0),"")</f>
        <v/>
      </c>
      <c r="L1831" s="4" t="str">
        <f>IFERROR(VLOOKUP(I1831,Config!$A:$G,7,0),"")</f>
        <v/>
      </c>
      <c r="M1831" s="4" t="str">
        <f>IFERROR(VLOOKUP(I1831,Config!$A:$D,3,0),"")</f>
        <v/>
      </c>
      <c r="N1831" s="4" t="str">
        <f>IFERROR(VLOOKUP(I1831,Config!$A:$F,6,0),"")</f>
        <v/>
      </c>
    </row>
    <row r="1832" spans="1:14" x14ac:dyDescent="0.25">
      <c r="A1832" s="1">
        <v>1832</v>
      </c>
      <c r="B1832" s="4">
        <f t="shared" si="56"/>
        <v>1900</v>
      </c>
      <c r="C1832" s="4">
        <f t="shared" si="57"/>
        <v>1</v>
      </c>
      <c r="G1832" s="4" t="s">
        <v>74</v>
      </c>
      <c r="J1832" s="4" t="str">
        <f>IFERROR(VLOOKUP(I1832,Config!$A:$B,2,0),"")</f>
        <v/>
      </c>
      <c r="L1832" s="4" t="str">
        <f>IFERROR(VLOOKUP(I1832,Config!$A:$G,7,0),"")</f>
        <v/>
      </c>
      <c r="M1832" s="4" t="str">
        <f>IFERROR(VLOOKUP(I1832,Config!$A:$D,3,0),"")</f>
        <v/>
      </c>
      <c r="N1832" s="4" t="str">
        <f>IFERROR(VLOOKUP(I1832,Config!$A:$F,6,0),"")</f>
        <v/>
      </c>
    </row>
    <row r="1833" spans="1:14" x14ac:dyDescent="0.25">
      <c r="A1833" s="1">
        <v>1833</v>
      </c>
      <c r="B1833" s="4">
        <f t="shared" si="56"/>
        <v>1900</v>
      </c>
      <c r="C1833" s="4">
        <f t="shared" si="57"/>
        <v>1</v>
      </c>
      <c r="G1833" s="4" t="s">
        <v>74</v>
      </c>
      <c r="J1833" s="4" t="str">
        <f>IFERROR(VLOOKUP(I1833,Config!$A:$B,2,0),"")</f>
        <v/>
      </c>
      <c r="L1833" s="4" t="str">
        <f>IFERROR(VLOOKUP(I1833,Config!$A:$G,7,0),"")</f>
        <v/>
      </c>
      <c r="M1833" s="4" t="str">
        <f>IFERROR(VLOOKUP(I1833,Config!$A:$D,3,0),"")</f>
        <v/>
      </c>
      <c r="N1833" s="4" t="str">
        <f>IFERROR(VLOOKUP(I1833,Config!$A:$F,6,0),"")</f>
        <v/>
      </c>
    </row>
    <row r="1834" spans="1:14" x14ac:dyDescent="0.25">
      <c r="A1834" s="1">
        <v>1834</v>
      </c>
      <c r="B1834" s="4">
        <f t="shared" si="56"/>
        <v>1900</v>
      </c>
      <c r="C1834" s="4">
        <f t="shared" si="57"/>
        <v>1</v>
      </c>
      <c r="G1834" s="4" t="s">
        <v>74</v>
      </c>
      <c r="J1834" s="4" t="str">
        <f>IFERROR(VLOOKUP(I1834,Config!$A:$B,2,0),"")</f>
        <v/>
      </c>
      <c r="L1834" s="4" t="str">
        <f>IFERROR(VLOOKUP(I1834,Config!$A:$G,7,0),"")</f>
        <v/>
      </c>
      <c r="M1834" s="4" t="str">
        <f>IFERROR(VLOOKUP(I1834,Config!$A:$D,3,0),"")</f>
        <v/>
      </c>
      <c r="N1834" s="4" t="str">
        <f>IFERROR(VLOOKUP(I1834,Config!$A:$F,6,0),"")</f>
        <v/>
      </c>
    </row>
    <row r="1835" spans="1:14" x14ac:dyDescent="0.25">
      <c r="A1835" s="1">
        <v>1835</v>
      </c>
      <c r="B1835" s="4">
        <f t="shared" si="56"/>
        <v>1900</v>
      </c>
      <c r="C1835" s="4">
        <f t="shared" si="57"/>
        <v>1</v>
      </c>
      <c r="G1835" s="4" t="s">
        <v>74</v>
      </c>
      <c r="J1835" s="4" t="str">
        <f>IFERROR(VLOOKUP(I1835,Config!$A:$B,2,0),"")</f>
        <v/>
      </c>
      <c r="L1835" s="4" t="str">
        <f>IFERROR(VLOOKUP(I1835,Config!$A:$G,7,0),"")</f>
        <v/>
      </c>
      <c r="M1835" s="4" t="str">
        <f>IFERROR(VLOOKUP(I1835,Config!$A:$D,3,0),"")</f>
        <v/>
      </c>
      <c r="N1835" s="4" t="str">
        <f>IFERROR(VLOOKUP(I1835,Config!$A:$F,6,0),"")</f>
        <v/>
      </c>
    </row>
    <row r="1836" spans="1:14" x14ac:dyDescent="0.25">
      <c r="A1836" s="1">
        <v>1836</v>
      </c>
      <c r="B1836" s="4">
        <f t="shared" si="56"/>
        <v>1900</v>
      </c>
      <c r="C1836" s="4">
        <f t="shared" si="57"/>
        <v>1</v>
      </c>
      <c r="G1836" s="4" t="s">
        <v>74</v>
      </c>
      <c r="J1836" s="4" t="str">
        <f>IFERROR(VLOOKUP(I1836,Config!$A:$B,2,0),"")</f>
        <v/>
      </c>
      <c r="L1836" s="4" t="str">
        <f>IFERROR(VLOOKUP(I1836,Config!$A:$G,7,0),"")</f>
        <v/>
      </c>
      <c r="M1836" s="4" t="str">
        <f>IFERROR(VLOOKUP(I1836,Config!$A:$D,3,0),"")</f>
        <v/>
      </c>
      <c r="N1836" s="4" t="str">
        <f>IFERROR(VLOOKUP(I1836,Config!$A:$F,6,0),"")</f>
        <v/>
      </c>
    </row>
    <row r="1837" spans="1:14" x14ac:dyDescent="0.25">
      <c r="A1837" s="1">
        <v>1837</v>
      </c>
      <c r="B1837" s="4">
        <f t="shared" si="56"/>
        <v>1900</v>
      </c>
      <c r="C1837" s="4">
        <f t="shared" si="57"/>
        <v>1</v>
      </c>
      <c r="G1837" s="4" t="s">
        <v>74</v>
      </c>
      <c r="I1837" s="24"/>
      <c r="J1837" s="4" t="str">
        <f>IFERROR(VLOOKUP(I1837,Config!$A:$B,2,0),"")</f>
        <v/>
      </c>
      <c r="L1837" s="4" t="str">
        <f>IFERROR(VLOOKUP(I1837,Config!$A:$G,7,0),"")</f>
        <v/>
      </c>
      <c r="M1837" s="4" t="str">
        <f>IFERROR(VLOOKUP(I1837,Config!$A:$D,3,0),"")</f>
        <v/>
      </c>
      <c r="N1837" s="4" t="str">
        <f>IFERROR(VLOOKUP(I1837,Config!$A:$F,6,0),"")</f>
        <v/>
      </c>
    </row>
    <row r="1838" spans="1:14" x14ac:dyDescent="0.25">
      <c r="A1838" s="1">
        <v>1838</v>
      </c>
      <c r="B1838" s="4">
        <f t="shared" si="56"/>
        <v>1900</v>
      </c>
      <c r="C1838" s="4">
        <f t="shared" si="57"/>
        <v>1</v>
      </c>
      <c r="G1838" s="4" t="s">
        <v>74</v>
      </c>
      <c r="J1838" s="4" t="str">
        <f>IFERROR(VLOOKUP(I1838,Config!$A:$B,2,0),"")</f>
        <v/>
      </c>
      <c r="L1838" s="4" t="str">
        <f>IFERROR(VLOOKUP(I1838,Config!$A:$G,7,0),"")</f>
        <v/>
      </c>
      <c r="M1838" s="4" t="str">
        <f>IFERROR(VLOOKUP(I1838,Config!$A:$D,3,0),"")</f>
        <v/>
      </c>
      <c r="N1838" s="4" t="str">
        <f>IFERROR(VLOOKUP(I1838,Config!$A:$F,6,0),"")</f>
        <v/>
      </c>
    </row>
    <row r="1839" spans="1:14" x14ac:dyDescent="0.25">
      <c r="A1839" s="1">
        <v>1839</v>
      </c>
      <c r="B1839" s="4">
        <f t="shared" si="56"/>
        <v>1900</v>
      </c>
      <c r="C1839" s="4">
        <f t="shared" si="57"/>
        <v>1</v>
      </c>
      <c r="G1839" s="4" t="s">
        <v>74</v>
      </c>
      <c r="J1839" s="4" t="str">
        <f>IFERROR(VLOOKUP(I1839,Config!$A:$B,2,0),"")</f>
        <v/>
      </c>
      <c r="L1839" s="4" t="str">
        <f>IFERROR(VLOOKUP(I1839,Config!$A:$G,7,0),"")</f>
        <v/>
      </c>
      <c r="M1839" s="4" t="str">
        <f>IFERROR(VLOOKUP(I1839,Config!$A:$D,3,0),"")</f>
        <v/>
      </c>
      <c r="N1839" s="4" t="str">
        <f>IFERROR(VLOOKUP(I1839,Config!$A:$F,6,0),"")</f>
        <v/>
      </c>
    </row>
    <row r="1840" spans="1:14" x14ac:dyDescent="0.25">
      <c r="A1840" s="1">
        <v>1840</v>
      </c>
      <c r="B1840" s="4">
        <f t="shared" si="56"/>
        <v>1900</v>
      </c>
      <c r="C1840" s="4">
        <f t="shared" si="57"/>
        <v>1</v>
      </c>
      <c r="G1840" s="4" t="s">
        <v>74</v>
      </c>
      <c r="J1840" s="4" t="str">
        <f>IFERROR(VLOOKUP(I1840,Config!$A:$B,2,0),"")</f>
        <v/>
      </c>
      <c r="L1840" s="4" t="str">
        <f>IFERROR(VLOOKUP(I1840,Config!$A:$G,7,0),"")</f>
        <v/>
      </c>
      <c r="M1840" s="4" t="str">
        <f>IFERROR(VLOOKUP(I1840,Config!$A:$D,3,0),"")</f>
        <v/>
      </c>
      <c r="N1840" s="4" t="str">
        <f>IFERROR(VLOOKUP(I1840,Config!$A:$F,6,0),"")</f>
        <v/>
      </c>
    </row>
    <row r="1841" spans="1:14" x14ac:dyDescent="0.25">
      <c r="A1841" s="1">
        <v>1841</v>
      </c>
      <c r="B1841" s="4">
        <f t="shared" si="56"/>
        <v>1900</v>
      </c>
      <c r="C1841" s="4">
        <f t="shared" si="57"/>
        <v>1</v>
      </c>
      <c r="G1841" s="4" t="s">
        <v>74</v>
      </c>
      <c r="I1841" s="24"/>
      <c r="J1841" s="4" t="str">
        <f>IFERROR(VLOOKUP(I1841,Config!$A:$B,2,0),"")</f>
        <v/>
      </c>
      <c r="L1841" s="4" t="str">
        <f>IFERROR(VLOOKUP(I1841,Config!$A:$G,7,0),"")</f>
        <v/>
      </c>
      <c r="M1841" s="4" t="str">
        <f>IFERROR(VLOOKUP(I1841,Config!$A:$D,3,0),"")</f>
        <v/>
      </c>
      <c r="N1841" s="4" t="str">
        <f>IFERROR(VLOOKUP(I1841,Config!$A:$F,6,0),"")</f>
        <v/>
      </c>
    </row>
    <row r="1842" spans="1:14" x14ac:dyDescent="0.25">
      <c r="A1842" s="1">
        <v>1842</v>
      </c>
      <c r="B1842" s="4">
        <f t="shared" si="56"/>
        <v>1900</v>
      </c>
      <c r="C1842" s="4">
        <f t="shared" si="57"/>
        <v>1</v>
      </c>
      <c r="G1842" s="4" t="s">
        <v>74</v>
      </c>
      <c r="J1842" s="4" t="str">
        <f>IFERROR(VLOOKUP(I1842,Config!$A:$B,2,0),"")</f>
        <v/>
      </c>
      <c r="L1842" s="4" t="str">
        <f>IFERROR(VLOOKUP(I1842,Config!$A:$G,7,0),"")</f>
        <v/>
      </c>
      <c r="M1842" s="4" t="str">
        <f>IFERROR(VLOOKUP(I1842,Config!$A:$D,3,0),"")</f>
        <v/>
      </c>
      <c r="N1842" s="4" t="str">
        <f>IFERROR(VLOOKUP(I1842,Config!$A:$F,6,0),"")</f>
        <v/>
      </c>
    </row>
    <row r="1843" spans="1:14" x14ac:dyDescent="0.25">
      <c r="A1843" s="1">
        <v>1843</v>
      </c>
      <c r="B1843" s="4">
        <f t="shared" si="56"/>
        <v>1900</v>
      </c>
      <c r="C1843" s="4">
        <f t="shared" si="57"/>
        <v>1</v>
      </c>
      <c r="G1843" s="4" t="s">
        <v>74</v>
      </c>
      <c r="J1843" s="4" t="str">
        <f>IFERROR(VLOOKUP(I1843,Config!$A:$B,2,0),"")</f>
        <v/>
      </c>
      <c r="L1843" s="4" t="str">
        <f>IFERROR(VLOOKUP(I1843,Config!$A:$G,7,0),"")</f>
        <v/>
      </c>
      <c r="M1843" s="4" t="str">
        <f>IFERROR(VLOOKUP(I1843,Config!$A:$D,3,0),"")</f>
        <v/>
      </c>
      <c r="N1843" s="4" t="str">
        <f>IFERROR(VLOOKUP(I1843,Config!$A:$F,6,0),"")</f>
        <v/>
      </c>
    </row>
    <row r="1844" spans="1:14" x14ac:dyDescent="0.25">
      <c r="A1844" s="1">
        <v>1844</v>
      </c>
      <c r="B1844" s="4">
        <f t="shared" si="56"/>
        <v>1900</v>
      </c>
      <c r="C1844" s="4">
        <f t="shared" si="57"/>
        <v>1</v>
      </c>
      <c r="G1844" s="4" t="s">
        <v>74</v>
      </c>
      <c r="J1844" s="4" t="str">
        <f>IFERROR(VLOOKUP(I1844,Config!$A:$B,2,0),"")</f>
        <v/>
      </c>
      <c r="L1844" s="4" t="str">
        <f>IFERROR(VLOOKUP(I1844,Config!$A:$G,7,0),"")</f>
        <v/>
      </c>
      <c r="M1844" s="4" t="str">
        <f>IFERROR(VLOOKUP(I1844,Config!$A:$D,3,0),"")</f>
        <v/>
      </c>
      <c r="N1844" s="4" t="str">
        <f>IFERROR(VLOOKUP(I1844,Config!$A:$F,6,0),"")</f>
        <v/>
      </c>
    </row>
    <row r="1845" spans="1:14" x14ac:dyDescent="0.25">
      <c r="A1845" s="1">
        <v>1845</v>
      </c>
      <c r="B1845" s="4">
        <f t="shared" si="56"/>
        <v>1900</v>
      </c>
      <c r="C1845" s="4">
        <f t="shared" si="57"/>
        <v>1</v>
      </c>
      <c r="G1845" s="4" t="s">
        <v>74</v>
      </c>
      <c r="J1845" s="4" t="str">
        <f>IFERROR(VLOOKUP(I1845,Config!$A:$B,2,0),"")</f>
        <v/>
      </c>
      <c r="L1845" s="4" t="str">
        <f>IFERROR(VLOOKUP(I1845,Config!$A:$G,7,0),"")</f>
        <v/>
      </c>
      <c r="M1845" s="4" t="str">
        <f>IFERROR(VLOOKUP(I1845,Config!$A:$D,3,0),"")</f>
        <v/>
      </c>
      <c r="N1845" s="4" t="str">
        <f>IFERROR(VLOOKUP(I1845,Config!$A:$F,6,0),"")</f>
        <v/>
      </c>
    </row>
    <row r="1846" spans="1:14" x14ac:dyDescent="0.25">
      <c r="A1846" s="1">
        <v>1846</v>
      </c>
      <c r="B1846" s="4">
        <f t="shared" si="56"/>
        <v>1900</v>
      </c>
      <c r="C1846" s="4">
        <f t="shared" si="57"/>
        <v>1</v>
      </c>
      <c r="G1846" s="4" t="s">
        <v>74</v>
      </c>
      <c r="I1846" s="24"/>
      <c r="J1846" s="4" t="str">
        <f>IFERROR(VLOOKUP(I1846,Config!$A:$B,2,0),"")</f>
        <v/>
      </c>
      <c r="L1846" s="4" t="str">
        <f>IFERROR(VLOOKUP(I1846,Config!$A:$G,7,0),"")</f>
        <v/>
      </c>
      <c r="M1846" s="4" t="str">
        <f>IFERROR(VLOOKUP(I1846,Config!$A:$D,3,0),"")</f>
        <v/>
      </c>
      <c r="N1846" s="4" t="str">
        <f>IFERROR(VLOOKUP(I1846,Config!$A:$F,6,0),"")</f>
        <v/>
      </c>
    </row>
    <row r="1847" spans="1:14" x14ac:dyDescent="0.25">
      <c r="A1847" s="1">
        <v>1847</v>
      </c>
      <c r="B1847" s="4">
        <f t="shared" si="56"/>
        <v>1900</v>
      </c>
      <c r="C1847" s="4">
        <f t="shared" si="57"/>
        <v>1</v>
      </c>
      <c r="G1847" s="4" t="s">
        <v>74</v>
      </c>
      <c r="I1847" s="24"/>
      <c r="J1847" s="4" t="str">
        <f>IFERROR(VLOOKUP(I1847,Config!$A:$B,2,0),"")</f>
        <v/>
      </c>
      <c r="L1847" s="4" t="str">
        <f>IFERROR(VLOOKUP(I1847,Config!$A:$G,7,0),"")</f>
        <v/>
      </c>
      <c r="M1847" s="4" t="str">
        <f>IFERROR(VLOOKUP(I1847,Config!$A:$D,3,0),"")</f>
        <v/>
      </c>
      <c r="N1847" s="4" t="str">
        <f>IFERROR(VLOOKUP(I1847,Config!$A:$F,6,0),"")</f>
        <v/>
      </c>
    </row>
    <row r="1848" spans="1:14" x14ac:dyDescent="0.25">
      <c r="A1848" s="1">
        <v>1848</v>
      </c>
      <c r="B1848" s="4">
        <f t="shared" si="56"/>
        <v>1900</v>
      </c>
      <c r="C1848" s="4">
        <f t="shared" si="57"/>
        <v>1</v>
      </c>
      <c r="G1848" s="4" t="s">
        <v>74</v>
      </c>
      <c r="I1848" s="24"/>
      <c r="J1848" s="4" t="str">
        <f>IFERROR(VLOOKUP(I1848,Config!$A:$B,2,0),"")</f>
        <v/>
      </c>
      <c r="L1848" s="4" t="str">
        <f>IFERROR(VLOOKUP(I1848,Config!$A:$G,7,0),"")</f>
        <v/>
      </c>
      <c r="M1848" s="4" t="str">
        <f>IFERROR(VLOOKUP(I1848,Config!$A:$D,3,0),"")</f>
        <v/>
      </c>
      <c r="N1848" s="4" t="str">
        <f>IFERROR(VLOOKUP(I1848,Config!$A:$F,6,0),"")</f>
        <v/>
      </c>
    </row>
    <row r="1849" spans="1:14" x14ac:dyDescent="0.25">
      <c r="A1849" s="1">
        <v>1849</v>
      </c>
      <c r="B1849" s="4">
        <f t="shared" si="56"/>
        <v>1900</v>
      </c>
      <c r="C1849" s="4">
        <f t="shared" si="57"/>
        <v>1</v>
      </c>
      <c r="G1849" s="4" t="s">
        <v>74</v>
      </c>
      <c r="J1849" s="4" t="str">
        <f>IFERROR(VLOOKUP(I1849,Config!$A:$B,2,0),"")</f>
        <v/>
      </c>
      <c r="L1849" s="4" t="str">
        <f>IFERROR(VLOOKUP(I1849,Config!$A:$G,7,0),"")</f>
        <v/>
      </c>
      <c r="M1849" s="4" t="str">
        <f>IFERROR(VLOOKUP(I1849,Config!$A:$D,3,0),"")</f>
        <v/>
      </c>
      <c r="N1849" s="4" t="str">
        <f>IFERROR(VLOOKUP(I1849,Config!$A:$F,6,0),"")</f>
        <v/>
      </c>
    </row>
    <row r="1850" spans="1:14" x14ac:dyDescent="0.25">
      <c r="A1850" s="1">
        <v>1850</v>
      </c>
      <c r="B1850" s="4">
        <f t="shared" si="56"/>
        <v>1900</v>
      </c>
      <c r="C1850" s="4">
        <f t="shared" si="57"/>
        <v>1</v>
      </c>
      <c r="G1850" s="4" t="s">
        <v>74</v>
      </c>
      <c r="J1850" s="4" t="str">
        <f>IFERROR(VLOOKUP(I1850,Config!$A:$B,2,0),"")</f>
        <v/>
      </c>
      <c r="L1850" s="4" t="str">
        <f>IFERROR(VLOOKUP(I1850,Config!$A:$G,7,0),"")</f>
        <v/>
      </c>
      <c r="M1850" s="4" t="str">
        <f>IFERROR(VLOOKUP(I1850,Config!$A:$D,3,0),"")</f>
        <v/>
      </c>
      <c r="N1850" s="4" t="str">
        <f>IFERROR(VLOOKUP(I1850,Config!$A:$F,6,0),"")</f>
        <v/>
      </c>
    </row>
    <row r="1851" spans="1:14" x14ac:dyDescent="0.25">
      <c r="A1851" s="1">
        <v>1851</v>
      </c>
      <c r="B1851" s="4">
        <f t="shared" si="56"/>
        <v>1900</v>
      </c>
      <c r="C1851" s="4">
        <f t="shared" si="57"/>
        <v>1</v>
      </c>
      <c r="G1851" s="4" t="s">
        <v>74</v>
      </c>
      <c r="J1851" s="4" t="str">
        <f>IFERROR(VLOOKUP(I1851,Config!$A:$B,2,0),"")</f>
        <v/>
      </c>
      <c r="L1851" s="4" t="str">
        <f>IFERROR(VLOOKUP(I1851,Config!$A:$G,7,0),"")</f>
        <v/>
      </c>
      <c r="M1851" s="4" t="str">
        <f>IFERROR(VLOOKUP(I1851,Config!$A:$D,3,0),"")</f>
        <v/>
      </c>
      <c r="N1851" s="4" t="str">
        <f>IFERROR(VLOOKUP(I1851,Config!$A:$F,6,0),"")</f>
        <v/>
      </c>
    </row>
    <row r="1852" spans="1:14" x14ac:dyDescent="0.25">
      <c r="A1852" s="1">
        <v>1852</v>
      </c>
      <c r="B1852" s="4">
        <f t="shared" si="56"/>
        <v>1900</v>
      </c>
      <c r="C1852" s="4">
        <f t="shared" si="57"/>
        <v>1</v>
      </c>
      <c r="G1852" s="4" t="s">
        <v>74</v>
      </c>
      <c r="J1852" s="4" t="str">
        <f>IFERROR(VLOOKUP(I1852,Config!$A:$B,2,0),"")</f>
        <v/>
      </c>
      <c r="L1852" s="4" t="str">
        <f>IFERROR(VLOOKUP(I1852,Config!$A:$G,7,0),"")</f>
        <v/>
      </c>
      <c r="M1852" s="4" t="str">
        <f>IFERROR(VLOOKUP(I1852,Config!$A:$D,3,0),"")</f>
        <v/>
      </c>
      <c r="N1852" s="4" t="str">
        <f>IFERROR(VLOOKUP(I1852,Config!$A:$F,6,0),"")</f>
        <v/>
      </c>
    </row>
    <row r="1853" spans="1:14" x14ac:dyDescent="0.25">
      <c r="A1853" s="1">
        <v>1853</v>
      </c>
      <c r="B1853" s="4">
        <f t="shared" si="56"/>
        <v>1900</v>
      </c>
      <c r="C1853" s="4">
        <f t="shared" si="57"/>
        <v>1</v>
      </c>
      <c r="G1853" s="4" t="s">
        <v>74</v>
      </c>
      <c r="J1853" s="4" t="str">
        <f>IFERROR(VLOOKUP(I1853,Config!$A:$B,2,0),"")</f>
        <v/>
      </c>
      <c r="L1853" s="4" t="str">
        <f>IFERROR(VLOOKUP(I1853,Config!$A:$G,7,0),"")</f>
        <v/>
      </c>
      <c r="M1853" s="4" t="str">
        <f>IFERROR(VLOOKUP(I1853,Config!$A:$D,3,0),"")</f>
        <v/>
      </c>
      <c r="N1853" s="4" t="str">
        <f>IFERROR(VLOOKUP(I1853,Config!$A:$F,6,0),"")</f>
        <v/>
      </c>
    </row>
    <row r="1854" spans="1:14" x14ac:dyDescent="0.25">
      <c r="A1854" s="1">
        <v>1854</v>
      </c>
      <c r="B1854" s="4">
        <f t="shared" si="56"/>
        <v>1900</v>
      </c>
      <c r="C1854" s="4">
        <f t="shared" si="57"/>
        <v>1</v>
      </c>
      <c r="G1854" s="4" t="s">
        <v>74</v>
      </c>
      <c r="J1854" s="4" t="str">
        <f>IFERROR(VLOOKUP(I1854,Config!$A:$B,2,0),"")</f>
        <v/>
      </c>
      <c r="L1854" s="4" t="str">
        <f>IFERROR(VLOOKUP(I1854,Config!$A:$G,7,0),"")</f>
        <v/>
      </c>
      <c r="M1854" s="4" t="str">
        <f>IFERROR(VLOOKUP(I1854,Config!$A:$D,3,0),"")</f>
        <v/>
      </c>
      <c r="N1854" s="4" t="str">
        <f>IFERROR(VLOOKUP(I1854,Config!$A:$F,6,0),"")</f>
        <v/>
      </c>
    </row>
    <row r="1855" spans="1:14" x14ac:dyDescent="0.25">
      <c r="A1855" s="1">
        <v>1855</v>
      </c>
      <c r="B1855" s="4">
        <f t="shared" si="56"/>
        <v>1900</v>
      </c>
      <c r="C1855" s="4">
        <f t="shared" si="57"/>
        <v>1</v>
      </c>
      <c r="G1855" s="4" t="s">
        <v>74</v>
      </c>
      <c r="J1855" s="4" t="str">
        <f>IFERROR(VLOOKUP(I1855,Config!$A:$B,2,0),"")</f>
        <v/>
      </c>
      <c r="L1855" s="4" t="str">
        <f>IFERROR(VLOOKUP(I1855,Config!$A:$G,7,0),"")</f>
        <v/>
      </c>
      <c r="M1855" s="4" t="str">
        <f>IFERROR(VLOOKUP(I1855,Config!$A:$D,3,0),"")</f>
        <v/>
      </c>
      <c r="N1855" s="4" t="str">
        <f>IFERROR(VLOOKUP(I1855,Config!$A:$F,6,0),"")</f>
        <v/>
      </c>
    </row>
    <row r="1856" spans="1:14" x14ac:dyDescent="0.25">
      <c r="A1856" s="1">
        <v>1856</v>
      </c>
      <c r="B1856" s="4">
        <f t="shared" si="56"/>
        <v>1900</v>
      </c>
      <c r="C1856" s="4">
        <f t="shared" si="57"/>
        <v>1</v>
      </c>
      <c r="G1856" s="4" t="s">
        <v>74</v>
      </c>
      <c r="J1856" s="4" t="str">
        <f>IFERROR(VLOOKUP(I1856,Config!$A:$B,2,0),"")</f>
        <v/>
      </c>
      <c r="L1856" s="4" t="str">
        <f>IFERROR(VLOOKUP(I1856,Config!$A:$G,7,0),"")</f>
        <v/>
      </c>
      <c r="M1856" s="4" t="str">
        <f>IFERROR(VLOOKUP(I1856,Config!$A:$D,3,0),"")</f>
        <v/>
      </c>
      <c r="N1856" s="4" t="str">
        <f>IFERROR(VLOOKUP(I1856,Config!$A:$F,6,0),"")</f>
        <v/>
      </c>
    </row>
    <row r="1857" spans="1:14" x14ac:dyDescent="0.25">
      <c r="A1857" s="1">
        <v>1857</v>
      </c>
      <c r="B1857" s="4">
        <f t="shared" ref="B1857:B1920" si="58">YEAR(D1857)</f>
        <v>1900</v>
      </c>
      <c r="C1857" s="4">
        <f t="shared" ref="C1857:C1920" si="59">MONTH(D1857)</f>
        <v>1</v>
      </c>
      <c r="G1857" s="4" t="s">
        <v>74</v>
      </c>
      <c r="J1857" s="4" t="str">
        <f>IFERROR(VLOOKUP(I1857,Config!$A:$B,2,0),"")</f>
        <v/>
      </c>
      <c r="L1857" s="4" t="str">
        <f>IFERROR(VLOOKUP(I1857,Config!$A:$G,7,0),"")</f>
        <v/>
      </c>
      <c r="M1857" s="4" t="str">
        <f>IFERROR(VLOOKUP(I1857,Config!$A:$D,3,0),"")</f>
        <v/>
      </c>
      <c r="N1857" s="4" t="str">
        <f>IFERROR(VLOOKUP(I1857,Config!$A:$F,6,0),"")</f>
        <v/>
      </c>
    </row>
    <row r="1858" spans="1:14" x14ac:dyDescent="0.25">
      <c r="A1858" s="1">
        <v>1858</v>
      </c>
      <c r="B1858" s="4">
        <f t="shared" si="58"/>
        <v>1900</v>
      </c>
      <c r="C1858" s="4">
        <f t="shared" si="59"/>
        <v>1</v>
      </c>
      <c r="G1858" s="4" t="s">
        <v>74</v>
      </c>
      <c r="J1858" s="4" t="str">
        <f>IFERROR(VLOOKUP(I1858,Config!$A:$B,2,0),"")</f>
        <v/>
      </c>
      <c r="L1858" s="4" t="str">
        <f>IFERROR(VLOOKUP(I1858,Config!$A:$G,7,0),"")</f>
        <v/>
      </c>
      <c r="M1858" s="4" t="str">
        <f>IFERROR(VLOOKUP(I1858,Config!$A:$D,3,0),"")</f>
        <v/>
      </c>
      <c r="N1858" s="4" t="str">
        <f>IFERROR(VLOOKUP(I1858,Config!$A:$F,6,0),"")</f>
        <v/>
      </c>
    </row>
    <row r="1859" spans="1:14" x14ac:dyDescent="0.25">
      <c r="A1859" s="1">
        <v>1859</v>
      </c>
      <c r="B1859" s="4">
        <f t="shared" si="58"/>
        <v>1900</v>
      </c>
      <c r="C1859" s="4">
        <f t="shared" si="59"/>
        <v>1</v>
      </c>
      <c r="G1859" s="4" t="s">
        <v>74</v>
      </c>
      <c r="J1859" s="4" t="str">
        <f>IFERROR(VLOOKUP(I1859,Config!$A:$B,2,0),"")</f>
        <v/>
      </c>
      <c r="L1859" s="4" t="str">
        <f>IFERROR(VLOOKUP(I1859,Config!$A:$G,7,0),"")</f>
        <v/>
      </c>
      <c r="M1859" s="4" t="str">
        <f>IFERROR(VLOOKUP(I1859,Config!$A:$D,3,0),"")</f>
        <v/>
      </c>
      <c r="N1859" s="4" t="str">
        <f>IFERROR(VLOOKUP(I1859,Config!$A:$F,6,0),"")</f>
        <v/>
      </c>
    </row>
    <row r="1860" spans="1:14" x14ac:dyDescent="0.25">
      <c r="A1860" s="1">
        <v>1860</v>
      </c>
      <c r="B1860" s="4">
        <f t="shared" si="58"/>
        <v>1900</v>
      </c>
      <c r="C1860" s="4">
        <f t="shared" si="59"/>
        <v>1</v>
      </c>
      <c r="G1860" s="4" t="s">
        <v>74</v>
      </c>
      <c r="I1860" s="24"/>
      <c r="J1860" s="4" t="str">
        <f>IFERROR(VLOOKUP(I1860,Config!$A:$B,2,0),"")</f>
        <v/>
      </c>
      <c r="L1860" s="4" t="str">
        <f>IFERROR(VLOOKUP(I1860,Config!$A:$G,7,0),"")</f>
        <v/>
      </c>
      <c r="M1860" s="4" t="str">
        <f>IFERROR(VLOOKUP(I1860,Config!$A:$D,3,0),"")</f>
        <v/>
      </c>
      <c r="N1860" s="4" t="str">
        <f>IFERROR(VLOOKUP(I1860,Config!$A:$F,6,0),"")</f>
        <v/>
      </c>
    </row>
    <row r="1861" spans="1:14" x14ac:dyDescent="0.25">
      <c r="A1861" s="1">
        <v>1861</v>
      </c>
      <c r="B1861" s="4">
        <f t="shared" si="58"/>
        <v>1900</v>
      </c>
      <c r="C1861" s="4">
        <f t="shared" si="59"/>
        <v>1</v>
      </c>
      <c r="G1861" s="4" t="s">
        <v>74</v>
      </c>
      <c r="J1861" s="4" t="str">
        <f>IFERROR(VLOOKUP(I1861,Config!$A:$B,2,0),"")</f>
        <v/>
      </c>
      <c r="L1861" s="4" t="str">
        <f>IFERROR(VLOOKUP(I1861,Config!$A:$G,7,0),"")</f>
        <v/>
      </c>
      <c r="M1861" s="4" t="str">
        <f>IFERROR(VLOOKUP(I1861,Config!$A:$D,3,0),"")</f>
        <v/>
      </c>
      <c r="N1861" s="4" t="str">
        <f>IFERROR(VLOOKUP(I1861,Config!$A:$F,6,0),"")</f>
        <v/>
      </c>
    </row>
    <row r="1862" spans="1:14" x14ac:dyDescent="0.25">
      <c r="A1862" s="1">
        <v>1862</v>
      </c>
      <c r="B1862" s="4">
        <f t="shared" si="58"/>
        <v>1900</v>
      </c>
      <c r="C1862" s="4">
        <f t="shared" si="59"/>
        <v>1</v>
      </c>
      <c r="G1862" s="4" t="s">
        <v>74</v>
      </c>
      <c r="I1862" s="24"/>
      <c r="J1862" s="4" t="str">
        <f>IFERROR(VLOOKUP(I1862,Config!$A:$B,2,0),"")</f>
        <v/>
      </c>
      <c r="L1862" s="4" t="str">
        <f>IFERROR(VLOOKUP(I1862,Config!$A:$G,7,0),"")</f>
        <v/>
      </c>
      <c r="M1862" s="4" t="str">
        <f>IFERROR(VLOOKUP(I1862,Config!$A:$D,3,0),"")</f>
        <v/>
      </c>
      <c r="N1862" s="4" t="str">
        <f>IFERROR(VLOOKUP(I1862,Config!$A:$F,6,0),"")</f>
        <v/>
      </c>
    </row>
    <row r="1863" spans="1:14" x14ac:dyDescent="0.25">
      <c r="A1863" s="1">
        <v>1863</v>
      </c>
      <c r="B1863" s="4">
        <f t="shared" si="58"/>
        <v>1900</v>
      </c>
      <c r="C1863" s="4">
        <f t="shared" si="59"/>
        <v>1</v>
      </c>
      <c r="G1863" s="4" t="s">
        <v>74</v>
      </c>
      <c r="J1863" s="4" t="str">
        <f>IFERROR(VLOOKUP(I1863,Config!$A:$B,2,0),"")</f>
        <v/>
      </c>
      <c r="L1863" s="4" t="str">
        <f>IFERROR(VLOOKUP(I1863,Config!$A:$G,7,0),"")</f>
        <v/>
      </c>
      <c r="M1863" s="4" t="str">
        <f>IFERROR(VLOOKUP(I1863,Config!$A:$D,3,0),"")</f>
        <v/>
      </c>
      <c r="N1863" s="4" t="str">
        <f>IFERROR(VLOOKUP(I1863,Config!$A:$F,6,0),"")</f>
        <v/>
      </c>
    </row>
    <row r="1864" spans="1:14" x14ac:dyDescent="0.25">
      <c r="A1864" s="1">
        <v>1864</v>
      </c>
      <c r="B1864" s="4">
        <f t="shared" si="58"/>
        <v>1900</v>
      </c>
      <c r="C1864" s="4">
        <f t="shared" si="59"/>
        <v>1</v>
      </c>
      <c r="G1864" s="4" t="s">
        <v>74</v>
      </c>
      <c r="J1864" s="4" t="str">
        <f>IFERROR(VLOOKUP(I1864,Config!$A:$B,2,0),"")</f>
        <v/>
      </c>
      <c r="L1864" s="4" t="str">
        <f>IFERROR(VLOOKUP(I1864,Config!$A:$G,7,0),"")</f>
        <v/>
      </c>
      <c r="M1864" s="4" t="str">
        <f>IFERROR(VLOOKUP(I1864,Config!$A:$D,3,0),"")</f>
        <v/>
      </c>
      <c r="N1864" s="4" t="str">
        <f>IFERROR(VLOOKUP(I1864,Config!$A:$F,6,0),"")</f>
        <v/>
      </c>
    </row>
    <row r="1865" spans="1:14" x14ac:dyDescent="0.25">
      <c r="A1865" s="1">
        <v>1865</v>
      </c>
      <c r="B1865" s="4">
        <f t="shared" si="58"/>
        <v>1900</v>
      </c>
      <c r="C1865" s="4">
        <f t="shared" si="59"/>
        <v>1</v>
      </c>
      <c r="G1865" s="4" t="s">
        <v>74</v>
      </c>
      <c r="J1865" s="4" t="str">
        <f>IFERROR(VLOOKUP(I1865,Config!$A:$B,2,0),"")</f>
        <v/>
      </c>
      <c r="L1865" s="4" t="str">
        <f>IFERROR(VLOOKUP(I1865,Config!$A:$G,7,0),"")</f>
        <v/>
      </c>
      <c r="M1865" s="4" t="str">
        <f>IFERROR(VLOOKUP(I1865,Config!$A:$D,3,0),"")</f>
        <v/>
      </c>
    </row>
    <row r="1866" spans="1:14" x14ac:dyDescent="0.25">
      <c r="A1866" s="1">
        <v>1866</v>
      </c>
      <c r="B1866" s="4">
        <f t="shared" si="58"/>
        <v>1900</v>
      </c>
      <c r="C1866" s="4">
        <f t="shared" si="59"/>
        <v>1</v>
      </c>
      <c r="G1866" s="4" t="s">
        <v>74</v>
      </c>
      <c r="J1866" s="4" t="str">
        <f>IFERROR(VLOOKUP(I1866,Config!$A:$B,2,0),"")</f>
        <v/>
      </c>
      <c r="L1866" s="4" t="str">
        <f>IFERROR(VLOOKUP(I1866,Config!$A:$G,7,0),"")</f>
        <v/>
      </c>
      <c r="M1866" s="4" t="str">
        <f>IFERROR(VLOOKUP(I1866,Config!$A:$D,3,0),"")</f>
        <v/>
      </c>
    </row>
    <row r="1867" spans="1:14" x14ac:dyDescent="0.25">
      <c r="A1867" s="1">
        <v>1867</v>
      </c>
      <c r="B1867" s="4">
        <f t="shared" si="58"/>
        <v>1900</v>
      </c>
      <c r="C1867" s="4">
        <f t="shared" si="59"/>
        <v>1</v>
      </c>
      <c r="G1867" s="4" t="s">
        <v>74</v>
      </c>
      <c r="J1867" s="4" t="str">
        <f>IFERROR(VLOOKUP(I1867,Config!$A:$B,2,0),"")</f>
        <v/>
      </c>
      <c r="L1867" s="4" t="str">
        <f>IFERROR(VLOOKUP(I1867,Config!$A:$G,7,0),"")</f>
        <v/>
      </c>
      <c r="M1867" s="4" t="str">
        <f>IFERROR(VLOOKUP(I1867,Config!$A:$D,3,0),"")</f>
        <v/>
      </c>
    </row>
    <row r="1868" spans="1:14" x14ac:dyDescent="0.25">
      <c r="A1868" s="1">
        <v>1868</v>
      </c>
      <c r="B1868" s="4">
        <f t="shared" si="58"/>
        <v>1900</v>
      </c>
      <c r="C1868" s="4">
        <f t="shared" si="59"/>
        <v>1</v>
      </c>
      <c r="G1868" s="4" t="s">
        <v>74</v>
      </c>
      <c r="J1868" s="4" t="str">
        <f>IFERROR(VLOOKUP(I1868,Config!$A:$B,2,0),"")</f>
        <v/>
      </c>
      <c r="L1868" s="4" t="str">
        <f>IFERROR(VLOOKUP(I1868,Config!$A:$G,7,0),"")</f>
        <v/>
      </c>
      <c r="M1868" s="4" t="str">
        <f>IFERROR(VLOOKUP(I1868,Config!$A:$D,3,0),"")</f>
        <v/>
      </c>
    </row>
    <row r="1869" spans="1:14" x14ac:dyDescent="0.25">
      <c r="A1869" s="1">
        <v>1869</v>
      </c>
      <c r="B1869" s="4">
        <f t="shared" si="58"/>
        <v>1900</v>
      </c>
      <c r="C1869" s="4">
        <f t="shared" si="59"/>
        <v>1</v>
      </c>
      <c r="G1869" s="4" t="s">
        <v>74</v>
      </c>
      <c r="I1869" s="24"/>
      <c r="J1869" s="4" t="str">
        <f>IFERROR(VLOOKUP(I1869,Config!$A:$B,2,0),"")</f>
        <v/>
      </c>
      <c r="L1869" s="4" t="str">
        <f>IFERROR(VLOOKUP(I1869,Config!$A:$G,7,0),"")</f>
        <v/>
      </c>
      <c r="M1869" s="4" t="str">
        <f>IFERROR(VLOOKUP(I1869,Config!$A:$D,3,0),"")</f>
        <v/>
      </c>
    </row>
    <row r="1870" spans="1:14" x14ac:dyDescent="0.25">
      <c r="A1870" s="1">
        <v>1870</v>
      </c>
      <c r="B1870" s="4">
        <f t="shared" si="58"/>
        <v>1900</v>
      </c>
      <c r="C1870" s="4">
        <f t="shared" si="59"/>
        <v>1</v>
      </c>
      <c r="G1870" s="4" t="s">
        <v>74</v>
      </c>
      <c r="J1870" s="4" t="str">
        <f>IFERROR(VLOOKUP(I1870,Config!$A:$B,2,0),"")</f>
        <v/>
      </c>
      <c r="L1870" s="4" t="str">
        <f>IFERROR(VLOOKUP(I1870,Config!$A:$G,7,0),"")</f>
        <v/>
      </c>
      <c r="M1870" s="4" t="str">
        <f>IFERROR(VLOOKUP(I1870,Config!$A:$D,3,0),"")</f>
        <v/>
      </c>
    </row>
    <row r="1871" spans="1:14" x14ac:dyDescent="0.25">
      <c r="A1871" s="1">
        <v>1871</v>
      </c>
      <c r="B1871" s="4">
        <f t="shared" si="58"/>
        <v>1900</v>
      </c>
      <c r="C1871" s="4">
        <f t="shared" si="59"/>
        <v>1</v>
      </c>
      <c r="G1871" s="4" t="s">
        <v>74</v>
      </c>
      <c r="J1871" s="4" t="str">
        <f>IFERROR(VLOOKUP(I1871,Config!$A:$B,2,0),"")</f>
        <v/>
      </c>
      <c r="L1871" s="4" t="str">
        <f>IFERROR(VLOOKUP(I1871,Config!$A:$G,7,0),"")</f>
        <v/>
      </c>
      <c r="M1871" s="4" t="str">
        <f>IFERROR(VLOOKUP(I1871,Config!$A:$D,3,0),"")</f>
        <v/>
      </c>
    </row>
    <row r="1872" spans="1:14" x14ac:dyDescent="0.25">
      <c r="A1872" s="1">
        <v>1872</v>
      </c>
      <c r="B1872" s="4">
        <f t="shared" si="58"/>
        <v>1900</v>
      </c>
      <c r="C1872" s="4">
        <f t="shared" si="59"/>
        <v>1</v>
      </c>
      <c r="G1872" s="4" t="s">
        <v>74</v>
      </c>
      <c r="J1872" s="4" t="str">
        <f>IFERROR(VLOOKUP(I1872,Config!$A:$B,2,0),"")</f>
        <v/>
      </c>
      <c r="L1872" s="4" t="str">
        <f>IFERROR(VLOOKUP(I1872,Config!$A:$G,7,0),"")</f>
        <v/>
      </c>
      <c r="M1872" s="4" t="str">
        <f>IFERROR(VLOOKUP(I1872,Config!$A:$D,3,0),"")</f>
        <v/>
      </c>
    </row>
    <row r="1873" spans="1:13" x14ac:dyDescent="0.25">
      <c r="A1873" s="1">
        <v>1873</v>
      </c>
      <c r="B1873" s="4">
        <f t="shared" si="58"/>
        <v>1900</v>
      </c>
      <c r="C1873" s="4">
        <f t="shared" si="59"/>
        <v>1</v>
      </c>
      <c r="G1873" s="4" t="s">
        <v>74</v>
      </c>
      <c r="I1873" s="24"/>
      <c r="J1873" s="4" t="str">
        <f>IFERROR(VLOOKUP(I1873,Config!$A:$B,2,0),"")</f>
        <v/>
      </c>
      <c r="L1873" s="4" t="str">
        <f>IFERROR(VLOOKUP(I1873,Config!$A:$G,7,0),"")</f>
        <v/>
      </c>
      <c r="M1873" s="4" t="str">
        <f>IFERROR(VLOOKUP(I1873,Config!$A:$D,3,0),"")</f>
        <v/>
      </c>
    </row>
    <row r="1874" spans="1:13" x14ac:dyDescent="0.25">
      <c r="A1874" s="1">
        <v>1874</v>
      </c>
      <c r="B1874" s="4">
        <f t="shared" si="58"/>
        <v>1900</v>
      </c>
      <c r="C1874" s="4">
        <f t="shared" si="59"/>
        <v>1</v>
      </c>
      <c r="G1874" s="4" t="s">
        <v>74</v>
      </c>
      <c r="J1874" s="4" t="str">
        <f>IFERROR(VLOOKUP(I1874,Config!$A:$B,2,0),"")</f>
        <v/>
      </c>
      <c r="L1874" s="4" t="str">
        <f>IFERROR(VLOOKUP(I1874,Config!$A:$G,7,0),"")</f>
        <v/>
      </c>
      <c r="M1874" s="4" t="str">
        <f>IFERROR(VLOOKUP(I1874,Config!$A:$D,3,0),"")</f>
        <v/>
      </c>
    </row>
    <row r="1875" spans="1:13" x14ac:dyDescent="0.25">
      <c r="A1875" s="1">
        <v>1875</v>
      </c>
      <c r="B1875" s="4">
        <f t="shared" si="58"/>
        <v>1900</v>
      </c>
      <c r="C1875" s="4">
        <f t="shared" si="59"/>
        <v>1</v>
      </c>
      <c r="G1875" s="4" t="s">
        <v>74</v>
      </c>
      <c r="J1875" s="4" t="str">
        <f>IFERROR(VLOOKUP(I1875,Config!$A:$B,2,0),"")</f>
        <v/>
      </c>
      <c r="L1875" s="4" t="str">
        <f>IFERROR(VLOOKUP(I1875,Config!$A:$G,7,0),"")</f>
        <v/>
      </c>
      <c r="M1875" s="4" t="str">
        <f>IFERROR(VLOOKUP(I1875,Config!$A:$D,3,0),"")</f>
        <v/>
      </c>
    </row>
    <row r="1876" spans="1:13" x14ac:dyDescent="0.25">
      <c r="A1876" s="1">
        <v>1876</v>
      </c>
      <c r="B1876" s="4">
        <f t="shared" si="58"/>
        <v>1900</v>
      </c>
      <c r="C1876" s="4">
        <f t="shared" si="59"/>
        <v>1</v>
      </c>
      <c r="G1876" s="4" t="s">
        <v>74</v>
      </c>
      <c r="J1876" s="4" t="str">
        <f>IFERROR(VLOOKUP(I1876,Config!$A:$B,2,0),"")</f>
        <v/>
      </c>
      <c r="L1876" s="4" t="str">
        <f>IFERROR(VLOOKUP(I1876,Config!$A:$G,7,0),"")</f>
        <v/>
      </c>
      <c r="M1876" s="4" t="str">
        <f>IFERROR(VLOOKUP(I1876,Config!$A:$D,3,0),"")</f>
        <v/>
      </c>
    </row>
    <row r="1877" spans="1:13" x14ac:dyDescent="0.25">
      <c r="A1877" s="1">
        <v>1877</v>
      </c>
      <c r="B1877" s="4">
        <f t="shared" si="58"/>
        <v>1900</v>
      </c>
      <c r="C1877" s="4">
        <f t="shared" si="59"/>
        <v>1</v>
      </c>
      <c r="G1877" s="4" t="s">
        <v>74</v>
      </c>
      <c r="J1877" s="4" t="str">
        <f>IFERROR(VLOOKUP(I1877,Config!$A:$B,2,0),"")</f>
        <v/>
      </c>
      <c r="L1877" s="4" t="str">
        <f>IFERROR(VLOOKUP(I1877,Config!$A:$G,7,0),"")</f>
        <v/>
      </c>
      <c r="M1877" s="4" t="str">
        <f>IFERROR(VLOOKUP(I1877,Config!$A:$D,3,0),"")</f>
        <v/>
      </c>
    </row>
    <row r="1878" spans="1:13" x14ac:dyDescent="0.25">
      <c r="A1878" s="1">
        <v>1878</v>
      </c>
      <c r="B1878" s="4">
        <f t="shared" si="58"/>
        <v>1900</v>
      </c>
      <c r="C1878" s="4">
        <f t="shared" si="59"/>
        <v>1</v>
      </c>
      <c r="G1878" s="4" t="s">
        <v>74</v>
      </c>
      <c r="I1878" s="24"/>
      <c r="J1878" s="4" t="str">
        <f>IFERROR(VLOOKUP(I1878,Config!$A:$B,2,0),"")</f>
        <v/>
      </c>
      <c r="L1878" s="4" t="str">
        <f>IFERROR(VLOOKUP(I1878,Config!$A:$G,7,0),"")</f>
        <v/>
      </c>
      <c r="M1878" s="4" t="str">
        <f>IFERROR(VLOOKUP(I1878,Config!$A:$D,3,0),"")</f>
        <v/>
      </c>
    </row>
    <row r="1879" spans="1:13" x14ac:dyDescent="0.25">
      <c r="A1879" s="1">
        <v>1879</v>
      </c>
      <c r="B1879" s="4">
        <f t="shared" si="58"/>
        <v>1900</v>
      </c>
      <c r="C1879" s="4">
        <f t="shared" si="59"/>
        <v>1</v>
      </c>
      <c r="G1879" s="4" t="s">
        <v>74</v>
      </c>
      <c r="J1879" s="4" t="str">
        <f>IFERROR(VLOOKUP(I1879,Config!$A:$B,2,0),"")</f>
        <v/>
      </c>
      <c r="L1879" s="4" t="str">
        <f>IFERROR(VLOOKUP(I1879,Config!$A:$G,7,0),"")</f>
        <v/>
      </c>
      <c r="M1879" s="4" t="str">
        <f>IFERROR(VLOOKUP(I1879,Config!$A:$D,3,0),"")</f>
        <v/>
      </c>
    </row>
    <row r="1880" spans="1:13" x14ac:dyDescent="0.25">
      <c r="A1880" s="1">
        <v>1880</v>
      </c>
      <c r="B1880" s="4">
        <f t="shared" si="58"/>
        <v>1900</v>
      </c>
      <c r="C1880" s="4">
        <f t="shared" si="59"/>
        <v>1</v>
      </c>
      <c r="G1880" s="4" t="s">
        <v>74</v>
      </c>
      <c r="J1880" s="4" t="str">
        <f>IFERROR(VLOOKUP(I1880,Config!$A:$B,2,0),"")</f>
        <v/>
      </c>
      <c r="L1880" s="4" t="str">
        <f>IFERROR(VLOOKUP(I1880,Config!$A:$G,7,0),"")</f>
        <v/>
      </c>
      <c r="M1880" s="4" t="str">
        <f>IFERROR(VLOOKUP(I1880,Config!$A:$D,3,0),"")</f>
        <v/>
      </c>
    </row>
    <row r="1881" spans="1:13" x14ac:dyDescent="0.25">
      <c r="A1881" s="1">
        <v>1881</v>
      </c>
      <c r="B1881" s="4">
        <f t="shared" si="58"/>
        <v>1900</v>
      </c>
      <c r="C1881" s="4">
        <f t="shared" si="59"/>
        <v>1</v>
      </c>
      <c r="G1881" s="4" t="s">
        <v>74</v>
      </c>
      <c r="J1881" s="4" t="str">
        <f>IFERROR(VLOOKUP(I1881,Config!$A:$B,2,0),"")</f>
        <v/>
      </c>
      <c r="L1881" s="4" t="str">
        <f>IFERROR(VLOOKUP(I1881,Config!$A:$G,7,0),"")</f>
        <v/>
      </c>
      <c r="M1881" s="4" t="str">
        <f>IFERROR(VLOOKUP(I1881,Config!$A:$D,3,0),"")</f>
        <v/>
      </c>
    </row>
    <row r="1882" spans="1:13" x14ac:dyDescent="0.25">
      <c r="A1882" s="1">
        <v>1882</v>
      </c>
      <c r="B1882" s="4">
        <f t="shared" si="58"/>
        <v>1900</v>
      </c>
      <c r="C1882" s="4">
        <f t="shared" si="59"/>
        <v>1</v>
      </c>
      <c r="G1882" s="4" t="s">
        <v>74</v>
      </c>
      <c r="I1882" s="24"/>
      <c r="J1882" s="4" t="str">
        <f>IFERROR(VLOOKUP(I1882,Config!$A:$B,2,0),"")</f>
        <v/>
      </c>
      <c r="L1882" s="4" t="str">
        <f>IFERROR(VLOOKUP(I1882,Config!$A:$G,7,0),"")</f>
        <v/>
      </c>
      <c r="M1882" s="4" t="str">
        <f>IFERROR(VLOOKUP(I1882,Config!$A:$D,3,0),"")</f>
        <v/>
      </c>
    </row>
    <row r="1883" spans="1:13" x14ac:dyDescent="0.25">
      <c r="A1883" s="1">
        <v>1883</v>
      </c>
      <c r="B1883" s="4">
        <f t="shared" si="58"/>
        <v>1900</v>
      </c>
      <c r="C1883" s="4">
        <f t="shared" si="59"/>
        <v>1</v>
      </c>
      <c r="G1883" s="4" t="s">
        <v>74</v>
      </c>
      <c r="J1883" s="4" t="str">
        <f>IFERROR(VLOOKUP(I1883,Config!$A:$B,2,0),"")</f>
        <v/>
      </c>
      <c r="L1883" s="4" t="str">
        <f>IFERROR(VLOOKUP(I1883,Config!$A:$G,7,0),"")</f>
        <v/>
      </c>
      <c r="M1883" s="4" t="str">
        <f>IFERROR(VLOOKUP(I1883,Config!$A:$D,3,0),"")</f>
        <v/>
      </c>
    </row>
    <row r="1884" spans="1:13" x14ac:dyDescent="0.25">
      <c r="A1884" s="1">
        <v>1884</v>
      </c>
      <c r="B1884" s="4">
        <f t="shared" si="58"/>
        <v>1900</v>
      </c>
      <c r="C1884" s="4">
        <f t="shared" si="59"/>
        <v>1</v>
      </c>
      <c r="G1884" s="4" t="s">
        <v>74</v>
      </c>
      <c r="J1884" s="4" t="str">
        <f>IFERROR(VLOOKUP(I1884,Config!$A:$B,2,0),"")</f>
        <v/>
      </c>
      <c r="L1884" s="4" t="str">
        <f>IFERROR(VLOOKUP(I1884,Config!$A:$G,7,0),"")</f>
        <v/>
      </c>
      <c r="M1884" s="4" t="str">
        <f>IFERROR(VLOOKUP(I1884,Config!$A:$D,3,0),"")</f>
        <v/>
      </c>
    </row>
    <row r="1885" spans="1:13" x14ac:dyDescent="0.25">
      <c r="A1885" s="1">
        <v>1885</v>
      </c>
      <c r="B1885" s="4">
        <f t="shared" si="58"/>
        <v>1900</v>
      </c>
      <c r="C1885" s="4">
        <f t="shared" si="59"/>
        <v>1</v>
      </c>
      <c r="G1885" s="4" t="s">
        <v>74</v>
      </c>
      <c r="J1885" s="4" t="str">
        <f>IFERROR(VLOOKUP(I1885,Config!$A:$B,2,0),"")</f>
        <v/>
      </c>
      <c r="L1885" s="4" t="str">
        <f>IFERROR(VLOOKUP(I1885,Config!$A:$G,7,0),"")</f>
        <v/>
      </c>
      <c r="M1885" s="4" t="str">
        <f>IFERROR(VLOOKUP(I1885,Config!$A:$D,3,0),"")</f>
        <v/>
      </c>
    </row>
    <row r="1886" spans="1:13" x14ac:dyDescent="0.25">
      <c r="A1886" s="1">
        <v>1886</v>
      </c>
      <c r="B1886" s="4">
        <f t="shared" si="58"/>
        <v>1900</v>
      </c>
      <c r="C1886" s="4">
        <f t="shared" si="59"/>
        <v>1</v>
      </c>
      <c r="G1886" s="4" t="s">
        <v>74</v>
      </c>
      <c r="J1886" s="4" t="str">
        <f>IFERROR(VLOOKUP(I1886,Config!$A:$B,2,0),"")</f>
        <v/>
      </c>
      <c r="L1886" s="4" t="str">
        <f>IFERROR(VLOOKUP(I1886,Config!$A:$G,7,0),"")</f>
        <v/>
      </c>
      <c r="M1886" s="4" t="str">
        <f>IFERROR(VLOOKUP(I1886,Config!$A:$D,3,0),"")</f>
        <v/>
      </c>
    </row>
    <row r="1887" spans="1:13" x14ac:dyDescent="0.25">
      <c r="A1887" s="1">
        <v>1887</v>
      </c>
      <c r="B1887" s="4">
        <f t="shared" si="58"/>
        <v>1900</v>
      </c>
      <c r="C1887" s="4">
        <f t="shared" si="59"/>
        <v>1</v>
      </c>
      <c r="G1887" s="4" t="s">
        <v>74</v>
      </c>
      <c r="J1887" s="4" t="str">
        <f>IFERROR(VLOOKUP(I1887,Config!$A:$B,2,0),"")</f>
        <v/>
      </c>
      <c r="L1887" s="4" t="str">
        <f>IFERROR(VLOOKUP(I1887,Config!$A:$G,7,0),"")</f>
        <v/>
      </c>
      <c r="M1887" s="4" t="str">
        <f>IFERROR(VLOOKUP(I1887,Config!$A:$D,3,0),"")</f>
        <v/>
      </c>
    </row>
    <row r="1888" spans="1:13" x14ac:dyDescent="0.25">
      <c r="A1888" s="1">
        <v>1888</v>
      </c>
      <c r="B1888" s="4">
        <f t="shared" si="58"/>
        <v>1900</v>
      </c>
      <c r="C1888" s="4">
        <f t="shared" si="59"/>
        <v>1</v>
      </c>
      <c r="G1888" s="4" t="s">
        <v>74</v>
      </c>
      <c r="I1888" s="24"/>
      <c r="J1888" s="4" t="str">
        <f>IFERROR(VLOOKUP(I1888,Config!$A:$B,2,0),"")</f>
        <v/>
      </c>
      <c r="L1888" s="4" t="str">
        <f>IFERROR(VLOOKUP(I1888,Config!$A:$G,7,0),"")</f>
        <v/>
      </c>
      <c r="M1888" s="4" t="str">
        <f>IFERROR(VLOOKUP(I1888,Config!$A:$D,3,0),"")</f>
        <v/>
      </c>
    </row>
    <row r="1889" spans="1:13" x14ac:dyDescent="0.25">
      <c r="A1889" s="1">
        <v>1889</v>
      </c>
      <c r="B1889" s="4">
        <f t="shared" si="58"/>
        <v>1900</v>
      </c>
      <c r="C1889" s="4">
        <f t="shared" si="59"/>
        <v>1</v>
      </c>
      <c r="G1889" s="4" t="s">
        <v>74</v>
      </c>
      <c r="J1889" s="4" t="str">
        <f>IFERROR(VLOOKUP(I1889,Config!$A:$B,2,0),"")</f>
        <v/>
      </c>
      <c r="L1889" s="4" t="str">
        <f>IFERROR(VLOOKUP(I1889,Config!$A:$G,7,0),"")</f>
        <v/>
      </c>
      <c r="M1889" s="4" t="str">
        <f>IFERROR(VLOOKUP(I1889,Config!$A:$D,3,0),"")</f>
        <v/>
      </c>
    </row>
    <row r="1890" spans="1:13" x14ac:dyDescent="0.25">
      <c r="A1890" s="1">
        <v>1890</v>
      </c>
      <c r="B1890" s="4">
        <f t="shared" si="58"/>
        <v>1900</v>
      </c>
      <c r="C1890" s="4">
        <f t="shared" si="59"/>
        <v>1</v>
      </c>
      <c r="G1890" s="4" t="s">
        <v>74</v>
      </c>
      <c r="J1890" s="4" t="str">
        <f>IFERROR(VLOOKUP(I1890,Config!$A:$B,2,0),"")</f>
        <v/>
      </c>
      <c r="L1890" s="4" t="str">
        <f>IFERROR(VLOOKUP(I1890,Config!$A:$G,7,0),"")</f>
        <v/>
      </c>
      <c r="M1890" s="4" t="str">
        <f>IFERROR(VLOOKUP(I1890,Config!$A:$D,3,0),"")</f>
        <v/>
      </c>
    </row>
    <row r="1891" spans="1:13" x14ac:dyDescent="0.25">
      <c r="A1891" s="1">
        <v>1891</v>
      </c>
      <c r="B1891" s="4">
        <f t="shared" si="58"/>
        <v>1900</v>
      </c>
      <c r="C1891" s="4">
        <f t="shared" si="59"/>
        <v>1</v>
      </c>
      <c r="G1891" s="4" t="s">
        <v>74</v>
      </c>
      <c r="I1891" s="24"/>
      <c r="J1891" s="4" t="str">
        <f>IFERROR(VLOOKUP(I1891,Config!$A:$B,2,0),"")</f>
        <v/>
      </c>
      <c r="L1891" s="4" t="str">
        <f>IFERROR(VLOOKUP(I1891,Config!$A:$G,7,0),"")</f>
        <v/>
      </c>
      <c r="M1891" s="4" t="str">
        <f>IFERROR(VLOOKUP(I1891,Config!$A:$D,3,0),"")</f>
        <v/>
      </c>
    </row>
    <row r="1892" spans="1:13" x14ac:dyDescent="0.25">
      <c r="A1892" s="1">
        <v>1892</v>
      </c>
      <c r="B1892" s="4">
        <f t="shared" si="58"/>
        <v>1900</v>
      </c>
      <c r="C1892" s="4">
        <f t="shared" si="59"/>
        <v>1</v>
      </c>
      <c r="G1892" s="4" t="s">
        <v>74</v>
      </c>
      <c r="J1892" s="4" t="str">
        <f>IFERROR(VLOOKUP(I1892,Config!$A:$B,2,0),"")</f>
        <v/>
      </c>
      <c r="L1892" s="4" t="str">
        <f>IFERROR(VLOOKUP(I1892,Config!$A:$G,7,0),"")</f>
        <v/>
      </c>
      <c r="M1892" s="4" t="str">
        <f>IFERROR(VLOOKUP(I1892,Config!$A:$D,3,0),"")</f>
        <v/>
      </c>
    </row>
    <row r="1893" spans="1:13" x14ac:dyDescent="0.25">
      <c r="A1893" s="1">
        <v>1893</v>
      </c>
      <c r="B1893" s="4">
        <f t="shared" si="58"/>
        <v>1900</v>
      </c>
      <c r="C1893" s="4">
        <f t="shared" si="59"/>
        <v>1</v>
      </c>
      <c r="G1893" s="4" t="s">
        <v>74</v>
      </c>
      <c r="J1893" s="4" t="str">
        <f>IFERROR(VLOOKUP(I1893,Config!$A:$B,2,0),"")</f>
        <v/>
      </c>
      <c r="L1893" s="4" t="str">
        <f>IFERROR(VLOOKUP(I1893,Config!$A:$G,7,0),"")</f>
        <v/>
      </c>
      <c r="M1893" s="4" t="str">
        <f>IFERROR(VLOOKUP(I1893,Config!$A:$D,3,0),"")</f>
        <v/>
      </c>
    </row>
    <row r="1894" spans="1:13" x14ac:dyDescent="0.25">
      <c r="A1894" s="1">
        <v>1894</v>
      </c>
      <c r="B1894" s="4">
        <f t="shared" si="58"/>
        <v>1900</v>
      </c>
      <c r="C1894" s="4">
        <f t="shared" si="59"/>
        <v>1</v>
      </c>
      <c r="G1894" s="4" t="s">
        <v>74</v>
      </c>
      <c r="I1894" s="24"/>
      <c r="J1894" s="4" t="str">
        <f>IFERROR(VLOOKUP(I1894,Config!$A:$B,2,0),"")</f>
        <v/>
      </c>
      <c r="L1894" s="4" t="str">
        <f>IFERROR(VLOOKUP(I1894,Config!$A:$G,7,0),"")</f>
        <v/>
      </c>
      <c r="M1894" s="4" t="str">
        <f>IFERROR(VLOOKUP(I1894,Config!$A:$D,3,0),"")</f>
        <v/>
      </c>
    </row>
    <row r="1895" spans="1:13" x14ac:dyDescent="0.25">
      <c r="A1895" s="1">
        <v>1895</v>
      </c>
      <c r="B1895" s="4">
        <f t="shared" si="58"/>
        <v>1900</v>
      </c>
      <c r="C1895" s="4">
        <f t="shared" si="59"/>
        <v>1</v>
      </c>
      <c r="G1895" s="4" t="s">
        <v>74</v>
      </c>
      <c r="J1895" s="4" t="str">
        <f>IFERROR(VLOOKUP(I1895,Config!$A:$B,2,0),"")</f>
        <v/>
      </c>
      <c r="L1895" s="4" t="str">
        <f>IFERROR(VLOOKUP(I1895,Config!$A:$G,7,0),"")</f>
        <v/>
      </c>
      <c r="M1895" s="4" t="str">
        <f>IFERROR(VLOOKUP(I1895,Config!$A:$D,3,0),"")</f>
        <v/>
      </c>
    </row>
    <row r="1896" spans="1:13" x14ac:dyDescent="0.25">
      <c r="A1896" s="1">
        <v>1896</v>
      </c>
      <c r="B1896" s="4">
        <f t="shared" si="58"/>
        <v>1900</v>
      </c>
      <c r="C1896" s="4">
        <f t="shared" si="59"/>
        <v>1</v>
      </c>
      <c r="G1896" s="4" t="s">
        <v>74</v>
      </c>
      <c r="J1896" s="4" t="str">
        <f>IFERROR(VLOOKUP(I1896,Config!$A:$B,2,0),"")</f>
        <v/>
      </c>
      <c r="L1896" s="4" t="str">
        <f>IFERROR(VLOOKUP(I1896,Config!$A:$G,7,0),"")</f>
        <v/>
      </c>
      <c r="M1896" s="4" t="str">
        <f>IFERROR(VLOOKUP(I1896,Config!$A:$D,3,0),"")</f>
        <v/>
      </c>
    </row>
    <row r="1897" spans="1:13" x14ac:dyDescent="0.25">
      <c r="A1897" s="1">
        <v>1897</v>
      </c>
      <c r="B1897" s="4">
        <f t="shared" si="58"/>
        <v>1900</v>
      </c>
      <c r="C1897" s="4">
        <f t="shared" si="59"/>
        <v>1</v>
      </c>
      <c r="G1897" s="4" t="s">
        <v>74</v>
      </c>
      <c r="I1897" s="24"/>
      <c r="J1897" s="4" t="str">
        <f>IFERROR(VLOOKUP(I1897,Config!$A:$B,2,0),"")</f>
        <v/>
      </c>
      <c r="L1897" s="4" t="str">
        <f>IFERROR(VLOOKUP(I1897,Config!$A:$G,7,0),"")</f>
        <v/>
      </c>
      <c r="M1897" s="4" t="str">
        <f>IFERROR(VLOOKUP(I1897,Config!$A:$D,3,0),"")</f>
        <v/>
      </c>
    </row>
    <row r="1898" spans="1:13" x14ac:dyDescent="0.25">
      <c r="A1898" s="1">
        <v>1898</v>
      </c>
      <c r="B1898" s="4">
        <f t="shared" si="58"/>
        <v>1900</v>
      </c>
      <c r="C1898" s="4">
        <f t="shared" si="59"/>
        <v>1</v>
      </c>
      <c r="G1898" s="4" t="s">
        <v>74</v>
      </c>
      <c r="J1898" s="4" t="str">
        <f>IFERROR(VLOOKUP(I1898,Config!$A:$B,2,0),"")</f>
        <v/>
      </c>
      <c r="L1898" s="4" t="str">
        <f>IFERROR(VLOOKUP(I1898,Config!$A:$G,7,0),"")</f>
        <v/>
      </c>
      <c r="M1898" s="4" t="str">
        <f>IFERROR(VLOOKUP(I1898,Config!$A:$D,3,0),"")</f>
        <v/>
      </c>
    </row>
    <row r="1899" spans="1:13" x14ac:dyDescent="0.25">
      <c r="A1899" s="1">
        <v>1899</v>
      </c>
      <c r="B1899" s="4">
        <f t="shared" si="58"/>
        <v>1900</v>
      </c>
      <c r="C1899" s="4">
        <f t="shared" si="59"/>
        <v>1</v>
      </c>
      <c r="G1899" s="4" t="s">
        <v>74</v>
      </c>
      <c r="J1899" s="4" t="str">
        <f>IFERROR(VLOOKUP(I1899,Config!$A:$B,2,0),"")</f>
        <v/>
      </c>
      <c r="L1899" s="4" t="str">
        <f>IFERROR(VLOOKUP(I1899,Config!$A:$G,7,0),"")</f>
        <v/>
      </c>
      <c r="M1899" s="4" t="str">
        <f>IFERROR(VLOOKUP(I1899,Config!$A:$D,3,0),"")</f>
        <v/>
      </c>
    </row>
    <row r="1900" spans="1:13" x14ac:dyDescent="0.25">
      <c r="A1900" s="1">
        <v>1890</v>
      </c>
      <c r="B1900" s="4">
        <f t="shared" si="58"/>
        <v>1900</v>
      </c>
      <c r="C1900" s="4">
        <f t="shared" si="59"/>
        <v>1</v>
      </c>
      <c r="G1900" s="4" t="s">
        <v>74</v>
      </c>
      <c r="J1900" s="4" t="str">
        <f>IFERROR(VLOOKUP(I1900,Config!$A:$B,2,0),"")</f>
        <v/>
      </c>
      <c r="L1900" s="4" t="str">
        <f>IFERROR(VLOOKUP(I1900,Config!$A:$G,7,0),"")</f>
        <v/>
      </c>
      <c r="M1900" s="4" t="str">
        <f>IFERROR(VLOOKUP(I1900,Config!$A:$D,3,0),"")</f>
        <v/>
      </c>
    </row>
    <row r="1901" spans="1:13" x14ac:dyDescent="0.25">
      <c r="A1901" s="1">
        <v>1891</v>
      </c>
      <c r="B1901" s="4">
        <f t="shared" si="58"/>
        <v>1900</v>
      </c>
      <c r="C1901" s="4">
        <f t="shared" si="59"/>
        <v>1</v>
      </c>
      <c r="G1901" s="4" t="s">
        <v>74</v>
      </c>
      <c r="I1901" s="24"/>
      <c r="J1901" s="4" t="str">
        <f>IFERROR(VLOOKUP(I1901,Config!$A:$B,2,0),"")</f>
        <v/>
      </c>
      <c r="L1901" s="4" t="str">
        <f>IFERROR(VLOOKUP(I1901,Config!$A:$G,7,0),"")</f>
        <v/>
      </c>
      <c r="M1901" s="4" t="str">
        <f>IFERROR(VLOOKUP(I1901,Config!$A:$D,3,0),"")</f>
        <v/>
      </c>
    </row>
    <row r="1902" spans="1:13" x14ac:dyDescent="0.25">
      <c r="A1902" s="1">
        <v>1892</v>
      </c>
      <c r="B1902" s="4">
        <f t="shared" si="58"/>
        <v>1900</v>
      </c>
      <c r="C1902" s="4">
        <f t="shared" si="59"/>
        <v>1</v>
      </c>
      <c r="G1902" s="4" t="s">
        <v>74</v>
      </c>
      <c r="J1902" s="4" t="str">
        <f>IFERROR(VLOOKUP(I1902,Config!$A:$B,2,0),"")</f>
        <v/>
      </c>
      <c r="L1902" s="4" t="str">
        <f>IFERROR(VLOOKUP(I1902,Config!$A:$G,7,0),"")</f>
        <v/>
      </c>
      <c r="M1902" s="4" t="str">
        <f>IFERROR(VLOOKUP(I1902,Config!$A:$D,3,0),"")</f>
        <v/>
      </c>
    </row>
    <row r="1903" spans="1:13" x14ac:dyDescent="0.25">
      <c r="A1903" s="1">
        <v>1893</v>
      </c>
      <c r="B1903" s="4">
        <f t="shared" si="58"/>
        <v>1900</v>
      </c>
      <c r="C1903" s="4">
        <f t="shared" si="59"/>
        <v>1</v>
      </c>
      <c r="G1903" s="4" t="s">
        <v>74</v>
      </c>
      <c r="J1903" s="4" t="str">
        <f>IFERROR(VLOOKUP(I1903,Config!$A:$B,2,0),"")</f>
        <v/>
      </c>
      <c r="L1903" s="4" t="str">
        <f>IFERROR(VLOOKUP(I1903,Config!$A:$G,7,0),"")</f>
        <v/>
      </c>
      <c r="M1903" s="4" t="str">
        <f>IFERROR(VLOOKUP(I1903,Config!$A:$D,3,0),"")</f>
        <v/>
      </c>
    </row>
    <row r="1904" spans="1:13" x14ac:dyDescent="0.25">
      <c r="A1904" s="1">
        <v>1894</v>
      </c>
      <c r="B1904" s="4">
        <f t="shared" si="58"/>
        <v>1900</v>
      </c>
      <c r="C1904" s="4">
        <f t="shared" si="59"/>
        <v>1</v>
      </c>
      <c r="G1904" s="4" t="s">
        <v>74</v>
      </c>
      <c r="J1904" s="4" t="str">
        <f>IFERROR(VLOOKUP(I1904,Config!$A:$B,2,0),"")</f>
        <v/>
      </c>
      <c r="L1904" s="4" t="str">
        <f>IFERROR(VLOOKUP(I1904,Config!$A:$G,7,0),"")</f>
        <v/>
      </c>
      <c r="M1904" s="4" t="str">
        <f>IFERROR(VLOOKUP(I1904,Config!$A:$D,3,0),"")</f>
        <v/>
      </c>
    </row>
    <row r="1905" spans="1:13" x14ac:dyDescent="0.25">
      <c r="A1905" s="1">
        <v>1895</v>
      </c>
      <c r="B1905" s="4">
        <f t="shared" si="58"/>
        <v>1900</v>
      </c>
      <c r="C1905" s="4">
        <f t="shared" si="59"/>
        <v>1</v>
      </c>
      <c r="G1905" s="4" t="s">
        <v>74</v>
      </c>
      <c r="J1905" s="4" t="str">
        <f>IFERROR(VLOOKUP(I1905,Config!$A:$B,2,0),"")</f>
        <v/>
      </c>
      <c r="L1905" s="4" t="str">
        <f>IFERROR(VLOOKUP(I1905,Config!$A:$G,7,0),"")</f>
        <v/>
      </c>
      <c r="M1905" s="4" t="str">
        <f>IFERROR(VLOOKUP(I1905,Config!$A:$D,3,0),"")</f>
        <v/>
      </c>
    </row>
    <row r="1906" spans="1:13" x14ac:dyDescent="0.25">
      <c r="A1906" s="1">
        <v>1896</v>
      </c>
      <c r="B1906" s="4">
        <f t="shared" si="58"/>
        <v>1900</v>
      </c>
      <c r="C1906" s="4">
        <f t="shared" si="59"/>
        <v>1</v>
      </c>
      <c r="G1906" s="4" t="s">
        <v>74</v>
      </c>
      <c r="J1906" s="4" t="str">
        <f>IFERROR(VLOOKUP(I1906,Config!$A:$B,2,0),"")</f>
        <v/>
      </c>
      <c r="L1906" s="4" t="str">
        <f>IFERROR(VLOOKUP(I1906,Config!$A:$G,7,0),"")</f>
        <v/>
      </c>
      <c r="M1906" s="4" t="str">
        <f>IFERROR(VLOOKUP(I1906,Config!$A:$D,3,0),"")</f>
        <v/>
      </c>
    </row>
    <row r="1907" spans="1:13" x14ac:dyDescent="0.25">
      <c r="A1907" s="1">
        <v>1897</v>
      </c>
      <c r="B1907" s="4">
        <f t="shared" si="58"/>
        <v>1900</v>
      </c>
      <c r="C1907" s="4">
        <f t="shared" si="59"/>
        <v>1</v>
      </c>
      <c r="G1907" s="4" t="s">
        <v>74</v>
      </c>
      <c r="I1907" s="24"/>
      <c r="J1907" s="4" t="str">
        <f>IFERROR(VLOOKUP(I1907,Config!$A:$B,2,0),"")</f>
        <v/>
      </c>
      <c r="L1907" s="4" t="str">
        <f>IFERROR(VLOOKUP(I1907,Config!$A:$G,7,0),"")</f>
        <v/>
      </c>
      <c r="M1907" s="4" t="str">
        <f>IFERROR(VLOOKUP(I1907,Config!$A:$D,3,0),"")</f>
        <v/>
      </c>
    </row>
    <row r="1908" spans="1:13" x14ac:dyDescent="0.25">
      <c r="A1908" s="1">
        <v>1898</v>
      </c>
      <c r="B1908" s="4">
        <f t="shared" si="58"/>
        <v>1900</v>
      </c>
      <c r="C1908" s="4">
        <f t="shared" si="59"/>
        <v>1</v>
      </c>
      <c r="G1908" s="4" t="s">
        <v>74</v>
      </c>
      <c r="J1908" s="4" t="str">
        <f>IFERROR(VLOOKUP(I1908,Config!$A:$B,2,0),"")</f>
        <v/>
      </c>
      <c r="L1908" s="4" t="str">
        <f>IFERROR(VLOOKUP(I1908,Config!$A:$G,7,0),"")</f>
        <v/>
      </c>
      <c r="M1908" s="4" t="str">
        <f>IFERROR(VLOOKUP(I1908,Config!$A:$D,3,0),"")</f>
        <v/>
      </c>
    </row>
    <row r="1909" spans="1:13" x14ac:dyDescent="0.25">
      <c r="A1909" s="1">
        <v>1899</v>
      </c>
      <c r="B1909" s="4">
        <f t="shared" si="58"/>
        <v>1900</v>
      </c>
      <c r="C1909" s="4">
        <f t="shared" si="59"/>
        <v>1</v>
      </c>
      <c r="G1909" s="4" t="s">
        <v>74</v>
      </c>
      <c r="J1909" s="4" t="str">
        <f>IFERROR(VLOOKUP(I1909,Config!$A:$B,2,0),"")</f>
        <v/>
      </c>
      <c r="L1909" s="4" t="str">
        <f>IFERROR(VLOOKUP(I1909,Config!$A:$G,7,0),"")</f>
        <v/>
      </c>
      <c r="M1909" s="4" t="str">
        <f>IFERROR(VLOOKUP(I1909,Config!$A:$D,3,0),"")</f>
        <v/>
      </c>
    </row>
    <row r="1910" spans="1:13" x14ac:dyDescent="0.25">
      <c r="A1910" s="1">
        <v>1900</v>
      </c>
      <c r="B1910" s="4">
        <f t="shared" si="58"/>
        <v>1900</v>
      </c>
      <c r="C1910" s="4">
        <f t="shared" si="59"/>
        <v>1</v>
      </c>
      <c r="G1910" s="4" t="s">
        <v>74</v>
      </c>
      <c r="J1910" s="4" t="str">
        <f>IFERROR(VLOOKUP(I1910,Config!$A:$B,2,0),"")</f>
        <v/>
      </c>
      <c r="L1910" s="4" t="str">
        <f>IFERROR(VLOOKUP(I1910,Config!$A:$G,7,0),"")</f>
        <v/>
      </c>
      <c r="M1910" s="4" t="str">
        <f>IFERROR(VLOOKUP(I1910,Config!$A:$D,3,0),"")</f>
        <v/>
      </c>
    </row>
    <row r="1911" spans="1:13" x14ac:dyDescent="0.25">
      <c r="A1911" s="1">
        <v>1901</v>
      </c>
      <c r="B1911" s="4">
        <f t="shared" si="58"/>
        <v>1900</v>
      </c>
      <c r="C1911" s="4">
        <f t="shared" si="59"/>
        <v>1</v>
      </c>
      <c r="G1911" s="4" t="s">
        <v>74</v>
      </c>
      <c r="I1911" s="24"/>
      <c r="J1911" s="4" t="str">
        <f>IFERROR(VLOOKUP(I1911,Config!$A:$B,2,0),"")</f>
        <v/>
      </c>
      <c r="L1911" s="4" t="str">
        <f>IFERROR(VLOOKUP(I1911,Config!$A:$G,7,0),"")</f>
        <v/>
      </c>
      <c r="M1911" s="4" t="str">
        <f>IFERROR(VLOOKUP(I1911,Config!$A:$D,3,0),"")</f>
        <v/>
      </c>
    </row>
    <row r="1912" spans="1:13" x14ac:dyDescent="0.25">
      <c r="A1912" s="1">
        <v>1902</v>
      </c>
      <c r="B1912" s="4">
        <f t="shared" si="58"/>
        <v>1900</v>
      </c>
      <c r="C1912" s="4">
        <f t="shared" si="59"/>
        <v>1</v>
      </c>
      <c r="G1912" s="4" t="s">
        <v>74</v>
      </c>
      <c r="J1912" s="4" t="str">
        <f>IFERROR(VLOOKUP(I1912,Config!$A:$B,2,0),"")</f>
        <v/>
      </c>
      <c r="L1912" s="4" t="str">
        <f>IFERROR(VLOOKUP(I1912,Config!$A:$G,7,0),"")</f>
        <v/>
      </c>
      <c r="M1912" s="4" t="str">
        <f>IFERROR(VLOOKUP(I1912,Config!$A:$D,3,0),"")</f>
        <v/>
      </c>
    </row>
    <row r="1913" spans="1:13" x14ac:dyDescent="0.25">
      <c r="A1913" s="1">
        <v>1903</v>
      </c>
      <c r="B1913" s="4">
        <f t="shared" si="58"/>
        <v>1900</v>
      </c>
      <c r="C1913" s="4">
        <f t="shared" si="59"/>
        <v>1</v>
      </c>
      <c r="G1913" s="4" t="s">
        <v>74</v>
      </c>
      <c r="J1913" s="4" t="str">
        <f>IFERROR(VLOOKUP(I1913,Config!$A:$B,2,0),"")</f>
        <v/>
      </c>
      <c r="L1913" s="4" t="str">
        <f>IFERROR(VLOOKUP(I1913,Config!$A:$G,7,0),"")</f>
        <v/>
      </c>
      <c r="M1913" s="4" t="str">
        <f>IFERROR(VLOOKUP(I1913,Config!$A:$D,3,0),"")</f>
        <v/>
      </c>
    </row>
    <row r="1914" spans="1:13" x14ac:dyDescent="0.25">
      <c r="A1914" s="1">
        <v>1904</v>
      </c>
      <c r="B1914" s="4">
        <f t="shared" si="58"/>
        <v>1900</v>
      </c>
      <c r="C1914" s="4">
        <f t="shared" si="59"/>
        <v>1</v>
      </c>
      <c r="G1914" s="4" t="s">
        <v>74</v>
      </c>
      <c r="I1914" s="24"/>
      <c r="J1914" s="4" t="str">
        <f>IFERROR(VLOOKUP(I1914,Config!$A:$B,2,0),"")</f>
        <v/>
      </c>
      <c r="L1914" s="4" t="str">
        <f>IFERROR(VLOOKUP(I1914,Config!$A:$G,7,0),"")</f>
        <v/>
      </c>
      <c r="M1914" s="4" t="str">
        <f>IFERROR(VLOOKUP(I1914,Config!$A:$D,3,0),"")</f>
        <v/>
      </c>
    </row>
    <row r="1915" spans="1:13" x14ac:dyDescent="0.25">
      <c r="A1915" s="1">
        <v>1905</v>
      </c>
      <c r="B1915" s="4">
        <f t="shared" si="58"/>
        <v>1900</v>
      </c>
      <c r="C1915" s="4">
        <f t="shared" si="59"/>
        <v>1</v>
      </c>
      <c r="G1915" s="4" t="s">
        <v>74</v>
      </c>
      <c r="J1915" s="4" t="str">
        <f>IFERROR(VLOOKUP(I1915,Config!$A:$B,2,0),"")</f>
        <v/>
      </c>
      <c r="L1915" s="4" t="str">
        <f>IFERROR(VLOOKUP(I1915,Config!$A:$G,7,0),"")</f>
        <v/>
      </c>
      <c r="M1915" s="4" t="str">
        <f>IFERROR(VLOOKUP(I1915,Config!$A:$D,3,0),"")</f>
        <v/>
      </c>
    </row>
    <row r="1916" spans="1:13" x14ac:dyDescent="0.25">
      <c r="A1916" s="1">
        <v>1906</v>
      </c>
      <c r="B1916" s="4">
        <f t="shared" si="58"/>
        <v>1900</v>
      </c>
      <c r="C1916" s="4">
        <f t="shared" si="59"/>
        <v>1</v>
      </c>
      <c r="G1916" s="4" t="s">
        <v>74</v>
      </c>
      <c r="J1916" s="4" t="str">
        <f>IFERROR(VLOOKUP(I1916,Config!$A:$B,2,0),"")</f>
        <v/>
      </c>
      <c r="L1916" s="4" t="str">
        <f>IFERROR(VLOOKUP(I1916,Config!$A:$G,7,0),"")</f>
        <v/>
      </c>
      <c r="M1916" s="4" t="str">
        <f>IFERROR(VLOOKUP(I1916,Config!$A:$D,3,0),"")</f>
        <v/>
      </c>
    </row>
    <row r="1917" spans="1:13" x14ac:dyDescent="0.25">
      <c r="A1917" s="1">
        <v>1907</v>
      </c>
      <c r="B1917" s="4">
        <f t="shared" si="58"/>
        <v>1900</v>
      </c>
      <c r="C1917" s="4">
        <f t="shared" si="59"/>
        <v>1</v>
      </c>
      <c r="G1917" s="4" t="s">
        <v>74</v>
      </c>
      <c r="J1917" s="4" t="str">
        <f>IFERROR(VLOOKUP(I1917,Config!$A:$B,2,0),"")</f>
        <v/>
      </c>
      <c r="L1917" s="4" t="str">
        <f>IFERROR(VLOOKUP(I1917,Config!$A:$G,7,0),"")</f>
        <v/>
      </c>
      <c r="M1917" s="4" t="str">
        <f>IFERROR(VLOOKUP(I1917,Config!$A:$D,3,0),"")</f>
        <v/>
      </c>
    </row>
    <row r="1918" spans="1:13" x14ac:dyDescent="0.25">
      <c r="A1918" s="1">
        <v>1908</v>
      </c>
      <c r="B1918" s="4">
        <f t="shared" si="58"/>
        <v>1900</v>
      </c>
      <c r="C1918" s="4">
        <f t="shared" si="59"/>
        <v>1</v>
      </c>
      <c r="G1918" s="4" t="s">
        <v>74</v>
      </c>
      <c r="J1918" s="4" t="str">
        <f>IFERROR(VLOOKUP(I1918,Config!$A:$B,2,0),"")</f>
        <v/>
      </c>
      <c r="L1918" s="4" t="str">
        <f>IFERROR(VLOOKUP(I1918,Config!$A:$G,7,0),"")</f>
        <v/>
      </c>
      <c r="M1918" s="4" t="str">
        <f>IFERROR(VLOOKUP(I1918,Config!$A:$D,3,0),"")</f>
        <v/>
      </c>
    </row>
    <row r="1919" spans="1:13" x14ac:dyDescent="0.25">
      <c r="A1919" s="1">
        <v>1909</v>
      </c>
      <c r="B1919" s="4">
        <f t="shared" si="58"/>
        <v>1900</v>
      </c>
      <c r="C1919" s="4">
        <f t="shared" si="59"/>
        <v>1</v>
      </c>
      <c r="G1919" s="4" t="s">
        <v>74</v>
      </c>
      <c r="J1919" s="4" t="str">
        <f>IFERROR(VLOOKUP(I1919,Config!$A:$B,2,0),"")</f>
        <v/>
      </c>
      <c r="L1919" s="4" t="str">
        <f>IFERROR(VLOOKUP(I1919,Config!$A:$G,7,0),"")</f>
        <v/>
      </c>
      <c r="M1919" s="4" t="str">
        <f>IFERROR(VLOOKUP(I1919,Config!$A:$D,3,0),"")</f>
        <v/>
      </c>
    </row>
    <row r="1920" spans="1:13" x14ac:dyDescent="0.25">
      <c r="A1920" s="1">
        <v>1910</v>
      </c>
      <c r="B1920" s="4">
        <f t="shared" si="58"/>
        <v>1900</v>
      </c>
      <c r="C1920" s="4">
        <f t="shared" si="59"/>
        <v>1</v>
      </c>
      <c r="G1920" s="4" t="s">
        <v>74</v>
      </c>
      <c r="I1920" s="24"/>
      <c r="J1920" s="4" t="str">
        <f>IFERROR(VLOOKUP(I1920,Config!$A:$B,2,0),"")</f>
        <v/>
      </c>
      <c r="L1920" s="4" t="str">
        <f>IFERROR(VLOOKUP(I1920,Config!$A:$G,7,0),"")</f>
        <v/>
      </c>
    </row>
    <row r="1921" spans="2:12" x14ac:dyDescent="0.25">
      <c r="B1921" s="4">
        <f t="shared" ref="B1921:B1966" si="60">YEAR(D1921)</f>
        <v>1900</v>
      </c>
      <c r="C1921" s="4">
        <f t="shared" ref="C1921:C1966" si="61">MONTH(D1921)</f>
        <v>1</v>
      </c>
      <c r="G1921" s="4" t="s">
        <v>74</v>
      </c>
      <c r="J1921" s="4" t="str">
        <f>IFERROR(VLOOKUP(I1921,Config!$A:$B,2,0),"")</f>
        <v/>
      </c>
      <c r="L1921" s="4" t="str">
        <f>IFERROR(VLOOKUP(I1921,Config!$A:$G,7,0),"")</f>
        <v/>
      </c>
    </row>
    <row r="1922" spans="2:12" x14ac:dyDescent="0.25">
      <c r="B1922" s="4">
        <f t="shared" si="60"/>
        <v>1900</v>
      </c>
      <c r="C1922" s="4">
        <f t="shared" si="61"/>
        <v>1</v>
      </c>
      <c r="G1922" s="4" t="s">
        <v>74</v>
      </c>
      <c r="I1922" s="24"/>
      <c r="J1922" s="4" t="str">
        <f>IFERROR(VLOOKUP(I1922,Config!$A:$B,2,0),"")</f>
        <v/>
      </c>
      <c r="L1922" s="4" t="str">
        <f>IFERROR(VLOOKUP(I1922,Config!$A:$G,7,0),"")</f>
        <v/>
      </c>
    </row>
    <row r="1923" spans="2:12" x14ac:dyDescent="0.25">
      <c r="B1923" s="4">
        <f t="shared" si="60"/>
        <v>1900</v>
      </c>
      <c r="C1923" s="4">
        <f t="shared" si="61"/>
        <v>1</v>
      </c>
      <c r="G1923" s="4" t="s">
        <v>74</v>
      </c>
      <c r="J1923" s="4" t="str">
        <f>IFERROR(VLOOKUP(I1923,Config!$A:$B,2,0),"")</f>
        <v/>
      </c>
      <c r="L1923" s="4" t="str">
        <f>IFERROR(VLOOKUP(I1923,Config!$A:$G,7,0),"")</f>
        <v/>
      </c>
    </row>
    <row r="1924" spans="2:12" x14ac:dyDescent="0.25">
      <c r="B1924" s="4">
        <f t="shared" si="60"/>
        <v>1900</v>
      </c>
      <c r="C1924" s="4">
        <f t="shared" si="61"/>
        <v>1</v>
      </c>
      <c r="G1924" s="4" t="s">
        <v>74</v>
      </c>
      <c r="J1924" s="4" t="str">
        <f>IFERROR(VLOOKUP(I1924,Config!$A:$B,2,0),"")</f>
        <v/>
      </c>
      <c r="L1924" s="4" t="str">
        <f>IFERROR(VLOOKUP(I1924,Config!$A:$G,7,0),"")</f>
        <v/>
      </c>
    </row>
    <row r="1925" spans="2:12" x14ac:dyDescent="0.25">
      <c r="B1925" s="4">
        <f t="shared" si="60"/>
        <v>1900</v>
      </c>
      <c r="C1925" s="4">
        <f t="shared" si="61"/>
        <v>1</v>
      </c>
      <c r="G1925" s="4" t="s">
        <v>74</v>
      </c>
      <c r="I1925" s="24"/>
      <c r="J1925" s="4" t="str">
        <f>IFERROR(VLOOKUP(I1925,Config!$A:$B,2,0),"")</f>
        <v/>
      </c>
      <c r="L1925" s="4" t="str">
        <f>IFERROR(VLOOKUP(I1925,Config!$A:$G,7,0),"")</f>
        <v/>
      </c>
    </row>
    <row r="1926" spans="2:12" x14ac:dyDescent="0.25">
      <c r="B1926" s="4">
        <f t="shared" si="60"/>
        <v>1900</v>
      </c>
      <c r="C1926" s="4">
        <f t="shared" si="61"/>
        <v>1</v>
      </c>
      <c r="G1926" s="4" t="s">
        <v>74</v>
      </c>
      <c r="J1926" s="4" t="str">
        <f>IFERROR(VLOOKUP(I1926,Config!$A:$B,2,0),"")</f>
        <v/>
      </c>
      <c r="L1926" s="4" t="str">
        <f>IFERROR(VLOOKUP(I1926,Config!$A:$G,7,0),"")</f>
        <v/>
      </c>
    </row>
    <row r="1927" spans="2:12" x14ac:dyDescent="0.25">
      <c r="B1927" s="4">
        <f t="shared" si="60"/>
        <v>1900</v>
      </c>
      <c r="C1927" s="4">
        <f t="shared" si="61"/>
        <v>1</v>
      </c>
      <c r="G1927" s="4" t="s">
        <v>74</v>
      </c>
      <c r="J1927" s="4" t="str">
        <f>IFERROR(VLOOKUP(I1927,Config!$A:$B,2,0),"")</f>
        <v/>
      </c>
      <c r="L1927" s="4" t="str">
        <f>IFERROR(VLOOKUP(I1927,Config!$A:$G,7,0),"")</f>
        <v/>
      </c>
    </row>
    <row r="1928" spans="2:12" x14ac:dyDescent="0.25">
      <c r="B1928" s="4">
        <f t="shared" si="60"/>
        <v>1900</v>
      </c>
      <c r="C1928" s="4">
        <f t="shared" si="61"/>
        <v>1</v>
      </c>
      <c r="G1928" s="4" t="s">
        <v>74</v>
      </c>
      <c r="J1928" s="4" t="str">
        <f>IFERROR(VLOOKUP(I1928,Config!$A:$B,2,0),"")</f>
        <v/>
      </c>
      <c r="L1928" s="4" t="str">
        <f>IFERROR(VLOOKUP(I1928,Config!$A:$G,7,0),"")</f>
        <v/>
      </c>
    </row>
    <row r="1929" spans="2:12" x14ac:dyDescent="0.25">
      <c r="B1929" s="4">
        <f t="shared" si="60"/>
        <v>1900</v>
      </c>
      <c r="C1929" s="4">
        <f t="shared" si="61"/>
        <v>1</v>
      </c>
      <c r="G1929" s="4" t="s">
        <v>74</v>
      </c>
      <c r="J1929" s="4" t="str">
        <f>IFERROR(VLOOKUP(I1929,Config!$A:$B,2,0),"")</f>
        <v/>
      </c>
      <c r="L1929" s="4" t="str">
        <f>IFERROR(VLOOKUP(I1929,Config!$A:$G,7,0),"")</f>
        <v/>
      </c>
    </row>
    <row r="1930" spans="2:12" x14ac:dyDescent="0.25">
      <c r="B1930" s="4">
        <f t="shared" si="60"/>
        <v>1900</v>
      </c>
      <c r="C1930" s="4">
        <f t="shared" si="61"/>
        <v>1</v>
      </c>
      <c r="G1930" s="4" t="s">
        <v>74</v>
      </c>
      <c r="I1930" s="24"/>
      <c r="J1930" s="4" t="str">
        <f>IFERROR(VLOOKUP(I1930,Config!$A:$B,2,0),"")</f>
        <v/>
      </c>
      <c r="L1930" s="4" t="str">
        <f>IFERROR(VLOOKUP(I1930,Config!$A:$G,7,0),"")</f>
        <v/>
      </c>
    </row>
    <row r="1931" spans="2:12" x14ac:dyDescent="0.25">
      <c r="B1931" s="4">
        <f t="shared" si="60"/>
        <v>1900</v>
      </c>
      <c r="C1931" s="4">
        <f t="shared" si="61"/>
        <v>1</v>
      </c>
      <c r="G1931" s="4" t="s">
        <v>74</v>
      </c>
      <c r="J1931" s="4" t="str">
        <f>IFERROR(VLOOKUP(I1931,Config!$A:$B,2,0),"")</f>
        <v/>
      </c>
      <c r="L1931" s="4" t="str">
        <f>IFERROR(VLOOKUP(I1931,Config!$A:$G,7,0),"")</f>
        <v/>
      </c>
    </row>
    <row r="1932" spans="2:12" x14ac:dyDescent="0.25">
      <c r="B1932" s="4">
        <f t="shared" si="60"/>
        <v>1900</v>
      </c>
      <c r="C1932" s="4">
        <f t="shared" si="61"/>
        <v>1</v>
      </c>
      <c r="G1932" s="4" t="s">
        <v>74</v>
      </c>
      <c r="I1932" s="24"/>
      <c r="J1932" s="4" t="str">
        <f>IFERROR(VLOOKUP(I1932,Config!$A:$B,2,0),"")</f>
        <v/>
      </c>
      <c r="L1932" s="4" t="str">
        <f>IFERROR(VLOOKUP(I1932,Config!$A:$G,7,0),"")</f>
        <v/>
      </c>
    </row>
    <row r="1933" spans="2:12" x14ac:dyDescent="0.25">
      <c r="B1933" s="4">
        <f t="shared" si="60"/>
        <v>1900</v>
      </c>
      <c r="C1933" s="4">
        <f t="shared" si="61"/>
        <v>1</v>
      </c>
      <c r="G1933" s="4" t="s">
        <v>74</v>
      </c>
      <c r="J1933" s="4" t="str">
        <f>IFERROR(VLOOKUP(I1933,Config!$A:$B,2,0),"")</f>
        <v/>
      </c>
      <c r="L1933" s="4" t="str">
        <f>IFERROR(VLOOKUP(I1933,Config!$A:$G,7,0),"")</f>
        <v/>
      </c>
    </row>
    <row r="1934" spans="2:12" x14ac:dyDescent="0.25">
      <c r="B1934" s="4">
        <f t="shared" si="60"/>
        <v>1900</v>
      </c>
      <c r="C1934" s="4">
        <f t="shared" si="61"/>
        <v>1</v>
      </c>
      <c r="G1934" s="4" t="s">
        <v>74</v>
      </c>
      <c r="J1934" s="4" t="str">
        <f>IFERROR(VLOOKUP(I1934,Config!$A:$B,2,0),"")</f>
        <v/>
      </c>
      <c r="L1934" s="4" t="str">
        <f>IFERROR(VLOOKUP(I1934,Config!$A:$G,7,0),"")</f>
        <v/>
      </c>
    </row>
    <row r="1935" spans="2:12" x14ac:dyDescent="0.25">
      <c r="B1935" s="4">
        <f t="shared" si="60"/>
        <v>1900</v>
      </c>
      <c r="C1935" s="4">
        <f t="shared" si="61"/>
        <v>1</v>
      </c>
      <c r="G1935" s="4" t="s">
        <v>74</v>
      </c>
      <c r="J1935" s="4" t="str">
        <f>IFERROR(VLOOKUP(I1935,Config!$A:$B,2,0),"")</f>
        <v/>
      </c>
      <c r="L1935" s="4" t="str">
        <f>IFERROR(VLOOKUP(I1935,Config!$A:$G,7,0),"")</f>
        <v/>
      </c>
    </row>
    <row r="1936" spans="2:12" x14ac:dyDescent="0.25">
      <c r="B1936" s="4">
        <f t="shared" si="60"/>
        <v>1900</v>
      </c>
      <c r="C1936" s="4">
        <f t="shared" si="61"/>
        <v>1</v>
      </c>
      <c r="G1936" s="4" t="s">
        <v>74</v>
      </c>
      <c r="I1936" s="24"/>
      <c r="J1936" s="4" t="str">
        <f>IFERROR(VLOOKUP(I1936,Config!$A:$B,2,0),"")</f>
        <v/>
      </c>
      <c r="L1936" s="4" t="str">
        <f>IFERROR(VLOOKUP(I1936,Config!$A:$G,7,0),"")</f>
        <v/>
      </c>
    </row>
    <row r="1937" spans="2:12" x14ac:dyDescent="0.25">
      <c r="B1937" s="4">
        <f t="shared" si="60"/>
        <v>1900</v>
      </c>
      <c r="C1937" s="4">
        <f t="shared" si="61"/>
        <v>1</v>
      </c>
      <c r="G1937" s="4" t="s">
        <v>74</v>
      </c>
      <c r="J1937" s="4" t="str">
        <f>IFERROR(VLOOKUP(I1937,Config!$A:$B,2,0),"")</f>
        <v/>
      </c>
      <c r="L1937" s="4" t="str">
        <f>IFERROR(VLOOKUP(I1937,Config!$A:$G,7,0),"")</f>
        <v/>
      </c>
    </row>
    <row r="1938" spans="2:12" x14ac:dyDescent="0.25">
      <c r="B1938" s="4">
        <f t="shared" si="60"/>
        <v>1900</v>
      </c>
      <c r="C1938" s="4">
        <f t="shared" si="61"/>
        <v>1</v>
      </c>
      <c r="G1938" s="4" t="s">
        <v>74</v>
      </c>
      <c r="I1938" s="24"/>
      <c r="J1938" s="4" t="str">
        <f>IFERROR(VLOOKUP(I1938,Config!$A:$B,2,0),"")</f>
        <v/>
      </c>
      <c r="L1938" s="4" t="str">
        <f>IFERROR(VLOOKUP(I1938,Config!$A:$G,7,0),"")</f>
        <v/>
      </c>
    </row>
    <row r="1939" spans="2:12" x14ac:dyDescent="0.25">
      <c r="B1939" s="4">
        <f t="shared" si="60"/>
        <v>1900</v>
      </c>
      <c r="C1939" s="4">
        <f t="shared" si="61"/>
        <v>1</v>
      </c>
      <c r="G1939" s="4" t="s">
        <v>74</v>
      </c>
      <c r="J1939" s="4" t="str">
        <f>IFERROR(VLOOKUP(I1939,Config!$A:$B,2,0),"")</f>
        <v/>
      </c>
      <c r="L1939" s="4" t="str">
        <f>IFERROR(VLOOKUP(I1939,Config!$A:$G,7,0),"")</f>
        <v/>
      </c>
    </row>
    <row r="1940" spans="2:12" x14ac:dyDescent="0.25">
      <c r="B1940" s="4">
        <f t="shared" si="60"/>
        <v>1900</v>
      </c>
      <c r="C1940" s="4">
        <f t="shared" si="61"/>
        <v>1</v>
      </c>
      <c r="G1940" s="4" t="s">
        <v>74</v>
      </c>
      <c r="I1940" s="24"/>
      <c r="J1940" s="4" t="str">
        <f>IFERROR(VLOOKUP(I1940,Config!$A:$B,2,0),"")</f>
        <v/>
      </c>
      <c r="L1940" s="4" t="str">
        <f>IFERROR(VLOOKUP(I1940,Config!$A:$G,7,0),"")</f>
        <v/>
      </c>
    </row>
    <row r="1941" spans="2:12" x14ac:dyDescent="0.25">
      <c r="B1941" s="4">
        <f t="shared" si="60"/>
        <v>1900</v>
      </c>
      <c r="C1941" s="4">
        <f t="shared" si="61"/>
        <v>1</v>
      </c>
      <c r="G1941" s="4" t="s">
        <v>74</v>
      </c>
      <c r="J1941" s="4" t="str">
        <f>IFERROR(VLOOKUP(I1941,Config!$A:$B,2,0),"")</f>
        <v/>
      </c>
      <c r="L1941" s="4" t="str">
        <f>IFERROR(VLOOKUP(I1941,Config!$A:$G,7,0),"")</f>
        <v/>
      </c>
    </row>
    <row r="1942" spans="2:12" x14ac:dyDescent="0.25">
      <c r="B1942" s="4">
        <f t="shared" si="60"/>
        <v>1900</v>
      </c>
      <c r="C1942" s="4">
        <f t="shared" si="61"/>
        <v>1</v>
      </c>
      <c r="G1942" s="4" t="s">
        <v>74</v>
      </c>
      <c r="J1942" s="4" t="str">
        <f>IFERROR(VLOOKUP(I1942,Config!$A:$B,2,0),"")</f>
        <v/>
      </c>
      <c r="L1942" s="4" t="str">
        <f>IFERROR(VLOOKUP(I1942,Config!$A:$G,7,0),"")</f>
        <v/>
      </c>
    </row>
    <row r="1943" spans="2:12" x14ac:dyDescent="0.25">
      <c r="B1943" s="4">
        <f t="shared" si="60"/>
        <v>1900</v>
      </c>
      <c r="C1943" s="4">
        <f t="shared" si="61"/>
        <v>1</v>
      </c>
      <c r="G1943" s="4" t="s">
        <v>74</v>
      </c>
      <c r="J1943" s="4" t="str">
        <f>IFERROR(VLOOKUP(I1943,Config!$A:$B,2,0),"")</f>
        <v/>
      </c>
      <c r="L1943" s="4" t="str">
        <f>IFERROR(VLOOKUP(I1943,Config!$A:$G,7,0),"")</f>
        <v/>
      </c>
    </row>
    <row r="1944" spans="2:12" x14ac:dyDescent="0.25">
      <c r="B1944" s="4">
        <f t="shared" si="60"/>
        <v>1900</v>
      </c>
      <c r="C1944" s="4">
        <f t="shared" si="61"/>
        <v>1</v>
      </c>
      <c r="G1944" s="4" t="s">
        <v>74</v>
      </c>
      <c r="J1944" s="4" t="str">
        <f>IFERROR(VLOOKUP(I1944,Config!$A:$B,2,0),"")</f>
        <v/>
      </c>
      <c r="L1944" s="4" t="str">
        <f>IFERROR(VLOOKUP(I1944,Config!$A:$G,7,0),"")</f>
        <v/>
      </c>
    </row>
    <row r="1945" spans="2:12" x14ac:dyDescent="0.25">
      <c r="B1945" s="4">
        <f t="shared" si="60"/>
        <v>1900</v>
      </c>
      <c r="C1945" s="4">
        <f t="shared" si="61"/>
        <v>1</v>
      </c>
      <c r="G1945" s="4" t="s">
        <v>74</v>
      </c>
      <c r="J1945" s="4" t="str">
        <f>IFERROR(VLOOKUP(I1945,Config!$A:$B,2,0),"")</f>
        <v/>
      </c>
      <c r="L1945" s="4" t="str">
        <f>IFERROR(VLOOKUP(I1945,Config!$A:$G,7,0),"")</f>
        <v/>
      </c>
    </row>
    <row r="1946" spans="2:12" x14ac:dyDescent="0.25">
      <c r="B1946" s="4">
        <f t="shared" si="60"/>
        <v>1900</v>
      </c>
      <c r="C1946" s="4">
        <f t="shared" si="61"/>
        <v>1</v>
      </c>
      <c r="G1946" s="4" t="s">
        <v>74</v>
      </c>
      <c r="I1946" s="24"/>
      <c r="J1946" s="4" t="str">
        <f>IFERROR(VLOOKUP(I1946,Config!$A:$B,2,0),"")</f>
        <v/>
      </c>
      <c r="L1946" s="4" t="str">
        <f>IFERROR(VLOOKUP(I1946,Config!$A:$G,7,0),"")</f>
        <v/>
      </c>
    </row>
    <row r="1947" spans="2:12" x14ac:dyDescent="0.25">
      <c r="B1947" s="4">
        <f t="shared" si="60"/>
        <v>1900</v>
      </c>
      <c r="C1947" s="4">
        <f t="shared" si="61"/>
        <v>1</v>
      </c>
      <c r="G1947" s="4" t="s">
        <v>74</v>
      </c>
      <c r="J1947" s="4" t="str">
        <f>IFERROR(VLOOKUP(I1947,Config!$A:$B,2,0),"")</f>
        <v/>
      </c>
      <c r="L1947" s="4" t="str">
        <f>IFERROR(VLOOKUP(I1947,Config!$A:$G,7,0),"")</f>
        <v/>
      </c>
    </row>
    <row r="1948" spans="2:12" x14ac:dyDescent="0.25">
      <c r="B1948" s="4">
        <f t="shared" si="60"/>
        <v>1900</v>
      </c>
      <c r="C1948" s="4">
        <f t="shared" si="61"/>
        <v>1</v>
      </c>
      <c r="G1948" s="4" t="s">
        <v>74</v>
      </c>
      <c r="I1948" s="24"/>
      <c r="J1948" s="4" t="str">
        <f>IFERROR(VLOOKUP(I1948,Config!$A:$B,2,0),"")</f>
        <v/>
      </c>
      <c r="L1948" s="4" t="str">
        <f>IFERROR(VLOOKUP(I1948,Config!$A:$G,7,0),"")</f>
        <v/>
      </c>
    </row>
    <row r="1949" spans="2:12" x14ac:dyDescent="0.25">
      <c r="B1949" s="4">
        <f t="shared" si="60"/>
        <v>1900</v>
      </c>
      <c r="C1949" s="4">
        <f t="shared" si="61"/>
        <v>1</v>
      </c>
      <c r="G1949" s="4" t="s">
        <v>74</v>
      </c>
      <c r="J1949" s="4" t="str">
        <f>IFERROR(VLOOKUP(I1949,Config!$A:$B,2,0),"")</f>
        <v/>
      </c>
      <c r="L1949" s="4" t="str">
        <f>IFERROR(VLOOKUP(I1949,Config!$A:$G,7,0),"")</f>
        <v/>
      </c>
    </row>
    <row r="1950" spans="2:12" x14ac:dyDescent="0.25">
      <c r="B1950" s="4">
        <f t="shared" si="60"/>
        <v>1900</v>
      </c>
      <c r="C1950" s="4">
        <f t="shared" si="61"/>
        <v>1</v>
      </c>
      <c r="G1950" s="4" t="s">
        <v>74</v>
      </c>
      <c r="J1950" s="4" t="str">
        <f>IFERROR(VLOOKUP(I1950,Config!$A:$B,2,0),"")</f>
        <v/>
      </c>
      <c r="L1950" s="4" t="str">
        <f>IFERROR(VLOOKUP(I1950,Config!$A:$G,7,0),"")</f>
        <v/>
      </c>
    </row>
    <row r="1951" spans="2:12" x14ac:dyDescent="0.25">
      <c r="B1951" s="4">
        <f t="shared" si="60"/>
        <v>1900</v>
      </c>
      <c r="C1951" s="4">
        <f t="shared" si="61"/>
        <v>1</v>
      </c>
      <c r="G1951" s="4" t="s">
        <v>74</v>
      </c>
      <c r="J1951" s="4" t="str">
        <f>IFERROR(VLOOKUP(I1951,Config!$A:$B,2,0),"")</f>
        <v/>
      </c>
      <c r="L1951" s="4" t="str">
        <f>IFERROR(VLOOKUP(I1951,Config!$A:$G,7,0),"")</f>
        <v/>
      </c>
    </row>
    <row r="1952" spans="2:12" x14ac:dyDescent="0.25">
      <c r="B1952" s="4">
        <f t="shared" si="60"/>
        <v>1900</v>
      </c>
      <c r="C1952" s="4">
        <f t="shared" si="61"/>
        <v>1</v>
      </c>
      <c r="G1952" s="4" t="s">
        <v>74</v>
      </c>
      <c r="I1952" s="24"/>
      <c r="J1952" s="4" t="str">
        <f>IFERROR(VLOOKUP(I1952,Config!$A:$B,2,0),"")</f>
        <v/>
      </c>
      <c r="L1952" s="4" t="str">
        <f>IFERROR(VLOOKUP(I1952,Config!$A:$G,7,0),"")</f>
        <v/>
      </c>
    </row>
    <row r="1953" spans="2:12" x14ac:dyDescent="0.25">
      <c r="B1953" s="4">
        <f t="shared" si="60"/>
        <v>1900</v>
      </c>
      <c r="C1953" s="4">
        <f t="shared" si="61"/>
        <v>1</v>
      </c>
      <c r="G1953" s="4" t="s">
        <v>74</v>
      </c>
      <c r="J1953" s="4" t="str">
        <f>IFERROR(VLOOKUP(I1953,Config!$A:$B,2,0),"")</f>
        <v/>
      </c>
      <c r="L1953" s="4" t="str">
        <f>IFERROR(VLOOKUP(I1953,Config!$A:$G,7,0),"")</f>
        <v/>
      </c>
    </row>
    <row r="1954" spans="2:12" x14ac:dyDescent="0.25">
      <c r="B1954" s="4">
        <f t="shared" si="60"/>
        <v>1900</v>
      </c>
      <c r="C1954" s="4">
        <f t="shared" si="61"/>
        <v>1</v>
      </c>
      <c r="G1954" s="4" t="s">
        <v>74</v>
      </c>
      <c r="J1954" s="4" t="str">
        <f>IFERROR(VLOOKUP(I1954,Config!$A:$B,2,0),"")</f>
        <v/>
      </c>
      <c r="L1954" s="4" t="str">
        <f>IFERROR(VLOOKUP(I1954,Config!$A:$G,7,0),"")</f>
        <v/>
      </c>
    </row>
    <row r="1955" spans="2:12" x14ac:dyDescent="0.25">
      <c r="B1955" s="4">
        <f t="shared" si="60"/>
        <v>1900</v>
      </c>
      <c r="C1955" s="4">
        <f t="shared" si="61"/>
        <v>1</v>
      </c>
      <c r="G1955" s="4" t="s">
        <v>74</v>
      </c>
      <c r="J1955" s="4" t="str">
        <f>IFERROR(VLOOKUP(I1955,Config!$A:$B,2,0),"")</f>
        <v/>
      </c>
      <c r="L1955" s="4" t="str">
        <f>IFERROR(VLOOKUP(I1955,Config!$A:$G,7,0),"")</f>
        <v/>
      </c>
    </row>
    <row r="1956" spans="2:12" x14ac:dyDescent="0.25">
      <c r="B1956" s="4">
        <f t="shared" si="60"/>
        <v>1900</v>
      </c>
      <c r="C1956" s="4">
        <f t="shared" si="61"/>
        <v>1</v>
      </c>
      <c r="G1956" s="4" t="s">
        <v>74</v>
      </c>
      <c r="I1956" s="24"/>
      <c r="J1956" s="4" t="str">
        <f>IFERROR(VLOOKUP(I1956,Config!$A:$B,2,0),"")</f>
        <v/>
      </c>
      <c r="L1956" s="4" t="str">
        <f>IFERROR(VLOOKUP(I1956,Config!$A:$G,7,0),"")</f>
        <v/>
      </c>
    </row>
    <row r="1957" spans="2:12" x14ac:dyDescent="0.25">
      <c r="B1957" s="4">
        <f t="shared" si="60"/>
        <v>1900</v>
      </c>
      <c r="C1957" s="4">
        <f t="shared" si="61"/>
        <v>1</v>
      </c>
      <c r="G1957" s="4" t="s">
        <v>74</v>
      </c>
      <c r="J1957" s="4" t="str">
        <f>IFERROR(VLOOKUP(I1957,Config!$A:$B,2,0),"")</f>
        <v/>
      </c>
      <c r="L1957" s="4" t="str">
        <f>IFERROR(VLOOKUP(I1957,Config!$A:$G,7,0),"")</f>
        <v/>
      </c>
    </row>
    <row r="1958" spans="2:12" x14ac:dyDescent="0.25">
      <c r="B1958" s="4">
        <f t="shared" si="60"/>
        <v>1900</v>
      </c>
      <c r="C1958" s="4">
        <f t="shared" si="61"/>
        <v>1</v>
      </c>
      <c r="G1958" s="4" t="s">
        <v>74</v>
      </c>
      <c r="J1958" s="4" t="str">
        <f>IFERROR(VLOOKUP(I1958,Config!$A:$B,2,0),"")</f>
        <v/>
      </c>
      <c r="L1958" s="4" t="str">
        <f>IFERROR(VLOOKUP(I1958,Config!$A:$G,7,0),"")</f>
        <v/>
      </c>
    </row>
    <row r="1959" spans="2:12" x14ac:dyDescent="0.25">
      <c r="B1959" s="4">
        <f t="shared" si="60"/>
        <v>1900</v>
      </c>
      <c r="C1959" s="4">
        <f t="shared" si="61"/>
        <v>1</v>
      </c>
      <c r="G1959" s="4" t="s">
        <v>74</v>
      </c>
      <c r="J1959" s="4" t="str">
        <f>IFERROR(VLOOKUP(I1959,Config!$A:$B,2,0),"")</f>
        <v/>
      </c>
      <c r="L1959" s="4" t="str">
        <f>IFERROR(VLOOKUP(I1959,Config!$A:$G,7,0),"")</f>
        <v/>
      </c>
    </row>
    <row r="1960" spans="2:12" x14ac:dyDescent="0.25">
      <c r="B1960" s="4">
        <f t="shared" si="60"/>
        <v>1900</v>
      </c>
      <c r="C1960" s="4">
        <f t="shared" si="61"/>
        <v>1</v>
      </c>
      <c r="G1960" s="4" t="s">
        <v>74</v>
      </c>
      <c r="I1960" s="24"/>
      <c r="J1960" s="4" t="str">
        <f>IFERROR(VLOOKUP(I1960,Config!$A:$B,2,0),"")</f>
        <v/>
      </c>
      <c r="L1960" s="4" t="str">
        <f>IFERROR(VLOOKUP(I1960,Config!$A:$G,7,0),"")</f>
        <v/>
      </c>
    </row>
    <row r="1961" spans="2:12" x14ac:dyDescent="0.25">
      <c r="B1961" s="4">
        <f t="shared" si="60"/>
        <v>1900</v>
      </c>
      <c r="C1961" s="4">
        <f t="shared" si="61"/>
        <v>1</v>
      </c>
      <c r="G1961" s="4" t="s">
        <v>74</v>
      </c>
      <c r="J1961" s="4" t="str">
        <f>IFERROR(VLOOKUP(I1961,Config!$A:$B,2,0),"")</f>
        <v/>
      </c>
      <c r="L1961" s="4" t="str">
        <f>IFERROR(VLOOKUP(I1961,Config!$A:$G,7,0),"")</f>
        <v/>
      </c>
    </row>
    <row r="1962" spans="2:12" x14ac:dyDescent="0.25">
      <c r="B1962" s="4">
        <f t="shared" si="60"/>
        <v>1900</v>
      </c>
      <c r="C1962" s="4">
        <f t="shared" si="61"/>
        <v>1</v>
      </c>
      <c r="G1962" s="4" t="s">
        <v>74</v>
      </c>
      <c r="J1962" s="4" t="str">
        <f>IFERROR(VLOOKUP(I1962,Config!$A:$B,2,0),"")</f>
        <v/>
      </c>
      <c r="L1962" s="4" t="str">
        <f>IFERROR(VLOOKUP(I1962,Config!$A:$G,7,0),"")</f>
        <v/>
      </c>
    </row>
    <row r="1963" spans="2:12" x14ac:dyDescent="0.25">
      <c r="B1963" s="4">
        <f t="shared" si="60"/>
        <v>1900</v>
      </c>
      <c r="C1963" s="4">
        <f t="shared" si="61"/>
        <v>1</v>
      </c>
      <c r="G1963" s="4" t="s">
        <v>74</v>
      </c>
      <c r="I1963" s="24"/>
      <c r="J1963" s="4" t="str">
        <f>IFERROR(VLOOKUP(I1963,Config!$A:$B,2,0),"")</f>
        <v/>
      </c>
      <c r="L1963" s="4" t="str">
        <f>IFERROR(VLOOKUP(I1963,Config!$A:$G,7,0),"")</f>
        <v/>
      </c>
    </row>
    <row r="1964" spans="2:12" x14ac:dyDescent="0.25">
      <c r="B1964" s="4">
        <f t="shared" si="60"/>
        <v>1900</v>
      </c>
      <c r="C1964" s="4">
        <f t="shared" si="61"/>
        <v>1</v>
      </c>
      <c r="G1964" s="4" t="s">
        <v>74</v>
      </c>
      <c r="J1964" s="4" t="str">
        <f>IFERROR(VLOOKUP(I1964,Config!$A:$B,2,0),"")</f>
        <v/>
      </c>
      <c r="L1964" s="4" t="str">
        <f>IFERROR(VLOOKUP(I1964,Config!$A:$G,7,0),"")</f>
        <v/>
      </c>
    </row>
    <row r="1965" spans="2:12" x14ac:dyDescent="0.25">
      <c r="B1965" s="4">
        <f t="shared" si="60"/>
        <v>1900</v>
      </c>
      <c r="C1965" s="4">
        <f t="shared" si="61"/>
        <v>1</v>
      </c>
      <c r="G1965" s="4" t="s">
        <v>74</v>
      </c>
      <c r="J1965" s="4" t="str">
        <f>IFERROR(VLOOKUP(I1965,Config!$A:$B,2,0),"")</f>
        <v/>
      </c>
      <c r="L1965" s="4" t="str">
        <f>IFERROR(VLOOKUP(I1965,Config!$A:$G,7,0),"")</f>
        <v/>
      </c>
    </row>
    <row r="1966" spans="2:12" x14ac:dyDescent="0.25">
      <c r="B1966" s="4">
        <f t="shared" si="60"/>
        <v>1900</v>
      </c>
      <c r="C1966" s="4">
        <f t="shared" si="61"/>
        <v>1</v>
      </c>
      <c r="G1966" s="4" t="s">
        <v>74</v>
      </c>
      <c r="I1966" s="24"/>
      <c r="J1966" s="4" t="str">
        <f>IFERROR(VLOOKUP(I1966,Config!$A:$B,2,0),"")</f>
        <v/>
      </c>
      <c r="L1966" s="4" t="str">
        <f>IFERROR(VLOOKUP(I1966,Config!$A:$G,7,0),"")</f>
        <v/>
      </c>
    </row>
    <row r="1967" spans="2:12" x14ac:dyDescent="0.25">
      <c r="B1967" s="4">
        <f t="shared" ref="B1967:B1972" si="62">YEAR(D1967)</f>
        <v>1900</v>
      </c>
      <c r="C1967" s="4">
        <f t="shared" ref="C1967:C1972" si="63">MONTH(D1967)</f>
        <v>1</v>
      </c>
      <c r="G1967" s="4" t="s">
        <v>74</v>
      </c>
      <c r="J1967" s="4" t="str">
        <f>IFERROR(VLOOKUP(I1967,Config!$A:$B,2,0),"")</f>
        <v/>
      </c>
      <c r="L1967" s="4" t="str">
        <f>IFERROR(VLOOKUP(I1967,Config!$A:$G,7,0),"")</f>
        <v/>
      </c>
    </row>
    <row r="1968" spans="2:12" x14ac:dyDescent="0.25">
      <c r="B1968" s="4">
        <f t="shared" si="62"/>
        <v>1900</v>
      </c>
      <c r="C1968" s="4">
        <f t="shared" si="63"/>
        <v>1</v>
      </c>
      <c r="G1968" s="4" t="s">
        <v>74</v>
      </c>
      <c r="J1968" s="4" t="str">
        <f>IFERROR(VLOOKUP(I1968,Config!$A:$B,2,0),"")</f>
        <v/>
      </c>
      <c r="L1968" s="4" t="str">
        <f>IFERROR(VLOOKUP(I1968,Config!$A:$G,7,0),"")</f>
        <v/>
      </c>
    </row>
    <row r="1969" spans="2:12" x14ac:dyDescent="0.25">
      <c r="B1969" s="4">
        <f t="shared" si="62"/>
        <v>1900</v>
      </c>
      <c r="C1969" s="4">
        <f t="shared" si="63"/>
        <v>1</v>
      </c>
      <c r="G1969" s="4" t="s">
        <v>74</v>
      </c>
      <c r="J1969" s="4" t="str">
        <f>IFERROR(VLOOKUP(I1969,Config!$A:$B,2,0),"")</f>
        <v/>
      </c>
      <c r="L1969" s="4" t="str">
        <f>IFERROR(VLOOKUP(I1969,Config!$A:$G,7,0),"")</f>
        <v/>
      </c>
    </row>
    <row r="1970" spans="2:12" x14ac:dyDescent="0.25">
      <c r="B1970" s="4">
        <f t="shared" si="62"/>
        <v>1900</v>
      </c>
      <c r="C1970" s="4">
        <f t="shared" si="63"/>
        <v>1</v>
      </c>
      <c r="G1970" s="4" t="s">
        <v>74</v>
      </c>
      <c r="I1970" s="24"/>
      <c r="J1970" s="4" t="str">
        <f>IFERROR(VLOOKUP(I1970,Config!$A:$B,2,0),"")</f>
        <v/>
      </c>
      <c r="L1970" s="4" t="str">
        <f>IFERROR(VLOOKUP(I1970,Config!$A:$G,7,0),"")</f>
        <v/>
      </c>
    </row>
    <row r="1971" spans="2:12" x14ac:dyDescent="0.25">
      <c r="B1971" s="4">
        <f t="shared" si="62"/>
        <v>1900</v>
      </c>
      <c r="C1971" s="4">
        <f t="shared" si="63"/>
        <v>1</v>
      </c>
      <c r="G1971" s="4" t="s">
        <v>74</v>
      </c>
      <c r="I1971" s="24"/>
      <c r="J1971" s="4" t="str">
        <f>IFERROR(VLOOKUP(I1971,Config!$A:$B,2,0),"")</f>
        <v/>
      </c>
      <c r="L1971" s="4" t="str">
        <f>IFERROR(VLOOKUP(I1971,Config!$A:$G,7,0),"")</f>
        <v/>
      </c>
    </row>
    <row r="1972" spans="2:12" x14ac:dyDescent="0.25">
      <c r="B1972" s="4">
        <f t="shared" si="62"/>
        <v>1900</v>
      </c>
      <c r="C1972" s="4">
        <f t="shared" si="63"/>
        <v>1</v>
      </c>
      <c r="G1972" s="4" t="s">
        <v>74</v>
      </c>
      <c r="J1972" s="4" t="str">
        <f>IFERROR(VLOOKUP(I1972,Config!$A:$B,2,0),"")</f>
        <v/>
      </c>
      <c r="L1972" s="4" t="str">
        <f>IFERROR(VLOOKUP(I1972,Config!$A:$G,7,0),"")</f>
        <v/>
      </c>
    </row>
    <row r="1973" spans="2:12" x14ac:dyDescent="0.25">
      <c r="B1973" s="4">
        <f t="shared" ref="B1973" si="64">YEAR(D1973)</f>
        <v>1900</v>
      </c>
      <c r="C1973" s="4">
        <f t="shared" ref="C1973" si="65">MONTH(D1973)</f>
        <v>1</v>
      </c>
      <c r="G1973" s="4" t="s">
        <v>74</v>
      </c>
      <c r="J1973" s="4" t="str">
        <f>IFERROR(VLOOKUP(I1973,Config!$A:$B,2,0),"")</f>
        <v/>
      </c>
      <c r="L1973" s="4" t="str">
        <f>IFERROR(VLOOKUP(I1973,Config!$A:$G,7,0),"")</f>
        <v/>
      </c>
    </row>
    <row r="1974" spans="2:12" x14ac:dyDescent="0.25">
      <c r="B1974" s="4">
        <f t="shared" ref="B1974:B2004" si="66">YEAR(D1974)</f>
        <v>1900</v>
      </c>
      <c r="C1974" s="4">
        <f t="shared" ref="C1974:C2004" si="67">MONTH(D1974)</f>
        <v>1</v>
      </c>
      <c r="G1974" s="4" t="s">
        <v>74</v>
      </c>
      <c r="J1974" s="4" t="str">
        <f>IFERROR(VLOOKUP(I1974,Config!$A:$B,2,0),"")</f>
        <v/>
      </c>
      <c r="L1974" s="4" t="str">
        <f>IFERROR(VLOOKUP(I1974,Config!$A:$G,7,0),"")</f>
        <v/>
      </c>
    </row>
    <row r="1975" spans="2:12" x14ac:dyDescent="0.25">
      <c r="B1975" s="4">
        <f t="shared" si="66"/>
        <v>1900</v>
      </c>
      <c r="C1975" s="4">
        <f t="shared" si="67"/>
        <v>1</v>
      </c>
      <c r="G1975" s="4" t="s">
        <v>74</v>
      </c>
      <c r="J1975" s="4" t="str">
        <f>IFERROR(VLOOKUP(I1975,Config!$A:$B,2,0),"")</f>
        <v/>
      </c>
      <c r="L1975" s="4" t="str">
        <f>IFERROR(VLOOKUP(I1975,Config!$A:$G,7,0),"")</f>
        <v/>
      </c>
    </row>
    <row r="1976" spans="2:12" x14ac:dyDescent="0.25">
      <c r="B1976" s="4">
        <f t="shared" si="66"/>
        <v>1900</v>
      </c>
      <c r="C1976" s="4">
        <f t="shared" si="67"/>
        <v>1</v>
      </c>
      <c r="G1976" s="4" t="s">
        <v>74</v>
      </c>
      <c r="J1976" s="4" t="str">
        <f>IFERROR(VLOOKUP(I1976,Config!$A:$B,2,0),"")</f>
        <v/>
      </c>
      <c r="L1976" s="4" t="str">
        <f>IFERROR(VLOOKUP(I1976,Config!$A:$G,7,0),"")</f>
        <v/>
      </c>
    </row>
    <row r="1977" spans="2:12" x14ac:dyDescent="0.25">
      <c r="B1977" s="4">
        <f t="shared" si="66"/>
        <v>1900</v>
      </c>
      <c r="C1977" s="4">
        <f t="shared" si="67"/>
        <v>1</v>
      </c>
      <c r="G1977" s="4" t="s">
        <v>74</v>
      </c>
      <c r="J1977" s="4" t="str">
        <f>IFERROR(VLOOKUP(I1977,Config!$A:$B,2,0),"")</f>
        <v/>
      </c>
      <c r="L1977" s="4" t="str">
        <f>IFERROR(VLOOKUP(I1977,Config!$A:$G,7,0),"")</f>
        <v/>
      </c>
    </row>
    <row r="1978" spans="2:12" x14ac:dyDescent="0.25">
      <c r="B1978" s="4">
        <f t="shared" si="66"/>
        <v>1900</v>
      </c>
      <c r="C1978" s="4">
        <f t="shared" si="67"/>
        <v>1</v>
      </c>
      <c r="G1978" s="4" t="s">
        <v>74</v>
      </c>
      <c r="J1978" s="4" t="str">
        <f>IFERROR(VLOOKUP(I1978,Config!$A:$B,2,0),"")</f>
        <v/>
      </c>
      <c r="L1978" s="4" t="str">
        <f>IFERROR(VLOOKUP(I1978,Config!$A:$G,7,0),"")</f>
        <v/>
      </c>
    </row>
    <row r="1979" spans="2:12" x14ac:dyDescent="0.25">
      <c r="B1979" s="4">
        <f t="shared" si="66"/>
        <v>1900</v>
      </c>
      <c r="C1979" s="4">
        <f t="shared" si="67"/>
        <v>1</v>
      </c>
      <c r="G1979" s="4" t="s">
        <v>74</v>
      </c>
      <c r="J1979" s="4" t="str">
        <f>IFERROR(VLOOKUP(I1979,Config!$A:$B,2,0),"")</f>
        <v/>
      </c>
      <c r="L1979" s="4" t="str">
        <f>IFERROR(VLOOKUP(I1979,Config!$A:$G,7,0),"")</f>
        <v/>
      </c>
    </row>
    <row r="1980" spans="2:12" x14ac:dyDescent="0.25">
      <c r="B1980" s="4">
        <f t="shared" si="66"/>
        <v>1900</v>
      </c>
      <c r="C1980" s="4">
        <f t="shared" si="67"/>
        <v>1</v>
      </c>
      <c r="G1980" s="4" t="s">
        <v>74</v>
      </c>
      <c r="J1980" s="4" t="str">
        <f>IFERROR(VLOOKUP(I1980,Config!$A:$B,2,0),"")</f>
        <v/>
      </c>
      <c r="L1980" s="4" t="str">
        <f>IFERROR(VLOOKUP(I1980,Config!$A:$G,7,0),"")</f>
        <v/>
      </c>
    </row>
    <row r="1981" spans="2:12" x14ac:dyDescent="0.25">
      <c r="B1981" s="4">
        <f t="shared" si="66"/>
        <v>1900</v>
      </c>
      <c r="C1981" s="4">
        <f t="shared" si="67"/>
        <v>1</v>
      </c>
      <c r="G1981" s="4" t="s">
        <v>74</v>
      </c>
      <c r="I1981" s="24"/>
      <c r="J1981" s="4" t="str">
        <f>IFERROR(VLOOKUP(I1981,Config!$A:$B,2,0),"")</f>
        <v/>
      </c>
      <c r="L1981" s="4" t="str">
        <f>IFERROR(VLOOKUP(I1981,Config!$A:$G,7,0),"")</f>
        <v/>
      </c>
    </row>
    <row r="1982" spans="2:12" x14ac:dyDescent="0.25">
      <c r="B1982" s="4">
        <f t="shared" si="66"/>
        <v>1900</v>
      </c>
      <c r="C1982" s="4">
        <f t="shared" si="67"/>
        <v>1</v>
      </c>
      <c r="G1982" s="4" t="s">
        <v>74</v>
      </c>
      <c r="J1982" s="4" t="str">
        <f>IFERROR(VLOOKUP(I1982,Config!$A:$B,2,0),"")</f>
        <v/>
      </c>
      <c r="L1982" s="4" t="str">
        <f>IFERROR(VLOOKUP(I1982,Config!$A:$G,7,0),"")</f>
        <v/>
      </c>
    </row>
    <row r="1983" spans="2:12" x14ac:dyDescent="0.25">
      <c r="B1983" s="4">
        <f t="shared" si="66"/>
        <v>1900</v>
      </c>
      <c r="C1983" s="4">
        <f t="shared" si="67"/>
        <v>1</v>
      </c>
      <c r="G1983" s="4" t="s">
        <v>74</v>
      </c>
      <c r="J1983" s="4" t="str">
        <f>IFERROR(VLOOKUP(I1983,Config!$A:$B,2,0),"")</f>
        <v/>
      </c>
      <c r="L1983" s="4" t="str">
        <f>IFERROR(VLOOKUP(I1983,Config!$A:$G,7,0),"")</f>
        <v/>
      </c>
    </row>
    <row r="1984" spans="2:12" x14ac:dyDescent="0.25">
      <c r="B1984" s="4">
        <f t="shared" si="66"/>
        <v>1900</v>
      </c>
      <c r="C1984" s="4">
        <f t="shared" si="67"/>
        <v>1</v>
      </c>
      <c r="G1984" s="4" t="s">
        <v>74</v>
      </c>
      <c r="J1984" s="4" t="str">
        <f>IFERROR(VLOOKUP(I1984,Config!$A:$B,2,0),"")</f>
        <v/>
      </c>
      <c r="L1984" s="4" t="str">
        <f>IFERROR(VLOOKUP(I1984,Config!$A:$G,7,0),"")</f>
        <v/>
      </c>
    </row>
    <row r="1985" spans="2:12" x14ac:dyDescent="0.25">
      <c r="B1985" s="4">
        <f t="shared" si="66"/>
        <v>1900</v>
      </c>
      <c r="C1985" s="4">
        <f t="shared" si="67"/>
        <v>1</v>
      </c>
      <c r="G1985" s="4" t="s">
        <v>74</v>
      </c>
      <c r="I1985" s="24"/>
      <c r="J1985" s="4" t="str">
        <f>IFERROR(VLOOKUP(I1985,Config!$A:$B,2,0),"")</f>
        <v/>
      </c>
      <c r="L1985" s="4" t="str">
        <f>IFERROR(VLOOKUP(I1985,Config!$A:$G,7,0),"")</f>
        <v/>
      </c>
    </row>
    <row r="1986" spans="2:12" x14ac:dyDescent="0.25">
      <c r="B1986" s="4">
        <f t="shared" si="66"/>
        <v>1900</v>
      </c>
      <c r="C1986" s="4">
        <f t="shared" si="67"/>
        <v>1</v>
      </c>
      <c r="G1986" s="4" t="s">
        <v>74</v>
      </c>
      <c r="J1986" s="4" t="str">
        <f>IFERROR(VLOOKUP(I1986,Config!$A:$B,2,0),"")</f>
        <v/>
      </c>
      <c r="L1986" s="4" t="str">
        <f>IFERROR(VLOOKUP(I1986,Config!$A:$G,7,0),"")</f>
        <v/>
      </c>
    </row>
    <row r="1987" spans="2:12" x14ac:dyDescent="0.25">
      <c r="B1987" s="4">
        <f t="shared" si="66"/>
        <v>1900</v>
      </c>
      <c r="C1987" s="4">
        <f t="shared" si="67"/>
        <v>1</v>
      </c>
      <c r="G1987" s="4" t="s">
        <v>74</v>
      </c>
      <c r="J1987" s="4" t="str">
        <f>IFERROR(VLOOKUP(I1987,Config!$A:$B,2,0),"")</f>
        <v/>
      </c>
      <c r="L1987" s="4" t="str">
        <f>IFERROR(VLOOKUP(I1987,Config!$A:$G,7,0),"")</f>
        <v/>
      </c>
    </row>
    <row r="1988" spans="2:12" x14ac:dyDescent="0.25">
      <c r="B1988" s="4">
        <f t="shared" si="66"/>
        <v>1900</v>
      </c>
      <c r="C1988" s="4">
        <f t="shared" si="67"/>
        <v>1</v>
      </c>
      <c r="G1988" s="4" t="s">
        <v>74</v>
      </c>
      <c r="J1988" s="4" t="str">
        <f>IFERROR(VLOOKUP(I1988,Config!$A:$B,2,0),"")</f>
        <v/>
      </c>
      <c r="L1988" s="4" t="str">
        <f>IFERROR(VLOOKUP(I1988,Config!$A:$G,7,0),"")</f>
        <v/>
      </c>
    </row>
    <row r="1989" spans="2:12" x14ac:dyDescent="0.25">
      <c r="B1989" s="4">
        <f t="shared" si="66"/>
        <v>1900</v>
      </c>
      <c r="C1989" s="4">
        <f t="shared" si="67"/>
        <v>1</v>
      </c>
      <c r="G1989" s="4" t="s">
        <v>74</v>
      </c>
      <c r="J1989" s="4" t="str">
        <f>IFERROR(VLOOKUP(I1989,Config!$A:$B,2,0),"")</f>
        <v/>
      </c>
      <c r="L1989" s="4" t="str">
        <f>IFERROR(VLOOKUP(I1989,Config!$A:$G,7,0),"")</f>
        <v/>
      </c>
    </row>
    <row r="1990" spans="2:12" x14ac:dyDescent="0.25">
      <c r="B1990" s="4">
        <f t="shared" si="66"/>
        <v>1900</v>
      </c>
      <c r="C1990" s="4">
        <f t="shared" si="67"/>
        <v>1</v>
      </c>
      <c r="G1990" s="4" t="s">
        <v>74</v>
      </c>
      <c r="J1990" s="4" t="str">
        <f>IFERROR(VLOOKUP(I1990,Config!$A:$B,2,0),"")</f>
        <v/>
      </c>
      <c r="L1990" s="4" t="str">
        <f>IFERROR(VLOOKUP(I1990,Config!$A:$G,7,0),"")</f>
        <v/>
      </c>
    </row>
    <row r="1991" spans="2:12" x14ac:dyDescent="0.25">
      <c r="B1991" s="4">
        <f t="shared" si="66"/>
        <v>1900</v>
      </c>
      <c r="C1991" s="4">
        <f t="shared" si="67"/>
        <v>1</v>
      </c>
      <c r="G1991" s="4" t="s">
        <v>74</v>
      </c>
      <c r="J1991" s="4" t="str">
        <f>IFERROR(VLOOKUP(I1991,Config!$A:$B,2,0),"")</f>
        <v/>
      </c>
      <c r="L1991" s="4" t="str">
        <f>IFERROR(VLOOKUP(I1991,Config!$A:$G,7,0),"")</f>
        <v/>
      </c>
    </row>
    <row r="1992" spans="2:12" x14ac:dyDescent="0.25">
      <c r="B1992" s="4">
        <f t="shared" si="66"/>
        <v>1900</v>
      </c>
      <c r="C1992" s="4">
        <f t="shared" si="67"/>
        <v>1</v>
      </c>
      <c r="G1992" s="4" t="s">
        <v>74</v>
      </c>
      <c r="I1992" s="24"/>
      <c r="J1992" s="4" t="str">
        <f>IFERROR(VLOOKUP(I1992,Config!$A:$B,2,0),"")</f>
        <v/>
      </c>
      <c r="L1992" s="4" t="str">
        <f>IFERROR(VLOOKUP(I1992,Config!$A:$G,7,0),"")</f>
        <v/>
      </c>
    </row>
    <row r="1993" spans="2:12" x14ac:dyDescent="0.25">
      <c r="B1993" s="4">
        <f t="shared" si="66"/>
        <v>1900</v>
      </c>
      <c r="C1993" s="4">
        <f t="shared" si="67"/>
        <v>1</v>
      </c>
      <c r="G1993" s="4" t="s">
        <v>74</v>
      </c>
      <c r="J1993" s="4" t="str">
        <f>IFERROR(VLOOKUP(I1993,Config!$A:$B,2,0),"")</f>
        <v/>
      </c>
      <c r="L1993" s="4" t="str">
        <f>IFERROR(VLOOKUP(I1993,Config!$A:$G,7,0),"")</f>
        <v/>
      </c>
    </row>
    <row r="1994" spans="2:12" x14ac:dyDescent="0.25">
      <c r="B1994" s="4">
        <f t="shared" si="66"/>
        <v>1900</v>
      </c>
      <c r="C1994" s="4">
        <f t="shared" si="67"/>
        <v>1</v>
      </c>
      <c r="G1994" s="4" t="s">
        <v>74</v>
      </c>
      <c r="I1994" s="24"/>
      <c r="J1994" s="4" t="str">
        <f>IFERROR(VLOOKUP(I1994,Config!$A:$B,2,0),"")</f>
        <v/>
      </c>
      <c r="L1994" s="4" t="str">
        <f>IFERROR(VLOOKUP(I1994,Config!$A:$G,7,0),"")</f>
        <v/>
      </c>
    </row>
    <row r="1995" spans="2:12" x14ac:dyDescent="0.25">
      <c r="B1995" s="4">
        <f t="shared" si="66"/>
        <v>1900</v>
      </c>
      <c r="C1995" s="4">
        <f t="shared" si="67"/>
        <v>1</v>
      </c>
      <c r="G1995" s="4" t="s">
        <v>74</v>
      </c>
      <c r="J1995" s="4" t="str">
        <f>IFERROR(VLOOKUP(I1995,Config!$A:$B,2,0),"")</f>
        <v/>
      </c>
      <c r="L1995" s="4" t="str">
        <f>IFERROR(VLOOKUP(I1995,Config!$A:$G,7,0),"")</f>
        <v/>
      </c>
    </row>
    <row r="1996" spans="2:12" x14ac:dyDescent="0.25">
      <c r="B1996" s="4">
        <f t="shared" si="66"/>
        <v>1900</v>
      </c>
      <c r="C1996" s="4">
        <f t="shared" si="67"/>
        <v>1</v>
      </c>
      <c r="G1996" s="4" t="s">
        <v>74</v>
      </c>
      <c r="J1996" s="4" t="str">
        <f>IFERROR(VLOOKUP(I1996,Config!$A:$B,2,0),"")</f>
        <v/>
      </c>
      <c r="L1996" s="4" t="str">
        <f>IFERROR(VLOOKUP(I1996,Config!$A:$G,7,0),"")</f>
        <v/>
      </c>
    </row>
    <row r="1997" spans="2:12" x14ac:dyDescent="0.25">
      <c r="B1997" s="4">
        <f t="shared" si="66"/>
        <v>1900</v>
      </c>
      <c r="C1997" s="4">
        <f t="shared" si="67"/>
        <v>1</v>
      </c>
      <c r="G1997" s="4" t="s">
        <v>74</v>
      </c>
      <c r="I1997" s="24"/>
      <c r="J1997" s="4" t="str">
        <f>IFERROR(VLOOKUP(I1997,Config!$A:$B,2,0),"")</f>
        <v/>
      </c>
      <c r="L1997" s="4" t="str">
        <f>IFERROR(VLOOKUP(I1997,Config!$A:$G,7,0),"")</f>
        <v/>
      </c>
    </row>
    <row r="1998" spans="2:12" x14ac:dyDescent="0.25">
      <c r="B1998" s="4">
        <f t="shared" si="66"/>
        <v>1900</v>
      </c>
      <c r="C1998" s="4">
        <f t="shared" si="67"/>
        <v>1</v>
      </c>
      <c r="G1998" s="4" t="s">
        <v>74</v>
      </c>
      <c r="J1998" s="4" t="str">
        <f>IFERROR(VLOOKUP(I1998,Config!$A:$B,2,0),"")</f>
        <v/>
      </c>
      <c r="L1998" s="4" t="str">
        <f>IFERROR(VLOOKUP(I1998,Config!$A:$G,7,0),"")</f>
        <v/>
      </c>
    </row>
    <row r="1999" spans="2:12" x14ac:dyDescent="0.25">
      <c r="B1999" s="4">
        <f t="shared" si="66"/>
        <v>1900</v>
      </c>
      <c r="C1999" s="4">
        <f t="shared" si="67"/>
        <v>1</v>
      </c>
      <c r="G1999" s="4" t="s">
        <v>74</v>
      </c>
      <c r="J1999" s="4" t="str">
        <f>IFERROR(VLOOKUP(I1999,Config!$A:$B,2,0),"")</f>
        <v/>
      </c>
      <c r="L1999" s="4" t="str">
        <f>IFERROR(VLOOKUP(I1999,Config!$A:$G,7,0),"")</f>
        <v/>
      </c>
    </row>
    <row r="2000" spans="2:12" x14ac:dyDescent="0.25">
      <c r="B2000" s="4">
        <f t="shared" si="66"/>
        <v>1900</v>
      </c>
      <c r="C2000" s="4">
        <f t="shared" si="67"/>
        <v>1</v>
      </c>
      <c r="G2000" s="4" t="s">
        <v>74</v>
      </c>
      <c r="J2000" s="4" t="str">
        <f>IFERROR(VLOOKUP(I2000,Config!$A:$B,2,0),"")</f>
        <v/>
      </c>
      <c r="L2000" s="4" t="str">
        <f>IFERROR(VLOOKUP(I2000,Config!$A:$G,7,0),"")</f>
        <v/>
      </c>
    </row>
    <row r="2001" spans="2:12" x14ac:dyDescent="0.25">
      <c r="B2001" s="4">
        <f t="shared" si="66"/>
        <v>1900</v>
      </c>
      <c r="C2001" s="4">
        <f t="shared" si="67"/>
        <v>1</v>
      </c>
      <c r="G2001" s="4" t="s">
        <v>74</v>
      </c>
      <c r="I2001" s="24"/>
      <c r="J2001" s="4" t="str">
        <f>IFERROR(VLOOKUP(I2001,Config!$A:$B,2,0),"")</f>
        <v/>
      </c>
      <c r="L2001" s="4" t="str">
        <f>IFERROR(VLOOKUP(I2001,Config!$A:$G,7,0),"")</f>
        <v/>
      </c>
    </row>
    <row r="2002" spans="2:12" x14ac:dyDescent="0.25">
      <c r="B2002" s="4">
        <f t="shared" si="66"/>
        <v>1900</v>
      </c>
      <c r="C2002" s="4">
        <f t="shared" si="67"/>
        <v>1</v>
      </c>
      <c r="G2002" s="4" t="s">
        <v>74</v>
      </c>
      <c r="J2002" s="4" t="str">
        <f>IFERROR(VLOOKUP(I2002,Config!$A:$B,2,0),"")</f>
        <v/>
      </c>
      <c r="L2002" s="4" t="str">
        <f>IFERROR(VLOOKUP(I2002,Config!$A:$G,7,0),"")</f>
        <v/>
      </c>
    </row>
    <row r="2003" spans="2:12" x14ac:dyDescent="0.25">
      <c r="B2003" s="4">
        <f t="shared" si="66"/>
        <v>1900</v>
      </c>
      <c r="C2003" s="4">
        <f t="shared" si="67"/>
        <v>1</v>
      </c>
      <c r="G2003" s="4" t="s">
        <v>74</v>
      </c>
      <c r="J2003" s="4" t="str">
        <f>IFERROR(VLOOKUP(I2003,Config!$A:$B,2,0),"")</f>
        <v/>
      </c>
      <c r="L2003" s="4" t="str">
        <f>IFERROR(VLOOKUP(I2003,Config!$A:$G,7,0),"")</f>
        <v/>
      </c>
    </row>
    <row r="2004" spans="2:12" x14ac:dyDescent="0.25">
      <c r="B2004" s="4">
        <f t="shared" si="66"/>
        <v>1900</v>
      </c>
      <c r="C2004" s="4">
        <f t="shared" si="67"/>
        <v>1</v>
      </c>
      <c r="G2004" s="4" t="s">
        <v>74</v>
      </c>
      <c r="I2004" s="24"/>
      <c r="J2004" s="4" t="str">
        <f>IFERROR(VLOOKUP(I2004,Config!$A:$B,2,0),"")</f>
        <v/>
      </c>
      <c r="L2004" s="4" t="str">
        <f>IFERROR(VLOOKUP(I2004,Config!$A:$G,7,0),"")</f>
        <v/>
      </c>
    </row>
    <row r="2005" spans="2:12" x14ac:dyDescent="0.25">
      <c r="B2005" s="4">
        <f t="shared" ref="B2005:B2010" si="68">YEAR(D2005)</f>
        <v>1900</v>
      </c>
      <c r="C2005" s="4">
        <f t="shared" ref="C2005:C2010" si="69">MONTH(D2005)</f>
        <v>1</v>
      </c>
      <c r="G2005" s="4" t="s">
        <v>74</v>
      </c>
      <c r="J2005" s="4" t="str">
        <f>IFERROR(VLOOKUP(I2005,Config!$A:$B,2,0),"")</f>
        <v/>
      </c>
      <c r="L2005" s="4" t="str">
        <f>IFERROR(VLOOKUP(I2005,Config!$A:$G,7,0),"")</f>
        <v/>
      </c>
    </row>
    <row r="2006" spans="2:12" x14ac:dyDescent="0.25">
      <c r="B2006" s="4">
        <f t="shared" si="68"/>
        <v>1900</v>
      </c>
      <c r="C2006" s="4">
        <f t="shared" si="69"/>
        <v>1</v>
      </c>
      <c r="G2006" s="4" t="s">
        <v>74</v>
      </c>
      <c r="J2006" s="4" t="str">
        <f>IFERROR(VLOOKUP(I2006,Config!$A:$B,2,0),"")</f>
        <v/>
      </c>
      <c r="L2006" s="4" t="str">
        <f>IFERROR(VLOOKUP(I2006,Config!$A:$G,7,0),"")</f>
        <v/>
      </c>
    </row>
    <row r="2007" spans="2:12" x14ac:dyDescent="0.25">
      <c r="B2007" s="4">
        <f t="shared" si="68"/>
        <v>1900</v>
      </c>
      <c r="C2007" s="4">
        <f t="shared" si="69"/>
        <v>1</v>
      </c>
      <c r="G2007" s="4" t="s">
        <v>74</v>
      </c>
      <c r="J2007" s="4" t="str">
        <f>IFERROR(VLOOKUP(I2007,Config!$A:$B,2,0),"")</f>
        <v/>
      </c>
      <c r="L2007" s="4" t="str">
        <f>IFERROR(VLOOKUP(I2007,Config!$A:$G,7,0),"")</f>
        <v/>
      </c>
    </row>
    <row r="2008" spans="2:12" x14ac:dyDescent="0.25">
      <c r="B2008" s="4">
        <f t="shared" si="68"/>
        <v>1900</v>
      </c>
      <c r="C2008" s="4">
        <f t="shared" si="69"/>
        <v>1</v>
      </c>
      <c r="G2008" s="4" t="s">
        <v>74</v>
      </c>
      <c r="J2008" s="4" t="str">
        <f>IFERROR(VLOOKUP(I2008,Config!$A:$B,2,0),"")</f>
        <v/>
      </c>
      <c r="L2008" s="4" t="str">
        <f>IFERROR(VLOOKUP(I2008,Config!$A:$G,7,0),"")</f>
        <v/>
      </c>
    </row>
    <row r="2009" spans="2:12" x14ac:dyDescent="0.25">
      <c r="B2009" s="4">
        <f t="shared" si="68"/>
        <v>1900</v>
      </c>
      <c r="C2009" s="4">
        <f t="shared" si="69"/>
        <v>1</v>
      </c>
      <c r="G2009" s="4" t="s">
        <v>74</v>
      </c>
      <c r="J2009" s="4" t="str">
        <f>IFERROR(VLOOKUP(I2009,Config!$A:$B,2,0),"")</f>
        <v/>
      </c>
      <c r="L2009" s="4" t="str">
        <f>IFERROR(VLOOKUP(I2009,Config!$A:$G,7,0),"")</f>
        <v/>
      </c>
    </row>
    <row r="2010" spans="2:12" x14ac:dyDescent="0.25">
      <c r="B2010" s="4">
        <f t="shared" si="68"/>
        <v>1900</v>
      </c>
      <c r="C2010" s="4">
        <f t="shared" si="69"/>
        <v>1</v>
      </c>
      <c r="G2010" s="4" t="s">
        <v>74</v>
      </c>
      <c r="I2010" s="24"/>
      <c r="J2010" s="4" t="str">
        <f>IFERROR(VLOOKUP(I2010,Config!$A:$B,2,0),"")</f>
        <v/>
      </c>
      <c r="L2010" s="4" t="str">
        <f>IFERROR(VLOOKUP(I2010,Config!$A:$G,7,0),"")</f>
        <v/>
      </c>
    </row>
    <row r="2011" spans="2:12" x14ac:dyDescent="0.25">
      <c r="B2011" s="4">
        <f t="shared" ref="B2011:B2012" si="70">YEAR(D2011)</f>
        <v>1900</v>
      </c>
      <c r="C2011" s="4">
        <f t="shared" ref="C2011:C2012" si="71">MONTH(D2011)</f>
        <v>1</v>
      </c>
      <c r="G2011" s="4" t="s">
        <v>74</v>
      </c>
      <c r="I2011" s="24"/>
      <c r="J2011" s="4" t="str">
        <f>IFERROR(VLOOKUP(I2011,Config!$A:$B,2,0),"")</f>
        <v/>
      </c>
      <c r="L2011" s="4" t="str">
        <f>IFERROR(VLOOKUP(I2011,Config!$A:$G,7,0),"")</f>
        <v/>
      </c>
    </row>
    <row r="2012" spans="2:12" x14ac:dyDescent="0.25">
      <c r="B2012" s="4">
        <f t="shared" si="70"/>
        <v>1900</v>
      </c>
      <c r="C2012" s="4">
        <f t="shared" si="71"/>
        <v>1</v>
      </c>
      <c r="G2012" s="4" t="s">
        <v>74</v>
      </c>
      <c r="J2012" s="4" t="str">
        <f>IFERROR(VLOOKUP(I2012,Config!$A:$B,2,0),"")</f>
        <v/>
      </c>
      <c r="L2012" s="4" t="str">
        <f>IFERROR(VLOOKUP(I2012,Config!$A:$G,7,0),"")</f>
        <v/>
      </c>
    </row>
    <row r="2013" spans="2:12" x14ac:dyDescent="0.25">
      <c r="B2013" s="4">
        <f t="shared" ref="B2013:B2018" si="72">YEAR(D2013)</f>
        <v>1900</v>
      </c>
      <c r="C2013" s="4">
        <f t="shared" ref="C2013:C2018" si="73">MONTH(D2013)</f>
        <v>1</v>
      </c>
      <c r="G2013" s="4" t="s">
        <v>74</v>
      </c>
      <c r="J2013" s="4" t="str">
        <f>IFERROR(VLOOKUP(I2013,Config!$A:$B,2,0),"")</f>
        <v/>
      </c>
      <c r="L2013" s="4" t="str">
        <f>IFERROR(VLOOKUP(I2013,Config!$A:$G,7,0),"")</f>
        <v/>
      </c>
    </row>
    <row r="2014" spans="2:12" x14ac:dyDescent="0.25">
      <c r="B2014" s="4">
        <f t="shared" si="72"/>
        <v>1900</v>
      </c>
      <c r="C2014" s="4">
        <f t="shared" si="73"/>
        <v>1</v>
      </c>
      <c r="G2014" s="4" t="s">
        <v>74</v>
      </c>
      <c r="J2014" s="4" t="str">
        <f>IFERROR(VLOOKUP(I2014,Config!$A:$B,2,0),"")</f>
        <v/>
      </c>
      <c r="L2014" s="4" t="str">
        <f>IFERROR(VLOOKUP(I2014,Config!$A:$G,7,0),"")</f>
        <v/>
      </c>
    </row>
    <row r="2015" spans="2:12" x14ac:dyDescent="0.25">
      <c r="B2015" s="4">
        <f t="shared" si="72"/>
        <v>1900</v>
      </c>
      <c r="C2015" s="4">
        <f t="shared" si="73"/>
        <v>1</v>
      </c>
      <c r="G2015" s="4" t="s">
        <v>74</v>
      </c>
      <c r="J2015" s="4" t="str">
        <f>IFERROR(VLOOKUP(I2015,Config!$A:$B,2,0),"")</f>
        <v/>
      </c>
      <c r="L2015" s="4" t="str">
        <f>IFERROR(VLOOKUP(I2015,Config!$A:$G,7,0),"")</f>
        <v/>
      </c>
    </row>
    <row r="2016" spans="2:12" x14ac:dyDescent="0.25">
      <c r="B2016" s="4">
        <f t="shared" si="72"/>
        <v>1900</v>
      </c>
      <c r="C2016" s="4">
        <f t="shared" si="73"/>
        <v>1</v>
      </c>
      <c r="G2016" s="4" t="s">
        <v>74</v>
      </c>
      <c r="I2016" s="24"/>
      <c r="J2016" s="4" t="str">
        <f>IFERROR(VLOOKUP(I2016,Config!$A:$B,2,0),"")</f>
        <v/>
      </c>
      <c r="L2016" s="4" t="str">
        <f>IFERROR(VLOOKUP(I2016,Config!$A:$G,7,0),"")</f>
        <v/>
      </c>
    </row>
    <row r="2017" spans="2:12" x14ac:dyDescent="0.25">
      <c r="B2017" s="4">
        <f t="shared" si="72"/>
        <v>1900</v>
      </c>
      <c r="C2017" s="4">
        <f t="shared" si="73"/>
        <v>1</v>
      </c>
      <c r="G2017" s="4" t="s">
        <v>74</v>
      </c>
      <c r="J2017" s="4" t="str">
        <f>IFERROR(VLOOKUP(I2017,Config!$A:$B,2,0),"")</f>
        <v/>
      </c>
      <c r="L2017" s="4" t="str">
        <f>IFERROR(VLOOKUP(I2017,Config!$A:$G,7,0),"")</f>
        <v/>
      </c>
    </row>
    <row r="2018" spans="2:12" x14ac:dyDescent="0.25">
      <c r="B2018" s="4">
        <f t="shared" si="72"/>
        <v>1900</v>
      </c>
      <c r="C2018" s="4">
        <f t="shared" si="73"/>
        <v>1</v>
      </c>
      <c r="G2018" s="4" t="s">
        <v>74</v>
      </c>
      <c r="J2018" s="4" t="str">
        <f>IFERROR(VLOOKUP(I2018,Config!$A:$B,2,0),"")</f>
        <v/>
      </c>
      <c r="L2018" s="4" t="str">
        <f>IFERROR(VLOOKUP(I2018,Config!$A:$G,7,0),"")</f>
        <v/>
      </c>
    </row>
    <row r="2019" spans="2:12" x14ac:dyDescent="0.25">
      <c r="B2019" s="4">
        <f t="shared" ref="B2019:B2026" si="74">YEAR(D2019)</f>
        <v>1900</v>
      </c>
      <c r="C2019" s="4">
        <f t="shared" ref="C2019:C2026" si="75">MONTH(D2019)</f>
        <v>1</v>
      </c>
      <c r="G2019" s="4" t="s">
        <v>74</v>
      </c>
      <c r="J2019" s="4" t="str">
        <f>IFERROR(VLOOKUP(I2019,Config!$A:$B,2,0),"")</f>
        <v/>
      </c>
      <c r="L2019" s="4" t="str">
        <f>IFERROR(VLOOKUP(I2019,Config!$A:$G,7,0),"")</f>
        <v/>
      </c>
    </row>
    <row r="2020" spans="2:12" x14ac:dyDescent="0.25">
      <c r="B2020" s="4">
        <f t="shared" si="74"/>
        <v>1900</v>
      </c>
      <c r="C2020" s="4">
        <f t="shared" si="75"/>
        <v>1</v>
      </c>
      <c r="G2020" s="4" t="s">
        <v>74</v>
      </c>
      <c r="J2020" s="4" t="str">
        <f>IFERROR(VLOOKUP(I2020,Config!$A:$B,2,0),"")</f>
        <v/>
      </c>
      <c r="L2020" s="4" t="str">
        <f>IFERROR(VLOOKUP(I2020,Config!$A:$G,7,0),"")</f>
        <v/>
      </c>
    </row>
    <row r="2021" spans="2:12" x14ac:dyDescent="0.25">
      <c r="B2021" s="4">
        <f t="shared" si="74"/>
        <v>1900</v>
      </c>
      <c r="C2021" s="4">
        <f t="shared" si="75"/>
        <v>1</v>
      </c>
      <c r="G2021" s="4" t="s">
        <v>74</v>
      </c>
      <c r="I2021" s="24"/>
      <c r="J2021" s="4" t="str">
        <f>IFERROR(VLOOKUP(I2021,Config!$A:$B,2,0),"")</f>
        <v/>
      </c>
      <c r="L2021" s="4" t="str">
        <f>IFERROR(VLOOKUP(I2021,Config!$A:$G,7,0),"")</f>
        <v/>
      </c>
    </row>
    <row r="2022" spans="2:12" x14ac:dyDescent="0.25">
      <c r="B2022" s="4">
        <f t="shared" si="74"/>
        <v>1900</v>
      </c>
      <c r="C2022" s="4">
        <f t="shared" si="75"/>
        <v>1</v>
      </c>
      <c r="G2022" s="4" t="s">
        <v>74</v>
      </c>
      <c r="J2022" s="4" t="str">
        <f>IFERROR(VLOOKUP(I2022,Config!$A:$B,2,0),"")</f>
        <v/>
      </c>
      <c r="L2022" s="4" t="str">
        <f>IFERROR(VLOOKUP(I2022,Config!$A:$G,7,0),"")</f>
        <v/>
      </c>
    </row>
    <row r="2023" spans="2:12" x14ac:dyDescent="0.25">
      <c r="B2023" s="4">
        <f t="shared" si="74"/>
        <v>1900</v>
      </c>
      <c r="C2023" s="4">
        <f t="shared" si="75"/>
        <v>1</v>
      </c>
      <c r="G2023" s="4" t="s">
        <v>74</v>
      </c>
      <c r="J2023" s="4" t="str">
        <f>IFERROR(VLOOKUP(I2023,Config!$A:$B,2,0),"")</f>
        <v/>
      </c>
      <c r="L2023" s="4" t="str">
        <f>IFERROR(VLOOKUP(I2023,Config!$A:$G,7,0),"")</f>
        <v/>
      </c>
    </row>
    <row r="2024" spans="2:12" x14ac:dyDescent="0.25">
      <c r="B2024" s="4">
        <f t="shared" si="74"/>
        <v>1900</v>
      </c>
      <c r="C2024" s="4">
        <f t="shared" si="75"/>
        <v>1</v>
      </c>
      <c r="G2024" s="4" t="s">
        <v>74</v>
      </c>
      <c r="J2024" s="4" t="str">
        <f>IFERROR(VLOOKUP(I2024,Config!$A:$B,2,0),"")</f>
        <v/>
      </c>
      <c r="L2024" s="4" t="str">
        <f>IFERROR(VLOOKUP(I2024,Config!$A:$G,7,0),"")</f>
        <v/>
      </c>
    </row>
    <row r="2025" spans="2:12" x14ac:dyDescent="0.25">
      <c r="B2025" s="4">
        <f t="shared" si="74"/>
        <v>1900</v>
      </c>
      <c r="C2025" s="4">
        <f t="shared" si="75"/>
        <v>1</v>
      </c>
      <c r="G2025" s="4" t="s">
        <v>74</v>
      </c>
      <c r="J2025" s="4" t="str">
        <f>IFERROR(VLOOKUP(I2025,Config!$A:$B,2,0),"")</f>
        <v/>
      </c>
      <c r="L2025" s="4" t="str">
        <f>IFERROR(VLOOKUP(I2025,Config!$A:$G,7,0),"")</f>
        <v/>
      </c>
    </row>
    <row r="2026" spans="2:12" x14ac:dyDescent="0.25">
      <c r="B2026" s="4">
        <f t="shared" si="74"/>
        <v>1900</v>
      </c>
      <c r="C2026" s="4">
        <f t="shared" si="75"/>
        <v>1</v>
      </c>
      <c r="G2026" s="4" t="s">
        <v>74</v>
      </c>
      <c r="I2026" s="24"/>
      <c r="J2026" s="4" t="str">
        <f>IFERROR(VLOOKUP(I2026,Config!$A:$B,2,0),"")</f>
        <v/>
      </c>
      <c r="L2026" s="4" t="str">
        <f>IFERROR(VLOOKUP(I2026,Config!$A:$G,7,0),"")</f>
        <v/>
      </c>
    </row>
    <row r="2027" spans="2:12" x14ac:dyDescent="0.25">
      <c r="G2027" s="4" t="s">
        <v>74</v>
      </c>
      <c r="J2027" s="4" t="str">
        <f>IFERROR(VLOOKUP(I2027,Config!$A:$B,2,0),"")</f>
        <v/>
      </c>
    </row>
    <row r="2028" spans="2:12" x14ac:dyDescent="0.25">
      <c r="G2028" s="4" t="s">
        <v>74</v>
      </c>
      <c r="J2028" s="4" t="str">
        <f>IFERROR(VLOOKUP(I2028,Config!$A:$B,2,0),"")</f>
        <v/>
      </c>
    </row>
    <row r="2029" spans="2:12" x14ac:dyDescent="0.25">
      <c r="G2029" s="4" t="s">
        <v>74</v>
      </c>
      <c r="J2029" s="4" t="str">
        <f>IFERROR(VLOOKUP(I2029,Config!$A:$B,2,0),"")</f>
        <v/>
      </c>
    </row>
    <row r="2030" spans="2:12" x14ac:dyDescent="0.25">
      <c r="G2030" s="4" t="s">
        <v>74</v>
      </c>
      <c r="J2030" s="4" t="str">
        <f>IFERROR(VLOOKUP(I2030,Config!$A:$B,2,0),"")</f>
        <v/>
      </c>
    </row>
    <row r="2031" spans="2:12" x14ac:dyDescent="0.25">
      <c r="G2031" s="4" t="s">
        <v>74</v>
      </c>
      <c r="J2031" s="4" t="str">
        <f>IFERROR(VLOOKUP(I2031,Config!$A:$B,2,0),"")</f>
        <v/>
      </c>
    </row>
    <row r="2032" spans="2:12" x14ac:dyDescent="0.25">
      <c r="G2032" s="4" t="s">
        <v>74</v>
      </c>
      <c r="J2032" s="4" t="str">
        <f>IFERROR(VLOOKUP(I2032,Config!$A:$B,2,0),"")</f>
        <v/>
      </c>
    </row>
    <row r="2033" spans="7:10" x14ac:dyDescent="0.25">
      <c r="G2033" s="4" t="s">
        <v>74</v>
      </c>
      <c r="J2033" s="4" t="str">
        <f>IFERROR(VLOOKUP(I2033,Config!$A:$B,2,0),"")</f>
        <v/>
      </c>
    </row>
    <row r="2034" spans="7:10" x14ac:dyDescent="0.25">
      <c r="G2034" s="4" t="s">
        <v>74</v>
      </c>
      <c r="J2034" s="4" t="str">
        <f>IFERROR(VLOOKUP(I2034,Config!$A:$B,2,0),"")</f>
        <v/>
      </c>
    </row>
    <row r="2035" spans="7:10" x14ac:dyDescent="0.25">
      <c r="G2035" s="4" t="s">
        <v>74</v>
      </c>
      <c r="J2035" s="4" t="str">
        <f>IFERROR(VLOOKUP(I2035,Config!$A:$B,2,0),"")</f>
        <v/>
      </c>
    </row>
    <row r="2036" spans="7:10" x14ac:dyDescent="0.25">
      <c r="G2036" s="4" t="s">
        <v>74</v>
      </c>
      <c r="J2036" s="4" t="str">
        <f>IFERROR(VLOOKUP(I2036,Config!$A:$B,2,0),"")</f>
        <v/>
      </c>
    </row>
    <row r="2037" spans="7:10" x14ac:dyDescent="0.25">
      <c r="G2037" s="4" t="s">
        <v>74</v>
      </c>
      <c r="J2037" s="4" t="str">
        <f>IFERROR(VLOOKUP(I2037,Config!$A:$B,2,0),"")</f>
        <v/>
      </c>
    </row>
    <row r="2038" spans="7:10" x14ac:dyDescent="0.25">
      <c r="G2038" s="4" t="s">
        <v>74</v>
      </c>
      <c r="J2038" s="4" t="str">
        <f>IFERROR(VLOOKUP(I2038,Config!$A:$B,2,0),"")</f>
        <v/>
      </c>
    </row>
    <row r="2039" spans="7:10" x14ac:dyDescent="0.25">
      <c r="G2039" s="4" t="s">
        <v>74</v>
      </c>
      <c r="J2039" s="4" t="str">
        <f>IFERROR(VLOOKUP(I2039,Config!$A:$B,2,0),"")</f>
        <v/>
      </c>
    </row>
    <row r="2040" spans="7:10" x14ac:dyDescent="0.25">
      <c r="G2040" s="4" t="s">
        <v>74</v>
      </c>
      <c r="J2040" s="4" t="str">
        <f>IFERROR(VLOOKUP(I2040,Config!$A:$B,2,0),"")</f>
        <v/>
      </c>
    </row>
    <row r="2041" spans="7:10" x14ac:dyDescent="0.25">
      <c r="G2041" s="4" t="s">
        <v>74</v>
      </c>
      <c r="J2041" s="4" t="str">
        <f>IFERROR(VLOOKUP(I2041,Config!$A:$B,2,0),"")</f>
        <v/>
      </c>
    </row>
    <row r="2042" spans="7:10" x14ac:dyDescent="0.25">
      <c r="G2042" s="4" t="s">
        <v>74</v>
      </c>
      <c r="J2042" s="4" t="str">
        <f>IFERROR(VLOOKUP(I2042,Config!$A:$B,2,0),"")</f>
        <v/>
      </c>
    </row>
    <row r="2043" spans="7:10" x14ac:dyDescent="0.25">
      <c r="G2043" s="4" t="s">
        <v>74</v>
      </c>
      <c r="J2043" s="4" t="str">
        <f>IFERROR(VLOOKUP(I2043,Config!$A:$B,2,0),"")</f>
        <v/>
      </c>
    </row>
    <row r="2044" spans="7:10" x14ac:dyDescent="0.25">
      <c r="G2044" s="4" t="s">
        <v>74</v>
      </c>
      <c r="J2044" s="4" t="str">
        <f>IFERROR(VLOOKUP(I2044,Config!$A:$B,2,0),"")</f>
        <v/>
      </c>
    </row>
    <row r="2045" spans="7:10" x14ac:dyDescent="0.25">
      <c r="G2045" s="4" t="s">
        <v>74</v>
      </c>
      <c r="J2045" s="4" t="str">
        <f>IFERROR(VLOOKUP(I2045,Config!$A:$B,2,0),"")</f>
        <v/>
      </c>
    </row>
    <row r="2046" spans="7:10" x14ac:dyDescent="0.25">
      <c r="G2046" s="4" t="s">
        <v>74</v>
      </c>
      <c r="J2046" s="4" t="str">
        <f>IFERROR(VLOOKUP(I2046,Config!$A:$B,2,0),"")</f>
        <v/>
      </c>
    </row>
    <row r="2047" spans="7:10" x14ac:dyDescent="0.25">
      <c r="G2047" s="4" t="s">
        <v>74</v>
      </c>
      <c r="J2047" s="4" t="str">
        <f>IFERROR(VLOOKUP(I2047,Config!$A:$B,2,0),"")</f>
        <v/>
      </c>
    </row>
    <row r="2048" spans="7:10" x14ac:dyDescent="0.25">
      <c r="G2048" s="4" t="s">
        <v>74</v>
      </c>
      <c r="J2048" s="4" t="str">
        <f>IFERROR(VLOOKUP(I2048,Config!$A:$B,2,0),"")</f>
        <v/>
      </c>
    </row>
    <row r="2049" spans="7:10" x14ac:dyDescent="0.25">
      <c r="G2049" s="4" t="s">
        <v>74</v>
      </c>
      <c r="J2049" s="4" t="str">
        <f>IFERROR(VLOOKUP(I2049,Config!$A:$B,2,0),"")</f>
        <v/>
      </c>
    </row>
    <row r="2050" spans="7:10" x14ac:dyDescent="0.25">
      <c r="G2050" s="4" t="s">
        <v>74</v>
      </c>
      <c r="J2050" s="4" t="str">
        <f>IFERROR(VLOOKUP(I2050,Config!$A:$B,2,0),"")</f>
        <v/>
      </c>
    </row>
    <row r="2051" spans="7:10" x14ac:dyDescent="0.25">
      <c r="G2051" s="4" t="s">
        <v>74</v>
      </c>
      <c r="J2051" s="4" t="str">
        <f>IFERROR(VLOOKUP(I2051,Config!$A:$B,2,0),"")</f>
        <v/>
      </c>
    </row>
    <row r="2052" spans="7:10" x14ac:dyDescent="0.25">
      <c r="G2052" s="4" t="s">
        <v>74</v>
      </c>
      <c r="J2052" s="4" t="str">
        <f>IFERROR(VLOOKUP(I2052,Config!$A:$B,2,0),"")</f>
        <v/>
      </c>
    </row>
    <row r="2053" spans="7:10" x14ac:dyDescent="0.25">
      <c r="G2053" s="4" t="s">
        <v>74</v>
      </c>
      <c r="J2053" s="4" t="str">
        <f>IFERROR(VLOOKUP(I2053,Config!$A:$B,2,0),"")</f>
        <v/>
      </c>
    </row>
    <row r="2054" spans="7:10" x14ac:dyDescent="0.25">
      <c r="G2054" s="4" t="s">
        <v>74</v>
      </c>
      <c r="J2054" s="4" t="str">
        <f>IFERROR(VLOOKUP(I2054,Config!$A:$B,2,0),"")</f>
        <v/>
      </c>
    </row>
    <row r="2055" spans="7:10" x14ac:dyDescent="0.25">
      <c r="G2055" s="4" t="s">
        <v>74</v>
      </c>
      <c r="J2055" s="4" t="str">
        <f>IFERROR(VLOOKUP(I2055,Config!$A:$B,2,0),"")</f>
        <v/>
      </c>
    </row>
    <row r="2056" spans="7:10" x14ac:dyDescent="0.25">
      <c r="G2056" s="4" t="s">
        <v>74</v>
      </c>
      <c r="J2056" s="4" t="str">
        <f>IFERROR(VLOOKUP(I2056,Config!$A:$B,2,0),"")</f>
        <v/>
      </c>
    </row>
    <row r="2057" spans="7:10" x14ac:dyDescent="0.25">
      <c r="G2057" s="4" t="s">
        <v>74</v>
      </c>
      <c r="J2057" s="4" t="str">
        <f>IFERROR(VLOOKUP(I2057,Config!$A:$B,2,0),"")</f>
        <v/>
      </c>
    </row>
    <row r="2058" spans="7:10" x14ac:dyDescent="0.25">
      <c r="G2058" s="4" t="s">
        <v>74</v>
      </c>
      <c r="J2058" s="4" t="str">
        <f>IFERROR(VLOOKUP(I2058,Config!$A:$B,2,0),"")</f>
        <v/>
      </c>
    </row>
    <row r="2059" spans="7:10" x14ac:dyDescent="0.25">
      <c r="G2059" s="4" t="s">
        <v>74</v>
      </c>
      <c r="J2059" s="4" t="str">
        <f>IFERROR(VLOOKUP(I2059,Config!$A:$B,2,0),"")</f>
        <v/>
      </c>
    </row>
    <row r="2060" spans="7:10" x14ac:dyDescent="0.25">
      <c r="G2060" s="4" t="s">
        <v>74</v>
      </c>
      <c r="J2060" s="4" t="str">
        <f>IFERROR(VLOOKUP(I2060,Config!$A:$B,2,0),"")</f>
        <v/>
      </c>
    </row>
    <row r="2061" spans="7:10" x14ac:dyDescent="0.25">
      <c r="G2061" s="4" t="s">
        <v>74</v>
      </c>
      <c r="J2061" s="4" t="str">
        <f>IFERROR(VLOOKUP(I2061,Config!$A:$B,2,0),"")</f>
        <v/>
      </c>
    </row>
    <row r="2062" spans="7:10" x14ac:dyDescent="0.25">
      <c r="G2062" s="4" t="s">
        <v>74</v>
      </c>
      <c r="J2062" s="4" t="str">
        <f>IFERROR(VLOOKUP(I2062,Config!$A:$B,2,0),"")</f>
        <v/>
      </c>
    </row>
    <row r="2063" spans="7:10" x14ac:dyDescent="0.25">
      <c r="G2063" s="4" t="s">
        <v>74</v>
      </c>
      <c r="J2063" s="4" t="str">
        <f>IFERROR(VLOOKUP(I2063,Config!$A:$B,2,0),"")</f>
        <v/>
      </c>
    </row>
    <row r="2064" spans="7:10" x14ac:dyDescent="0.25">
      <c r="G2064" s="4" t="s">
        <v>74</v>
      </c>
      <c r="J2064" s="4" t="str">
        <f>IFERROR(VLOOKUP(I2064,Config!$A:$B,2,0),"")</f>
        <v/>
      </c>
    </row>
    <row r="2065" spans="7:10" x14ac:dyDescent="0.25">
      <c r="G2065" s="4" t="s">
        <v>74</v>
      </c>
      <c r="J2065" s="4" t="str">
        <f>IFERROR(VLOOKUP(I2065,Config!$A:$B,2,0),"")</f>
        <v/>
      </c>
    </row>
    <row r="2066" spans="7:10" x14ac:dyDescent="0.25">
      <c r="G2066" s="4" t="s">
        <v>74</v>
      </c>
      <c r="J2066" s="4" t="str">
        <f>IFERROR(VLOOKUP(I2066,Config!$A:$B,2,0),"")</f>
        <v/>
      </c>
    </row>
    <row r="2067" spans="7:10" x14ac:dyDescent="0.25">
      <c r="G2067" s="4" t="s">
        <v>74</v>
      </c>
      <c r="J2067" s="4" t="str">
        <f>IFERROR(VLOOKUP(I2067,Config!$A:$B,2,0),"")</f>
        <v/>
      </c>
    </row>
    <row r="2068" spans="7:10" x14ac:dyDescent="0.25">
      <c r="G2068" s="4" t="s">
        <v>74</v>
      </c>
      <c r="J2068" s="4" t="str">
        <f>IFERROR(VLOOKUP(I2068,Config!$A:$B,2,0),"")</f>
        <v/>
      </c>
    </row>
    <row r="2069" spans="7:10" x14ac:dyDescent="0.25">
      <c r="G2069" s="4" t="s">
        <v>74</v>
      </c>
      <c r="J2069" s="4" t="str">
        <f>IFERROR(VLOOKUP(I2069,Config!$A:$B,2,0),"")</f>
        <v/>
      </c>
    </row>
    <row r="2070" spans="7:10" x14ac:dyDescent="0.25">
      <c r="G2070" s="4" t="s">
        <v>74</v>
      </c>
      <c r="J2070" s="4" t="str">
        <f>IFERROR(VLOOKUP(I2070,Config!$A:$B,2,0),"")</f>
        <v/>
      </c>
    </row>
    <row r="2071" spans="7:10" x14ac:dyDescent="0.25">
      <c r="G2071" s="4" t="s">
        <v>74</v>
      </c>
      <c r="J2071" s="4" t="str">
        <f>IFERROR(VLOOKUP(I2071,Config!$A:$B,2,0),"")</f>
        <v/>
      </c>
    </row>
    <row r="2072" spans="7:10" x14ac:dyDescent="0.25">
      <c r="G2072" s="4" t="s">
        <v>74</v>
      </c>
      <c r="J2072" s="4" t="str">
        <f>IFERROR(VLOOKUP(I2072,Config!$A:$B,2,0),"")</f>
        <v/>
      </c>
    </row>
    <row r="2073" spans="7:10" x14ac:dyDescent="0.25">
      <c r="G2073" s="4" t="s">
        <v>74</v>
      </c>
      <c r="J2073" s="4" t="str">
        <f>IFERROR(VLOOKUP(I2073,Config!$A:$B,2,0),"")</f>
        <v/>
      </c>
    </row>
    <row r="2074" spans="7:10" x14ac:dyDescent="0.25">
      <c r="G2074" s="4" t="s">
        <v>74</v>
      </c>
      <c r="J2074" s="4" t="str">
        <f>IFERROR(VLOOKUP(I2074,Config!$A:$B,2,0),"")</f>
        <v/>
      </c>
    </row>
    <row r="2075" spans="7:10" x14ac:dyDescent="0.25">
      <c r="G2075" s="4" t="s">
        <v>74</v>
      </c>
      <c r="J2075" s="4" t="str">
        <f>IFERROR(VLOOKUP(I2075,Config!$A:$B,2,0),"")</f>
        <v/>
      </c>
    </row>
    <row r="2076" spans="7:10" x14ac:dyDescent="0.25">
      <c r="G2076" s="4" t="s">
        <v>74</v>
      </c>
      <c r="J2076" s="4" t="str">
        <f>IFERROR(VLOOKUP(I2076,Config!$A:$B,2,0),"")</f>
        <v/>
      </c>
    </row>
    <row r="2077" spans="7:10" x14ac:dyDescent="0.25">
      <c r="G2077" s="4" t="s">
        <v>74</v>
      </c>
      <c r="J2077" s="4" t="str">
        <f>IFERROR(VLOOKUP(I2077,Config!$A:$B,2,0),"")</f>
        <v/>
      </c>
    </row>
    <row r="2078" spans="7:10" x14ac:dyDescent="0.25">
      <c r="G2078" s="4" t="s">
        <v>74</v>
      </c>
      <c r="J2078" s="4" t="str">
        <f>IFERROR(VLOOKUP(I2078,Config!$A:$B,2,0),"")</f>
        <v/>
      </c>
    </row>
    <row r="2079" spans="7:10" x14ac:dyDescent="0.25">
      <c r="G2079" s="4" t="s">
        <v>74</v>
      </c>
      <c r="J2079" s="4" t="str">
        <f>IFERROR(VLOOKUP(I2079,Config!$A:$B,2,0),"")</f>
        <v/>
      </c>
    </row>
    <row r="2080" spans="7:10" x14ac:dyDescent="0.25">
      <c r="G2080" s="4" t="s">
        <v>74</v>
      </c>
      <c r="J2080" s="4" t="str">
        <f>IFERROR(VLOOKUP(I2080,Config!$A:$B,2,0),"")</f>
        <v/>
      </c>
    </row>
    <row r="2081" spans="7:10" x14ac:dyDescent="0.25">
      <c r="G2081" s="4" t="s">
        <v>74</v>
      </c>
      <c r="J2081" s="4" t="str">
        <f>IFERROR(VLOOKUP(I2081,Config!$A:$B,2,0),"")</f>
        <v/>
      </c>
    </row>
    <row r="2082" spans="7:10" x14ac:dyDescent="0.25">
      <c r="G2082" s="4" t="s">
        <v>74</v>
      </c>
      <c r="J2082" s="4" t="str">
        <f>IFERROR(VLOOKUP(I2082,Config!$A:$B,2,0),"")</f>
        <v/>
      </c>
    </row>
    <row r="2083" spans="7:10" x14ac:dyDescent="0.25">
      <c r="G2083" s="4" t="s">
        <v>74</v>
      </c>
      <c r="J2083" s="4" t="str">
        <f>IFERROR(VLOOKUP(I2083,Config!$A:$B,2,0),"")</f>
        <v/>
      </c>
    </row>
    <row r="2084" spans="7:10" x14ac:dyDescent="0.25">
      <c r="G2084" s="4" t="s">
        <v>74</v>
      </c>
      <c r="J2084" s="4" t="str">
        <f>IFERROR(VLOOKUP(I2084,Config!$A:$B,2,0),"")</f>
        <v/>
      </c>
    </row>
    <row r="2085" spans="7:10" x14ac:dyDescent="0.25">
      <c r="G2085" s="4" t="s">
        <v>74</v>
      </c>
      <c r="J2085" s="4" t="str">
        <f>IFERROR(VLOOKUP(I2085,Config!$A:$B,2,0),"")</f>
        <v/>
      </c>
    </row>
    <row r="2086" spans="7:10" x14ac:dyDescent="0.25">
      <c r="G2086" s="4" t="s">
        <v>74</v>
      </c>
      <c r="J2086" s="4" t="str">
        <f>IFERROR(VLOOKUP(I2086,Config!$A:$B,2,0),"")</f>
        <v/>
      </c>
    </row>
    <row r="2087" spans="7:10" x14ac:dyDescent="0.25">
      <c r="G2087" s="4" t="s">
        <v>74</v>
      </c>
      <c r="J2087" s="4" t="str">
        <f>IFERROR(VLOOKUP(I2087,Config!$A:$B,2,0),"")</f>
        <v/>
      </c>
    </row>
    <row r="2088" spans="7:10" x14ac:dyDescent="0.25">
      <c r="G2088" s="4" t="s">
        <v>74</v>
      </c>
      <c r="J2088" s="4" t="str">
        <f>IFERROR(VLOOKUP(I2088,Config!$A:$B,2,0),"")</f>
        <v/>
      </c>
    </row>
    <row r="2089" spans="7:10" x14ac:dyDescent="0.25">
      <c r="G2089" s="4" t="s">
        <v>74</v>
      </c>
      <c r="J2089" s="4" t="str">
        <f>IFERROR(VLOOKUP(I2089,Config!$A:$B,2,0),"")</f>
        <v/>
      </c>
    </row>
    <row r="2090" spans="7:10" x14ac:dyDescent="0.25">
      <c r="G2090" s="4" t="s">
        <v>74</v>
      </c>
      <c r="J2090" s="4" t="str">
        <f>IFERROR(VLOOKUP(I2090,Config!$A:$B,2,0),"")</f>
        <v/>
      </c>
    </row>
    <row r="2091" spans="7:10" x14ac:dyDescent="0.25">
      <c r="G2091" s="4" t="s">
        <v>74</v>
      </c>
      <c r="J2091" s="4" t="str">
        <f>IFERROR(VLOOKUP(I2091,Config!$A:$B,2,0),"")</f>
        <v/>
      </c>
    </row>
    <row r="2092" spans="7:10" x14ac:dyDescent="0.25">
      <c r="G2092" s="4" t="s">
        <v>74</v>
      </c>
      <c r="J2092" s="4" t="str">
        <f>IFERROR(VLOOKUP(I2092,Config!$A:$B,2,0),"")</f>
        <v/>
      </c>
    </row>
    <row r="2093" spans="7:10" x14ac:dyDescent="0.25">
      <c r="G2093" s="4" t="s">
        <v>74</v>
      </c>
      <c r="J2093" s="4" t="str">
        <f>IFERROR(VLOOKUP(I2093,Config!$A:$B,2,0),"")</f>
        <v/>
      </c>
    </row>
    <row r="2094" spans="7:10" x14ac:dyDescent="0.25">
      <c r="G2094" s="4" t="s">
        <v>74</v>
      </c>
      <c r="J2094" s="4" t="str">
        <f>IFERROR(VLOOKUP(I2094,Config!$A:$B,2,0),"")</f>
        <v/>
      </c>
    </row>
    <row r="2095" spans="7:10" x14ac:dyDescent="0.25">
      <c r="G2095" s="4" t="s">
        <v>74</v>
      </c>
      <c r="J2095" s="4" t="str">
        <f>IFERROR(VLOOKUP(I2095,Config!$A:$B,2,0),"")</f>
        <v/>
      </c>
    </row>
    <row r="2096" spans="7:10" x14ac:dyDescent="0.25">
      <c r="G2096" s="4" t="s">
        <v>74</v>
      </c>
      <c r="J2096" s="4" t="str">
        <f>IFERROR(VLOOKUP(I2096,Config!$A:$B,2,0),"")</f>
        <v/>
      </c>
    </row>
    <row r="2097" spans="7:10" x14ac:dyDescent="0.25">
      <c r="G2097" s="4" t="s">
        <v>74</v>
      </c>
      <c r="J2097" s="4" t="str">
        <f>IFERROR(VLOOKUP(I2097,Config!$A:$B,2,0),"")</f>
        <v/>
      </c>
    </row>
    <row r="2098" spans="7:10" x14ac:dyDescent="0.25">
      <c r="G2098" s="4" t="s">
        <v>74</v>
      </c>
      <c r="J2098" s="4" t="str">
        <f>IFERROR(VLOOKUP(I2098,Config!$A:$B,2,0),"")</f>
        <v/>
      </c>
    </row>
    <row r="2099" spans="7:10" x14ac:dyDescent="0.25">
      <c r="G2099" s="4" t="s">
        <v>74</v>
      </c>
      <c r="J2099" s="4" t="str">
        <f>IFERROR(VLOOKUP(I2099,Config!$A:$B,2,0),"")</f>
        <v/>
      </c>
    </row>
    <row r="2100" spans="7:10" x14ac:dyDescent="0.25">
      <c r="G2100" s="4" t="s">
        <v>74</v>
      </c>
      <c r="J2100" s="4" t="str">
        <f>IFERROR(VLOOKUP(I2100,Config!$A:$B,2,0),"")</f>
        <v/>
      </c>
    </row>
    <row r="2101" spans="7:10" x14ac:dyDescent="0.25">
      <c r="G2101" s="4" t="s">
        <v>74</v>
      </c>
      <c r="J2101" s="4" t="str">
        <f>IFERROR(VLOOKUP(I2101,Config!$A:$B,2,0),"")</f>
        <v/>
      </c>
    </row>
    <row r="2102" spans="7:10" x14ac:dyDescent="0.25">
      <c r="G2102" s="4" t="s">
        <v>74</v>
      </c>
      <c r="J2102" s="4" t="str">
        <f>IFERROR(VLOOKUP(I2102,Config!$A:$B,2,0),"")</f>
        <v/>
      </c>
    </row>
    <row r="2103" spans="7:10" x14ac:dyDescent="0.25">
      <c r="G2103" s="4" t="s">
        <v>74</v>
      </c>
      <c r="J2103" s="4" t="str">
        <f>IFERROR(VLOOKUP(I2103,Config!$A:$B,2,0),"")</f>
        <v/>
      </c>
    </row>
    <row r="2104" spans="7:10" x14ac:dyDescent="0.25">
      <c r="G2104" s="4" t="s">
        <v>74</v>
      </c>
      <c r="J2104" s="4" t="str">
        <f>IFERROR(VLOOKUP(I2104,Config!$A:$B,2,0),"")</f>
        <v/>
      </c>
    </row>
    <row r="2105" spans="7:10" x14ac:dyDescent="0.25">
      <c r="G2105" s="4" t="s">
        <v>74</v>
      </c>
      <c r="J2105" s="4" t="str">
        <f>IFERROR(VLOOKUP(I2105,Config!$A:$B,2,0),"")</f>
        <v/>
      </c>
    </row>
    <row r="2106" spans="7:10" x14ac:dyDescent="0.25">
      <c r="G2106" s="4" t="s">
        <v>74</v>
      </c>
      <c r="J2106" s="4" t="str">
        <f>IFERROR(VLOOKUP(I2106,Config!$A:$B,2,0),"")</f>
        <v/>
      </c>
    </row>
    <row r="2107" spans="7:10" x14ac:dyDescent="0.25">
      <c r="G2107" s="4" t="s">
        <v>74</v>
      </c>
      <c r="J2107" s="4" t="str">
        <f>IFERROR(VLOOKUP(I2107,Config!$A:$B,2,0),"")</f>
        <v/>
      </c>
    </row>
    <row r="2108" spans="7:10" x14ac:dyDescent="0.25">
      <c r="G2108" s="4" t="s">
        <v>74</v>
      </c>
      <c r="J2108" s="4" t="str">
        <f>IFERROR(VLOOKUP(I2108,Config!$A:$B,2,0),"")</f>
        <v/>
      </c>
    </row>
    <row r="2109" spans="7:10" x14ac:dyDescent="0.25">
      <c r="G2109" s="4" t="s">
        <v>74</v>
      </c>
      <c r="J2109" s="4" t="str">
        <f>IFERROR(VLOOKUP(I2109,Config!$A:$B,2,0),"")</f>
        <v/>
      </c>
    </row>
    <row r="2110" spans="7:10" x14ac:dyDescent="0.25">
      <c r="G2110" s="4" t="s">
        <v>74</v>
      </c>
      <c r="J2110" s="4" t="str">
        <f>IFERROR(VLOOKUP(I2110,Config!$A:$B,2,0),"")</f>
        <v/>
      </c>
    </row>
    <row r="2111" spans="7:10" x14ac:dyDescent="0.25">
      <c r="G2111" s="4" t="s">
        <v>74</v>
      </c>
      <c r="J2111" s="4" t="str">
        <f>IFERROR(VLOOKUP(I2111,Config!$A:$B,2,0),"")</f>
        <v/>
      </c>
    </row>
    <row r="2112" spans="7:10" x14ac:dyDescent="0.25">
      <c r="G2112" s="4" t="s">
        <v>74</v>
      </c>
      <c r="J2112" s="4" t="str">
        <f>IFERROR(VLOOKUP(I2112,Config!$A:$B,2,0),"")</f>
        <v/>
      </c>
    </row>
    <row r="2113" spans="7:10" x14ac:dyDescent="0.25">
      <c r="G2113" s="4" t="s">
        <v>74</v>
      </c>
      <c r="J2113" s="4" t="str">
        <f>IFERROR(VLOOKUP(I2113,Config!$A:$B,2,0),"")</f>
        <v/>
      </c>
    </row>
    <row r="2114" spans="7:10" x14ac:dyDescent="0.25">
      <c r="G2114" s="4" t="s">
        <v>74</v>
      </c>
      <c r="J2114" s="4" t="str">
        <f>IFERROR(VLOOKUP(I2114,Config!$A:$B,2,0),"")</f>
        <v/>
      </c>
    </row>
    <row r="2115" spans="7:10" x14ac:dyDescent="0.25">
      <c r="G2115" s="4" t="s">
        <v>74</v>
      </c>
      <c r="J2115" s="4" t="str">
        <f>IFERROR(VLOOKUP(I2115,Config!$A:$B,2,0),"")</f>
        <v/>
      </c>
    </row>
    <row r="2116" spans="7:10" x14ac:dyDescent="0.25">
      <c r="G2116" s="4" t="s">
        <v>74</v>
      </c>
      <c r="J2116" s="4" t="str">
        <f>IFERROR(VLOOKUP(I2116,Config!$A:$B,2,0),"")</f>
        <v/>
      </c>
    </row>
    <row r="2117" spans="7:10" x14ac:dyDescent="0.25">
      <c r="G2117" s="4" t="s">
        <v>74</v>
      </c>
      <c r="J2117" s="4" t="str">
        <f>IFERROR(VLOOKUP(I2117,Config!$A:$B,2,0),"")</f>
        <v/>
      </c>
    </row>
    <row r="2118" spans="7:10" x14ac:dyDescent="0.25">
      <c r="G2118" s="4" t="s">
        <v>74</v>
      </c>
      <c r="J2118" s="4" t="str">
        <f>IFERROR(VLOOKUP(I2118,Config!$A:$B,2,0),"")</f>
        <v/>
      </c>
    </row>
    <row r="2119" spans="7:10" x14ac:dyDescent="0.25">
      <c r="G2119" s="4" t="s">
        <v>74</v>
      </c>
      <c r="J2119" s="4" t="str">
        <f>IFERROR(VLOOKUP(I2119,Config!$A:$B,2,0),"")</f>
        <v/>
      </c>
    </row>
    <row r="2120" spans="7:10" x14ac:dyDescent="0.25">
      <c r="G2120" s="4" t="s">
        <v>74</v>
      </c>
      <c r="J2120" s="4" t="str">
        <f>IFERROR(VLOOKUP(I2120,Config!$A:$B,2,0),"")</f>
        <v/>
      </c>
    </row>
    <row r="2121" spans="7:10" x14ac:dyDescent="0.25">
      <c r="G2121" s="4" t="s">
        <v>74</v>
      </c>
      <c r="J2121" s="4" t="str">
        <f>IFERROR(VLOOKUP(I2121,Config!$A:$B,2,0),"")</f>
        <v/>
      </c>
    </row>
    <row r="2122" spans="7:10" x14ac:dyDescent="0.25">
      <c r="G2122" s="4" t="s">
        <v>74</v>
      </c>
      <c r="J2122" s="4" t="str">
        <f>IFERROR(VLOOKUP(I2122,Config!$A:$B,2,0),"")</f>
        <v/>
      </c>
    </row>
    <row r="2123" spans="7:10" x14ac:dyDescent="0.25">
      <c r="G2123" s="4" t="s">
        <v>74</v>
      </c>
      <c r="J2123" s="4" t="str">
        <f>IFERROR(VLOOKUP(I2123,Config!$A:$B,2,0),"")</f>
        <v/>
      </c>
    </row>
    <row r="2124" spans="7:10" x14ac:dyDescent="0.25">
      <c r="G2124" s="4" t="s">
        <v>74</v>
      </c>
      <c r="J2124" s="4" t="str">
        <f>IFERROR(VLOOKUP(I2124,Config!$A:$B,2,0),"")</f>
        <v/>
      </c>
    </row>
    <row r="2125" spans="7:10" x14ac:dyDescent="0.25">
      <c r="G2125" s="4" t="s">
        <v>74</v>
      </c>
      <c r="J2125" s="4" t="str">
        <f>IFERROR(VLOOKUP(I2125,Config!$A:$B,2,0),"")</f>
        <v/>
      </c>
    </row>
    <row r="2126" spans="7:10" x14ac:dyDescent="0.25">
      <c r="G2126" s="4" t="s">
        <v>74</v>
      </c>
      <c r="J2126" s="4" t="str">
        <f>IFERROR(VLOOKUP(I2126,Config!$A:$B,2,0),"")</f>
        <v/>
      </c>
    </row>
    <row r="2127" spans="7:10" x14ac:dyDescent="0.25">
      <c r="G2127" s="4" t="s">
        <v>74</v>
      </c>
      <c r="J2127" s="4" t="str">
        <f>IFERROR(VLOOKUP(I2127,Config!$A:$B,2,0),"")</f>
        <v/>
      </c>
    </row>
    <row r="2128" spans="7:10" x14ac:dyDescent="0.25">
      <c r="G2128" s="4" t="s">
        <v>74</v>
      </c>
      <c r="J2128" s="4" t="str">
        <f>IFERROR(VLOOKUP(I2128,Config!$A:$B,2,0),"")</f>
        <v/>
      </c>
    </row>
    <row r="2129" spans="7:10" x14ac:dyDescent="0.25">
      <c r="G2129" s="4" t="s">
        <v>74</v>
      </c>
      <c r="J2129" s="4" t="str">
        <f>IFERROR(VLOOKUP(I2129,Config!$A:$B,2,0),"")</f>
        <v/>
      </c>
    </row>
    <row r="2130" spans="7:10" x14ac:dyDescent="0.25">
      <c r="G2130" s="4" t="s">
        <v>74</v>
      </c>
      <c r="J2130" s="4" t="str">
        <f>IFERROR(VLOOKUP(I2130,Config!$A:$B,2,0),"")</f>
        <v/>
      </c>
    </row>
    <row r="2131" spans="7:10" x14ac:dyDescent="0.25">
      <c r="G2131" s="4" t="s">
        <v>74</v>
      </c>
      <c r="J2131" s="4" t="str">
        <f>IFERROR(VLOOKUP(I2131,Config!$A:$B,2,0),"")</f>
        <v/>
      </c>
    </row>
    <row r="2132" spans="7:10" x14ac:dyDescent="0.25">
      <c r="G2132" s="4" t="s">
        <v>74</v>
      </c>
      <c r="J2132" s="4" t="str">
        <f>IFERROR(VLOOKUP(I2132,Config!$A:$B,2,0),"")</f>
        <v/>
      </c>
    </row>
    <row r="2133" spans="7:10" x14ac:dyDescent="0.25">
      <c r="G2133" s="4" t="s">
        <v>74</v>
      </c>
      <c r="J2133" s="4" t="str">
        <f>IFERROR(VLOOKUP(I2133,Config!$A:$B,2,0),"")</f>
        <v/>
      </c>
    </row>
    <row r="2134" spans="7:10" x14ac:dyDescent="0.25">
      <c r="G2134" s="4" t="s">
        <v>74</v>
      </c>
      <c r="J2134" s="4" t="str">
        <f>IFERROR(VLOOKUP(I2134,Config!$A:$B,2,0),"")</f>
        <v/>
      </c>
    </row>
    <row r="2135" spans="7:10" x14ac:dyDescent="0.25">
      <c r="G2135" s="4" t="s">
        <v>74</v>
      </c>
      <c r="J2135" s="4" t="str">
        <f>IFERROR(VLOOKUP(I2135,Config!$A:$B,2,0),"")</f>
        <v/>
      </c>
    </row>
    <row r="2136" spans="7:10" x14ac:dyDescent="0.25">
      <c r="G2136" s="4" t="s">
        <v>74</v>
      </c>
      <c r="J2136" s="4" t="str">
        <f>IFERROR(VLOOKUP(I2136,Config!$A:$B,2,0),"")</f>
        <v/>
      </c>
    </row>
    <row r="2137" spans="7:10" x14ac:dyDescent="0.25">
      <c r="G2137" s="4" t="s">
        <v>74</v>
      </c>
      <c r="J2137" s="4" t="str">
        <f>IFERROR(VLOOKUP(I2137,Config!$A:$B,2,0),"")</f>
        <v/>
      </c>
    </row>
    <row r="2138" spans="7:10" x14ac:dyDescent="0.25">
      <c r="G2138" s="4" t="s">
        <v>74</v>
      </c>
      <c r="J2138" s="4" t="str">
        <f>IFERROR(VLOOKUP(I2138,Config!$A:$B,2,0),"")</f>
        <v/>
      </c>
    </row>
    <row r="2139" spans="7:10" x14ac:dyDescent="0.25">
      <c r="G2139" s="4" t="s">
        <v>74</v>
      </c>
      <c r="J2139" s="4" t="str">
        <f>IFERROR(VLOOKUP(I2139,Config!$A:$B,2,0),"")</f>
        <v/>
      </c>
    </row>
    <row r="2140" spans="7:10" x14ac:dyDescent="0.25">
      <c r="G2140" s="4" t="s">
        <v>74</v>
      </c>
      <c r="J2140" s="4" t="str">
        <f>IFERROR(VLOOKUP(I2140,Config!$A:$B,2,0),"")</f>
        <v/>
      </c>
    </row>
    <row r="2141" spans="7:10" x14ac:dyDescent="0.25">
      <c r="G2141" s="4" t="s">
        <v>74</v>
      </c>
      <c r="J2141" s="4" t="str">
        <f>IFERROR(VLOOKUP(I2141,Config!$A:$B,2,0),"")</f>
        <v/>
      </c>
    </row>
    <row r="2142" spans="7:10" x14ac:dyDescent="0.25">
      <c r="G2142" s="4" t="s">
        <v>74</v>
      </c>
      <c r="J2142" s="4" t="str">
        <f>IFERROR(VLOOKUP(I2142,Config!$A:$B,2,0),"")</f>
        <v/>
      </c>
    </row>
    <row r="2143" spans="7:10" x14ac:dyDescent="0.25">
      <c r="G2143" s="4" t="s">
        <v>74</v>
      </c>
      <c r="J2143" s="4" t="str">
        <f>IFERROR(VLOOKUP(I2143,Config!$A:$B,2,0),"")</f>
        <v/>
      </c>
    </row>
    <row r="2144" spans="7:10" x14ac:dyDescent="0.25">
      <c r="G2144" s="4" t="s">
        <v>74</v>
      </c>
      <c r="J2144" s="4" t="str">
        <f>IFERROR(VLOOKUP(I2144,Config!$A:$B,2,0),"")</f>
        <v/>
      </c>
    </row>
    <row r="2145" spans="7:10" x14ac:dyDescent="0.25">
      <c r="G2145" s="4" t="s">
        <v>74</v>
      </c>
      <c r="J2145" s="4" t="str">
        <f>IFERROR(VLOOKUP(I2145,Config!$A:$B,2,0),"")</f>
        <v/>
      </c>
    </row>
    <row r="2146" spans="7:10" x14ac:dyDescent="0.25">
      <c r="J2146" s="4" t="str">
        <f>IFERROR(VLOOKUP(I2146,Config!$A:$B,2,0),"")</f>
        <v/>
      </c>
    </row>
    <row r="2147" spans="7:10" x14ac:dyDescent="0.25">
      <c r="J2147" s="4" t="str">
        <f>IFERROR(VLOOKUP(I2147,Config!$A:$B,2,0),"")</f>
        <v/>
      </c>
    </row>
  </sheetData>
  <autoFilter ref="A1:O2147">
    <sortState ref="A2:O1865">
      <sortCondition ref="A1:A1865"/>
    </sortState>
  </autoFilter>
  <pageMargins left="0.7" right="0.7" top="0.75" bottom="0.75" header="0.3" footer="0.3"/>
  <pageSetup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Config!$A$2:$A$114</xm:f>
          </x14:formula1>
          <xm:sqref>I1 I2027:I1048576 I2025 I2022:I2023 I2017:I2020 I2013:I2015 I2005:I2009 I2002:I2003 I2000 I1995:I1996 I1989:I1991 I1986:I1987 I1982:I1984 I1973:I1980 I1968:I1969 I1964:I1965 I1962 I1957:I1959 I1955 I1949:I1951 I1941:I1945 I1939 I1937 I1933:I1935 I1931 I1926:I1928 I1923:I1924 I1921 I1915:I1918 I1913 I1910 I1908 I1903:I1906 I1898:I1900 I1896 I1892:I1893 I1890 I1884:I1887 I1880:I1881 I1875:I1877 I1870:I1872 I1863:I1868 I1861 I1855:I1859 I1853 I1850:I1851 I1842:I1845 I1838:I1839 I1833:I1836 I1831 I1829 I1826:I1827 I1824 I1820:I1822 I1817 I1814:I1815 I1809:I1812 I1807 I1799:I1805 I1797 I1790:I1795 I1781:I1786 I1779 I1772:I1777 I1768:I1770 I1763:I1766 I1757:I1761 I1750:I1755 I1741:I1748 I1737:I1739 I1731:I1735 I1722:I1728 I1717:I1720 I1712:I1715 I1704:I1710 I1702 I1697:I1700 I1693:I1695 I1686:I1691 I1675:I1683 I1665:I1673 I1661:I1663 I1654:I1659 I1639:I1651 I1629:I1637 I1619:I1627 I1609:I1617 I1606:I1607 I1603:I1604 I1589:I1601 I1587 I1570:I1585 I1564:I1567 I1556:I1562 I1549:I1554 I1540:I1547 I1516:I1538 I1501:I1513 I1494:I1499 I1475:I1492 I1464:I1472 I1459:I1462 I1453:I1457 I1443:I1451 I1440:I1441 I1430:I1438 I1420:I1428 I1416:I1418 I1404:I1414 I1395:I1402 I1389:I1393 I1387 I1375:I1385 I1370:I1372 I1360:I1368 I1352:I1358 I1348:I1350 I1345:I1346 I1332:I1343 I1330 I1319:I1328 I1305:I1317 I1299:I1303 I1297 I1295 I1272:I1293 I1258:I1270 I1245:I1250 I1252:I1255 I1232:I1243 I1229:I1230 I1218:I1227 I1201:I1216 I1189:I1199 I1186:I1187 I1178:I1184 I1166:I1176 I1159:I1164 I1150:I1157 I1138:I1148 I1134:I1136 I1131:I1132 I1125:I1129 I1095:I1123 I1088:I1092 I1054:I1085 I980:I982 I965:I969 I960 I899 I676:I677 I669 I665:I667 I632:I633 I620:I624 I615:I616 I607:I611 I541:I548 I509 I332 I160:I162 I66 I138 I193:I194 I324 I158 I246:I247 I272 I3:I10 I12:I18 I20:I24 I26:I29 I31 I33:I35 I40 I42:I50 I53:I55 I57:I58 I60 I62:I64 I69:I72 I74:I80 I82:I84 I88:I93 I95:I99 I108:I111 I113 I103:I105 I115:I119 I121:I124 I126:I134 I140 I142:I149 I151:I156 I164:I173 I175:I176 I180:I183 I187:I191 I196:I198 I200:I204 I208:I211 I213:I214 I217:I218 I220:I223 I225:I226 I228:I230 I233:I237 I239:I244 I251:I258 I260:I266 I268:I270 I274 I276:I278 I280:I287 I289:I290 I293:I300 I304 I307:I308 I310:I313 I316:I322 I327:I329 I334:I343 I347 I349:I350 I353:I355 I360:I362 I364:I369 I371:I374 I377:I378 I380:I384 I386:I391 I393:I396 I400:I410 I412:I417 I421:I423 I425:I426 I428:I451 I454:I460 I462:I464 I466:I467 I469:I484 I487:I494 I496 I498:I507 I511:I522 I525:I529 I531:I534 I537:I539 I550:I553 I555:I558 I560:I566 I569:I572 I575:I581 I583:I587 I591:I593 I595:I598 I600:I605 I613 I626:I629 I635 I637:I646 I648:I650 I655:I661 I681:I684 I686:I687 I692 I694:I698 I704 I706:I708 I711:I714 I716:I734 I736:I739 I741:I752 I754:I756 I758:I761 I763:I764 I767:I769 I771 I773:I775 I777:I784 I787 I789:I793 I795:I796 I798:I799 I801 I805:I806 I810:I814 I816:I819 I822:I824 I826:I828 I831:I832 I834:I835 I837:I838 I840:I843 I845:I855 I858:I862 I864 I867:I872 I874:I878 I880 I882 I884 I886:I889 I891:I893 I895:I897 I929:I933 I935:I941 I945:I948 I951:I955 I957:I958 I962:I963 I972:I978 I985:I990 I992 I994:I1001 I1003:I1009 I1011:I1017 I1020:I1025 I1028:I1036 I1038:I1039 I1041 I1043:I1052</xm:sqref>
        </x14:dataValidation>
        <x14:dataValidation type="list" allowBlank="1" showInputMessage="1" showErrorMessage="1">
          <x14:formula1>
            <xm:f>Config!$A$2:$A$175</xm:f>
          </x14:formula1>
          <xm:sqref>I2 I32 I67:I68 I81 I114 I120 I159 I174 I212 I231:I232 I248:I250 I267 I271 I275 I288 I291:I292 I305:I306 I314:I315 I325:I326 I330:I331 I333 I344:I346 I351:I352 I375:I376 I424 I452:I453 I461 I465 I468 I485:I486 I495 I497 I508 I510 I523:I524 I2026 I2024 I2021 I2016 I2010:I2012 I2004 I2001 I1997:I1999 I1992:I1994 I1988 I1985 I1981 I1970:I1972 I1966:I1967 I1963 I1960:I1961 I1956 I1952:I1954 I1946:I1948 I1940 I1938 I1936 I1932 I1929:I1930 I1925 I1922 I1919:I1920 I1914 I1911:I1912 I1909 I1907 I1901:I1902 I1897 I1894:I1895 I1891 I1888:I1889 I1882:I1883 I1878:I1879 I1873:I1874 I1869 I1862 I1860 I1854 I1852 I1846:I1849 I1840:I1841 I1837 I1832 I1830 I1828 I1825 I1823 I1818:I1819 I1816 I1813 I1808 I1806 I1798 I1796 I1787:I1789 I1780 I1778 I1771 I1767 I1762 I1756 I1749 I1740 I1736 I1729:I1730 I1721 I1716 I1711 I1703 I1701 I1696 I1692 I1684:I1685 I1674 I1664 I1660 I1652:I1653 I1618 I1628 I1638 I1608 I1605 I1602 I1588 I1586 I1568:I1569 I1563 I1555 I1548 I1539 I1514:I1515 I1500 I1493 I1473:I1474 I1463 I1458 I1452 I1442 I1439 I1429 I1419 I1415 I1403 I1394 I1388 I1386 I1373:I1374 I1369 I1359 I1351 I1347 I1344 I1331 I1329 I1318 I1304 I1298 I1296 I1294 I1271 I1256:I1257 I1251 I1244 I1231 I1228 I1217 I1200 I1188 I1185 I1177 I1165 I1158 I1149 I1137 I1133 I1130 I1124 I1093:I1094 I1086:I1087 I1053 I1018:I1019 I993 I964 I959 I715 I709:I710 I693 I670:I675 I662:I664 I630:I631 I594 I617:I619 I614 I612 I599 I606 I567:I568 I573:I574 I427 I540 I535:I536 I530 I224 I205:I207 I163 I51:I52 I73 I19 I61 I106:I107 I125 I139 I150 I195 I11 I25 I30 I36:I39 I41 I56 I59 I65 I85:I87 I94 I100:I102 I112 I135:I137 I141 I157 I177:I179 I184:I186 I192 I199 I215:I216 I219 I227 I238 I245 I259 I273 I279 I301:I303 I309 I323 I348 I356:I359 I363 I370 I379 I385 I392 I397:I399 I411 I418:I420 I549 I554 I559 I582 I588:I590 I625 I634 I636 I647 I651:I654 I668 I678:I680 I685 I688:I691 I699:I703 I705 I735 I740 I753 I757 I762 I765:I766 I770 I772 I776 I785:I786 I788 I794 I797 I800 I802:I804 I807:I809 I815 I820:I821 I825 I829:I830 I833 I836 I839 I844 I856:I857 I863 I865:I866 I873 I879 I881 I883 I885 I890 I894 I898 I900:I928 I934 I942:I944 I949:I950 I956 I961 I970:I971 I979 I983:I984 I991 I1002 I1010 I1026:I1027 I1037 I1040 I1042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861"/>
  <sheetViews>
    <sheetView showZeros="0" tabSelected="1" zoomScaleNormal="100" workbookViewId="0">
      <pane xSplit="7" ySplit="9" topLeftCell="H10" activePane="bottomRight" state="frozen"/>
      <selection activeCell="AT14" activeCellId="2" sqref="W25 E19 AT14"/>
      <selection pane="topRight" activeCell="AT14" activeCellId="2" sqref="W25 E19 AT14"/>
      <selection pane="bottomLeft" activeCell="AT14" activeCellId="2" sqref="W25 E19 AT14"/>
      <selection pane="bottomRight" activeCell="L10" sqref="L10"/>
    </sheetView>
  </sheetViews>
  <sheetFormatPr defaultRowHeight="15" outlineLevelCol="1" x14ac:dyDescent="0.25"/>
  <cols>
    <col min="1" max="2" width="9.140625" style="1"/>
    <col min="3" max="3" width="47" style="4" customWidth="1"/>
    <col min="4" max="4" width="17.28515625" style="66" customWidth="1"/>
    <col min="5" max="5" width="16.42578125" style="66" customWidth="1"/>
    <col min="6" max="6" width="18.85546875" style="4" customWidth="1"/>
    <col min="7" max="7" width="18.5703125" style="4" customWidth="1"/>
    <col min="8" max="8" width="19.85546875" style="4" customWidth="1"/>
    <col min="9" max="9" width="13.5703125" style="4" customWidth="1"/>
    <col min="10" max="10" width="10.140625" style="4" customWidth="1"/>
    <col min="11" max="11" width="18.140625" style="1" customWidth="1"/>
    <col min="12" max="12" width="17.42578125" style="15" customWidth="1"/>
    <col min="13" max="13" width="0.140625" style="1" customWidth="1"/>
    <col min="14" max="14" width="18.85546875" style="1" customWidth="1"/>
    <col min="15" max="15" width="19.85546875" style="14" customWidth="1" outlineLevel="1"/>
    <col min="16" max="16" width="17" style="14" customWidth="1" outlineLevel="1"/>
    <col min="17" max="17" width="17.42578125" style="14" customWidth="1" outlineLevel="1"/>
    <col min="18" max="18" width="14.7109375" style="14" customWidth="1" outlineLevel="1"/>
    <col min="19" max="19" width="19.85546875" style="14" customWidth="1" outlineLevel="1"/>
    <col min="20" max="20" width="17" style="14" customWidth="1" outlineLevel="1"/>
    <col min="21" max="21" width="17.42578125" style="14" customWidth="1" outlineLevel="1"/>
    <col min="22" max="22" width="14.7109375" style="14" customWidth="1" outlineLevel="1"/>
    <col min="23" max="23" width="19.85546875" style="14" customWidth="1" outlineLevel="1"/>
    <col min="24" max="24" width="17" style="14" customWidth="1" outlineLevel="1"/>
    <col min="25" max="25" width="17.42578125" style="14" customWidth="1" outlineLevel="1"/>
    <col min="26" max="26" width="14.7109375" style="14" customWidth="1" outlineLevel="1"/>
    <col min="27" max="27" width="19.85546875" style="14" customWidth="1" outlineLevel="1"/>
    <col min="28" max="28" width="17" style="14" customWidth="1"/>
    <col min="29" max="29" width="17.42578125" style="14" customWidth="1"/>
    <col min="30" max="30" width="14.7109375" style="14" customWidth="1"/>
    <col min="31" max="31" width="19.85546875" style="14" customWidth="1"/>
    <col min="32" max="32" width="17" style="14" customWidth="1"/>
    <col min="33" max="33" width="17.42578125" style="14" customWidth="1"/>
    <col min="34" max="34" width="14.7109375" style="14" customWidth="1"/>
    <col min="35" max="35" width="19.85546875" style="14" customWidth="1"/>
    <col min="36" max="36" width="17" style="14" customWidth="1"/>
    <col min="37" max="37" width="17.42578125" style="14" customWidth="1"/>
    <col min="38" max="38" width="14.7109375" style="14" customWidth="1"/>
    <col min="39" max="39" width="19.85546875" style="14" customWidth="1"/>
    <col min="40" max="40" width="17" style="14" customWidth="1"/>
    <col min="41" max="41" width="17.42578125" style="14" customWidth="1"/>
    <col min="42" max="42" width="14.7109375" style="14" customWidth="1"/>
    <col min="43" max="43" width="19.85546875" style="14" customWidth="1"/>
    <col min="44" max="44" width="17" style="14" customWidth="1"/>
    <col min="45" max="45" width="17.42578125" style="14" customWidth="1"/>
    <col min="46" max="46" width="14.7109375" style="14" customWidth="1"/>
    <col min="47" max="47" width="19.85546875" style="14" customWidth="1"/>
    <col min="48" max="48" width="17" style="14" customWidth="1"/>
    <col min="49" max="49" width="17.42578125" style="14" customWidth="1"/>
    <col min="50" max="50" width="14.7109375" style="14" customWidth="1"/>
    <col min="51" max="51" width="19.85546875" style="14" customWidth="1"/>
    <col min="52" max="52" width="17" style="14" customWidth="1"/>
    <col min="53" max="53" width="17.42578125" style="14" customWidth="1"/>
    <col min="54" max="54" width="14.7109375" style="14" customWidth="1"/>
    <col min="55" max="55" width="19.85546875" style="14" customWidth="1"/>
    <col min="56" max="56" width="17" style="14" customWidth="1"/>
    <col min="57" max="57" width="17.42578125" style="14" customWidth="1"/>
    <col min="58" max="58" width="14.7109375" style="14" customWidth="1"/>
    <col min="59" max="59" width="19.85546875" style="14" customWidth="1"/>
    <col min="60" max="60" width="17" style="14" customWidth="1"/>
    <col min="61" max="61" width="17.42578125" style="14" customWidth="1"/>
    <col min="62" max="62" width="14.7109375" style="14" customWidth="1"/>
    <col min="63" max="63" width="19.85546875" style="14" customWidth="1"/>
  </cols>
  <sheetData>
    <row r="1" spans="1:63" s="3" customFormat="1" ht="42.75" x14ac:dyDescent="0.25">
      <c r="A1" s="49" t="s">
        <v>0</v>
      </c>
      <c r="B1" s="49" t="s">
        <v>15</v>
      </c>
      <c r="C1" s="49" t="s">
        <v>544</v>
      </c>
      <c r="D1" s="62" t="s">
        <v>540</v>
      </c>
      <c r="E1" s="63" t="s">
        <v>541</v>
      </c>
      <c r="F1" s="50" t="s">
        <v>16</v>
      </c>
      <c r="G1" s="50" t="s">
        <v>17</v>
      </c>
      <c r="H1" s="50" t="s">
        <v>545</v>
      </c>
      <c r="I1" s="51" t="s">
        <v>546</v>
      </c>
      <c r="J1" s="50" t="s">
        <v>542</v>
      </c>
      <c r="K1" s="50" t="s">
        <v>543</v>
      </c>
      <c r="L1" s="50" t="s">
        <v>547</v>
      </c>
      <c r="M1" s="50" t="s">
        <v>21</v>
      </c>
      <c r="N1" s="50" t="s">
        <v>137</v>
      </c>
      <c r="O1" s="52" t="s">
        <v>421</v>
      </c>
      <c r="P1" s="52" t="s">
        <v>339</v>
      </c>
      <c r="Q1" s="52" t="s">
        <v>347</v>
      </c>
      <c r="R1" s="52" t="s">
        <v>338</v>
      </c>
      <c r="S1" s="53" t="s">
        <v>352</v>
      </c>
      <c r="T1" s="53" t="s">
        <v>354</v>
      </c>
      <c r="U1" s="53" t="s">
        <v>533</v>
      </c>
      <c r="V1" s="53" t="s">
        <v>353</v>
      </c>
      <c r="W1" s="54" t="s">
        <v>355</v>
      </c>
      <c r="X1" s="54" t="s">
        <v>356</v>
      </c>
      <c r="Y1" s="54" t="s">
        <v>537</v>
      </c>
      <c r="Z1" s="54" t="s">
        <v>357</v>
      </c>
      <c r="AA1" s="55" t="s">
        <v>538</v>
      </c>
      <c r="AB1" s="55" t="s">
        <v>363</v>
      </c>
      <c r="AC1" s="55" t="s">
        <v>539</v>
      </c>
      <c r="AD1" s="55" t="s">
        <v>364</v>
      </c>
      <c r="AE1" s="55" t="s">
        <v>371</v>
      </c>
      <c r="AF1" s="55" t="s">
        <v>372</v>
      </c>
      <c r="AG1" s="55" t="s">
        <v>563</v>
      </c>
      <c r="AH1" s="55" t="s">
        <v>369</v>
      </c>
      <c r="AI1" s="55" t="s">
        <v>585</v>
      </c>
      <c r="AJ1" s="55" t="s">
        <v>565</v>
      </c>
      <c r="AK1" s="55" t="s">
        <v>566</v>
      </c>
      <c r="AL1" s="55" t="s">
        <v>567</v>
      </c>
      <c r="AM1" s="55" t="s">
        <v>586</v>
      </c>
      <c r="AN1" s="55" t="s">
        <v>564</v>
      </c>
      <c r="AO1" s="55" t="s">
        <v>568</v>
      </c>
      <c r="AP1" s="55" t="s">
        <v>569</v>
      </c>
      <c r="AQ1" s="55" t="s">
        <v>587</v>
      </c>
      <c r="AR1" s="55" t="s">
        <v>570</v>
      </c>
      <c r="AS1" s="55" t="s">
        <v>571</v>
      </c>
      <c r="AT1" s="55" t="s">
        <v>572</v>
      </c>
      <c r="AU1" s="55" t="s">
        <v>588</v>
      </c>
      <c r="AV1" s="55" t="s">
        <v>573</v>
      </c>
      <c r="AW1" s="55" t="s">
        <v>574</v>
      </c>
      <c r="AX1" s="55" t="s">
        <v>575</v>
      </c>
      <c r="AY1" s="55" t="s">
        <v>589</v>
      </c>
      <c r="AZ1" s="55" t="s">
        <v>576</v>
      </c>
      <c r="BA1" s="55" t="s">
        <v>577</v>
      </c>
      <c r="BB1" s="55" t="s">
        <v>578</v>
      </c>
      <c r="BC1" s="55" t="s">
        <v>590</v>
      </c>
      <c r="BD1" s="55" t="s">
        <v>579</v>
      </c>
      <c r="BE1" s="55" t="s">
        <v>580</v>
      </c>
      <c r="BF1" s="55" t="s">
        <v>581</v>
      </c>
      <c r="BG1" s="55" t="s">
        <v>591</v>
      </c>
      <c r="BH1" s="55" t="s">
        <v>582</v>
      </c>
      <c r="BI1" s="55" t="s">
        <v>583</v>
      </c>
      <c r="BJ1" s="55" t="s">
        <v>584</v>
      </c>
      <c r="BK1" s="55" t="s">
        <v>592</v>
      </c>
    </row>
    <row r="2" spans="1:63" x14ac:dyDescent="0.25">
      <c r="A2" s="56">
        <v>1</v>
      </c>
      <c r="B2" s="57" t="s">
        <v>22</v>
      </c>
      <c r="C2" s="58" t="str">
        <f>IFERROR(VLOOKUP(B2,Config!$A:$B,2,0),"")</f>
        <v>Khăn lau phòng sạch (100% polyester)</v>
      </c>
      <c r="D2" s="64">
        <v>99000</v>
      </c>
      <c r="E2" s="65">
        <f>D2/'Exchange rate'!$C$2</f>
        <v>4.2701605494100709</v>
      </c>
      <c r="F2" s="58" t="str">
        <f>IFERROR(VLOOKUP(B2,Config!$A:$D,4,0),"")</f>
        <v>Toàn Thịnh</v>
      </c>
      <c r="G2" s="58" t="str">
        <f>IFERROR(VLOOKUP(B2,Config!$A:$E,5,0),"")</f>
        <v>Toàn Thịnh</v>
      </c>
      <c r="H2" s="58">
        <f>IFERROR(VLOOKUP(B2,Config!$A:$F,6,0),"")</f>
        <v>0</v>
      </c>
      <c r="I2" s="58">
        <v>150</v>
      </c>
      <c r="J2" s="58" t="str">
        <f>IFERROR(VLOOKUP(B2,Config!$A:$G,7,),"")</f>
        <v>Pack</v>
      </c>
      <c r="K2" s="56" t="s">
        <v>555</v>
      </c>
      <c r="L2" s="59">
        <f>IFERROR(VLOOKUP(B2,Config!$A:$C,3,0),"")</f>
        <v>0</v>
      </c>
      <c r="M2" s="56"/>
      <c r="N2" s="56">
        <v>150</v>
      </c>
      <c r="O2" s="60">
        <f>SUMIFS(Inventory!$L:$L,Inventory!$G:$G,2020.12,Inventory!$J:$J,List!B2)</f>
        <v>157</v>
      </c>
      <c r="P2" s="60">
        <f>SUMIFS(Receive!L:L,Receive!C:C,1,Receive!J:J,List!B2)</f>
        <v>70</v>
      </c>
      <c r="Q2" s="60">
        <f>SUMIFS(Delivery!K:K,Delivery!C:C,1,Delivery!I:I,List!B2)</f>
        <v>76</v>
      </c>
      <c r="R2" s="60">
        <f>O2+P2-Q2</f>
        <v>151</v>
      </c>
      <c r="S2" s="60">
        <f>SUMIFS(Inventory!$L:$L,Inventory!$G:$G,1,Inventory!$J:$J,List!B2)</f>
        <v>151</v>
      </c>
      <c r="T2" s="60">
        <f>SUMIFS(Receive!L:L,Receive!C:C,2,Receive!J:J,List!B2)</f>
        <v>80</v>
      </c>
      <c r="U2" s="60">
        <f>SUMIFS(Delivery!K:K,Delivery!C:C,2,Delivery!I:I,List!B2)</f>
        <v>49</v>
      </c>
      <c r="V2" s="60">
        <f>S2+T2-U2</f>
        <v>182</v>
      </c>
      <c r="W2" s="60">
        <f>SUMIFS(Inventory!$L:$L,Inventory!$G:$G,2,Inventory!$J:$J,List!B2)</f>
        <v>182</v>
      </c>
      <c r="X2" s="60">
        <f>SUMIFS(Receive!L:L,Receive!C:C,3,Receive!J:J,List!B2)</f>
        <v>60</v>
      </c>
      <c r="Y2" s="60">
        <f>SUMIFS(Delivery!K:K,Delivery!C:C,3,Delivery!I:I,List!B2)</f>
        <v>50</v>
      </c>
      <c r="Z2" s="60">
        <f>W2+X2-Y2</f>
        <v>192</v>
      </c>
      <c r="AA2" s="60">
        <f>SUMIFS(Inventory!$L:$L,Inventory!$G:$G,3,Inventory!$J:$J,List!B2)</f>
        <v>192</v>
      </c>
      <c r="AB2" s="60">
        <f>SUMIFS(Receive!L:L,Receive!C:C,4,Receive!J:J,List!B2)</f>
        <v>0</v>
      </c>
      <c r="AC2" s="60">
        <f>SUMIFS(Delivery!K:K,Delivery!C:C,4,Delivery!I:I,List!B2)</f>
        <v>52</v>
      </c>
      <c r="AD2" s="60">
        <f>AA2+AB2-AC2</f>
        <v>140</v>
      </c>
      <c r="AE2" s="60">
        <f>SUMIFS(Inventory!$L:$L,Inventory!$G:$G,4,Inventory!$J:$J,List!B2)</f>
        <v>140</v>
      </c>
      <c r="AF2" s="60">
        <f>SUMIFS(Receive!$L:$L,Receive!$C:$C,5,Receive!$J:$J,List!B2)</f>
        <v>0</v>
      </c>
      <c r="AG2" s="60">
        <f>SUMIFS(Delivery!$K:$K,Delivery!$C:$C,5,Delivery!$I:$I,List!B2)</f>
        <v>55</v>
      </c>
      <c r="AH2" s="60">
        <f>AD2+AF2-AG2</f>
        <v>85</v>
      </c>
      <c r="AI2" s="60">
        <f>SUMIFS(Inventory!$L:$L,Inventory!$G:$G,5,Inventory!$J:$J,List!B2)</f>
        <v>119</v>
      </c>
      <c r="AJ2" s="60">
        <f>SUMIFS(Receive!$L:$L,Receive!$C:$C,6,Receive!$J:$J,List!B2)</f>
        <v>0</v>
      </c>
      <c r="AK2" s="60">
        <f>SUMIFS(Delivery!$K:$K,Delivery!$C:$C,6,Delivery!$I:$I,List!B2)</f>
        <v>0</v>
      </c>
      <c r="AL2" s="60">
        <f>AH2+AJ2-AK2</f>
        <v>85</v>
      </c>
      <c r="AM2" s="60">
        <f>SUMIFS(Inventory!$L:$L,Inventory!$G:$G,6,Inventory!$J:$J,List!B2)</f>
        <v>0</v>
      </c>
      <c r="AN2" s="60">
        <f>SUMIFS(Receive!$L:$L,Receive!$C:$C,7,Receive!$J:$J,List!B2)</f>
        <v>0</v>
      </c>
      <c r="AO2" s="60">
        <f>SUMIFS(Delivery!$K:$K,Delivery!$C:$C,7,Delivery!$I:$I,List!B2)</f>
        <v>0</v>
      </c>
      <c r="AP2" s="60">
        <f>AL2+AN2-AO2</f>
        <v>85</v>
      </c>
      <c r="AQ2" s="60">
        <f>SUMIFS(Inventory!$L:$L,Inventory!$G:$G,7,Inventory!$J:$J,List!B2)</f>
        <v>0</v>
      </c>
      <c r="AR2" s="60">
        <f>SUMIFS(Receive!$L:$L,Receive!$C:$C,8,Receive!$J:$J,List!B2)</f>
        <v>0</v>
      </c>
      <c r="AS2" s="60">
        <f>SUMIFS(Delivery!$K:$K,Delivery!$C:$C,8,Delivery!$I:$I,List!B2)</f>
        <v>0</v>
      </c>
      <c r="AT2" s="60">
        <f>AP2+AR2-AS2</f>
        <v>85</v>
      </c>
      <c r="AU2" s="60">
        <f>SUMIFS(Inventory!$L:$L,Inventory!$G:$G,8,Inventory!$J:$J,List!B2)</f>
        <v>0</v>
      </c>
      <c r="AV2" s="60">
        <f>SUMIFS(Receive!$L:$L,Receive!$C:$C,9,Receive!$J:$J,List!B2)</f>
        <v>0</v>
      </c>
      <c r="AW2" s="60">
        <f>SUMIFS(Delivery!$K:$K,Delivery!$C:$C,9,Delivery!$I:$I,List!B2)</f>
        <v>0</v>
      </c>
      <c r="AX2" s="60">
        <f>AT2+AV2-AW2</f>
        <v>85</v>
      </c>
      <c r="AY2" s="60">
        <f>SUMIFS(Inventory!$L:$L,Inventory!$G:$G,9,Inventory!$J:$J,List!B2)</f>
        <v>0</v>
      </c>
      <c r="AZ2" s="60">
        <f>SUMIFS(Receive!$L:$L,Receive!$C:$C,10,Receive!$J:$J,List!B2)</f>
        <v>0</v>
      </c>
      <c r="BA2" s="60">
        <f>SUMIFS(Delivery!$K:$K,Delivery!$C:$C,10,Delivery!$I:$I,List!B2)</f>
        <v>0</v>
      </c>
      <c r="BB2" s="60">
        <f>AX2+AZ2-BA2</f>
        <v>85</v>
      </c>
      <c r="BC2" s="60">
        <f>SUMIFS(Inventory!$L:$L,Inventory!$G:$G,10,Inventory!$J:$J,List!B2)</f>
        <v>0</v>
      </c>
      <c r="BD2" s="60">
        <f>SUMIFS(Receive!$L:$L,Receive!$C:$C,11,Receive!$J:$J,List!B2)</f>
        <v>0</v>
      </c>
      <c r="BE2" s="60">
        <f>SUMIFS(Delivery!$K:$K,Delivery!$C:$C,11,Delivery!$I:$I,List!B2)</f>
        <v>0</v>
      </c>
      <c r="BF2" s="60">
        <f>BB2+BD2-BE2</f>
        <v>85</v>
      </c>
      <c r="BG2" s="60">
        <f>SUMIFS(Inventory!$L:$L,Inventory!$G:$G,11,Inventory!$J:$J,List!B2)</f>
        <v>0</v>
      </c>
      <c r="BH2" s="60">
        <f>SUMIFS(Receive!$L:$L,Receive!$C:$C,12,Receive!$J:$J,List!B2)</f>
        <v>0</v>
      </c>
      <c r="BI2" s="60">
        <f>SUMIFS(Delivery!$K:$K,Delivery!$C:$C,12,Delivery!$I:$I,List!B2)</f>
        <v>0</v>
      </c>
      <c r="BJ2" s="60">
        <f>BF2+BH2-BI2</f>
        <v>85</v>
      </c>
      <c r="BK2" s="60">
        <f>SUMIFS(Inventory!$L:$L,Inventory!$G:$G,12,Inventory!$J:$J,List!B2)</f>
        <v>0</v>
      </c>
    </row>
    <row r="3" spans="1:63" x14ac:dyDescent="0.25">
      <c r="A3" s="56">
        <f>A2+1</f>
        <v>2</v>
      </c>
      <c r="B3" s="57" t="s">
        <v>23</v>
      </c>
      <c r="C3" s="58" t="str">
        <f>IFERROR(VLOOKUP(B3,Config!$A:$B,2,0),"")</f>
        <v>Giấy lau phòng sạch (55% cellulose, 45% polyester)</v>
      </c>
      <c r="D3" s="64">
        <v>94000</v>
      </c>
      <c r="E3" s="65">
        <f>D3/'Exchange rate'!$C$2</f>
        <v>4.0544958751974409</v>
      </c>
      <c r="F3" s="58" t="str">
        <f>IFERROR(VLOOKUP(B3,Config!$A:$D,4,0),"")</f>
        <v>Toàn Thịnh</v>
      </c>
      <c r="G3" s="58" t="str">
        <f>IFERROR(VLOOKUP(B3,Config!$A:$E,5,0),"")</f>
        <v>Toàn Thịnh</v>
      </c>
      <c r="H3" s="58">
        <f>IFERROR(VLOOKUP(B3,Config!$A:$F,6,0),"")</f>
        <v>0</v>
      </c>
      <c r="I3" s="58">
        <v>300</v>
      </c>
      <c r="J3" s="58" t="str">
        <f>IFERROR(VLOOKUP(B3,Config!$A:$G,7,),"")</f>
        <v>Pack</v>
      </c>
      <c r="K3" s="56" t="s">
        <v>555</v>
      </c>
      <c r="L3" s="59">
        <f>IFERROR(VLOOKUP(B3,Config!$A:$C,3,0),"")</f>
        <v>0</v>
      </c>
      <c r="M3" s="56"/>
      <c r="N3" s="56">
        <v>100</v>
      </c>
      <c r="O3" s="60">
        <f>SUMIFS(Inventory!$L:$L,Inventory!$G:$G,2020.12,Inventory!$J:$J,List!B3)</f>
        <v>110</v>
      </c>
      <c r="P3" s="60">
        <f>SUMIFS(Receive!L:L,Receive!C:C,1,Receive!J:J,List!B3)</f>
        <v>80</v>
      </c>
      <c r="Q3" s="60">
        <f>SUMIFS(Delivery!K:K,Delivery!C:C,1,Delivery!I:I,List!B3)</f>
        <v>60</v>
      </c>
      <c r="R3" s="60">
        <f t="shared" ref="R3:R66" si="0">O3+P3-Q3</f>
        <v>130</v>
      </c>
      <c r="S3" s="60">
        <f>SUMIFS(Inventory!$L:$L,Inventory!$G:$G,1,Inventory!$J:$J,List!B3)</f>
        <v>130</v>
      </c>
      <c r="T3" s="60">
        <f>SUMIFS(Receive!L:L,Receive!C:C,2,Receive!J:J,List!B3)</f>
        <v>60</v>
      </c>
      <c r="U3" s="60">
        <f>SUMIFS(Delivery!K:K,Delivery!C:C,2,Delivery!I:I,List!B3)</f>
        <v>34</v>
      </c>
      <c r="V3" s="60">
        <f t="shared" ref="V3:V66" si="1">S3+T3-U3</f>
        <v>156</v>
      </c>
      <c r="W3" s="60">
        <f>SUMIFS(Inventory!$L:$L,Inventory!$G:$G,2,Inventory!$J:$J,List!B3)</f>
        <v>156</v>
      </c>
      <c r="X3" s="60">
        <f>SUMIFS(Receive!L:L,Receive!C:C,3,Receive!J:J,List!B3)</f>
        <v>50</v>
      </c>
      <c r="Y3" s="60">
        <f>SUMIFS(Delivery!K:K,Delivery!C:C,3,Delivery!I:I,List!B3)</f>
        <v>49</v>
      </c>
      <c r="Z3" s="60">
        <f t="shared" ref="Z3:Z66" si="2">W3+X3-Y3</f>
        <v>157</v>
      </c>
      <c r="AA3" s="60">
        <f>SUMIFS(Inventory!$L:$L,Inventory!$G:$G,3,Inventory!$J:$J,List!B3)</f>
        <v>157</v>
      </c>
      <c r="AB3" s="60">
        <f>SUMIFS(Receive!L:L,Receive!C:C,4,Receive!J:J,List!B3)</f>
        <v>0</v>
      </c>
      <c r="AC3" s="60">
        <f>SUMIFS(Delivery!K:K,Delivery!C:C,4,Delivery!I:I,List!B3)</f>
        <v>54</v>
      </c>
      <c r="AD3" s="60">
        <f t="shared" ref="AD3:AD66" si="3">AA3+AB3-AC3</f>
        <v>103</v>
      </c>
      <c r="AE3" s="60">
        <f>SUMIFS(Inventory!$L:$L,Inventory!$G:$G,4,Inventory!$J:$J,List!B3)</f>
        <v>103</v>
      </c>
      <c r="AF3" s="60">
        <f>SUMIFS(Receive!$L:$L,Receive!$C:$C,5,Receive!$J:$J,List!B3)</f>
        <v>11</v>
      </c>
      <c r="AG3" s="60">
        <f>SUMIFS(Delivery!$K:$K,Delivery!$C:$C,5,Delivery!$I:$I,List!B3)</f>
        <v>54</v>
      </c>
      <c r="AH3" s="60">
        <f t="shared" ref="AH3:AH66" si="4">AD3+AF3-AG3</f>
        <v>60</v>
      </c>
      <c r="AI3" s="60">
        <f>SUMIFS(Inventory!$L:$L,Inventory!$G:$G,5,Inventory!$J:$J,List!B3)</f>
        <v>90</v>
      </c>
      <c r="AJ3" s="60">
        <f>SUMIFS(Receive!$L:$L,Receive!$C:$C,6,Receive!$J:$J,List!B3)</f>
        <v>0</v>
      </c>
      <c r="AK3" s="60">
        <f>SUMIFS(Delivery!$K:$K,Delivery!$C:$C,6,Delivery!$I:$I,List!B3)</f>
        <v>1</v>
      </c>
      <c r="AL3" s="60">
        <f t="shared" ref="AL3:AL66" si="5">AH3+AJ3-AK3</f>
        <v>59</v>
      </c>
      <c r="AM3" s="60">
        <f>SUMIFS(Inventory!$L:$L,Inventory!$G:$G,6,Inventory!$J:$J,List!B3)</f>
        <v>0</v>
      </c>
      <c r="AN3" s="60">
        <f>SUMIFS(Receive!$L:$L,Receive!$C:$C,7,Receive!$J:$J,List!B3)</f>
        <v>0</v>
      </c>
      <c r="AO3" s="60">
        <f>SUMIFS(Delivery!$K:$K,Delivery!$C:$C,7,Delivery!$I:$I,List!B3)</f>
        <v>0</v>
      </c>
      <c r="AP3" s="60">
        <f t="shared" ref="AP3:AP66" si="6">AL3+AN3-AO3</f>
        <v>59</v>
      </c>
      <c r="AQ3" s="60">
        <f>SUMIFS(Inventory!$L:$L,Inventory!$G:$G,7,Inventory!$J:$J,List!B3)</f>
        <v>0</v>
      </c>
      <c r="AR3" s="60">
        <f>SUMIFS(Receive!$L:$L,Receive!$C:$C,8,Receive!$J:$J,List!B3)</f>
        <v>0</v>
      </c>
      <c r="AS3" s="60">
        <f>SUMIFS(Delivery!$K:$K,Delivery!$C:$C,8,Delivery!$I:$I,List!B3)</f>
        <v>0</v>
      </c>
      <c r="AT3" s="60">
        <f t="shared" ref="AT3:AT66" si="7">AP3+AR3-AS3</f>
        <v>59</v>
      </c>
      <c r="AU3" s="60">
        <f>SUMIFS(Inventory!$L:$L,Inventory!$G:$G,8,Inventory!$J:$J,List!B3)</f>
        <v>0</v>
      </c>
      <c r="AV3" s="60">
        <f>SUMIFS(Receive!$L:$L,Receive!$C:$C,9,Receive!$J:$J,List!B3)</f>
        <v>0</v>
      </c>
      <c r="AW3" s="60">
        <f>SUMIFS(Delivery!$K:$K,Delivery!$C:$C,9,Delivery!$I:$I,List!B3)</f>
        <v>0</v>
      </c>
      <c r="AX3" s="60">
        <f t="shared" ref="AX3:AX66" si="8">AT3+AV3-AW3</f>
        <v>59</v>
      </c>
      <c r="AY3" s="60">
        <f>SUMIFS(Inventory!$L:$L,Inventory!$G:$G,9,Inventory!$J:$J,List!B3)</f>
        <v>0</v>
      </c>
      <c r="AZ3" s="60">
        <f>SUMIFS(Receive!$L:$L,Receive!$C:$C,10,Receive!$J:$J,List!B3)</f>
        <v>0</v>
      </c>
      <c r="BA3" s="60">
        <f>SUMIFS(Delivery!$K:$K,Delivery!$C:$C,10,Delivery!$I:$I,List!B3)</f>
        <v>0</v>
      </c>
      <c r="BB3" s="60">
        <f t="shared" ref="BB3:BB66" si="9">AX3+AZ3-BA3</f>
        <v>59</v>
      </c>
      <c r="BC3" s="60">
        <f>SUMIFS(Inventory!$L:$L,Inventory!$G:$G,10,Inventory!$J:$J,List!B3)</f>
        <v>0</v>
      </c>
      <c r="BD3" s="60">
        <f>SUMIFS(Receive!$L:$L,Receive!$C:$C,11,Receive!$J:$J,List!B3)</f>
        <v>0</v>
      </c>
      <c r="BE3" s="60">
        <f>SUMIFS(Delivery!$K:$K,Delivery!$C:$C,11,Delivery!$I:$I,List!B3)</f>
        <v>0</v>
      </c>
      <c r="BF3" s="60">
        <f t="shared" ref="BF3:BF66" si="10">BB3+BD3-BE3</f>
        <v>59</v>
      </c>
      <c r="BG3" s="60">
        <f>SUMIFS(Inventory!$L:$L,Inventory!$G:$G,11,Inventory!$J:$J,List!B3)</f>
        <v>0</v>
      </c>
      <c r="BH3" s="60">
        <f>SUMIFS(Receive!$L:$L,Receive!$C:$C,12,Receive!$J:$J,List!B3)</f>
        <v>0</v>
      </c>
      <c r="BI3" s="60">
        <f>SUMIFS(Delivery!$K:$K,Delivery!$C:$C,12,Delivery!$I:$I,List!B3)</f>
        <v>0</v>
      </c>
      <c r="BJ3" s="60">
        <f t="shared" ref="BJ3:BJ66" si="11">BF3+BH3-BI3</f>
        <v>59</v>
      </c>
      <c r="BK3" s="60">
        <f>SUMIFS(Inventory!$L:$L,Inventory!$G:$G,12,Inventory!$J:$J,List!B3)</f>
        <v>0</v>
      </c>
    </row>
    <row r="4" spans="1:63" x14ac:dyDescent="0.25">
      <c r="A4" s="56">
        <f t="shared" ref="A4:A67" si="12">A3+1</f>
        <v>3</v>
      </c>
      <c r="B4" s="57" t="s">
        <v>25</v>
      </c>
      <c r="C4" s="58" t="str">
        <f>IFERROR(VLOOKUP(B4,Config!$A:$B,2,0),"")</f>
        <v>MPM Cleaning Roll 380*300*10m</v>
      </c>
      <c r="D4" s="64">
        <v>45000</v>
      </c>
      <c r="E4" s="65">
        <f>D4/'Exchange rate'!$C$2</f>
        <v>1.9409820679136687</v>
      </c>
      <c r="F4" s="58" t="str">
        <f>IFERROR(VLOOKUP(B4,Config!$A:$D,4,0),"")</f>
        <v>Loriot</v>
      </c>
      <c r="G4" s="58" t="str">
        <f>IFERROR(VLOOKUP(B4,Config!$A:$E,5,0),"")</f>
        <v>Loriot</v>
      </c>
      <c r="H4" s="58">
        <f>IFERROR(VLOOKUP(B4,Config!$A:$F,6,0),"")</f>
        <v>0</v>
      </c>
      <c r="I4" s="58">
        <v>1</v>
      </c>
      <c r="J4" s="58" t="str">
        <f>IFERROR(VLOOKUP(B4,Config!$A:$G,7,),"")</f>
        <v>Reel</v>
      </c>
      <c r="K4" s="56" t="s">
        <v>555</v>
      </c>
      <c r="L4" s="59">
        <f>IFERROR(VLOOKUP(B4,Config!$A:$C,3,0),"")</f>
        <v>0</v>
      </c>
      <c r="M4" s="56"/>
      <c r="N4" s="56">
        <v>200</v>
      </c>
      <c r="O4" s="60">
        <f>SUMIFS(Inventory!$L:$L,Inventory!$G:$G,2020.12,Inventory!$J:$J,List!B4)</f>
        <v>564</v>
      </c>
      <c r="P4" s="60">
        <f>SUMIFS(Receive!L:L,Receive!C:C,1,Receive!J:J,List!B4)</f>
        <v>480</v>
      </c>
      <c r="Q4" s="60">
        <f>SUMIFS(Delivery!K:K,Delivery!C:C,1,Delivery!I:I,List!B4)</f>
        <v>379</v>
      </c>
      <c r="R4" s="60">
        <f t="shared" si="0"/>
        <v>665</v>
      </c>
      <c r="S4" s="60">
        <f>SUMIFS(Inventory!$L:$L,Inventory!$G:$G,1,Inventory!$J:$J,List!B4)</f>
        <v>665</v>
      </c>
      <c r="T4" s="60">
        <f>SUMIFS(Receive!L:L,Receive!C:C,2,Receive!J:J,List!B4)</f>
        <v>420</v>
      </c>
      <c r="U4" s="60">
        <f>SUMIFS(Delivery!K:K,Delivery!C:C,2,Delivery!I:I,List!B4)</f>
        <v>243</v>
      </c>
      <c r="V4" s="60">
        <f t="shared" si="1"/>
        <v>842</v>
      </c>
      <c r="W4" s="60">
        <f>SUMIFS(Inventory!$L:$L,Inventory!$G:$G,2,Inventory!$J:$J,List!B4)</f>
        <v>842</v>
      </c>
      <c r="X4" s="60">
        <f>SUMIFS(Receive!L:L,Receive!C:C,3,Receive!J:J,List!B4)</f>
        <v>350</v>
      </c>
      <c r="Y4" s="60">
        <f>SUMIFS(Delivery!K:K,Delivery!C:C,3,Delivery!I:I,List!B4)</f>
        <v>212</v>
      </c>
      <c r="Z4" s="60">
        <f t="shared" si="2"/>
        <v>980</v>
      </c>
      <c r="AA4" s="60">
        <f>SUMIFS(Inventory!$L:$L,Inventory!$G:$G,3,Inventory!$J:$J,List!B4)</f>
        <v>980</v>
      </c>
      <c r="AB4" s="60">
        <f>SUMIFS(Receive!L:L,Receive!C:C,4,Receive!J:J,List!B4)</f>
        <v>0</v>
      </c>
      <c r="AC4" s="60">
        <f>SUMIFS(Delivery!K:K,Delivery!C:C,4,Delivery!I:I,List!B4)</f>
        <v>190</v>
      </c>
      <c r="AD4" s="60">
        <f t="shared" si="3"/>
        <v>790</v>
      </c>
      <c r="AE4" s="60">
        <f>SUMIFS(Inventory!$L:$L,Inventory!$G:$G,4,Inventory!$J:$J,List!B4)</f>
        <v>790</v>
      </c>
      <c r="AF4" s="60">
        <f>SUMIFS(Receive!$L:$L,Receive!$C:$C,5,Receive!$J:$J,List!B4)</f>
        <v>0</v>
      </c>
      <c r="AG4" s="60">
        <f>SUMIFS(Delivery!$K:$K,Delivery!$C:$C,5,Delivery!$I:$I,List!B4)</f>
        <v>185</v>
      </c>
      <c r="AH4" s="60">
        <f t="shared" si="4"/>
        <v>605</v>
      </c>
      <c r="AI4" s="60">
        <f>SUMIFS(Inventory!$L:$L,Inventory!$G:$G,5,Inventory!$J:$J,List!B4)</f>
        <v>715</v>
      </c>
      <c r="AJ4" s="60">
        <f>SUMIFS(Receive!$L:$L,Receive!$C:$C,6,Receive!$J:$J,List!B4)</f>
        <v>0</v>
      </c>
      <c r="AK4" s="60">
        <f>SUMIFS(Delivery!$K:$K,Delivery!$C:$C,6,Delivery!$I:$I,List!B4)</f>
        <v>0</v>
      </c>
      <c r="AL4" s="60">
        <f t="shared" si="5"/>
        <v>605</v>
      </c>
      <c r="AM4" s="60">
        <f>SUMIFS(Inventory!$L:$L,Inventory!$G:$G,6,Inventory!$J:$J,List!B4)</f>
        <v>0</v>
      </c>
      <c r="AN4" s="60">
        <f>SUMIFS(Receive!$L:$L,Receive!$C:$C,7,Receive!$J:$J,List!B4)</f>
        <v>0</v>
      </c>
      <c r="AO4" s="60">
        <f>SUMIFS(Delivery!$K:$K,Delivery!$C:$C,7,Delivery!$I:$I,List!B4)</f>
        <v>0</v>
      </c>
      <c r="AP4" s="60">
        <f t="shared" si="6"/>
        <v>605</v>
      </c>
      <c r="AQ4" s="60">
        <f>SUMIFS(Inventory!$L:$L,Inventory!$G:$G,7,Inventory!$J:$J,List!B4)</f>
        <v>0</v>
      </c>
      <c r="AR4" s="60">
        <f>SUMIFS(Receive!$L:$L,Receive!$C:$C,8,Receive!$J:$J,List!B4)</f>
        <v>0</v>
      </c>
      <c r="AS4" s="60">
        <f>SUMIFS(Delivery!$K:$K,Delivery!$C:$C,8,Delivery!$I:$I,List!B4)</f>
        <v>0</v>
      </c>
      <c r="AT4" s="60">
        <f t="shared" si="7"/>
        <v>605</v>
      </c>
      <c r="AU4" s="60">
        <f>SUMIFS(Inventory!$L:$L,Inventory!$G:$G,8,Inventory!$J:$J,List!B4)</f>
        <v>0</v>
      </c>
      <c r="AV4" s="60">
        <f>SUMIFS(Receive!$L:$L,Receive!$C:$C,9,Receive!$J:$J,List!B4)</f>
        <v>0</v>
      </c>
      <c r="AW4" s="60">
        <f>SUMIFS(Delivery!$K:$K,Delivery!$C:$C,9,Delivery!$I:$I,List!B4)</f>
        <v>0</v>
      </c>
      <c r="AX4" s="60">
        <f t="shared" si="8"/>
        <v>605</v>
      </c>
      <c r="AY4" s="60">
        <f>SUMIFS(Inventory!$L:$L,Inventory!$G:$G,9,Inventory!$J:$J,List!B4)</f>
        <v>0</v>
      </c>
      <c r="AZ4" s="60">
        <f>SUMIFS(Receive!$L:$L,Receive!$C:$C,10,Receive!$J:$J,List!B4)</f>
        <v>0</v>
      </c>
      <c r="BA4" s="60">
        <f>SUMIFS(Delivery!$K:$K,Delivery!$C:$C,10,Delivery!$I:$I,List!B4)</f>
        <v>0</v>
      </c>
      <c r="BB4" s="60">
        <f t="shared" si="9"/>
        <v>605</v>
      </c>
      <c r="BC4" s="60">
        <f>SUMIFS(Inventory!$L:$L,Inventory!$G:$G,10,Inventory!$J:$J,List!B4)</f>
        <v>0</v>
      </c>
      <c r="BD4" s="60">
        <f>SUMIFS(Receive!$L:$L,Receive!$C:$C,11,Receive!$J:$J,List!B4)</f>
        <v>0</v>
      </c>
      <c r="BE4" s="60">
        <f>SUMIFS(Delivery!$K:$K,Delivery!$C:$C,11,Delivery!$I:$I,List!B4)</f>
        <v>0</v>
      </c>
      <c r="BF4" s="60">
        <f t="shared" si="10"/>
        <v>605</v>
      </c>
      <c r="BG4" s="60">
        <f>SUMIFS(Inventory!$L:$L,Inventory!$G:$G,11,Inventory!$J:$J,List!B4)</f>
        <v>0</v>
      </c>
      <c r="BH4" s="60">
        <f>SUMIFS(Receive!$L:$L,Receive!$C:$C,12,Receive!$J:$J,List!B4)</f>
        <v>0</v>
      </c>
      <c r="BI4" s="60">
        <f>SUMIFS(Delivery!$K:$K,Delivery!$C:$C,12,Delivery!$I:$I,List!B4)</f>
        <v>0</v>
      </c>
      <c r="BJ4" s="60">
        <f t="shared" si="11"/>
        <v>605</v>
      </c>
      <c r="BK4" s="60">
        <f>SUMIFS(Inventory!$L:$L,Inventory!$G:$G,12,Inventory!$J:$J,List!B4)</f>
        <v>0</v>
      </c>
    </row>
    <row r="5" spans="1:63" x14ac:dyDescent="0.25">
      <c r="A5" s="56">
        <f t="shared" si="12"/>
        <v>4</v>
      </c>
      <c r="B5" s="56" t="s">
        <v>424</v>
      </c>
      <c r="C5" s="58" t="str">
        <f>IFERROR(VLOOKUP(B5,Config!$A:$B,2,0),"")</f>
        <v>Găng tay tĩnh điện màu trắng ( Sz: M)</v>
      </c>
      <c r="D5" s="64">
        <v>3700</v>
      </c>
      <c r="E5" s="65">
        <f>D5/'Exchange rate'!$C$2</f>
        <v>0.15959185891734609</v>
      </c>
      <c r="F5" s="58" t="str">
        <f>IFERROR(VLOOKUP(B5,Config!$A:$D,4,0),"")</f>
        <v>Banico</v>
      </c>
      <c r="G5" s="58" t="str">
        <f>IFERROR(VLOOKUP(B5,Config!$A:$E,5,0),"")</f>
        <v>Banico</v>
      </c>
      <c r="H5" s="58">
        <f>IFERROR(VLOOKUP(B5,Config!$A:$F,6,0),"")</f>
        <v>0</v>
      </c>
      <c r="I5" s="58">
        <v>10</v>
      </c>
      <c r="J5" s="58" t="str">
        <f>IFERROR(VLOOKUP(B5,Config!$A:$G,7,),"")</f>
        <v>Pair</v>
      </c>
      <c r="K5" s="56" t="s">
        <v>555</v>
      </c>
      <c r="L5" s="59">
        <f>IFERROR(VLOOKUP(B5,Config!$A:$C,3,0),"")</f>
        <v>0</v>
      </c>
      <c r="M5" s="56"/>
      <c r="N5" s="56">
        <v>50</v>
      </c>
      <c r="O5" s="60">
        <f>SUMIFS(Inventory!$L:$L,Inventory!$G:$G,2020.12,Inventory!$J:$J,List!B5)</f>
        <v>730</v>
      </c>
      <c r="P5" s="60">
        <f>SUMIFS(Receive!L:L,Receive!C:C,1,Receive!J:J,List!B5)</f>
        <v>800</v>
      </c>
      <c r="Q5" s="60">
        <f>SUMIFS(Delivery!K:K,Delivery!C:C,1,Delivery!I:I,List!B5)</f>
        <v>700</v>
      </c>
      <c r="R5" s="60">
        <f t="shared" si="0"/>
        <v>830</v>
      </c>
      <c r="S5" s="60">
        <f>SUMIFS(Inventory!$L:$L,Inventory!$G:$G,1,Inventory!$J:$J,List!B5)</f>
        <v>830</v>
      </c>
      <c r="T5" s="60">
        <f>SUMIFS(Receive!L:L,Receive!C:C,2,Receive!J:J,List!B5)</f>
        <v>800</v>
      </c>
      <c r="U5" s="60">
        <f>SUMIFS(Delivery!K:K,Delivery!C:C,2,Delivery!I:I,List!B5)</f>
        <v>490</v>
      </c>
      <c r="V5" s="60">
        <f t="shared" si="1"/>
        <v>1140</v>
      </c>
      <c r="W5" s="60">
        <f>SUMIFS(Inventory!$L:$L,Inventory!$G:$G,2,Inventory!$J:$J,List!B5)</f>
        <v>1140</v>
      </c>
      <c r="X5" s="60">
        <f>SUMIFS(Receive!L:L,Receive!C:C,3,Receive!J:J,List!B5)</f>
        <v>600</v>
      </c>
      <c r="Y5" s="60">
        <f>SUMIFS(Delivery!K:K,Delivery!C:C,3,Delivery!I:I,List!B5)</f>
        <v>660</v>
      </c>
      <c r="Z5" s="60">
        <f t="shared" si="2"/>
        <v>1080</v>
      </c>
      <c r="AA5" s="60">
        <f>SUMIFS(Inventory!$L:$L,Inventory!$G:$G,3,Inventory!$J:$J,List!B5)</f>
        <v>1080</v>
      </c>
      <c r="AB5" s="60">
        <f>SUMIFS(Receive!L:L,Receive!C:C,4,Receive!J:J,List!B5)</f>
        <v>500</v>
      </c>
      <c r="AC5" s="60">
        <f>SUMIFS(Delivery!K:K,Delivery!C:C,4,Delivery!I:I,List!B5)</f>
        <v>630</v>
      </c>
      <c r="AD5" s="60">
        <f t="shared" si="3"/>
        <v>950</v>
      </c>
      <c r="AE5" s="60">
        <f>SUMIFS(Inventory!$L:$L,Inventory!$G:$G,4,Inventory!$J:$J,List!B5)</f>
        <v>950</v>
      </c>
      <c r="AF5" s="60">
        <f>SUMIFS(Receive!$L:$L,Receive!$C:$C,5,Receive!$J:$J,List!B5)</f>
        <v>0</v>
      </c>
      <c r="AG5" s="60">
        <f>SUMIFS(Delivery!$K:$K,Delivery!$C:$C,5,Delivery!$I:$I,List!B5)</f>
        <v>690</v>
      </c>
      <c r="AH5" s="60">
        <f t="shared" si="4"/>
        <v>260</v>
      </c>
      <c r="AI5" s="60">
        <f>SUMIFS(Inventory!$L:$L,Inventory!$G:$G,5,Inventory!$J:$J,List!B5)</f>
        <v>730</v>
      </c>
      <c r="AJ5" s="60">
        <f>SUMIFS(Receive!$L:$L,Receive!$C:$C,6,Receive!$J:$J,List!B5)</f>
        <v>0</v>
      </c>
      <c r="AK5" s="60">
        <f>SUMIFS(Delivery!$K:$K,Delivery!$C:$C,6,Delivery!$I:$I,List!B5)</f>
        <v>0</v>
      </c>
      <c r="AL5" s="60">
        <f t="shared" si="5"/>
        <v>260</v>
      </c>
      <c r="AM5" s="60">
        <f>SUMIFS(Inventory!$L:$L,Inventory!$G:$G,6,Inventory!$J:$J,List!B5)</f>
        <v>0</v>
      </c>
      <c r="AN5" s="60">
        <f>SUMIFS(Receive!$L:$L,Receive!$C:$C,7,Receive!$J:$J,List!B5)</f>
        <v>0</v>
      </c>
      <c r="AO5" s="60">
        <f>SUMIFS(Delivery!$K:$K,Delivery!$C:$C,7,Delivery!$I:$I,List!B5)</f>
        <v>0</v>
      </c>
      <c r="AP5" s="60">
        <f t="shared" si="6"/>
        <v>260</v>
      </c>
      <c r="AQ5" s="60">
        <f>SUMIFS(Inventory!$L:$L,Inventory!$G:$G,7,Inventory!$J:$J,List!B5)</f>
        <v>0</v>
      </c>
      <c r="AR5" s="60">
        <f>SUMIFS(Receive!$L:$L,Receive!$C:$C,8,Receive!$J:$J,List!B5)</f>
        <v>0</v>
      </c>
      <c r="AS5" s="60">
        <f>SUMIFS(Delivery!$K:$K,Delivery!$C:$C,8,Delivery!$I:$I,List!B5)</f>
        <v>0</v>
      </c>
      <c r="AT5" s="60">
        <f t="shared" si="7"/>
        <v>260</v>
      </c>
      <c r="AU5" s="60">
        <f>SUMIFS(Inventory!$L:$L,Inventory!$G:$G,8,Inventory!$J:$J,List!B5)</f>
        <v>0</v>
      </c>
      <c r="AV5" s="60">
        <f>SUMIFS(Receive!$L:$L,Receive!$C:$C,9,Receive!$J:$J,List!B5)</f>
        <v>0</v>
      </c>
      <c r="AW5" s="60">
        <f>SUMIFS(Delivery!$K:$K,Delivery!$C:$C,9,Delivery!$I:$I,List!B5)</f>
        <v>0</v>
      </c>
      <c r="AX5" s="60">
        <f t="shared" si="8"/>
        <v>260</v>
      </c>
      <c r="AY5" s="60">
        <f>SUMIFS(Inventory!$L:$L,Inventory!$G:$G,9,Inventory!$J:$J,List!B5)</f>
        <v>0</v>
      </c>
      <c r="AZ5" s="60">
        <f>SUMIFS(Receive!$L:$L,Receive!$C:$C,10,Receive!$J:$J,List!B5)</f>
        <v>0</v>
      </c>
      <c r="BA5" s="60">
        <f>SUMIFS(Delivery!$K:$K,Delivery!$C:$C,10,Delivery!$I:$I,List!B5)</f>
        <v>0</v>
      </c>
      <c r="BB5" s="60">
        <f t="shared" si="9"/>
        <v>260</v>
      </c>
      <c r="BC5" s="60">
        <f>SUMIFS(Inventory!$L:$L,Inventory!$G:$G,10,Inventory!$J:$J,List!B5)</f>
        <v>0</v>
      </c>
      <c r="BD5" s="60">
        <f>SUMIFS(Receive!$L:$L,Receive!$C:$C,11,Receive!$J:$J,List!B5)</f>
        <v>0</v>
      </c>
      <c r="BE5" s="60">
        <f>SUMIFS(Delivery!$K:$K,Delivery!$C:$C,11,Delivery!$I:$I,List!B5)</f>
        <v>0</v>
      </c>
      <c r="BF5" s="60">
        <f t="shared" si="10"/>
        <v>260</v>
      </c>
      <c r="BG5" s="60">
        <f>SUMIFS(Inventory!$L:$L,Inventory!$G:$G,11,Inventory!$J:$J,List!B5)</f>
        <v>0</v>
      </c>
      <c r="BH5" s="60">
        <f>SUMIFS(Receive!$L:$L,Receive!$C:$C,12,Receive!$J:$J,List!B5)</f>
        <v>0</v>
      </c>
      <c r="BI5" s="60">
        <f>SUMIFS(Delivery!$K:$K,Delivery!$C:$C,12,Delivery!$I:$I,List!B5)</f>
        <v>0</v>
      </c>
      <c r="BJ5" s="60">
        <f t="shared" si="11"/>
        <v>260</v>
      </c>
      <c r="BK5" s="60">
        <f>SUMIFS(Inventory!$L:$L,Inventory!$G:$G,12,Inventory!$J:$J,List!B5)</f>
        <v>0</v>
      </c>
    </row>
    <row r="6" spans="1:63" x14ac:dyDescent="0.25">
      <c r="A6" s="56">
        <f t="shared" si="12"/>
        <v>5</v>
      </c>
      <c r="B6" s="57" t="s">
        <v>426</v>
      </c>
      <c r="C6" s="58" t="str">
        <f>IFERROR(VLOOKUP(B6,Config!$A:$B,2,0),"")</f>
        <v>PL Splice Tape 8mm for ASM  FUJI DETECTI</v>
      </c>
      <c r="D6" s="64">
        <f>E6*'Exchange rate'!$C$2</f>
        <v>186864.1684</v>
      </c>
      <c r="E6" s="65">
        <v>8.06</v>
      </c>
      <c r="F6" s="58" t="str">
        <f>IFERROR(VLOOKUP(B6,Config!$A:$D,4,0),"")</f>
        <v>Intrading</v>
      </c>
      <c r="G6" s="58" t="str">
        <f>IFERROR(VLOOKUP(B6,Config!$A:$E,5,0),"")</f>
        <v>Intrading</v>
      </c>
      <c r="H6" s="58">
        <f>IFERROR(VLOOKUP(B6,Config!$A:$F,6,0),"")</f>
        <v>0</v>
      </c>
      <c r="I6" s="58">
        <v>250</v>
      </c>
      <c r="J6" s="58" t="str">
        <f>IFERROR(VLOOKUP(B6,Config!$A:$G,7,),"")</f>
        <v>Box</v>
      </c>
      <c r="K6" s="56" t="s">
        <v>555</v>
      </c>
      <c r="L6" s="59">
        <f>IFERROR(VLOOKUP(B6,Config!$A:$C,3,0),"")</f>
        <v>0</v>
      </c>
      <c r="M6" s="56"/>
      <c r="N6" s="56">
        <v>10</v>
      </c>
      <c r="O6" s="60">
        <f>SUMIFS(Inventory!$L:$L,Inventory!$G:$G,2020.12,Inventory!$J:$J,List!B6)</f>
        <v>123</v>
      </c>
      <c r="P6" s="60">
        <f>SUMIFS(Receive!L:L,Receive!C:C,1,Receive!J:J,List!B6)</f>
        <v>200</v>
      </c>
      <c r="Q6" s="60">
        <f>SUMIFS(Delivery!K:K,Delivery!C:C,1,Delivery!I:I,List!B6)</f>
        <v>91</v>
      </c>
      <c r="R6" s="60">
        <f t="shared" si="0"/>
        <v>232</v>
      </c>
      <c r="S6" s="60">
        <f>SUMIFS(Inventory!$L:$L,Inventory!$G:$G,1,Inventory!$J:$J,List!B6)</f>
        <v>232</v>
      </c>
      <c r="T6" s="60">
        <f>SUMIFS(Receive!L:L,Receive!C:C,2,Receive!J:J,List!B6)</f>
        <v>0</v>
      </c>
      <c r="U6" s="60">
        <f>SUMIFS(Delivery!K:K,Delivery!C:C,2,Delivery!I:I,List!B6)</f>
        <v>59</v>
      </c>
      <c r="V6" s="60">
        <f t="shared" si="1"/>
        <v>173</v>
      </c>
      <c r="W6" s="60">
        <f>SUMIFS(Inventory!$L:$L,Inventory!$G:$G,2,Inventory!$J:$J,List!B6)</f>
        <v>173</v>
      </c>
      <c r="X6" s="60">
        <f>SUMIFS(Receive!L:L,Receive!C:C,3,Receive!J:J,List!B6)</f>
        <v>0</v>
      </c>
      <c r="Y6" s="60">
        <f>SUMIFS(Delivery!K:K,Delivery!C:C,3,Delivery!I:I,List!B6)</f>
        <v>73</v>
      </c>
      <c r="Z6" s="60">
        <f t="shared" si="2"/>
        <v>100</v>
      </c>
      <c r="AA6" s="60">
        <f>SUMIFS(Inventory!$L:$L,Inventory!$G:$G,3,Inventory!$J:$J,List!B6)</f>
        <v>100</v>
      </c>
      <c r="AB6" s="60">
        <f>SUMIFS(Receive!L:L,Receive!C:C,4,Receive!J:J,List!B6)</f>
        <v>150</v>
      </c>
      <c r="AC6" s="60">
        <f>SUMIFS(Delivery!K:K,Delivery!C:C,4,Delivery!I:I,List!B6)</f>
        <v>57</v>
      </c>
      <c r="AD6" s="60">
        <f t="shared" si="3"/>
        <v>193</v>
      </c>
      <c r="AE6" s="60">
        <f>SUMIFS(Inventory!$L:$L,Inventory!$G:$G,4,Inventory!$J:$J,List!B6)</f>
        <v>193</v>
      </c>
      <c r="AF6" s="60">
        <f>SUMIFS(Receive!$L:$L,Receive!$C:$C,5,Receive!$J:$J,List!B6)</f>
        <v>0</v>
      </c>
      <c r="AG6" s="60">
        <f>SUMIFS(Delivery!$K:$K,Delivery!$C:$C,5,Delivery!$I:$I,List!B6)</f>
        <v>57</v>
      </c>
      <c r="AH6" s="60">
        <f t="shared" si="4"/>
        <v>136</v>
      </c>
      <c r="AI6" s="60">
        <f>SUMIFS(Inventory!$L:$L,Inventory!$G:$G,5,Inventory!$J:$J,List!B6)</f>
        <v>174</v>
      </c>
      <c r="AJ6" s="60">
        <f>SUMIFS(Receive!$L:$L,Receive!$C:$C,6,Receive!$J:$J,List!B6)</f>
        <v>0</v>
      </c>
      <c r="AK6" s="60">
        <f>SUMIFS(Delivery!$K:$K,Delivery!$C:$C,6,Delivery!$I:$I,List!B6)</f>
        <v>0</v>
      </c>
      <c r="AL6" s="60">
        <f t="shared" si="5"/>
        <v>136</v>
      </c>
      <c r="AM6" s="60">
        <f>SUMIFS(Inventory!$L:$L,Inventory!$G:$G,6,Inventory!$J:$J,List!B6)</f>
        <v>0</v>
      </c>
      <c r="AN6" s="60">
        <f>SUMIFS(Receive!$L:$L,Receive!$C:$C,7,Receive!$J:$J,List!B6)</f>
        <v>0</v>
      </c>
      <c r="AO6" s="60">
        <f>SUMIFS(Delivery!$K:$K,Delivery!$C:$C,7,Delivery!$I:$I,List!B6)</f>
        <v>0</v>
      </c>
      <c r="AP6" s="60">
        <f t="shared" si="6"/>
        <v>136</v>
      </c>
      <c r="AQ6" s="60">
        <f>SUMIFS(Inventory!$L:$L,Inventory!$G:$G,7,Inventory!$J:$J,List!B6)</f>
        <v>0</v>
      </c>
      <c r="AR6" s="60">
        <f>SUMIFS(Receive!$L:$L,Receive!$C:$C,8,Receive!$J:$J,List!B6)</f>
        <v>0</v>
      </c>
      <c r="AS6" s="60">
        <f>SUMIFS(Delivery!$K:$K,Delivery!$C:$C,8,Delivery!$I:$I,List!B6)</f>
        <v>0</v>
      </c>
      <c r="AT6" s="60">
        <f t="shared" si="7"/>
        <v>136</v>
      </c>
      <c r="AU6" s="60">
        <f>SUMIFS(Inventory!$L:$L,Inventory!$G:$G,8,Inventory!$J:$J,List!B6)</f>
        <v>0</v>
      </c>
      <c r="AV6" s="60">
        <f>SUMIFS(Receive!$L:$L,Receive!$C:$C,9,Receive!$J:$J,List!B6)</f>
        <v>0</v>
      </c>
      <c r="AW6" s="60">
        <f>SUMIFS(Delivery!$K:$K,Delivery!$C:$C,9,Delivery!$I:$I,List!B6)</f>
        <v>0</v>
      </c>
      <c r="AX6" s="60">
        <f t="shared" si="8"/>
        <v>136</v>
      </c>
      <c r="AY6" s="60">
        <f>SUMIFS(Inventory!$L:$L,Inventory!$G:$G,9,Inventory!$J:$J,List!B6)</f>
        <v>0</v>
      </c>
      <c r="AZ6" s="60">
        <f>SUMIFS(Receive!$L:$L,Receive!$C:$C,10,Receive!$J:$J,List!B6)</f>
        <v>0</v>
      </c>
      <c r="BA6" s="60">
        <f>SUMIFS(Delivery!$K:$K,Delivery!$C:$C,10,Delivery!$I:$I,List!B6)</f>
        <v>0</v>
      </c>
      <c r="BB6" s="60">
        <f t="shared" si="9"/>
        <v>136</v>
      </c>
      <c r="BC6" s="60">
        <f>SUMIFS(Inventory!$L:$L,Inventory!$G:$G,10,Inventory!$J:$J,List!B6)</f>
        <v>0</v>
      </c>
      <c r="BD6" s="60">
        <f>SUMIFS(Receive!$L:$L,Receive!$C:$C,11,Receive!$J:$J,List!B6)</f>
        <v>0</v>
      </c>
      <c r="BE6" s="60">
        <f>SUMIFS(Delivery!$K:$K,Delivery!$C:$C,11,Delivery!$I:$I,List!B6)</f>
        <v>0</v>
      </c>
      <c r="BF6" s="60">
        <f t="shared" si="10"/>
        <v>136</v>
      </c>
      <c r="BG6" s="60">
        <f>SUMIFS(Inventory!$L:$L,Inventory!$G:$G,11,Inventory!$J:$J,List!B6)</f>
        <v>0</v>
      </c>
      <c r="BH6" s="60">
        <f>SUMIFS(Receive!$L:$L,Receive!$C:$C,12,Receive!$J:$J,List!B6)</f>
        <v>0</v>
      </c>
      <c r="BI6" s="60">
        <f>SUMIFS(Delivery!$K:$K,Delivery!$C:$C,12,Delivery!$I:$I,List!B6)</f>
        <v>0</v>
      </c>
      <c r="BJ6" s="60">
        <f t="shared" si="11"/>
        <v>136</v>
      </c>
      <c r="BK6" s="60">
        <f>SUMIFS(Inventory!$L:$L,Inventory!$G:$G,12,Inventory!$J:$J,List!B6)</f>
        <v>0</v>
      </c>
    </row>
    <row r="7" spans="1:63" x14ac:dyDescent="0.25">
      <c r="A7" s="56">
        <f t="shared" si="12"/>
        <v>6</v>
      </c>
      <c r="B7" s="57" t="s">
        <v>26</v>
      </c>
      <c r="C7" s="58" t="str">
        <f>IFERROR(VLOOKUP(B7,Config!$A:$B,2,0),"")</f>
        <v>Bao ngón</v>
      </c>
      <c r="D7" s="64"/>
      <c r="E7" s="65">
        <f>D7/'Exchange rate'!$C$2</f>
        <v>0</v>
      </c>
      <c r="F7" s="58">
        <f>IFERROR(VLOOKUP(B7,Config!$A:$D,4,0),"")</f>
        <v>0</v>
      </c>
      <c r="G7" s="58">
        <f>IFERROR(VLOOKUP(B7,Config!$A:$E,5,0),"")</f>
        <v>0</v>
      </c>
      <c r="H7" s="58">
        <f>IFERROR(VLOOKUP(B7,Config!$A:$F,6,0),"")</f>
        <v>0</v>
      </c>
      <c r="I7" s="58"/>
      <c r="J7" s="58" t="str">
        <f>IFERROR(VLOOKUP(B7,Config!$A:$G,7,),"")</f>
        <v>Pack</v>
      </c>
      <c r="K7" s="56" t="s">
        <v>555</v>
      </c>
      <c r="L7" s="59">
        <f>IFERROR(VLOOKUP(B7,Config!$A:$C,3,0),"")</f>
        <v>0</v>
      </c>
      <c r="M7" s="56"/>
      <c r="N7" s="56"/>
      <c r="O7" s="60">
        <f>SUMIFS(Inventory!$L:$L,Inventory!$G:$G,2020.12,Inventory!$J:$J,List!B7)</f>
        <v>5</v>
      </c>
      <c r="P7" s="60">
        <f>SUMIFS(Receive!L:L,Receive!C:C,1,Receive!J:J,List!B7)</f>
        <v>0</v>
      </c>
      <c r="Q7" s="60">
        <f>SUMIFS(Delivery!K:K,Delivery!C:C,1,Delivery!I:I,List!B7)</f>
        <v>1</v>
      </c>
      <c r="R7" s="60">
        <f t="shared" si="0"/>
        <v>4</v>
      </c>
      <c r="S7" s="60">
        <f>SUMIFS(Inventory!$L:$L,Inventory!$G:$G,1,Inventory!$J:$J,List!B7)</f>
        <v>4</v>
      </c>
      <c r="T7" s="60">
        <f>SUMIFS(Receive!L:L,Receive!C:C,2,Receive!J:J,List!B7)</f>
        <v>0</v>
      </c>
      <c r="U7" s="60">
        <f>SUMIFS(Delivery!K:K,Delivery!C:C,2,Delivery!I:I,List!B7)</f>
        <v>0</v>
      </c>
      <c r="V7" s="60">
        <f t="shared" si="1"/>
        <v>4</v>
      </c>
      <c r="W7" s="60">
        <f>SUMIFS(Inventory!$L:$L,Inventory!$G:$G,2,Inventory!$J:$J,List!B7)</f>
        <v>4</v>
      </c>
      <c r="X7" s="60">
        <f>SUMIFS(Receive!L:L,Receive!C:C,3,Receive!J:J,List!B7)</f>
        <v>0</v>
      </c>
      <c r="Y7" s="60">
        <f>SUMIFS(Delivery!K:K,Delivery!C:C,3,Delivery!I:I,List!B7)</f>
        <v>0</v>
      </c>
      <c r="Z7" s="60">
        <f t="shared" si="2"/>
        <v>4</v>
      </c>
      <c r="AA7" s="60">
        <f>SUMIFS(Inventory!$L:$L,Inventory!$G:$G,3,Inventory!$J:$J,List!B7)</f>
        <v>4</v>
      </c>
      <c r="AB7" s="60">
        <f>SUMIFS(Receive!L:L,Receive!C:C,4,Receive!J:J,List!B7)</f>
        <v>0</v>
      </c>
      <c r="AC7" s="60">
        <f>SUMIFS(Delivery!K:K,Delivery!C:C,4,Delivery!I:I,List!B7)</f>
        <v>1</v>
      </c>
      <c r="AD7" s="60">
        <f t="shared" si="3"/>
        <v>3</v>
      </c>
      <c r="AE7" s="60">
        <f>SUMIFS(Inventory!$L:$L,Inventory!$G:$G,4,Inventory!$J:$J,List!B7)</f>
        <v>3</v>
      </c>
      <c r="AF7" s="60">
        <f>SUMIFS(Receive!$L:$L,Receive!$C:$C,5,Receive!$J:$J,List!B7)</f>
        <v>0</v>
      </c>
      <c r="AG7" s="60">
        <f>SUMIFS(Delivery!$K:$K,Delivery!$C:$C,5,Delivery!$I:$I,List!B7)</f>
        <v>0</v>
      </c>
      <c r="AH7" s="60">
        <f t="shared" si="4"/>
        <v>3</v>
      </c>
      <c r="AI7" s="60">
        <f>SUMIFS(Inventory!$L:$L,Inventory!$G:$G,5,Inventory!$J:$J,List!B7)</f>
        <v>3</v>
      </c>
      <c r="AJ7" s="60">
        <f>SUMIFS(Receive!$L:$L,Receive!$C:$C,6,Receive!$J:$J,List!B7)</f>
        <v>0</v>
      </c>
      <c r="AK7" s="60">
        <f>SUMIFS(Delivery!$K:$K,Delivery!$C:$C,6,Delivery!$I:$I,List!B7)</f>
        <v>0</v>
      </c>
      <c r="AL7" s="60">
        <f t="shared" si="5"/>
        <v>3</v>
      </c>
      <c r="AM7" s="60">
        <f>SUMIFS(Inventory!$L:$L,Inventory!$G:$G,6,Inventory!$J:$J,List!B7)</f>
        <v>0</v>
      </c>
      <c r="AN7" s="60">
        <f>SUMIFS(Receive!$L:$L,Receive!$C:$C,7,Receive!$J:$J,List!B7)</f>
        <v>0</v>
      </c>
      <c r="AO7" s="60">
        <f>SUMIFS(Delivery!$K:$K,Delivery!$C:$C,7,Delivery!$I:$I,List!B7)</f>
        <v>0</v>
      </c>
      <c r="AP7" s="60">
        <f t="shared" si="6"/>
        <v>3</v>
      </c>
      <c r="AQ7" s="60">
        <f>SUMIFS(Inventory!$L:$L,Inventory!$G:$G,7,Inventory!$J:$J,List!B7)</f>
        <v>0</v>
      </c>
      <c r="AR7" s="60">
        <f>SUMIFS(Receive!$L:$L,Receive!$C:$C,8,Receive!$J:$J,List!B7)</f>
        <v>0</v>
      </c>
      <c r="AS7" s="60">
        <f>SUMIFS(Delivery!$K:$K,Delivery!$C:$C,8,Delivery!$I:$I,List!B7)</f>
        <v>0</v>
      </c>
      <c r="AT7" s="60">
        <f t="shared" si="7"/>
        <v>3</v>
      </c>
      <c r="AU7" s="60">
        <f>SUMIFS(Inventory!$L:$L,Inventory!$G:$G,8,Inventory!$J:$J,List!B7)</f>
        <v>0</v>
      </c>
      <c r="AV7" s="60">
        <f>SUMIFS(Receive!$L:$L,Receive!$C:$C,9,Receive!$J:$J,List!B7)</f>
        <v>0</v>
      </c>
      <c r="AW7" s="60">
        <f>SUMIFS(Delivery!$K:$K,Delivery!$C:$C,9,Delivery!$I:$I,List!B7)</f>
        <v>0</v>
      </c>
      <c r="AX7" s="60">
        <f t="shared" si="8"/>
        <v>3</v>
      </c>
      <c r="AY7" s="60">
        <f>SUMIFS(Inventory!$L:$L,Inventory!$G:$G,9,Inventory!$J:$J,List!B7)</f>
        <v>0</v>
      </c>
      <c r="AZ7" s="60">
        <f>SUMIFS(Receive!$L:$L,Receive!$C:$C,10,Receive!$J:$J,List!B7)</f>
        <v>0</v>
      </c>
      <c r="BA7" s="60">
        <f>SUMIFS(Delivery!$K:$K,Delivery!$C:$C,10,Delivery!$I:$I,List!B7)</f>
        <v>0</v>
      </c>
      <c r="BB7" s="60">
        <f t="shared" si="9"/>
        <v>3</v>
      </c>
      <c r="BC7" s="60">
        <f>SUMIFS(Inventory!$L:$L,Inventory!$G:$G,10,Inventory!$J:$J,List!B7)</f>
        <v>0</v>
      </c>
      <c r="BD7" s="60">
        <f>SUMIFS(Receive!$L:$L,Receive!$C:$C,11,Receive!$J:$J,List!B7)</f>
        <v>0</v>
      </c>
      <c r="BE7" s="60">
        <f>SUMIFS(Delivery!$K:$K,Delivery!$C:$C,11,Delivery!$I:$I,List!B7)</f>
        <v>0</v>
      </c>
      <c r="BF7" s="60">
        <f t="shared" si="10"/>
        <v>3</v>
      </c>
      <c r="BG7" s="60">
        <f>SUMIFS(Inventory!$L:$L,Inventory!$G:$G,11,Inventory!$J:$J,List!B7)</f>
        <v>0</v>
      </c>
      <c r="BH7" s="60">
        <f>SUMIFS(Receive!$L:$L,Receive!$C:$C,12,Receive!$J:$J,List!B7)</f>
        <v>0</v>
      </c>
      <c r="BI7" s="60">
        <f>SUMIFS(Delivery!$K:$K,Delivery!$C:$C,12,Delivery!$I:$I,List!B7)</f>
        <v>0</v>
      </c>
      <c r="BJ7" s="60">
        <f t="shared" si="11"/>
        <v>3</v>
      </c>
      <c r="BK7" s="60">
        <f>SUMIFS(Inventory!$L:$L,Inventory!$G:$G,12,Inventory!$J:$J,List!B7)</f>
        <v>0</v>
      </c>
    </row>
    <row r="8" spans="1:63" x14ac:dyDescent="0.25">
      <c r="A8" s="56">
        <f t="shared" si="12"/>
        <v>7</v>
      </c>
      <c r="B8" s="57" t="s">
        <v>27</v>
      </c>
      <c r="C8" s="58" t="str">
        <f>IFERROR(VLOOKUP(B8,Config!$A:$B,2,0),"")</f>
        <v>Nitrile gloves size M</v>
      </c>
      <c r="D8" s="65">
        <f>E8*'Exchange rate'!$C$2</f>
        <v>7558.0296399999997</v>
      </c>
      <c r="E8" s="65">
        <v>0.32600000000000001</v>
      </c>
      <c r="F8" s="58" t="str">
        <f>IFERROR(VLOOKUP(B8,Config!$A:$D,4,0),"")</f>
        <v>Intrading</v>
      </c>
      <c r="G8" s="58" t="str">
        <f>IFERROR(VLOOKUP(B8,Config!$A:$E,5,0),"")</f>
        <v>Intrading</v>
      </c>
      <c r="H8" s="58">
        <f>IFERROR(VLOOKUP(B8,Config!$A:$F,6,0),"")</f>
        <v>0</v>
      </c>
      <c r="I8" s="58">
        <v>50</v>
      </c>
      <c r="J8" s="58" t="str">
        <f>IFERROR(VLOOKUP(B8,Config!$A:$G,7,),"")</f>
        <v>Pack</v>
      </c>
      <c r="K8" s="56" t="s">
        <v>555</v>
      </c>
      <c r="L8" s="59">
        <f>IFERROR(VLOOKUP(B8,Config!$A:$C,3,0),"")</f>
        <v>0</v>
      </c>
      <c r="M8" s="56"/>
      <c r="N8" s="56">
        <v>2</v>
      </c>
      <c r="O8" s="60">
        <f>SUMIFS(Inventory!$L:$L,Inventory!$G:$G,2020.12,Inventory!$J:$J,List!B8)</f>
        <v>8</v>
      </c>
      <c r="P8" s="60">
        <f>SUMIFS(Receive!L:L,Receive!C:C,1,Receive!J:J,List!B8)</f>
        <v>50</v>
      </c>
      <c r="Q8" s="60">
        <f>SUMIFS(Delivery!K:K,Delivery!C:C,1,Delivery!I:I,List!B8)</f>
        <v>32</v>
      </c>
      <c r="R8" s="60">
        <f t="shared" si="0"/>
        <v>26</v>
      </c>
      <c r="S8" s="60">
        <f>SUMIFS(Inventory!$L:$L,Inventory!$G:$G,1,Inventory!$J:$J,List!B8)</f>
        <v>26</v>
      </c>
      <c r="T8" s="60">
        <f>SUMIFS(Receive!L:L,Receive!C:C,2,Receive!J:J,List!B8)</f>
        <v>20</v>
      </c>
      <c r="U8" s="60">
        <f>SUMIFS(Delivery!K:K,Delivery!C:C,2,Delivery!I:I,List!B8)</f>
        <v>18</v>
      </c>
      <c r="V8" s="60">
        <f t="shared" si="1"/>
        <v>28</v>
      </c>
      <c r="W8" s="60">
        <f>SUMIFS(Inventory!$L:$L,Inventory!$G:$G,2,Inventory!$J:$J,List!B8)</f>
        <v>28</v>
      </c>
      <c r="X8" s="60">
        <f>SUMIFS(Receive!L:L,Receive!C:C,3,Receive!J:J,List!B8)</f>
        <v>140</v>
      </c>
      <c r="Y8" s="60">
        <f>SUMIFS(Delivery!K:K,Delivery!C:C,3,Delivery!I:I,List!B8)</f>
        <v>24</v>
      </c>
      <c r="Z8" s="60">
        <f t="shared" si="2"/>
        <v>144</v>
      </c>
      <c r="AA8" s="60">
        <f>SUMIFS(Inventory!$L:$L,Inventory!$G:$G,3,Inventory!$J:$J,List!B8)</f>
        <v>144</v>
      </c>
      <c r="AB8" s="60">
        <f>SUMIFS(Receive!L:L,Receive!C:C,4,Receive!J:J,List!B8)</f>
        <v>50</v>
      </c>
      <c r="AC8" s="60">
        <f>SUMIFS(Delivery!K:K,Delivery!C:C,4,Delivery!I:I,List!B8)</f>
        <v>36</v>
      </c>
      <c r="AD8" s="60">
        <f t="shared" si="3"/>
        <v>158</v>
      </c>
      <c r="AE8" s="60">
        <f>SUMIFS(Inventory!$L:$L,Inventory!$G:$G,4,Inventory!$J:$J,List!B8)</f>
        <v>158</v>
      </c>
      <c r="AF8" s="60">
        <f>SUMIFS(Receive!$L:$L,Receive!$C:$C,5,Receive!$J:$J,List!B8)</f>
        <v>0</v>
      </c>
      <c r="AG8" s="60">
        <f>SUMIFS(Delivery!$K:$K,Delivery!$C:$C,5,Delivery!$I:$I,List!B8)</f>
        <v>32</v>
      </c>
      <c r="AH8" s="60">
        <f t="shared" si="4"/>
        <v>126</v>
      </c>
      <c r="AI8" s="60">
        <f>SUMIFS(Inventory!$L:$L,Inventory!$G:$G,5,Inventory!$J:$J,List!B8)</f>
        <v>142</v>
      </c>
      <c r="AJ8" s="60">
        <f>SUMIFS(Receive!$L:$L,Receive!$C:$C,6,Receive!$J:$J,List!B8)</f>
        <v>0</v>
      </c>
      <c r="AK8" s="60">
        <f>SUMIFS(Delivery!$K:$K,Delivery!$C:$C,6,Delivery!$I:$I,List!B8)</f>
        <v>0</v>
      </c>
      <c r="AL8" s="60">
        <f t="shared" si="5"/>
        <v>126</v>
      </c>
      <c r="AM8" s="60">
        <f>SUMIFS(Inventory!$L:$L,Inventory!$G:$G,6,Inventory!$J:$J,List!B8)</f>
        <v>0</v>
      </c>
      <c r="AN8" s="60">
        <f>SUMIFS(Receive!$L:$L,Receive!$C:$C,7,Receive!$J:$J,List!B8)</f>
        <v>0</v>
      </c>
      <c r="AO8" s="60">
        <f>SUMIFS(Delivery!$K:$K,Delivery!$C:$C,7,Delivery!$I:$I,List!B8)</f>
        <v>0</v>
      </c>
      <c r="AP8" s="60">
        <f t="shared" si="6"/>
        <v>126</v>
      </c>
      <c r="AQ8" s="60">
        <f>SUMIFS(Inventory!$L:$L,Inventory!$G:$G,7,Inventory!$J:$J,List!B8)</f>
        <v>0</v>
      </c>
      <c r="AR8" s="60">
        <f>SUMIFS(Receive!$L:$L,Receive!$C:$C,8,Receive!$J:$J,List!B8)</f>
        <v>0</v>
      </c>
      <c r="AS8" s="60">
        <f>SUMIFS(Delivery!$K:$K,Delivery!$C:$C,8,Delivery!$I:$I,List!B8)</f>
        <v>0</v>
      </c>
      <c r="AT8" s="60">
        <f t="shared" si="7"/>
        <v>126</v>
      </c>
      <c r="AU8" s="60">
        <f>SUMIFS(Inventory!$L:$L,Inventory!$G:$G,8,Inventory!$J:$J,List!B8)</f>
        <v>0</v>
      </c>
      <c r="AV8" s="60">
        <f>SUMIFS(Receive!$L:$L,Receive!$C:$C,9,Receive!$J:$J,List!B8)</f>
        <v>0</v>
      </c>
      <c r="AW8" s="60">
        <f>SUMIFS(Delivery!$K:$K,Delivery!$C:$C,9,Delivery!$I:$I,List!B8)</f>
        <v>0</v>
      </c>
      <c r="AX8" s="60">
        <f t="shared" si="8"/>
        <v>126</v>
      </c>
      <c r="AY8" s="60">
        <f>SUMIFS(Inventory!$L:$L,Inventory!$G:$G,9,Inventory!$J:$J,List!B8)</f>
        <v>0</v>
      </c>
      <c r="AZ8" s="60">
        <f>SUMIFS(Receive!$L:$L,Receive!$C:$C,10,Receive!$J:$J,List!B8)</f>
        <v>0</v>
      </c>
      <c r="BA8" s="60">
        <f>SUMIFS(Delivery!$K:$K,Delivery!$C:$C,10,Delivery!$I:$I,List!B8)</f>
        <v>0</v>
      </c>
      <c r="BB8" s="60">
        <f t="shared" si="9"/>
        <v>126</v>
      </c>
      <c r="BC8" s="60">
        <f>SUMIFS(Inventory!$L:$L,Inventory!$G:$G,10,Inventory!$J:$J,List!B8)</f>
        <v>0</v>
      </c>
      <c r="BD8" s="60">
        <f>SUMIFS(Receive!$L:$L,Receive!$C:$C,11,Receive!$J:$J,List!B8)</f>
        <v>0</v>
      </c>
      <c r="BE8" s="60">
        <f>SUMIFS(Delivery!$K:$K,Delivery!$C:$C,11,Delivery!$I:$I,List!B8)</f>
        <v>0</v>
      </c>
      <c r="BF8" s="60">
        <f t="shared" si="10"/>
        <v>126</v>
      </c>
      <c r="BG8" s="60">
        <f>SUMIFS(Inventory!$L:$L,Inventory!$G:$G,11,Inventory!$J:$J,List!B8)</f>
        <v>0</v>
      </c>
      <c r="BH8" s="60">
        <f>SUMIFS(Receive!$L:$L,Receive!$C:$C,12,Receive!$J:$J,List!B8)</f>
        <v>0</v>
      </c>
      <c r="BI8" s="60">
        <f>SUMIFS(Delivery!$K:$K,Delivery!$C:$C,12,Delivery!$I:$I,List!B8)</f>
        <v>0</v>
      </c>
      <c r="BJ8" s="60">
        <f t="shared" si="11"/>
        <v>126</v>
      </c>
      <c r="BK8" s="60">
        <f>SUMIFS(Inventory!$L:$L,Inventory!$G:$G,12,Inventory!$J:$J,List!B8)</f>
        <v>0</v>
      </c>
    </row>
    <row r="9" spans="1:63" ht="14.25" customHeight="1" x14ac:dyDescent="0.25">
      <c r="A9" s="56">
        <f t="shared" si="12"/>
        <v>8</v>
      </c>
      <c r="B9" s="57" t="s">
        <v>28</v>
      </c>
      <c r="C9" s="58" t="str">
        <f>IFERROR(VLOOKUP(B9,Config!$A:$B,2,0),"")</f>
        <v>Cồn IPA</v>
      </c>
      <c r="D9" s="64">
        <v>31000</v>
      </c>
      <c r="E9" s="65">
        <f>D9/'Exchange rate'!$C$2</f>
        <v>1.337120980118305</v>
      </c>
      <c r="F9" s="58" t="str">
        <f>IFERROR(VLOOKUP(B9,Config!$A:$D,4,0),"")</f>
        <v>Toàn Thịnh</v>
      </c>
      <c r="G9" s="58" t="str">
        <f>IFERROR(VLOOKUP(B9,Config!$A:$E,5,0),"")</f>
        <v>Toàn Thịnh</v>
      </c>
      <c r="H9" s="58">
        <f>IFERROR(VLOOKUP(B9,Config!$A:$F,6,0),"")</f>
        <v>0</v>
      </c>
      <c r="I9" s="58">
        <v>20</v>
      </c>
      <c r="J9" s="58" t="str">
        <f>IFERROR(VLOOKUP(B9,Config!$A:$G,7,),"")</f>
        <v>Lít</v>
      </c>
      <c r="K9" s="56" t="s">
        <v>555</v>
      </c>
      <c r="L9" s="59">
        <f>IFERROR(VLOOKUP(B9,Config!$A:$C,3,0),"")</f>
        <v>0</v>
      </c>
      <c r="M9" s="56"/>
      <c r="N9" s="56">
        <v>30</v>
      </c>
      <c r="O9" s="60">
        <f>SUMIFS(Inventory!$L:$L,Inventory!$G:$G,2020.12,Inventory!$J:$J,List!B9)</f>
        <v>310</v>
      </c>
      <c r="P9" s="60">
        <f>SUMIFS(Receive!L:L,Receive!C:C,1,Receive!J:J,List!B9)</f>
        <v>300</v>
      </c>
      <c r="Q9" s="60">
        <f>SUMIFS(Delivery!K:K,Delivery!C:C,1,Delivery!I:I,List!B9)</f>
        <v>229</v>
      </c>
      <c r="R9" s="60">
        <f t="shared" si="0"/>
        <v>381</v>
      </c>
      <c r="S9" s="60">
        <f>SUMIFS(Inventory!$L:$L,Inventory!$G:$G,1,Inventory!$J:$J,List!B9)</f>
        <v>381</v>
      </c>
      <c r="T9" s="60">
        <f>SUMIFS(Receive!L:L,Receive!C:C,2,Receive!J:J,List!B9)</f>
        <v>300</v>
      </c>
      <c r="U9" s="60">
        <f>SUMIFS(Delivery!K:K,Delivery!C:C,2,Delivery!I:I,List!B9)</f>
        <v>120</v>
      </c>
      <c r="V9" s="60">
        <f t="shared" si="1"/>
        <v>561</v>
      </c>
      <c r="W9" s="60">
        <f>SUMIFS(Inventory!$L:$L,Inventory!$G:$G,2,Inventory!$J:$J,List!B9)</f>
        <v>561</v>
      </c>
      <c r="X9" s="60">
        <f>SUMIFS(Receive!L:L,Receive!C:C,3,Receive!J:J,List!B9)</f>
        <v>200</v>
      </c>
      <c r="Y9" s="60">
        <f>SUMIFS(Delivery!K:K,Delivery!C:C,3,Delivery!I:I,List!B9)</f>
        <v>260.5</v>
      </c>
      <c r="Z9" s="60">
        <f t="shared" si="2"/>
        <v>500.5</v>
      </c>
      <c r="AA9" s="60">
        <f>SUMIFS(Inventory!$L:$L,Inventory!$G:$G,3,Inventory!$J:$J,List!B9)</f>
        <v>500.5</v>
      </c>
      <c r="AB9" s="60">
        <f>SUMIFS(Receive!L:L,Receive!C:C,4,Receive!J:J,List!B9)</f>
        <v>140</v>
      </c>
      <c r="AC9" s="60">
        <f>SUMIFS(Delivery!K:K,Delivery!C:C,4,Delivery!I:I,List!B9)</f>
        <v>194.5</v>
      </c>
      <c r="AD9" s="60">
        <f t="shared" si="3"/>
        <v>446</v>
      </c>
      <c r="AE9" s="60">
        <f>SUMIFS(Inventory!$L:$L,Inventory!$G:$G,4,Inventory!$J:$J,List!B9)</f>
        <v>446</v>
      </c>
      <c r="AF9" s="60">
        <f>SUMIFS(Receive!$L:$L,Receive!$C:$C,5,Receive!$J:$J,List!B9)</f>
        <v>14</v>
      </c>
      <c r="AG9" s="60">
        <f>SUMIFS(Delivery!$K:$K,Delivery!$C:$C,5,Delivery!$I:$I,List!B9)</f>
        <v>163</v>
      </c>
      <c r="AH9" s="60">
        <f t="shared" si="4"/>
        <v>297</v>
      </c>
      <c r="AI9" s="60">
        <f>SUMIFS(Inventory!$L:$L,Inventory!$G:$G,5,Inventory!$J:$J,List!B9)</f>
        <v>413</v>
      </c>
      <c r="AJ9" s="60">
        <f>SUMIFS(Receive!$L:$L,Receive!$C:$C,6,Receive!$J:$J,List!B9)</f>
        <v>0</v>
      </c>
      <c r="AK9" s="60">
        <f>SUMIFS(Delivery!$K:$K,Delivery!$C:$C,6,Delivery!$I:$I,List!B9)</f>
        <v>3</v>
      </c>
      <c r="AL9" s="60">
        <f t="shared" si="5"/>
        <v>294</v>
      </c>
      <c r="AM9" s="60">
        <f>SUMIFS(Inventory!$L:$L,Inventory!$G:$G,6,Inventory!$J:$J,List!B9)</f>
        <v>0</v>
      </c>
      <c r="AN9" s="60">
        <f>SUMIFS(Receive!$L:$L,Receive!$C:$C,7,Receive!$J:$J,List!B9)</f>
        <v>0</v>
      </c>
      <c r="AO9" s="60">
        <f>SUMIFS(Delivery!$K:$K,Delivery!$C:$C,7,Delivery!$I:$I,List!B9)</f>
        <v>0</v>
      </c>
      <c r="AP9" s="60">
        <f t="shared" si="6"/>
        <v>294</v>
      </c>
      <c r="AQ9" s="60">
        <f>SUMIFS(Inventory!$L:$L,Inventory!$G:$G,7,Inventory!$J:$J,List!B9)</f>
        <v>0</v>
      </c>
      <c r="AR9" s="60">
        <f>SUMIFS(Receive!$L:$L,Receive!$C:$C,8,Receive!$J:$J,List!B9)</f>
        <v>0</v>
      </c>
      <c r="AS9" s="60">
        <f>SUMIFS(Delivery!$K:$K,Delivery!$C:$C,8,Delivery!$I:$I,List!B9)</f>
        <v>0</v>
      </c>
      <c r="AT9" s="60">
        <f t="shared" si="7"/>
        <v>294</v>
      </c>
      <c r="AU9" s="60">
        <f>SUMIFS(Inventory!$L:$L,Inventory!$G:$G,8,Inventory!$J:$J,List!B9)</f>
        <v>0</v>
      </c>
      <c r="AV9" s="60">
        <f>SUMIFS(Receive!$L:$L,Receive!$C:$C,9,Receive!$J:$J,List!B9)</f>
        <v>0</v>
      </c>
      <c r="AW9" s="60">
        <f>SUMIFS(Delivery!$K:$K,Delivery!$C:$C,9,Delivery!$I:$I,List!B9)</f>
        <v>0</v>
      </c>
      <c r="AX9" s="60">
        <f t="shared" si="8"/>
        <v>294</v>
      </c>
      <c r="AY9" s="60">
        <f>SUMIFS(Inventory!$L:$L,Inventory!$G:$G,9,Inventory!$J:$J,List!B9)</f>
        <v>0</v>
      </c>
      <c r="AZ9" s="60">
        <f>SUMIFS(Receive!$L:$L,Receive!$C:$C,10,Receive!$J:$J,List!B9)</f>
        <v>0</v>
      </c>
      <c r="BA9" s="60">
        <f>SUMIFS(Delivery!$K:$K,Delivery!$C:$C,10,Delivery!$I:$I,List!B9)</f>
        <v>0</v>
      </c>
      <c r="BB9" s="60">
        <f t="shared" si="9"/>
        <v>294</v>
      </c>
      <c r="BC9" s="60">
        <f>SUMIFS(Inventory!$L:$L,Inventory!$G:$G,10,Inventory!$J:$J,List!B9)</f>
        <v>0</v>
      </c>
      <c r="BD9" s="60">
        <f>SUMIFS(Receive!$L:$L,Receive!$C:$C,11,Receive!$J:$J,List!B9)</f>
        <v>0</v>
      </c>
      <c r="BE9" s="60">
        <f>SUMIFS(Delivery!$K:$K,Delivery!$C:$C,11,Delivery!$I:$I,List!B9)</f>
        <v>0</v>
      </c>
      <c r="BF9" s="60">
        <f t="shared" si="10"/>
        <v>294</v>
      </c>
      <c r="BG9" s="60">
        <f>SUMIFS(Inventory!$L:$L,Inventory!$G:$G,11,Inventory!$J:$J,List!B9)</f>
        <v>0</v>
      </c>
      <c r="BH9" s="60">
        <f>SUMIFS(Receive!$L:$L,Receive!$C:$C,12,Receive!$J:$J,List!B9)</f>
        <v>0</v>
      </c>
      <c r="BI9" s="60">
        <f>SUMIFS(Delivery!$K:$K,Delivery!$C:$C,12,Delivery!$I:$I,List!B9)</f>
        <v>0</v>
      </c>
      <c r="BJ9" s="60">
        <f t="shared" si="11"/>
        <v>294</v>
      </c>
      <c r="BK9" s="60">
        <f>SUMIFS(Inventory!$L:$L,Inventory!$G:$G,12,Inventory!$J:$J,List!B9)</f>
        <v>0</v>
      </c>
    </row>
    <row r="10" spans="1:63" x14ac:dyDescent="0.25">
      <c r="A10" s="56">
        <f t="shared" si="12"/>
        <v>9</v>
      </c>
      <c r="B10" s="57" t="s">
        <v>29</v>
      </c>
      <c r="C10" s="58" t="str">
        <f>IFERROR(VLOOKUP(B10,Config!$A:$B,2,0),"")</f>
        <v>Khẩu trang</v>
      </c>
      <c r="D10" s="64"/>
      <c r="E10" s="65">
        <f>D10/'Exchange rate'!$C$2</f>
        <v>0</v>
      </c>
      <c r="F10" s="58">
        <f>IFERROR(VLOOKUP(B10,Config!$A:$D,4,0),"")</f>
        <v>0</v>
      </c>
      <c r="G10" s="58">
        <f>IFERROR(VLOOKUP(B10,Config!$A:$E,5,0),"")</f>
        <v>0</v>
      </c>
      <c r="H10" s="58">
        <f>IFERROR(VLOOKUP(B10,Config!$A:$F,6,0),"")</f>
        <v>0</v>
      </c>
      <c r="I10" s="58">
        <v>50</v>
      </c>
      <c r="J10" s="58" t="str">
        <f>IFERROR(VLOOKUP(B10,Config!$A:$G,7,),"")</f>
        <v>Pack</v>
      </c>
      <c r="K10" s="56" t="s">
        <v>555</v>
      </c>
      <c r="L10" s="59">
        <f>IFERROR(VLOOKUP(B10,Config!$A:$C,3,0),"")</f>
        <v>0</v>
      </c>
      <c r="M10" s="56"/>
      <c r="N10" s="56"/>
      <c r="O10" s="60">
        <f>SUMIFS(Inventory!$L:$L,Inventory!$G:$G,2020.12,Inventory!$J:$J,List!B10)</f>
        <v>43</v>
      </c>
      <c r="P10" s="60">
        <f>SUMIFS(Receive!L:L,Receive!C:C,1,Receive!J:J,List!B10)</f>
        <v>30</v>
      </c>
      <c r="Q10" s="60">
        <f>SUMIFS(Delivery!K:K,Delivery!C:C,1,Delivery!I:I,List!B10)</f>
        <v>35</v>
      </c>
      <c r="R10" s="60">
        <f t="shared" si="0"/>
        <v>38</v>
      </c>
      <c r="S10" s="60">
        <f>SUMIFS(Inventory!$L:$L,Inventory!$G:$G,1,Inventory!$J:$J,List!B10)</f>
        <v>38</v>
      </c>
      <c r="T10" s="60">
        <f>SUMIFS(Receive!L:L,Receive!C:C,2,Receive!J:J,List!B10)</f>
        <v>0</v>
      </c>
      <c r="U10" s="60">
        <f>SUMIFS(Delivery!K:K,Delivery!C:C,2,Delivery!I:I,List!B10)</f>
        <v>33</v>
      </c>
      <c r="V10" s="60">
        <f t="shared" si="1"/>
        <v>5</v>
      </c>
      <c r="W10" s="60">
        <f>SUMIFS(Inventory!$L:$L,Inventory!$G:$G,2,Inventory!$J:$J,List!B10)</f>
        <v>5</v>
      </c>
      <c r="X10" s="60">
        <f>SUMIFS(Receive!L:L,Receive!C:C,3,Receive!J:J,List!B10)</f>
        <v>40</v>
      </c>
      <c r="Y10" s="60">
        <f>SUMIFS(Delivery!K:K,Delivery!C:C,3,Delivery!I:I,List!B10)</f>
        <v>35</v>
      </c>
      <c r="Z10" s="60">
        <f t="shared" si="2"/>
        <v>10</v>
      </c>
      <c r="AA10" s="60">
        <f>SUMIFS(Inventory!$L:$L,Inventory!$G:$G,3,Inventory!$J:$J,List!B10)</f>
        <v>10</v>
      </c>
      <c r="AB10" s="60">
        <f>SUMIFS(Receive!L:L,Receive!C:C,4,Receive!J:J,List!B10)</f>
        <v>69</v>
      </c>
      <c r="AC10" s="60">
        <f>SUMIFS(Delivery!K:K,Delivery!C:C,4,Delivery!I:I,List!B10)</f>
        <v>32</v>
      </c>
      <c r="AD10" s="60">
        <f t="shared" si="3"/>
        <v>47</v>
      </c>
      <c r="AE10" s="60">
        <f>SUMIFS(Inventory!$L:$L,Inventory!$G:$G,4,Inventory!$J:$J,List!B10)</f>
        <v>47</v>
      </c>
      <c r="AF10" s="60">
        <f>SUMIFS(Receive!$L:$L,Receive!$C:$C,5,Receive!$J:$J,List!B10)</f>
        <v>0</v>
      </c>
      <c r="AG10" s="60">
        <f>SUMIFS(Delivery!$K:$K,Delivery!$C:$C,5,Delivery!$I:$I,List!B10)</f>
        <v>49</v>
      </c>
      <c r="AH10" s="60">
        <f t="shared" si="4"/>
        <v>-2</v>
      </c>
      <c r="AI10" s="60">
        <f>SUMIFS(Inventory!$L:$L,Inventory!$G:$G,5,Inventory!$J:$J,List!B10)</f>
        <v>29</v>
      </c>
      <c r="AJ10" s="60">
        <f>SUMIFS(Receive!$L:$L,Receive!$C:$C,6,Receive!$J:$J,List!B10)</f>
        <v>0</v>
      </c>
      <c r="AK10" s="60">
        <f>SUMIFS(Delivery!$K:$K,Delivery!$C:$C,6,Delivery!$I:$I,List!B10)</f>
        <v>0</v>
      </c>
      <c r="AL10" s="60">
        <f t="shared" si="5"/>
        <v>-2</v>
      </c>
      <c r="AM10" s="60">
        <f>SUMIFS(Inventory!$L:$L,Inventory!$G:$G,6,Inventory!$J:$J,List!B10)</f>
        <v>0</v>
      </c>
      <c r="AN10" s="60">
        <f>SUMIFS(Receive!$L:$L,Receive!$C:$C,7,Receive!$J:$J,List!B10)</f>
        <v>0</v>
      </c>
      <c r="AO10" s="60">
        <f>SUMIFS(Delivery!$K:$K,Delivery!$C:$C,7,Delivery!$I:$I,List!B10)</f>
        <v>0</v>
      </c>
      <c r="AP10" s="60">
        <f t="shared" si="6"/>
        <v>-2</v>
      </c>
      <c r="AQ10" s="60">
        <f>SUMIFS(Inventory!$L:$L,Inventory!$G:$G,7,Inventory!$J:$J,List!B10)</f>
        <v>0</v>
      </c>
      <c r="AR10" s="60">
        <f>SUMIFS(Receive!$L:$L,Receive!$C:$C,8,Receive!$J:$J,List!B10)</f>
        <v>0</v>
      </c>
      <c r="AS10" s="60">
        <f>SUMIFS(Delivery!$K:$K,Delivery!$C:$C,8,Delivery!$I:$I,List!B10)</f>
        <v>0</v>
      </c>
      <c r="AT10" s="60">
        <f t="shared" si="7"/>
        <v>-2</v>
      </c>
      <c r="AU10" s="60">
        <f>SUMIFS(Inventory!$L:$L,Inventory!$G:$G,8,Inventory!$J:$J,List!B10)</f>
        <v>0</v>
      </c>
      <c r="AV10" s="60">
        <f>SUMIFS(Receive!$L:$L,Receive!$C:$C,9,Receive!$J:$J,List!B10)</f>
        <v>0</v>
      </c>
      <c r="AW10" s="60">
        <f>SUMIFS(Delivery!$K:$K,Delivery!$C:$C,9,Delivery!$I:$I,List!B10)</f>
        <v>0</v>
      </c>
      <c r="AX10" s="60">
        <f t="shared" si="8"/>
        <v>-2</v>
      </c>
      <c r="AY10" s="60">
        <f>SUMIFS(Inventory!$L:$L,Inventory!$G:$G,9,Inventory!$J:$J,List!B10)</f>
        <v>0</v>
      </c>
      <c r="AZ10" s="60">
        <f>SUMIFS(Receive!$L:$L,Receive!$C:$C,10,Receive!$J:$J,List!B10)</f>
        <v>0</v>
      </c>
      <c r="BA10" s="60">
        <f>SUMIFS(Delivery!$K:$K,Delivery!$C:$C,10,Delivery!$I:$I,List!B10)</f>
        <v>0</v>
      </c>
      <c r="BB10" s="60">
        <f t="shared" si="9"/>
        <v>-2</v>
      </c>
      <c r="BC10" s="60">
        <f>SUMIFS(Inventory!$L:$L,Inventory!$G:$G,10,Inventory!$J:$J,List!B10)</f>
        <v>0</v>
      </c>
      <c r="BD10" s="60">
        <f>SUMIFS(Receive!$L:$L,Receive!$C:$C,11,Receive!$J:$J,List!B10)</f>
        <v>0</v>
      </c>
      <c r="BE10" s="60">
        <f>SUMIFS(Delivery!$K:$K,Delivery!$C:$C,11,Delivery!$I:$I,List!B10)</f>
        <v>0</v>
      </c>
      <c r="BF10" s="60">
        <f t="shared" si="10"/>
        <v>-2</v>
      </c>
      <c r="BG10" s="60">
        <f>SUMIFS(Inventory!$L:$L,Inventory!$G:$G,11,Inventory!$J:$J,List!B10)</f>
        <v>0</v>
      </c>
      <c r="BH10" s="60">
        <f>SUMIFS(Receive!$L:$L,Receive!$C:$C,12,Receive!$J:$J,List!B10)</f>
        <v>0</v>
      </c>
      <c r="BI10" s="60">
        <f>SUMIFS(Delivery!$K:$K,Delivery!$C:$C,12,Delivery!$I:$I,List!B10)</f>
        <v>0</v>
      </c>
      <c r="BJ10" s="60">
        <f t="shared" si="11"/>
        <v>-2</v>
      </c>
      <c r="BK10" s="60">
        <f>SUMIFS(Inventory!$L:$L,Inventory!$G:$G,12,Inventory!$J:$J,List!B10)</f>
        <v>0</v>
      </c>
    </row>
    <row r="11" spans="1:63" x14ac:dyDescent="0.25">
      <c r="A11" s="56">
        <f t="shared" si="12"/>
        <v>10</v>
      </c>
      <c r="B11" s="57" t="s">
        <v>30</v>
      </c>
      <c r="C11" s="58" t="str">
        <f>IFERROR(VLOOKUP(B11,Config!$A:$B,2,0),"")</f>
        <v>Băng dính vàng 1cm</v>
      </c>
      <c r="D11" s="64"/>
      <c r="E11" s="65">
        <f>D11/'Exchange rate'!$C$2</f>
        <v>0</v>
      </c>
      <c r="F11" s="58">
        <f>IFERROR(VLOOKUP(B11,Config!$A:$D,4,0),"")</f>
        <v>0</v>
      </c>
      <c r="G11" s="58">
        <f>IFERROR(VLOOKUP(B11,Config!$A:$E,5,0),"")</f>
        <v>0</v>
      </c>
      <c r="H11" s="58">
        <f>IFERROR(VLOOKUP(B11,Config!$A:$F,6,0),"")</f>
        <v>0</v>
      </c>
      <c r="I11" s="58">
        <v>1</v>
      </c>
      <c r="J11" s="58" t="str">
        <f>IFERROR(VLOOKUP(B11,Config!$A:$G,7,),"")</f>
        <v>Reel</v>
      </c>
      <c r="K11" s="56" t="s">
        <v>555</v>
      </c>
      <c r="L11" s="59">
        <f>IFERROR(VLOOKUP(B11,Config!$A:$C,3,0),"")</f>
        <v>0</v>
      </c>
      <c r="M11" s="56"/>
      <c r="N11" s="56"/>
      <c r="O11" s="60">
        <f>SUMIFS(Inventory!$L:$L,Inventory!$G:$G,2020.12,Inventory!$J:$J,List!B11)</f>
        <v>16</v>
      </c>
      <c r="P11" s="60">
        <f>SUMIFS(Receive!L:L,Receive!C:C,1,Receive!J:J,List!B11)</f>
        <v>0</v>
      </c>
      <c r="Q11" s="60">
        <f>SUMIFS(Delivery!K:K,Delivery!C:C,1,Delivery!I:I,List!B11)</f>
        <v>0</v>
      </c>
      <c r="R11" s="60">
        <f t="shared" si="0"/>
        <v>16</v>
      </c>
      <c r="S11" s="60">
        <f>SUMIFS(Inventory!$L:$L,Inventory!$G:$G,1,Inventory!$J:$J,List!B11)</f>
        <v>16</v>
      </c>
      <c r="T11" s="60">
        <f>SUMIFS(Receive!L:L,Receive!C:C,2,Receive!J:J,List!B11)</f>
        <v>0</v>
      </c>
      <c r="U11" s="60">
        <f>SUMIFS(Delivery!K:K,Delivery!C:C,2,Delivery!I:I,List!B11)</f>
        <v>0</v>
      </c>
      <c r="V11" s="60">
        <f t="shared" si="1"/>
        <v>16</v>
      </c>
      <c r="W11" s="60">
        <f>SUMIFS(Inventory!$L:$L,Inventory!$G:$G,2,Inventory!$J:$J,List!B11)</f>
        <v>16</v>
      </c>
      <c r="X11" s="60">
        <f>SUMIFS(Receive!L:L,Receive!C:C,3,Receive!J:J,List!B11)</f>
        <v>0</v>
      </c>
      <c r="Y11" s="60">
        <f>SUMIFS(Delivery!K:K,Delivery!C:C,3,Delivery!I:I,List!B11)</f>
        <v>0</v>
      </c>
      <c r="Z11" s="60">
        <f t="shared" si="2"/>
        <v>16</v>
      </c>
      <c r="AA11" s="60">
        <f>SUMIFS(Inventory!$L:$L,Inventory!$G:$G,3,Inventory!$J:$J,List!B11)</f>
        <v>16</v>
      </c>
      <c r="AB11" s="60">
        <f>SUMIFS(Receive!L:L,Receive!C:C,4,Receive!J:J,List!B11)</f>
        <v>0</v>
      </c>
      <c r="AC11" s="60">
        <f>SUMIFS(Delivery!K:K,Delivery!C:C,4,Delivery!I:I,List!B11)</f>
        <v>0</v>
      </c>
      <c r="AD11" s="60">
        <f t="shared" si="3"/>
        <v>16</v>
      </c>
      <c r="AE11" s="60">
        <f>SUMIFS(Inventory!$L:$L,Inventory!$G:$G,4,Inventory!$J:$J,List!B11)</f>
        <v>16</v>
      </c>
      <c r="AF11" s="60">
        <f>SUMIFS(Receive!$L:$L,Receive!$C:$C,5,Receive!$J:$J,List!B11)</f>
        <v>0</v>
      </c>
      <c r="AG11" s="60">
        <f>SUMIFS(Delivery!$K:$K,Delivery!$C:$C,5,Delivery!$I:$I,List!B11)</f>
        <v>0</v>
      </c>
      <c r="AH11" s="60">
        <f t="shared" si="4"/>
        <v>16</v>
      </c>
      <c r="AI11" s="60">
        <f>SUMIFS(Inventory!$L:$L,Inventory!$G:$G,5,Inventory!$J:$J,List!B11)</f>
        <v>16</v>
      </c>
      <c r="AJ11" s="60">
        <f>SUMIFS(Receive!$L:$L,Receive!$C:$C,6,Receive!$J:$J,List!B11)</f>
        <v>0</v>
      </c>
      <c r="AK11" s="60">
        <f>SUMIFS(Delivery!$K:$K,Delivery!$C:$C,6,Delivery!$I:$I,List!B11)</f>
        <v>0</v>
      </c>
      <c r="AL11" s="60">
        <f t="shared" si="5"/>
        <v>16</v>
      </c>
      <c r="AM11" s="60">
        <f>SUMIFS(Inventory!$L:$L,Inventory!$G:$G,6,Inventory!$J:$J,List!B11)</f>
        <v>0</v>
      </c>
      <c r="AN11" s="60">
        <f>SUMIFS(Receive!$L:$L,Receive!$C:$C,7,Receive!$J:$J,List!B11)</f>
        <v>0</v>
      </c>
      <c r="AO11" s="60">
        <f>SUMIFS(Delivery!$K:$K,Delivery!$C:$C,7,Delivery!$I:$I,List!B11)</f>
        <v>0</v>
      </c>
      <c r="AP11" s="60">
        <f t="shared" si="6"/>
        <v>16</v>
      </c>
      <c r="AQ11" s="60">
        <f>SUMIFS(Inventory!$L:$L,Inventory!$G:$G,7,Inventory!$J:$J,List!B11)</f>
        <v>0</v>
      </c>
      <c r="AR11" s="60">
        <f>SUMIFS(Receive!$L:$L,Receive!$C:$C,8,Receive!$J:$J,List!B11)</f>
        <v>0</v>
      </c>
      <c r="AS11" s="60">
        <f>SUMIFS(Delivery!$K:$K,Delivery!$C:$C,8,Delivery!$I:$I,List!B11)</f>
        <v>0</v>
      </c>
      <c r="AT11" s="60">
        <f t="shared" si="7"/>
        <v>16</v>
      </c>
      <c r="AU11" s="60">
        <f>SUMIFS(Inventory!$L:$L,Inventory!$G:$G,8,Inventory!$J:$J,List!B11)</f>
        <v>0</v>
      </c>
      <c r="AV11" s="60">
        <f>SUMIFS(Receive!$L:$L,Receive!$C:$C,9,Receive!$J:$J,List!B11)</f>
        <v>0</v>
      </c>
      <c r="AW11" s="60">
        <f>SUMIFS(Delivery!$K:$K,Delivery!$C:$C,9,Delivery!$I:$I,List!B11)</f>
        <v>0</v>
      </c>
      <c r="AX11" s="60">
        <f t="shared" si="8"/>
        <v>16</v>
      </c>
      <c r="AY11" s="60">
        <f>SUMIFS(Inventory!$L:$L,Inventory!$G:$G,9,Inventory!$J:$J,List!B11)</f>
        <v>0</v>
      </c>
      <c r="AZ11" s="60">
        <f>SUMIFS(Receive!$L:$L,Receive!$C:$C,10,Receive!$J:$J,List!B11)</f>
        <v>0</v>
      </c>
      <c r="BA11" s="60">
        <f>SUMIFS(Delivery!$K:$K,Delivery!$C:$C,10,Delivery!$I:$I,List!B11)</f>
        <v>0</v>
      </c>
      <c r="BB11" s="60">
        <f t="shared" si="9"/>
        <v>16</v>
      </c>
      <c r="BC11" s="60">
        <f>SUMIFS(Inventory!$L:$L,Inventory!$G:$G,10,Inventory!$J:$J,List!B11)</f>
        <v>0</v>
      </c>
      <c r="BD11" s="60">
        <f>SUMIFS(Receive!$L:$L,Receive!$C:$C,11,Receive!$J:$J,List!B11)</f>
        <v>0</v>
      </c>
      <c r="BE11" s="60">
        <f>SUMIFS(Delivery!$K:$K,Delivery!$C:$C,11,Delivery!$I:$I,List!B11)</f>
        <v>0</v>
      </c>
      <c r="BF11" s="60">
        <f t="shared" si="10"/>
        <v>16</v>
      </c>
      <c r="BG11" s="60">
        <f>SUMIFS(Inventory!$L:$L,Inventory!$G:$G,11,Inventory!$J:$J,List!B11)</f>
        <v>0</v>
      </c>
      <c r="BH11" s="60">
        <f>SUMIFS(Receive!$L:$L,Receive!$C:$C,12,Receive!$J:$J,List!B11)</f>
        <v>0</v>
      </c>
      <c r="BI11" s="60">
        <f>SUMIFS(Delivery!$K:$K,Delivery!$C:$C,12,Delivery!$I:$I,List!B11)</f>
        <v>0</v>
      </c>
      <c r="BJ11" s="60">
        <f t="shared" si="11"/>
        <v>16</v>
      </c>
      <c r="BK11" s="60">
        <f>SUMIFS(Inventory!$L:$L,Inventory!$G:$G,12,Inventory!$J:$J,List!B11)</f>
        <v>0</v>
      </c>
    </row>
    <row r="12" spans="1:63" x14ac:dyDescent="0.25">
      <c r="A12" s="56">
        <f t="shared" si="12"/>
        <v>11</v>
      </c>
      <c r="B12" s="57" t="s">
        <v>31</v>
      </c>
      <c r="C12" s="58" t="str">
        <f>IFERROR(VLOOKUP(B12,Config!$A:$B,2,0),"")</f>
        <v>Băng dính vàng 5cm</v>
      </c>
      <c r="D12" s="64">
        <v>30000</v>
      </c>
      <c r="E12" s="65">
        <f>D12/'Exchange rate'!$C$2</f>
        <v>1.293988045275779</v>
      </c>
      <c r="F12" s="58" t="str">
        <f>IFERROR(VLOOKUP(B12,Config!$A:$D,4,0),"")</f>
        <v>Toàn Thịnh</v>
      </c>
      <c r="G12" s="58" t="str">
        <f>IFERROR(VLOOKUP(B12,Config!$A:$E,5,0),"")</f>
        <v>Toàn Thịnh</v>
      </c>
      <c r="H12" s="58">
        <f>IFERROR(VLOOKUP(B12,Config!$A:$F,6,0),"")</f>
        <v>0</v>
      </c>
      <c r="I12" s="58">
        <v>1</v>
      </c>
      <c r="J12" s="58" t="str">
        <f>IFERROR(VLOOKUP(B12,Config!$A:$G,7,),"")</f>
        <v>Reel</v>
      </c>
      <c r="K12" s="56" t="s">
        <v>555</v>
      </c>
      <c r="L12" s="59">
        <f>IFERROR(VLOOKUP(B12,Config!$A:$C,3,0),"")</f>
        <v>0</v>
      </c>
      <c r="M12" s="56"/>
      <c r="N12" s="56"/>
      <c r="O12" s="60">
        <f>SUMIFS(Inventory!$L:$L,Inventory!$G:$G,2020.12,Inventory!$J:$J,List!B12)</f>
        <v>12</v>
      </c>
      <c r="P12" s="60">
        <f>SUMIFS(Receive!L:L,Receive!C:C,1,Receive!J:J,List!B12)</f>
        <v>0</v>
      </c>
      <c r="Q12" s="60">
        <f>SUMIFS(Delivery!K:K,Delivery!C:C,1,Delivery!I:I,List!B12)</f>
        <v>0</v>
      </c>
      <c r="R12" s="60">
        <f t="shared" si="0"/>
        <v>12</v>
      </c>
      <c r="S12" s="60">
        <f>SUMIFS(Inventory!$L:$L,Inventory!$G:$G,1,Inventory!$J:$J,List!B12)</f>
        <v>12</v>
      </c>
      <c r="T12" s="60">
        <f>SUMIFS(Receive!L:L,Receive!C:C,2,Receive!J:J,List!B12)</f>
        <v>0</v>
      </c>
      <c r="U12" s="60">
        <f>SUMIFS(Delivery!K:K,Delivery!C:C,2,Delivery!I:I,List!B12)</f>
        <v>0</v>
      </c>
      <c r="V12" s="60">
        <f t="shared" si="1"/>
        <v>12</v>
      </c>
      <c r="W12" s="60">
        <f>SUMIFS(Inventory!$L:$L,Inventory!$G:$G,2,Inventory!$J:$J,List!B12)</f>
        <v>12</v>
      </c>
      <c r="X12" s="60">
        <f>SUMIFS(Receive!L:L,Receive!C:C,3,Receive!J:J,List!B12)</f>
        <v>0</v>
      </c>
      <c r="Y12" s="60">
        <f>SUMIFS(Delivery!K:K,Delivery!C:C,3,Delivery!I:I,List!B12)</f>
        <v>0</v>
      </c>
      <c r="Z12" s="60">
        <f t="shared" si="2"/>
        <v>12</v>
      </c>
      <c r="AA12" s="60">
        <f>SUMIFS(Inventory!$L:$L,Inventory!$G:$G,3,Inventory!$J:$J,List!B12)</f>
        <v>12</v>
      </c>
      <c r="AB12" s="60">
        <f>SUMIFS(Receive!L:L,Receive!C:C,4,Receive!J:J,List!B12)</f>
        <v>0</v>
      </c>
      <c r="AC12" s="60">
        <f>SUMIFS(Delivery!K:K,Delivery!C:C,4,Delivery!I:I,List!B12)</f>
        <v>0</v>
      </c>
      <c r="AD12" s="60">
        <f t="shared" si="3"/>
        <v>12</v>
      </c>
      <c r="AE12" s="60">
        <f>SUMIFS(Inventory!$L:$L,Inventory!$G:$G,4,Inventory!$J:$J,List!B12)</f>
        <v>12</v>
      </c>
      <c r="AF12" s="60">
        <f>SUMIFS(Receive!$L:$L,Receive!$C:$C,5,Receive!$J:$J,List!B12)</f>
        <v>0</v>
      </c>
      <c r="AG12" s="60">
        <f>SUMIFS(Delivery!$K:$K,Delivery!$C:$C,5,Delivery!$I:$I,List!B12)</f>
        <v>10</v>
      </c>
      <c r="AH12" s="60">
        <f t="shared" si="4"/>
        <v>2</v>
      </c>
      <c r="AI12" s="60">
        <f>SUMIFS(Inventory!$L:$L,Inventory!$G:$G,5,Inventory!$J:$J,List!B12)</f>
        <v>2</v>
      </c>
      <c r="AJ12" s="60">
        <f>SUMIFS(Receive!$L:$L,Receive!$C:$C,6,Receive!$J:$J,List!B12)</f>
        <v>0</v>
      </c>
      <c r="AK12" s="60">
        <f>SUMIFS(Delivery!$K:$K,Delivery!$C:$C,6,Delivery!$I:$I,List!B12)</f>
        <v>0</v>
      </c>
      <c r="AL12" s="60">
        <f t="shared" si="5"/>
        <v>2</v>
      </c>
      <c r="AM12" s="60">
        <f>SUMIFS(Inventory!$L:$L,Inventory!$G:$G,6,Inventory!$J:$J,List!B12)</f>
        <v>0</v>
      </c>
      <c r="AN12" s="60">
        <f>SUMIFS(Receive!$L:$L,Receive!$C:$C,7,Receive!$J:$J,List!B12)</f>
        <v>0</v>
      </c>
      <c r="AO12" s="60">
        <f>SUMIFS(Delivery!$K:$K,Delivery!$C:$C,7,Delivery!$I:$I,List!B12)</f>
        <v>0</v>
      </c>
      <c r="AP12" s="60">
        <f t="shared" si="6"/>
        <v>2</v>
      </c>
      <c r="AQ12" s="60">
        <f>SUMIFS(Inventory!$L:$L,Inventory!$G:$G,7,Inventory!$J:$J,List!B12)</f>
        <v>0</v>
      </c>
      <c r="AR12" s="60">
        <f>SUMIFS(Receive!$L:$L,Receive!$C:$C,8,Receive!$J:$J,List!B12)</f>
        <v>0</v>
      </c>
      <c r="AS12" s="60">
        <f>SUMIFS(Delivery!$K:$K,Delivery!$C:$C,8,Delivery!$I:$I,List!B12)</f>
        <v>0</v>
      </c>
      <c r="AT12" s="60">
        <f t="shared" si="7"/>
        <v>2</v>
      </c>
      <c r="AU12" s="60">
        <f>SUMIFS(Inventory!$L:$L,Inventory!$G:$G,8,Inventory!$J:$J,List!B12)</f>
        <v>0</v>
      </c>
      <c r="AV12" s="60">
        <f>SUMIFS(Receive!$L:$L,Receive!$C:$C,9,Receive!$J:$J,List!B12)</f>
        <v>0</v>
      </c>
      <c r="AW12" s="60">
        <f>SUMIFS(Delivery!$K:$K,Delivery!$C:$C,9,Delivery!$I:$I,List!B12)</f>
        <v>0</v>
      </c>
      <c r="AX12" s="60">
        <f t="shared" si="8"/>
        <v>2</v>
      </c>
      <c r="AY12" s="60">
        <f>SUMIFS(Inventory!$L:$L,Inventory!$G:$G,9,Inventory!$J:$J,List!B12)</f>
        <v>0</v>
      </c>
      <c r="AZ12" s="60">
        <f>SUMIFS(Receive!$L:$L,Receive!$C:$C,10,Receive!$J:$J,List!B12)</f>
        <v>0</v>
      </c>
      <c r="BA12" s="60">
        <f>SUMIFS(Delivery!$K:$K,Delivery!$C:$C,10,Delivery!$I:$I,List!B12)</f>
        <v>0</v>
      </c>
      <c r="BB12" s="60">
        <f t="shared" si="9"/>
        <v>2</v>
      </c>
      <c r="BC12" s="60">
        <f>SUMIFS(Inventory!$L:$L,Inventory!$G:$G,10,Inventory!$J:$J,List!B12)</f>
        <v>0</v>
      </c>
      <c r="BD12" s="60">
        <f>SUMIFS(Receive!$L:$L,Receive!$C:$C,11,Receive!$J:$J,List!B12)</f>
        <v>0</v>
      </c>
      <c r="BE12" s="60">
        <f>SUMIFS(Delivery!$K:$K,Delivery!$C:$C,11,Delivery!$I:$I,List!B12)</f>
        <v>0</v>
      </c>
      <c r="BF12" s="60">
        <f t="shared" si="10"/>
        <v>2</v>
      </c>
      <c r="BG12" s="60">
        <f>SUMIFS(Inventory!$L:$L,Inventory!$G:$G,11,Inventory!$J:$J,List!B12)</f>
        <v>0</v>
      </c>
      <c r="BH12" s="60">
        <f>SUMIFS(Receive!$L:$L,Receive!$C:$C,12,Receive!$J:$J,List!B12)</f>
        <v>0</v>
      </c>
      <c r="BI12" s="60">
        <f>SUMIFS(Delivery!$K:$K,Delivery!$C:$C,12,Delivery!$I:$I,List!B12)</f>
        <v>0</v>
      </c>
      <c r="BJ12" s="60">
        <f t="shared" si="11"/>
        <v>2</v>
      </c>
      <c r="BK12" s="60">
        <f>SUMIFS(Inventory!$L:$L,Inventory!$G:$G,12,Inventory!$J:$J,List!B12)</f>
        <v>0</v>
      </c>
    </row>
    <row r="13" spans="1:63" x14ac:dyDescent="0.25">
      <c r="A13" s="56">
        <f t="shared" si="12"/>
        <v>12</v>
      </c>
      <c r="B13" s="57" t="s">
        <v>32</v>
      </c>
      <c r="C13" s="58" t="str">
        <f>IFERROR(VLOOKUP(B13,Config!$A:$B,2,0),"")</f>
        <v>Băng dính vàng 10 cm</v>
      </c>
      <c r="D13" s="64">
        <v>56000</v>
      </c>
      <c r="E13" s="65">
        <f>D13/'Exchange rate'!$C$2</f>
        <v>2.4154443511814541</v>
      </c>
      <c r="F13" s="58" t="str">
        <f>IFERROR(VLOOKUP(B13,Config!$A:$D,4,0),"")</f>
        <v>Toàn Thịnh</v>
      </c>
      <c r="G13" s="58" t="str">
        <f>IFERROR(VLOOKUP(B13,Config!$A:$E,5,0),"")</f>
        <v>Toàn Thịnh</v>
      </c>
      <c r="H13" s="58">
        <f>IFERROR(VLOOKUP(B13,Config!$A:$F,6,0),"")</f>
        <v>0</v>
      </c>
      <c r="I13" s="58">
        <v>1</v>
      </c>
      <c r="J13" s="58" t="str">
        <f>IFERROR(VLOOKUP(B13,Config!$A:$G,7,),"")</f>
        <v>Reel</v>
      </c>
      <c r="K13" s="56" t="s">
        <v>555</v>
      </c>
      <c r="L13" s="59">
        <f>IFERROR(VLOOKUP(B13,Config!$A:$C,3,0),"")</f>
        <v>0</v>
      </c>
      <c r="M13" s="56"/>
      <c r="N13" s="56"/>
      <c r="O13" s="60">
        <f>SUMIFS(Inventory!$L:$L,Inventory!$G:$G,2020.12,Inventory!$J:$J,List!B13)</f>
        <v>126</v>
      </c>
      <c r="P13" s="60">
        <f>SUMIFS(Receive!L:L,Receive!C:C,1,Receive!J:J,List!B13)</f>
        <v>0</v>
      </c>
      <c r="Q13" s="60">
        <f>SUMIFS(Delivery!K:K,Delivery!C:C,1,Delivery!I:I,List!B13)</f>
        <v>0</v>
      </c>
      <c r="R13" s="60">
        <f t="shared" si="0"/>
        <v>126</v>
      </c>
      <c r="S13" s="60">
        <f>SUMIFS(Inventory!$L:$L,Inventory!$G:$G,1,Inventory!$J:$J,List!B13)</f>
        <v>126</v>
      </c>
      <c r="T13" s="60">
        <f>SUMIFS(Receive!L:L,Receive!C:C,2,Receive!J:J,List!B13)</f>
        <v>0</v>
      </c>
      <c r="U13" s="60">
        <f>SUMIFS(Delivery!K:K,Delivery!C:C,2,Delivery!I:I,List!B13)</f>
        <v>0</v>
      </c>
      <c r="V13" s="60">
        <f t="shared" si="1"/>
        <v>126</v>
      </c>
      <c r="W13" s="60">
        <f>SUMIFS(Inventory!$L:$L,Inventory!$G:$G,2,Inventory!$J:$J,List!B13)</f>
        <v>126</v>
      </c>
      <c r="X13" s="60">
        <f>SUMIFS(Receive!L:L,Receive!C:C,3,Receive!J:J,List!B13)</f>
        <v>0</v>
      </c>
      <c r="Y13" s="60">
        <f>SUMIFS(Delivery!K:K,Delivery!C:C,3,Delivery!I:I,List!B13)</f>
        <v>2</v>
      </c>
      <c r="Z13" s="60">
        <f t="shared" si="2"/>
        <v>124</v>
      </c>
      <c r="AA13" s="60">
        <f>SUMIFS(Inventory!$L:$L,Inventory!$G:$G,3,Inventory!$J:$J,List!B13)</f>
        <v>124</v>
      </c>
      <c r="AB13" s="60">
        <f>SUMIFS(Receive!L:L,Receive!C:C,4,Receive!J:J,List!B13)</f>
        <v>0</v>
      </c>
      <c r="AC13" s="60">
        <f>SUMIFS(Delivery!K:K,Delivery!C:C,4,Delivery!I:I,List!B13)</f>
        <v>18</v>
      </c>
      <c r="AD13" s="60">
        <f t="shared" si="3"/>
        <v>106</v>
      </c>
      <c r="AE13" s="60">
        <f>SUMIFS(Inventory!$L:$L,Inventory!$G:$G,4,Inventory!$J:$J,List!B13)</f>
        <v>106</v>
      </c>
      <c r="AF13" s="60">
        <f>SUMIFS(Receive!$L:$L,Receive!$C:$C,5,Receive!$J:$J,List!B13)</f>
        <v>0</v>
      </c>
      <c r="AG13" s="60">
        <f>SUMIFS(Delivery!$K:$K,Delivery!$C:$C,5,Delivery!$I:$I,List!B13)</f>
        <v>10</v>
      </c>
      <c r="AH13" s="60">
        <f t="shared" si="4"/>
        <v>96</v>
      </c>
      <c r="AI13" s="60">
        <f>SUMIFS(Inventory!$L:$L,Inventory!$G:$G,5,Inventory!$J:$J,List!B13)</f>
        <v>96</v>
      </c>
      <c r="AJ13" s="60">
        <f>SUMIFS(Receive!$L:$L,Receive!$C:$C,6,Receive!$J:$J,List!B13)</f>
        <v>0</v>
      </c>
      <c r="AK13" s="60">
        <f>SUMIFS(Delivery!$K:$K,Delivery!$C:$C,6,Delivery!$I:$I,List!B13)</f>
        <v>0</v>
      </c>
      <c r="AL13" s="60">
        <f t="shared" si="5"/>
        <v>96</v>
      </c>
      <c r="AM13" s="60">
        <f>SUMIFS(Inventory!$L:$L,Inventory!$G:$G,6,Inventory!$J:$J,List!B13)</f>
        <v>0</v>
      </c>
      <c r="AN13" s="60">
        <f>SUMIFS(Receive!$L:$L,Receive!$C:$C,7,Receive!$J:$J,List!B13)</f>
        <v>0</v>
      </c>
      <c r="AO13" s="60">
        <f>SUMIFS(Delivery!$K:$K,Delivery!$C:$C,7,Delivery!$I:$I,List!B13)</f>
        <v>0</v>
      </c>
      <c r="AP13" s="60">
        <f t="shared" si="6"/>
        <v>96</v>
      </c>
      <c r="AQ13" s="60">
        <f>SUMIFS(Inventory!$L:$L,Inventory!$G:$G,7,Inventory!$J:$J,List!B13)</f>
        <v>0</v>
      </c>
      <c r="AR13" s="60">
        <f>SUMIFS(Receive!$L:$L,Receive!$C:$C,8,Receive!$J:$J,List!B13)</f>
        <v>0</v>
      </c>
      <c r="AS13" s="60">
        <f>SUMIFS(Delivery!$K:$K,Delivery!$C:$C,8,Delivery!$I:$I,List!B13)</f>
        <v>0</v>
      </c>
      <c r="AT13" s="60">
        <f t="shared" si="7"/>
        <v>96</v>
      </c>
      <c r="AU13" s="60">
        <f>SUMIFS(Inventory!$L:$L,Inventory!$G:$G,8,Inventory!$J:$J,List!B13)</f>
        <v>0</v>
      </c>
      <c r="AV13" s="60">
        <f>SUMIFS(Receive!$L:$L,Receive!$C:$C,9,Receive!$J:$J,List!B13)</f>
        <v>0</v>
      </c>
      <c r="AW13" s="60">
        <f>SUMIFS(Delivery!$K:$K,Delivery!$C:$C,9,Delivery!$I:$I,List!B13)</f>
        <v>0</v>
      </c>
      <c r="AX13" s="60">
        <f t="shared" si="8"/>
        <v>96</v>
      </c>
      <c r="AY13" s="60">
        <f>SUMIFS(Inventory!$L:$L,Inventory!$G:$G,9,Inventory!$J:$J,List!B13)</f>
        <v>0</v>
      </c>
      <c r="AZ13" s="60">
        <f>SUMIFS(Receive!$L:$L,Receive!$C:$C,10,Receive!$J:$J,List!B13)</f>
        <v>0</v>
      </c>
      <c r="BA13" s="60">
        <f>SUMIFS(Delivery!$K:$K,Delivery!$C:$C,10,Delivery!$I:$I,List!B13)</f>
        <v>0</v>
      </c>
      <c r="BB13" s="60">
        <f t="shared" si="9"/>
        <v>96</v>
      </c>
      <c r="BC13" s="60">
        <f>SUMIFS(Inventory!$L:$L,Inventory!$G:$G,10,Inventory!$J:$J,List!B13)</f>
        <v>0</v>
      </c>
      <c r="BD13" s="60">
        <f>SUMIFS(Receive!$L:$L,Receive!$C:$C,11,Receive!$J:$J,List!B13)</f>
        <v>0</v>
      </c>
      <c r="BE13" s="60">
        <f>SUMIFS(Delivery!$K:$K,Delivery!$C:$C,11,Delivery!$I:$I,List!B13)</f>
        <v>0</v>
      </c>
      <c r="BF13" s="60">
        <f t="shared" si="10"/>
        <v>96</v>
      </c>
      <c r="BG13" s="60">
        <f>SUMIFS(Inventory!$L:$L,Inventory!$G:$G,11,Inventory!$J:$J,List!B13)</f>
        <v>0</v>
      </c>
      <c r="BH13" s="60">
        <f>SUMIFS(Receive!$L:$L,Receive!$C:$C,12,Receive!$J:$J,List!B13)</f>
        <v>0</v>
      </c>
      <c r="BI13" s="60">
        <f>SUMIFS(Delivery!$K:$K,Delivery!$C:$C,12,Delivery!$I:$I,List!B13)</f>
        <v>0</v>
      </c>
      <c r="BJ13" s="60">
        <f t="shared" si="11"/>
        <v>96</v>
      </c>
      <c r="BK13" s="60">
        <f>SUMIFS(Inventory!$L:$L,Inventory!$G:$G,12,Inventory!$J:$J,List!B13)</f>
        <v>0</v>
      </c>
    </row>
    <row r="14" spans="1:63" x14ac:dyDescent="0.25">
      <c r="A14" s="56">
        <f t="shared" si="12"/>
        <v>13</v>
      </c>
      <c r="B14" s="57" t="s">
        <v>33</v>
      </c>
      <c r="C14" s="58" t="str">
        <f>IFERROR(VLOOKUP(B14,Config!$A:$B,2,0),"")</f>
        <v>Băng dính xanh dương 5cm</v>
      </c>
      <c r="D14" s="64">
        <v>18000</v>
      </c>
      <c r="E14" s="65">
        <f>D14/'Exchange rate'!$C$2</f>
        <v>0.77639282716546743</v>
      </c>
      <c r="F14" s="58" t="str">
        <f>IFERROR(VLOOKUP(B14,Config!$A:$D,4,0),"")</f>
        <v>Toàn Thịnh</v>
      </c>
      <c r="G14" s="58" t="str">
        <f>IFERROR(VLOOKUP(B14,Config!$A:$E,5,0),"")</f>
        <v>Toàn Thịnh</v>
      </c>
      <c r="H14" s="58">
        <f>IFERROR(VLOOKUP(B14,Config!$A:$F,6,0),"")</f>
        <v>0</v>
      </c>
      <c r="I14" s="58">
        <v>1</v>
      </c>
      <c r="J14" s="58" t="str">
        <f>IFERROR(VLOOKUP(B14,Config!$A:$G,7,),"")</f>
        <v>Reel</v>
      </c>
      <c r="K14" s="56" t="s">
        <v>555</v>
      </c>
      <c r="L14" s="59">
        <f>IFERROR(VLOOKUP(B14,Config!$A:$C,3,0),"")</f>
        <v>0</v>
      </c>
      <c r="M14" s="56"/>
      <c r="N14" s="56"/>
      <c r="O14" s="60">
        <f>SUMIFS(Inventory!$L:$L,Inventory!$G:$G,2020.12,Inventory!$J:$J,List!B14)</f>
        <v>49</v>
      </c>
      <c r="P14" s="60">
        <f>SUMIFS(Receive!L:L,Receive!C:C,1,Receive!J:J,List!B14)</f>
        <v>0</v>
      </c>
      <c r="Q14" s="60">
        <f>SUMIFS(Delivery!K:K,Delivery!C:C,1,Delivery!I:I,List!B14)</f>
        <v>0</v>
      </c>
      <c r="R14" s="60">
        <f t="shared" si="0"/>
        <v>49</v>
      </c>
      <c r="S14" s="60">
        <f>SUMIFS(Inventory!$L:$L,Inventory!$G:$G,1,Inventory!$J:$J,List!B14)</f>
        <v>49</v>
      </c>
      <c r="T14" s="60">
        <f>SUMIFS(Receive!L:L,Receive!C:C,2,Receive!J:J,List!B14)</f>
        <v>0</v>
      </c>
      <c r="U14" s="60">
        <f>SUMIFS(Delivery!K:K,Delivery!C:C,2,Delivery!I:I,List!B14)</f>
        <v>2</v>
      </c>
      <c r="V14" s="60">
        <f t="shared" si="1"/>
        <v>47</v>
      </c>
      <c r="W14" s="60">
        <f>SUMIFS(Inventory!$L:$L,Inventory!$G:$G,2,Inventory!$J:$J,List!B14)</f>
        <v>47</v>
      </c>
      <c r="X14" s="60">
        <f>SUMIFS(Receive!L:L,Receive!C:C,3,Receive!J:J,List!B14)</f>
        <v>0</v>
      </c>
      <c r="Y14" s="60">
        <f>SUMIFS(Delivery!K:K,Delivery!C:C,3,Delivery!I:I,List!B14)</f>
        <v>12</v>
      </c>
      <c r="Z14" s="60">
        <f t="shared" si="2"/>
        <v>35</v>
      </c>
      <c r="AA14" s="60">
        <f>SUMIFS(Inventory!$L:$L,Inventory!$G:$G,3,Inventory!$J:$J,List!B14)</f>
        <v>35</v>
      </c>
      <c r="AB14" s="60">
        <f>SUMIFS(Receive!L:L,Receive!C:C,4,Receive!J:J,List!B14)</f>
        <v>0</v>
      </c>
      <c r="AC14" s="60">
        <f>SUMIFS(Delivery!K:K,Delivery!C:C,4,Delivery!I:I,List!B14)</f>
        <v>31</v>
      </c>
      <c r="AD14" s="60">
        <f t="shared" si="3"/>
        <v>4</v>
      </c>
      <c r="AE14" s="60">
        <f>SUMIFS(Inventory!$L:$L,Inventory!$G:$G,4,Inventory!$J:$J,List!B14)</f>
        <v>4</v>
      </c>
      <c r="AF14" s="60">
        <f>SUMIFS(Receive!$L:$L,Receive!$C:$C,5,Receive!$J:$J,List!B14)</f>
        <v>0</v>
      </c>
      <c r="AG14" s="60">
        <f>SUMIFS(Delivery!$K:$K,Delivery!$C:$C,5,Delivery!$I:$I,List!B14)</f>
        <v>1</v>
      </c>
      <c r="AH14" s="60">
        <f t="shared" si="4"/>
        <v>3</v>
      </c>
      <c r="AI14" s="60">
        <f>SUMIFS(Inventory!$L:$L,Inventory!$G:$G,5,Inventory!$J:$J,List!B14)</f>
        <v>3</v>
      </c>
      <c r="AJ14" s="60">
        <f>SUMIFS(Receive!$L:$L,Receive!$C:$C,6,Receive!$J:$J,List!B14)</f>
        <v>0</v>
      </c>
      <c r="AK14" s="60">
        <f>SUMIFS(Delivery!$K:$K,Delivery!$C:$C,6,Delivery!$I:$I,List!B14)</f>
        <v>0</v>
      </c>
      <c r="AL14" s="60">
        <f t="shared" si="5"/>
        <v>3</v>
      </c>
      <c r="AM14" s="60">
        <f>SUMIFS(Inventory!$L:$L,Inventory!$G:$G,6,Inventory!$J:$J,List!B14)</f>
        <v>0</v>
      </c>
      <c r="AN14" s="60">
        <f>SUMIFS(Receive!$L:$L,Receive!$C:$C,7,Receive!$J:$J,List!B14)</f>
        <v>0</v>
      </c>
      <c r="AO14" s="60">
        <f>SUMIFS(Delivery!$K:$K,Delivery!$C:$C,7,Delivery!$I:$I,List!B14)</f>
        <v>0</v>
      </c>
      <c r="AP14" s="60">
        <f t="shared" si="6"/>
        <v>3</v>
      </c>
      <c r="AQ14" s="60">
        <f>SUMIFS(Inventory!$L:$L,Inventory!$G:$G,7,Inventory!$J:$J,List!B14)</f>
        <v>0</v>
      </c>
      <c r="AR14" s="60">
        <f>SUMIFS(Receive!$L:$L,Receive!$C:$C,8,Receive!$J:$J,List!B14)</f>
        <v>0</v>
      </c>
      <c r="AS14" s="60">
        <f>SUMIFS(Delivery!$K:$K,Delivery!$C:$C,8,Delivery!$I:$I,List!B14)</f>
        <v>0</v>
      </c>
      <c r="AT14" s="60">
        <f t="shared" si="7"/>
        <v>3</v>
      </c>
      <c r="AU14" s="60">
        <f>SUMIFS(Inventory!$L:$L,Inventory!$G:$G,8,Inventory!$J:$J,List!B14)</f>
        <v>0</v>
      </c>
      <c r="AV14" s="60">
        <f>SUMIFS(Receive!$L:$L,Receive!$C:$C,9,Receive!$J:$J,List!B14)</f>
        <v>0</v>
      </c>
      <c r="AW14" s="60">
        <f>SUMIFS(Delivery!$K:$K,Delivery!$C:$C,9,Delivery!$I:$I,List!B14)</f>
        <v>0</v>
      </c>
      <c r="AX14" s="60">
        <f t="shared" si="8"/>
        <v>3</v>
      </c>
      <c r="AY14" s="60">
        <f>SUMIFS(Inventory!$L:$L,Inventory!$G:$G,9,Inventory!$J:$J,List!B14)</f>
        <v>0</v>
      </c>
      <c r="AZ14" s="60">
        <f>SUMIFS(Receive!$L:$L,Receive!$C:$C,10,Receive!$J:$J,List!B14)</f>
        <v>0</v>
      </c>
      <c r="BA14" s="60">
        <f>SUMIFS(Delivery!$K:$K,Delivery!$C:$C,10,Delivery!$I:$I,List!B14)</f>
        <v>0</v>
      </c>
      <c r="BB14" s="60">
        <f t="shared" si="9"/>
        <v>3</v>
      </c>
      <c r="BC14" s="60">
        <f>SUMIFS(Inventory!$L:$L,Inventory!$G:$G,10,Inventory!$J:$J,List!B14)</f>
        <v>0</v>
      </c>
      <c r="BD14" s="60">
        <f>SUMIFS(Receive!$L:$L,Receive!$C:$C,11,Receive!$J:$J,List!B14)</f>
        <v>0</v>
      </c>
      <c r="BE14" s="60">
        <f>SUMIFS(Delivery!$K:$K,Delivery!$C:$C,11,Delivery!$I:$I,List!B14)</f>
        <v>0</v>
      </c>
      <c r="BF14" s="60">
        <f t="shared" si="10"/>
        <v>3</v>
      </c>
      <c r="BG14" s="60">
        <f>SUMIFS(Inventory!$L:$L,Inventory!$G:$G,11,Inventory!$J:$J,List!B14)</f>
        <v>0</v>
      </c>
      <c r="BH14" s="60">
        <f>SUMIFS(Receive!$L:$L,Receive!$C:$C,12,Receive!$J:$J,List!B14)</f>
        <v>0</v>
      </c>
      <c r="BI14" s="60">
        <f>SUMIFS(Delivery!$K:$K,Delivery!$C:$C,12,Delivery!$I:$I,List!B14)</f>
        <v>0</v>
      </c>
      <c r="BJ14" s="60">
        <f t="shared" si="11"/>
        <v>3</v>
      </c>
      <c r="BK14" s="60">
        <f>SUMIFS(Inventory!$L:$L,Inventory!$G:$G,12,Inventory!$J:$J,List!B14)</f>
        <v>0</v>
      </c>
    </row>
    <row r="15" spans="1:63" x14ac:dyDescent="0.25">
      <c r="A15" s="56">
        <f t="shared" si="12"/>
        <v>14</v>
      </c>
      <c r="B15" s="57" t="s">
        <v>34</v>
      </c>
      <c r="C15" s="58" t="str">
        <f>IFERROR(VLOOKUP(B15,Config!$A:$B,2,0),"")</f>
        <v xml:space="preserve">Băng dính xanh lá cây 5cm </v>
      </c>
      <c r="D15" s="64"/>
      <c r="E15" s="65">
        <f>D15/'Exchange rate'!$C$2</f>
        <v>0</v>
      </c>
      <c r="F15" s="58">
        <f>IFERROR(VLOOKUP(B15,Config!$A:$D,4,0),"")</f>
        <v>0</v>
      </c>
      <c r="G15" s="58">
        <f>IFERROR(VLOOKUP(B15,Config!$A:$E,5,0),"")</f>
        <v>0</v>
      </c>
      <c r="H15" s="58">
        <f>IFERROR(VLOOKUP(B15,Config!$A:$F,6,0),"")</f>
        <v>0</v>
      </c>
      <c r="I15" s="58">
        <v>1</v>
      </c>
      <c r="J15" s="58" t="str">
        <f>IFERROR(VLOOKUP(B15,Config!$A:$G,7,),"")</f>
        <v>Reel</v>
      </c>
      <c r="K15" s="56" t="s">
        <v>555</v>
      </c>
      <c r="L15" s="59">
        <f>IFERROR(VLOOKUP(B15,Config!$A:$C,3,0),"")</f>
        <v>0</v>
      </c>
      <c r="M15" s="56"/>
      <c r="N15" s="56"/>
      <c r="O15" s="60">
        <f>SUMIFS(Inventory!$L:$L,Inventory!$G:$G,2020.12,Inventory!$J:$J,List!B15)</f>
        <v>15</v>
      </c>
      <c r="P15" s="60">
        <f>SUMIFS(Receive!L:L,Receive!C:C,1,Receive!J:J,List!B15)</f>
        <v>0</v>
      </c>
      <c r="Q15" s="60">
        <f>SUMIFS(Delivery!K:K,Delivery!C:C,1,Delivery!I:I,List!B15)</f>
        <v>0</v>
      </c>
      <c r="R15" s="60">
        <f t="shared" si="0"/>
        <v>15</v>
      </c>
      <c r="S15" s="60">
        <f>SUMIFS(Inventory!$L:$L,Inventory!$G:$G,1,Inventory!$J:$J,List!B15)</f>
        <v>15</v>
      </c>
      <c r="T15" s="60">
        <f>SUMIFS(Receive!L:L,Receive!C:C,2,Receive!J:J,List!B15)</f>
        <v>0</v>
      </c>
      <c r="U15" s="60">
        <f>SUMIFS(Delivery!K:K,Delivery!C:C,2,Delivery!I:I,List!B15)</f>
        <v>0</v>
      </c>
      <c r="V15" s="60">
        <f t="shared" si="1"/>
        <v>15</v>
      </c>
      <c r="W15" s="60">
        <f>SUMIFS(Inventory!$L:$L,Inventory!$G:$G,2,Inventory!$J:$J,List!B15)</f>
        <v>15</v>
      </c>
      <c r="X15" s="60">
        <f>SUMIFS(Receive!L:L,Receive!C:C,3,Receive!J:J,List!B15)</f>
        <v>0</v>
      </c>
      <c r="Y15" s="60">
        <f>SUMIFS(Delivery!K:K,Delivery!C:C,3,Delivery!I:I,List!B15)</f>
        <v>0</v>
      </c>
      <c r="Z15" s="60">
        <f t="shared" si="2"/>
        <v>15</v>
      </c>
      <c r="AA15" s="60">
        <f>SUMIFS(Inventory!$L:$L,Inventory!$G:$G,3,Inventory!$J:$J,List!B15)</f>
        <v>15</v>
      </c>
      <c r="AB15" s="60">
        <f>SUMIFS(Receive!L:L,Receive!C:C,4,Receive!J:J,List!B15)</f>
        <v>0</v>
      </c>
      <c r="AC15" s="60">
        <f>SUMIFS(Delivery!K:K,Delivery!C:C,4,Delivery!I:I,List!B15)</f>
        <v>0</v>
      </c>
      <c r="AD15" s="60">
        <f t="shared" si="3"/>
        <v>15</v>
      </c>
      <c r="AE15" s="60">
        <f>SUMIFS(Inventory!$L:$L,Inventory!$G:$G,4,Inventory!$J:$J,List!B15)</f>
        <v>15</v>
      </c>
      <c r="AF15" s="60">
        <f>SUMIFS(Receive!$L:$L,Receive!$C:$C,5,Receive!$J:$J,List!B15)</f>
        <v>0</v>
      </c>
      <c r="AG15" s="60">
        <f>SUMIFS(Delivery!$K:$K,Delivery!$C:$C,5,Delivery!$I:$I,List!B15)</f>
        <v>0</v>
      </c>
      <c r="AH15" s="60">
        <f t="shared" si="4"/>
        <v>15</v>
      </c>
      <c r="AI15" s="60">
        <f>SUMIFS(Inventory!$L:$L,Inventory!$G:$G,5,Inventory!$J:$J,List!B15)</f>
        <v>15</v>
      </c>
      <c r="AJ15" s="60">
        <f>SUMIFS(Receive!$L:$L,Receive!$C:$C,6,Receive!$J:$J,List!B15)</f>
        <v>0</v>
      </c>
      <c r="AK15" s="60">
        <f>SUMIFS(Delivery!$K:$K,Delivery!$C:$C,6,Delivery!$I:$I,List!B15)</f>
        <v>0</v>
      </c>
      <c r="AL15" s="60">
        <f t="shared" si="5"/>
        <v>15</v>
      </c>
      <c r="AM15" s="60">
        <f>SUMIFS(Inventory!$L:$L,Inventory!$G:$G,6,Inventory!$J:$J,List!B15)</f>
        <v>0</v>
      </c>
      <c r="AN15" s="60">
        <f>SUMIFS(Receive!$L:$L,Receive!$C:$C,7,Receive!$J:$J,List!B15)</f>
        <v>0</v>
      </c>
      <c r="AO15" s="60">
        <f>SUMIFS(Delivery!$K:$K,Delivery!$C:$C,7,Delivery!$I:$I,List!B15)</f>
        <v>0</v>
      </c>
      <c r="AP15" s="60">
        <f t="shared" si="6"/>
        <v>15</v>
      </c>
      <c r="AQ15" s="60">
        <f>SUMIFS(Inventory!$L:$L,Inventory!$G:$G,7,Inventory!$J:$J,List!B15)</f>
        <v>0</v>
      </c>
      <c r="AR15" s="60">
        <f>SUMIFS(Receive!$L:$L,Receive!$C:$C,8,Receive!$J:$J,List!B15)</f>
        <v>0</v>
      </c>
      <c r="AS15" s="60">
        <f>SUMIFS(Delivery!$K:$K,Delivery!$C:$C,8,Delivery!$I:$I,List!B15)</f>
        <v>0</v>
      </c>
      <c r="AT15" s="60">
        <f t="shared" si="7"/>
        <v>15</v>
      </c>
      <c r="AU15" s="60">
        <f>SUMIFS(Inventory!$L:$L,Inventory!$G:$G,8,Inventory!$J:$J,List!B15)</f>
        <v>0</v>
      </c>
      <c r="AV15" s="60">
        <f>SUMIFS(Receive!$L:$L,Receive!$C:$C,9,Receive!$J:$J,List!B15)</f>
        <v>0</v>
      </c>
      <c r="AW15" s="60">
        <f>SUMIFS(Delivery!$K:$K,Delivery!$C:$C,9,Delivery!$I:$I,List!B15)</f>
        <v>0</v>
      </c>
      <c r="AX15" s="60">
        <f t="shared" si="8"/>
        <v>15</v>
      </c>
      <c r="AY15" s="60">
        <f>SUMIFS(Inventory!$L:$L,Inventory!$G:$G,9,Inventory!$J:$J,List!B15)</f>
        <v>0</v>
      </c>
      <c r="AZ15" s="60">
        <f>SUMIFS(Receive!$L:$L,Receive!$C:$C,10,Receive!$J:$J,List!B15)</f>
        <v>0</v>
      </c>
      <c r="BA15" s="60">
        <f>SUMIFS(Delivery!$K:$K,Delivery!$C:$C,10,Delivery!$I:$I,List!B15)</f>
        <v>0</v>
      </c>
      <c r="BB15" s="60">
        <f t="shared" si="9"/>
        <v>15</v>
      </c>
      <c r="BC15" s="60">
        <f>SUMIFS(Inventory!$L:$L,Inventory!$G:$G,10,Inventory!$J:$J,List!B15)</f>
        <v>0</v>
      </c>
      <c r="BD15" s="60">
        <f>SUMIFS(Receive!$L:$L,Receive!$C:$C,11,Receive!$J:$J,List!B15)</f>
        <v>0</v>
      </c>
      <c r="BE15" s="60">
        <f>SUMIFS(Delivery!$K:$K,Delivery!$C:$C,11,Delivery!$I:$I,List!B15)</f>
        <v>0</v>
      </c>
      <c r="BF15" s="60">
        <f t="shared" si="10"/>
        <v>15</v>
      </c>
      <c r="BG15" s="60">
        <f>SUMIFS(Inventory!$L:$L,Inventory!$G:$G,11,Inventory!$J:$J,List!B15)</f>
        <v>0</v>
      </c>
      <c r="BH15" s="60">
        <f>SUMIFS(Receive!$L:$L,Receive!$C:$C,12,Receive!$J:$J,List!B15)</f>
        <v>0</v>
      </c>
      <c r="BI15" s="60">
        <f>SUMIFS(Delivery!$K:$K,Delivery!$C:$C,12,Delivery!$I:$I,List!B15)</f>
        <v>0</v>
      </c>
      <c r="BJ15" s="60">
        <f t="shared" si="11"/>
        <v>15</v>
      </c>
      <c r="BK15" s="60">
        <f>SUMIFS(Inventory!$L:$L,Inventory!$G:$G,12,Inventory!$J:$J,List!B15)</f>
        <v>0</v>
      </c>
    </row>
    <row r="16" spans="1:63" x14ac:dyDescent="0.25">
      <c r="A16" s="56">
        <f t="shared" si="12"/>
        <v>15</v>
      </c>
      <c r="B16" s="57" t="s">
        <v>35</v>
      </c>
      <c r="C16" s="58" t="str">
        <f>IFERROR(VLOOKUP(B16,Config!$A:$B,2,0),"")</f>
        <v>Băng dính xanh lá cây 10 cm</v>
      </c>
      <c r="D16" s="64"/>
      <c r="E16" s="65">
        <f>D16/'Exchange rate'!$C$2</f>
        <v>0</v>
      </c>
      <c r="F16" s="58">
        <f>IFERROR(VLOOKUP(B16,Config!$A:$D,4,0),"")</f>
        <v>0</v>
      </c>
      <c r="G16" s="58">
        <f>IFERROR(VLOOKUP(B16,Config!$A:$E,5,0),"")</f>
        <v>0</v>
      </c>
      <c r="H16" s="58">
        <f>IFERROR(VLOOKUP(B16,Config!$A:$F,6,0),"")</f>
        <v>0</v>
      </c>
      <c r="I16" s="58">
        <v>1</v>
      </c>
      <c r="J16" s="58" t="str">
        <f>IFERROR(VLOOKUP(B16,Config!$A:$G,7,),"")</f>
        <v>Reel</v>
      </c>
      <c r="K16" s="56" t="s">
        <v>555</v>
      </c>
      <c r="L16" s="59">
        <f>IFERROR(VLOOKUP(B16,Config!$A:$C,3,0),"")</f>
        <v>0</v>
      </c>
      <c r="M16" s="56"/>
      <c r="N16" s="56"/>
      <c r="O16" s="60">
        <f>SUMIFS(Inventory!$L:$L,Inventory!$G:$G,2020.12,Inventory!$J:$J,List!B16)</f>
        <v>4</v>
      </c>
      <c r="P16" s="60">
        <f>SUMIFS(Receive!L:L,Receive!C:C,1,Receive!J:J,List!B16)</f>
        <v>0</v>
      </c>
      <c r="Q16" s="60">
        <f>SUMIFS(Delivery!K:K,Delivery!C:C,1,Delivery!I:I,List!B16)</f>
        <v>0</v>
      </c>
      <c r="R16" s="60">
        <f t="shared" si="0"/>
        <v>4</v>
      </c>
      <c r="S16" s="60">
        <f>SUMIFS(Inventory!$L:$L,Inventory!$G:$G,1,Inventory!$J:$J,List!B16)</f>
        <v>4</v>
      </c>
      <c r="T16" s="60">
        <f>SUMIFS(Receive!L:L,Receive!C:C,2,Receive!J:J,List!B16)</f>
        <v>0</v>
      </c>
      <c r="U16" s="60">
        <f>SUMIFS(Delivery!K:K,Delivery!C:C,2,Delivery!I:I,List!B16)</f>
        <v>0</v>
      </c>
      <c r="V16" s="60">
        <f t="shared" si="1"/>
        <v>4</v>
      </c>
      <c r="W16" s="60">
        <f>SUMIFS(Inventory!$L:$L,Inventory!$G:$G,2,Inventory!$J:$J,List!B16)</f>
        <v>4</v>
      </c>
      <c r="X16" s="60">
        <f>SUMIFS(Receive!L:L,Receive!C:C,3,Receive!J:J,List!B16)</f>
        <v>0</v>
      </c>
      <c r="Y16" s="60">
        <f>SUMIFS(Delivery!K:K,Delivery!C:C,3,Delivery!I:I,List!B16)</f>
        <v>0</v>
      </c>
      <c r="Z16" s="60">
        <f t="shared" si="2"/>
        <v>4</v>
      </c>
      <c r="AA16" s="60">
        <f>SUMIFS(Inventory!$L:$L,Inventory!$G:$G,3,Inventory!$J:$J,List!B16)</f>
        <v>4</v>
      </c>
      <c r="AB16" s="60">
        <f>SUMIFS(Receive!L:L,Receive!C:C,4,Receive!J:J,List!B16)</f>
        <v>0</v>
      </c>
      <c r="AC16" s="60">
        <f>SUMIFS(Delivery!K:K,Delivery!C:C,4,Delivery!I:I,List!B16)</f>
        <v>0</v>
      </c>
      <c r="AD16" s="60">
        <f t="shared" si="3"/>
        <v>4</v>
      </c>
      <c r="AE16" s="60">
        <f>SUMIFS(Inventory!$L:$L,Inventory!$G:$G,4,Inventory!$J:$J,List!B16)</f>
        <v>4</v>
      </c>
      <c r="AF16" s="60">
        <f>SUMIFS(Receive!$L:$L,Receive!$C:$C,5,Receive!$J:$J,List!B16)</f>
        <v>0</v>
      </c>
      <c r="AG16" s="60">
        <f>SUMIFS(Delivery!$K:$K,Delivery!$C:$C,5,Delivery!$I:$I,List!B16)</f>
        <v>0</v>
      </c>
      <c r="AH16" s="60">
        <f t="shared" si="4"/>
        <v>4</v>
      </c>
      <c r="AI16" s="60">
        <f>SUMIFS(Inventory!$L:$L,Inventory!$G:$G,5,Inventory!$J:$J,List!B16)</f>
        <v>4</v>
      </c>
      <c r="AJ16" s="60">
        <f>SUMIFS(Receive!$L:$L,Receive!$C:$C,6,Receive!$J:$J,List!B16)</f>
        <v>0</v>
      </c>
      <c r="AK16" s="60">
        <f>SUMIFS(Delivery!$K:$K,Delivery!$C:$C,6,Delivery!$I:$I,List!B16)</f>
        <v>0</v>
      </c>
      <c r="AL16" s="60">
        <f t="shared" si="5"/>
        <v>4</v>
      </c>
      <c r="AM16" s="60">
        <f>SUMIFS(Inventory!$L:$L,Inventory!$G:$G,6,Inventory!$J:$J,List!B16)</f>
        <v>0</v>
      </c>
      <c r="AN16" s="60">
        <f>SUMIFS(Receive!$L:$L,Receive!$C:$C,7,Receive!$J:$J,List!B16)</f>
        <v>0</v>
      </c>
      <c r="AO16" s="60">
        <f>SUMIFS(Delivery!$K:$K,Delivery!$C:$C,7,Delivery!$I:$I,List!B16)</f>
        <v>0</v>
      </c>
      <c r="AP16" s="60">
        <f t="shared" si="6"/>
        <v>4</v>
      </c>
      <c r="AQ16" s="60">
        <f>SUMIFS(Inventory!$L:$L,Inventory!$G:$G,7,Inventory!$J:$J,List!B16)</f>
        <v>0</v>
      </c>
      <c r="AR16" s="60">
        <f>SUMIFS(Receive!$L:$L,Receive!$C:$C,8,Receive!$J:$J,List!B16)</f>
        <v>0</v>
      </c>
      <c r="AS16" s="60">
        <f>SUMIFS(Delivery!$K:$K,Delivery!$C:$C,8,Delivery!$I:$I,List!B16)</f>
        <v>0</v>
      </c>
      <c r="AT16" s="60">
        <f t="shared" si="7"/>
        <v>4</v>
      </c>
      <c r="AU16" s="60">
        <f>SUMIFS(Inventory!$L:$L,Inventory!$G:$G,8,Inventory!$J:$J,List!B16)</f>
        <v>0</v>
      </c>
      <c r="AV16" s="60">
        <f>SUMIFS(Receive!$L:$L,Receive!$C:$C,9,Receive!$J:$J,List!B16)</f>
        <v>0</v>
      </c>
      <c r="AW16" s="60">
        <f>SUMIFS(Delivery!$K:$K,Delivery!$C:$C,9,Delivery!$I:$I,List!B16)</f>
        <v>0</v>
      </c>
      <c r="AX16" s="60">
        <f t="shared" si="8"/>
        <v>4</v>
      </c>
      <c r="AY16" s="60">
        <f>SUMIFS(Inventory!$L:$L,Inventory!$G:$G,9,Inventory!$J:$J,List!B16)</f>
        <v>0</v>
      </c>
      <c r="AZ16" s="60">
        <f>SUMIFS(Receive!$L:$L,Receive!$C:$C,10,Receive!$J:$J,List!B16)</f>
        <v>0</v>
      </c>
      <c r="BA16" s="60">
        <f>SUMIFS(Delivery!$K:$K,Delivery!$C:$C,10,Delivery!$I:$I,List!B16)</f>
        <v>0</v>
      </c>
      <c r="BB16" s="60">
        <f t="shared" si="9"/>
        <v>4</v>
      </c>
      <c r="BC16" s="60">
        <f>SUMIFS(Inventory!$L:$L,Inventory!$G:$G,10,Inventory!$J:$J,List!B16)</f>
        <v>0</v>
      </c>
      <c r="BD16" s="60">
        <f>SUMIFS(Receive!$L:$L,Receive!$C:$C,11,Receive!$J:$J,List!B16)</f>
        <v>0</v>
      </c>
      <c r="BE16" s="60">
        <f>SUMIFS(Delivery!$K:$K,Delivery!$C:$C,11,Delivery!$I:$I,List!B16)</f>
        <v>0</v>
      </c>
      <c r="BF16" s="60">
        <f t="shared" si="10"/>
        <v>4</v>
      </c>
      <c r="BG16" s="60">
        <f>SUMIFS(Inventory!$L:$L,Inventory!$G:$G,11,Inventory!$J:$J,List!B16)</f>
        <v>0</v>
      </c>
      <c r="BH16" s="60">
        <f>SUMIFS(Receive!$L:$L,Receive!$C:$C,12,Receive!$J:$J,List!B16)</f>
        <v>0</v>
      </c>
      <c r="BI16" s="60">
        <f>SUMIFS(Delivery!$K:$K,Delivery!$C:$C,12,Delivery!$I:$I,List!B16)</f>
        <v>0</v>
      </c>
      <c r="BJ16" s="60">
        <f t="shared" si="11"/>
        <v>4</v>
      </c>
      <c r="BK16" s="60">
        <f>SUMIFS(Inventory!$L:$L,Inventory!$G:$G,12,Inventory!$J:$J,List!B16)</f>
        <v>0</v>
      </c>
    </row>
    <row r="17" spans="1:63" x14ac:dyDescent="0.25">
      <c r="A17" s="56">
        <f t="shared" si="12"/>
        <v>16</v>
      </c>
      <c r="B17" s="57" t="s">
        <v>36</v>
      </c>
      <c r="C17" s="58" t="str">
        <f>IFERROR(VLOOKUP(B17,Config!$A:$B,2,0),"")</f>
        <v>Băng dính đỏ 1cm</v>
      </c>
      <c r="D17" s="64"/>
      <c r="E17" s="65">
        <f>D17/'Exchange rate'!$C$2</f>
        <v>0</v>
      </c>
      <c r="F17" s="58">
        <f>IFERROR(VLOOKUP(B17,Config!$A:$D,4,0),"")</f>
        <v>0</v>
      </c>
      <c r="G17" s="58">
        <f>IFERROR(VLOOKUP(B17,Config!$A:$E,5,0),"")</f>
        <v>0</v>
      </c>
      <c r="H17" s="58">
        <f>IFERROR(VLOOKUP(B17,Config!$A:$F,6,0),"")</f>
        <v>0</v>
      </c>
      <c r="I17" s="58">
        <v>1</v>
      </c>
      <c r="J17" s="58" t="str">
        <f>IFERROR(VLOOKUP(B17,Config!$A:$G,7,),"")</f>
        <v>Reel</v>
      </c>
      <c r="K17" s="56" t="s">
        <v>555</v>
      </c>
      <c r="L17" s="59">
        <f>IFERROR(VLOOKUP(B17,Config!$A:$C,3,0),"")</f>
        <v>0</v>
      </c>
      <c r="M17" s="56"/>
      <c r="N17" s="56"/>
      <c r="O17" s="60">
        <f>SUMIFS(Inventory!$L:$L,Inventory!$G:$G,2020.12,Inventory!$J:$J,List!B17)</f>
        <v>14</v>
      </c>
      <c r="P17" s="60">
        <f>SUMIFS(Receive!L:L,Receive!C:C,1,Receive!J:J,List!B17)</f>
        <v>0</v>
      </c>
      <c r="Q17" s="60">
        <f>SUMIFS(Delivery!K:K,Delivery!C:C,1,Delivery!I:I,List!B17)</f>
        <v>0</v>
      </c>
      <c r="R17" s="60">
        <f t="shared" si="0"/>
        <v>14</v>
      </c>
      <c r="S17" s="60">
        <f>SUMIFS(Inventory!$L:$L,Inventory!$G:$G,1,Inventory!$J:$J,List!B17)</f>
        <v>14</v>
      </c>
      <c r="T17" s="60">
        <f>SUMIFS(Receive!L:L,Receive!C:C,2,Receive!J:J,List!B17)</f>
        <v>0</v>
      </c>
      <c r="U17" s="60">
        <f>SUMIFS(Delivery!K:K,Delivery!C:C,2,Delivery!I:I,List!B17)</f>
        <v>0</v>
      </c>
      <c r="V17" s="60">
        <f t="shared" si="1"/>
        <v>14</v>
      </c>
      <c r="W17" s="60">
        <f>SUMIFS(Inventory!$L:$L,Inventory!$G:$G,2,Inventory!$J:$J,List!B17)</f>
        <v>14</v>
      </c>
      <c r="X17" s="60">
        <f>SUMIFS(Receive!L:L,Receive!C:C,3,Receive!J:J,List!B17)</f>
        <v>0</v>
      </c>
      <c r="Y17" s="60">
        <f>SUMIFS(Delivery!K:K,Delivery!C:C,3,Delivery!I:I,List!B17)</f>
        <v>0</v>
      </c>
      <c r="Z17" s="60">
        <f t="shared" si="2"/>
        <v>14</v>
      </c>
      <c r="AA17" s="60">
        <f>SUMIFS(Inventory!$L:$L,Inventory!$G:$G,3,Inventory!$J:$J,List!B17)</f>
        <v>14</v>
      </c>
      <c r="AB17" s="60">
        <f>SUMIFS(Receive!L:L,Receive!C:C,4,Receive!J:J,List!B17)</f>
        <v>0</v>
      </c>
      <c r="AC17" s="60">
        <f>SUMIFS(Delivery!K:K,Delivery!C:C,4,Delivery!I:I,List!B17)</f>
        <v>0</v>
      </c>
      <c r="AD17" s="60">
        <f t="shared" si="3"/>
        <v>14</v>
      </c>
      <c r="AE17" s="60">
        <f>SUMIFS(Inventory!$L:$L,Inventory!$G:$G,4,Inventory!$J:$J,List!B17)</f>
        <v>14</v>
      </c>
      <c r="AF17" s="60">
        <f>SUMIFS(Receive!$L:$L,Receive!$C:$C,5,Receive!$J:$J,List!B17)</f>
        <v>0</v>
      </c>
      <c r="AG17" s="60">
        <f>SUMIFS(Delivery!$K:$K,Delivery!$C:$C,5,Delivery!$I:$I,List!B17)</f>
        <v>1</v>
      </c>
      <c r="AH17" s="60">
        <f t="shared" si="4"/>
        <v>13</v>
      </c>
      <c r="AI17" s="60">
        <f>SUMIFS(Inventory!$L:$L,Inventory!$G:$G,5,Inventory!$J:$J,List!B17)</f>
        <v>13</v>
      </c>
      <c r="AJ17" s="60">
        <f>SUMIFS(Receive!$L:$L,Receive!$C:$C,6,Receive!$J:$J,List!B17)</f>
        <v>0</v>
      </c>
      <c r="AK17" s="60">
        <f>SUMIFS(Delivery!$K:$K,Delivery!$C:$C,6,Delivery!$I:$I,List!B17)</f>
        <v>0</v>
      </c>
      <c r="AL17" s="60">
        <f t="shared" si="5"/>
        <v>13</v>
      </c>
      <c r="AM17" s="60">
        <f>SUMIFS(Inventory!$L:$L,Inventory!$G:$G,6,Inventory!$J:$J,List!B17)</f>
        <v>0</v>
      </c>
      <c r="AN17" s="60">
        <f>SUMIFS(Receive!$L:$L,Receive!$C:$C,7,Receive!$J:$J,List!B17)</f>
        <v>0</v>
      </c>
      <c r="AO17" s="60">
        <f>SUMIFS(Delivery!$K:$K,Delivery!$C:$C,7,Delivery!$I:$I,List!B17)</f>
        <v>0</v>
      </c>
      <c r="AP17" s="60">
        <f t="shared" si="6"/>
        <v>13</v>
      </c>
      <c r="AQ17" s="60">
        <f>SUMIFS(Inventory!$L:$L,Inventory!$G:$G,7,Inventory!$J:$J,List!B17)</f>
        <v>0</v>
      </c>
      <c r="AR17" s="60">
        <f>SUMIFS(Receive!$L:$L,Receive!$C:$C,8,Receive!$J:$J,List!B17)</f>
        <v>0</v>
      </c>
      <c r="AS17" s="60">
        <f>SUMIFS(Delivery!$K:$K,Delivery!$C:$C,8,Delivery!$I:$I,List!B17)</f>
        <v>0</v>
      </c>
      <c r="AT17" s="60">
        <f t="shared" si="7"/>
        <v>13</v>
      </c>
      <c r="AU17" s="60">
        <f>SUMIFS(Inventory!$L:$L,Inventory!$G:$G,8,Inventory!$J:$J,List!B17)</f>
        <v>0</v>
      </c>
      <c r="AV17" s="60">
        <f>SUMIFS(Receive!$L:$L,Receive!$C:$C,9,Receive!$J:$J,List!B17)</f>
        <v>0</v>
      </c>
      <c r="AW17" s="60">
        <f>SUMIFS(Delivery!$K:$K,Delivery!$C:$C,9,Delivery!$I:$I,List!B17)</f>
        <v>0</v>
      </c>
      <c r="AX17" s="60">
        <f t="shared" si="8"/>
        <v>13</v>
      </c>
      <c r="AY17" s="60">
        <f>SUMIFS(Inventory!$L:$L,Inventory!$G:$G,9,Inventory!$J:$J,List!B17)</f>
        <v>0</v>
      </c>
      <c r="AZ17" s="60">
        <f>SUMIFS(Receive!$L:$L,Receive!$C:$C,10,Receive!$J:$J,List!B17)</f>
        <v>0</v>
      </c>
      <c r="BA17" s="60">
        <f>SUMIFS(Delivery!$K:$K,Delivery!$C:$C,10,Delivery!$I:$I,List!B17)</f>
        <v>0</v>
      </c>
      <c r="BB17" s="60">
        <f t="shared" si="9"/>
        <v>13</v>
      </c>
      <c r="BC17" s="60">
        <f>SUMIFS(Inventory!$L:$L,Inventory!$G:$G,10,Inventory!$J:$J,List!B17)</f>
        <v>0</v>
      </c>
      <c r="BD17" s="60">
        <f>SUMIFS(Receive!$L:$L,Receive!$C:$C,11,Receive!$J:$J,List!B17)</f>
        <v>0</v>
      </c>
      <c r="BE17" s="60">
        <f>SUMIFS(Delivery!$K:$K,Delivery!$C:$C,11,Delivery!$I:$I,List!B17)</f>
        <v>0</v>
      </c>
      <c r="BF17" s="60">
        <f t="shared" si="10"/>
        <v>13</v>
      </c>
      <c r="BG17" s="60">
        <f>SUMIFS(Inventory!$L:$L,Inventory!$G:$G,11,Inventory!$J:$J,List!B17)</f>
        <v>0</v>
      </c>
      <c r="BH17" s="60">
        <f>SUMIFS(Receive!$L:$L,Receive!$C:$C,12,Receive!$J:$J,List!B17)</f>
        <v>0</v>
      </c>
      <c r="BI17" s="60">
        <f>SUMIFS(Delivery!$K:$K,Delivery!$C:$C,12,Delivery!$I:$I,List!B17)</f>
        <v>0</v>
      </c>
      <c r="BJ17" s="60">
        <f t="shared" si="11"/>
        <v>13</v>
      </c>
      <c r="BK17" s="60">
        <f>SUMIFS(Inventory!$L:$L,Inventory!$G:$G,12,Inventory!$J:$J,List!B17)</f>
        <v>0</v>
      </c>
    </row>
    <row r="18" spans="1:63" x14ac:dyDescent="0.25">
      <c r="A18" s="56">
        <f t="shared" si="12"/>
        <v>17</v>
      </c>
      <c r="B18" s="57" t="s">
        <v>37</v>
      </c>
      <c r="C18" s="58" t="str">
        <f>IFERROR(VLOOKUP(B18,Config!$A:$B,2,0),"")</f>
        <v>Băng dính đỏ 5cm</v>
      </c>
      <c r="D18" s="64">
        <v>30000</v>
      </c>
      <c r="E18" s="65">
        <f>D18/'Exchange rate'!$C$2</f>
        <v>1.293988045275779</v>
      </c>
      <c r="F18" s="58" t="str">
        <f>IFERROR(VLOOKUP(B18,Config!$A:$D,4,0),"")</f>
        <v>Toàn Thịnh</v>
      </c>
      <c r="G18" s="58" t="str">
        <f>IFERROR(VLOOKUP(B18,Config!$A:$E,5,0),"")</f>
        <v>Toàn Thịnh</v>
      </c>
      <c r="H18" s="58">
        <f>IFERROR(VLOOKUP(B18,Config!$A:$F,6,0),"")</f>
        <v>0</v>
      </c>
      <c r="I18" s="58">
        <v>1</v>
      </c>
      <c r="J18" s="58" t="str">
        <f>IFERROR(VLOOKUP(B18,Config!$A:$G,7,),"")</f>
        <v>Reel</v>
      </c>
      <c r="K18" s="56" t="s">
        <v>555</v>
      </c>
      <c r="L18" s="59">
        <f>IFERROR(VLOOKUP(B18,Config!$A:$C,3,0),"")</f>
        <v>0</v>
      </c>
      <c r="M18" s="56"/>
      <c r="N18" s="56"/>
      <c r="O18" s="60">
        <f>SUMIFS(Inventory!$L:$L,Inventory!$G:$G,2020.12,Inventory!$J:$J,List!B18)</f>
        <v>17</v>
      </c>
      <c r="P18" s="60">
        <f>SUMIFS(Receive!L:L,Receive!C:C,1,Receive!J:J,List!B18)</f>
        <v>0</v>
      </c>
      <c r="Q18" s="60">
        <f>SUMIFS(Delivery!K:K,Delivery!C:C,1,Delivery!I:I,List!B18)</f>
        <v>0</v>
      </c>
      <c r="R18" s="60">
        <f t="shared" si="0"/>
        <v>17</v>
      </c>
      <c r="S18" s="60">
        <f>SUMIFS(Inventory!$L:$L,Inventory!$G:$G,1,Inventory!$J:$J,List!B18)</f>
        <v>17</v>
      </c>
      <c r="T18" s="60">
        <f>SUMIFS(Receive!L:L,Receive!C:C,2,Receive!J:J,List!B18)</f>
        <v>0</v>
      </c>
      <c r="U18" s="60">
        <f>SUMIFS(Delivery!K:K,Delivery!C:C,2,Delivery!I:I,List!B18)</f>
        <v>0</v>
      </c>
      <c r="V18" s="60">
        <f t="shared" si="1"/>
        <v>17</v>
      </c>
      <c r="W18" s="60">
        <f>SUMIFS(Inventory!$L:$L,Inventory!$G:$G,2,Inventory!$J:$J,List!B18)</f>
        <v>17</v>
      </c>
      <c r="X18" s="60">
        <f>SUMIFS(Receive!L:L,Receive!C:C,3,Receive!J:J,List!B18)</f>
        <v>0</v>
      </c>
      <c r="Y18" s="60">
        <f>SUMIFS(Delivery!K:K,Delivery!C:C,3,Delivery!I:I,List!B18)</f>
        <v>0</v>
      </c>
      <c r="Z18" s="60">
        <f t="shared" si="2"/>
        <v>17</v>
      </c>
      <c r="AA18" s="60">
        <f>SUMIFS(Inventory!$L:$L,Inventory!$G:$G,3,Inventory!$J:$J,List!B18)</f>
        <v>17</v>
      </c>
      <c r="AB18" s="60">
        <f>SUMIFS(Receive!L:L,Receive!C:C,4,Receive!J:J,List!B18)</f>
        <v>0</v>
      </c>
      <c r="AC18" s="60">
        <f>SUMIFS(Delivery!K:K,Delivery!C:C,4,Delivery!I:I,List!B18)</f>
        <v>3</v>
      </c>
      <c r="AD18" s="60">
        <f t="shared" si="3"/>
        <v>14</v>
      </c>
      <c r="AE18" s="60">
        <f>SUMIFS(Inventory!$L:$L,Inventory!$G:$G,4,Inventory!$J:$J,List!B18)</f>
        <v>14</v>
      </c>
      <c r="AF18" s="60">
        <f>SUMIFS(Receive!$L:$L,Receive!$C:$C,5,Receive!$J:$J,List!B18)</f>
        <v>0</v>
      </c>
      <c r="AG18" s="60">
        <f>SUMIFS(Delivery!$K:$K,Delivery!$C:$C,5,Delivery!$I:$I,List!B18)</f>
        <v>0</v>
      </c>
      <c r="AH18" s="60">
        <f t="shared" si="4"/>
        <v>14</v>
      </c>
      <c r="AI18" s="60">
        <f>SUMIFS(Inventory!$L:$L,Inventory!$G:$G,5,Inventory!$J:$J,List!B18)</f>
        <v>14</v>
      </c>
      <c r="AJ18" s="60">
        <f>SUMIFS(Receive!$L:$L,Receive!$C:$C,6,Receive!$J:$J,List!B18)</f>
        <v>0</v>
      </c>
      <c r="AK18" s="60">
        <f>SUMIFS(Delivery!$K:$K,Delivery!$C:$C,6,Delivery!$I:$I,List!B18)</f>
        <v>0</v>
      </c>
      <c r="AL18" s="60">
        <f t="shared" si="5"/>
        <v>14</v>
      </c>
      <c r="AM18" s="60">
        <f>SUMIFS(Inventory!$L:$L,Inventory!$G:$G,6,Inventory!$J:$J,List!B18)</f>
        <v>0</v>
      </c>
      <c r="AN18" s="60">
        <f>SUMIFS(Receive!$L:$L,Receive!$C:$C,7,Receive!$J:$J,List!B18)</f>
        <v>0</v>
      </c>
      <c r="AO18" s="60">
        <f>SUMIFS(Delivery!$K:$K,Delivery!$C:$C,7,Delivery!$I:$I,List!B18)</f>
        <v>0</v>
      </c>
      <c r="AP18" s="60">
        <f t="shared" si="6"/>
        <v>14</v>
      </c>
      <c r="AQ18" s="60">
        <f>SUMIFS(Inventory!$L:$L,Inventory!$G:$G,7,Inventory!$J:$J,List!B18)</f>
        <v>0</v>
      </c>
      <c r="AR18" s="60">
        <f>SUMIFS(Receive!$L:$L,Receive!$C:$C,8,Receive!$J:$J,List!B18)</f>
        <v>0</v>
      </c>
      <c r="AS18" s="60">
        <f>SUMIFS(Delivery!$K:$K,Delivery!$C:$C,8,Delivery!$I:$I,List!B18)</f>
        <v>0</v>
      </c>
      <c r="AT18" s="60">
        <f t="shared" si="7"/>
        <v>14</v>
      </c>
      <c r="AU18" s="60">
        <f>SUMIFS(Inventory!$L:$L,Inventory!$G:$G,8,Inventory!$J:$J,List!B18)</f>
        <v>0</v>
      </c>
      <c r="AV18" s="60">
        <f>SUMIFS(Receive!$L:$L,Receive!$C:$C,9,Receive!$J:$J,List!B18)</f>
        <v>0</v>
      </c>
      <c r="AW18" s="60">
        <f>SUMIFS(Delivery!$K:$K,Delivery!$C:$C,9,Delivery!$I:$I,List!B18)</f>
        <v>0</v>
      </c>
      <c r="AX18" s="60">
        <f t="shared" si="8"/>
        <v>14</v>
      </c>
      <c r="AY18" s="60">
        <f>SUMIFS(Inventory!$L:$L,Inventory!$G:$G,9,Inventory!$J:$J,List!B18)</f>
        <v>0</v>
      </c>
      <c r="AZ18" s="60">
        <f>SUMIFS(Receive!$L:$L,Receive!$C:$C,10,Receive!$J:$J,List!B18)</f>
        <v>0</v>
      </c>
      <c r="BA18" s="60">
        <f>SUMIFS(Delivery!$K:$K,Delivery!$C:$C,10,Delivery!$I:$I,List!B18)</f>
        <v>0</v>
      </c>
      <c r="BB18" s="60">
        <f t="shared" si="9"/>
        <v>14</v>
      </c>
      <c r="BC18" s="60">
        <f>SUMIFS(Inventory!$L:$L,Inventory!$G:$G,10,Inventory!$J:$J,List!B18)</f>
        <v>0</v>
      </c>
      <c r="BD18" s="60">
        <f>SUMIFS(Receive!$L:$L,Receive!$C:$C,11,Receive!$J:$J,List!B18)</f>
        <v>0</v>
      </c>
      <c r="BE18" s="60">
        <f>SUMIFS(Delivery!$K:$K,Delivery!$C:$C,11,Delivery!$I:$I,List!B18)</f>
        <v>0</v>
      </c>
      <c r="BF18" s="60">
        <f t="shared" si="10"/>
        <v>14</v>
      </c>
      <c r="BG18" s="60">
        <f>SUMIFS(Inventory!$L:$L,Inventory!$G:$G,11,Inventory!$J:$J,List!B18)</f>
        <v>0</v>
      </c>
      <c r="BH18" s="60">
        <f>SUMIFS(Receive!$L:$L,Receive!$C:$C,12,Receive!$J:$J,List!B18)</f>
        <v>0</v>
      </c>
      <c r="BI18" s="60">
        <f>SUMIFS(Delivery!$K:$K,Delivery!$C:$C,12,Delivery!$I:$I,List!B18)</f>
        <v>0</v>
      </c>
      <c r="BJ18" s="60">
        <f t="shared" si="11"/>
        <v>14</v>
      </c>
      <c r="BK18" s="60">
        <f>SUMIFS(Inventory!$L:$L,Inventory!$G:$G,12,Inventory!$J:$J,List!B18)</f>
        <v>0</v>
      </c>
    </row>
    <row r="19" spans="1:63" x14ac:dyDescent="0.25">
      <c r="A19" s="56">
        <f t="shared" si="12"/>
        <v>18</v>
      </c>
      <c r="B19" s="57" t="s">
        <v>38</v>
      </c>
      <c r="C19" s="58" t="str">
        <f>IFERROR(VLOOKUP(B19,Config!$A:$B,2,0),"")</f>
        <v>Băng dính đỏ 10cm</v>
      </c>
      <c r="D19" s="64"/>
      <c r="E19" s="65">
        <f>D19/'Exchange rate'!$C$2</f>
        <v>0</v>
      </c>
      <c r="F19" s="58" t="str">
        <f>IFERROR(VLOOKUP(B19,Config!$A:$D,4,0),"")</f>
        <v>Toàn Thịnh</v>
      </c>
      <c r="G19" s="58" t="str">
        <f>IFERROR(VLOOKUP(B19,Config!$A:$E,5,0),"")</f>
        <v>Toàn Thịnh</v>
      </c>
      <c r="H19" s="58">
        <f>IFERROR(VLOOKUP(B19,Config!$A:$F,6,0),"")</f>
        <v>0</v>
      </c>
      <c r="I19" s="58">
        <v>1</v>
      </c>
      <c r="J19" s="58" t="str">
        <f>IFERROR(VLOOKUP(B19,Config!$A:$G,7,),"")</f>
        <v>Reel</v>
      </c>
      <c r="K19" s="56" t="s">
        <v>555</v>
      </c>
      <c r="L19" s="59">
        <f>IFERROR(VLOOKUP(B19,Config!$A:$C,3,0),"")</f>
        <v>0</v>
      </c>
      <c r="M19" s="56"/>
      <c r="N19" s="56"/>
      <c r="O19" s="60">
        <f>SUMIFS(Inventory!$L:$L,Inventory!$G:$G,2020.12,Inventory!$J:$J,List!B19)</f>
        <v>6</v>
      </c>
      <c r="P19" s="60">
        <f>SUMIFS(Receive!L:L,Receive!C:C,1,Receive!J:J,List!B19)</f>
        <v>0</v>
      </c>
      <c r="Q19" s="60">
        <f>SUMIFS(Delivery!K:K,Delivery!C:C,1,Delivery!I:I,List!B19)</f>
        <v>0</v>
      </c>
      <c r="R19" s="60">
        <f t="shared" si="0"/>
        <v>6</v>
      </c>
      <c r="S19" s="60">
        <f>SUMIFS(Inventory!$L:$L,Inventory!$G:$G,1,Inventory!$J:$J,List!B19)</f>
        <v>6</v>
      </c>
      <c r="T19" s="60">
        <f>SUMIFS(Receive!L:L,Receive!C:C,2,Receive!J:J,List!B19)</f>
        <v>0</v>
      </c>
      <c r="U19" s="60">
        <f>SUMIFS(Delivery!K:K,Delivery!C:C,2,Delivery!I:I,List!B19)</f>
        <v>0</v>
      </c>
      <c r="V19" s="60">
        <f t="shared" si="1"/>
        <v>6</v>
      </c>
      <c r="W19" s="60">
        <f>SUMIFS(Inventory!$L:$L,Inventory!$G:$G,2,Inventory!$J:$J,List!B19)</f>
        <v>6</v>
      </c>
      <c r="X19" s="60">
        <f>SUMIFS(Receive!L:L,Receive!C:C,3,Receive!J:J,List!B19)</f>
        <v>0</v>
      </c>
      <c r="Y19" s="60">
        <f>SUMIFS(Delivery!K:K,Delivery!C:C,3,Delivery!I:I,List!B19)</f>
        <v>0</v>
      </c>
      <c r="Z19" s="60">
        <f t="shared" si="2"/>
        <v>6</v>
      </c>
      <c r="AA19" s="60">
        <f>SUMIFS(Inventory!$L:$L,Inventory!$G:$G,3,Inventory!$J:$J,List!B19)</f>
        <v>6</v>
      </c>
      <c r="AB19" s="60">
        <f>SUMIFS(Receive!L:L,Receive!C:C,4,Receive!J:J,List!B19)</f>
        <v>0</v>
      </c>
      <c r="AC19" s="60">
        <f>SUMIFS(Delivery!K:K,Delivery!C:C,4,Delivery!I:I,List!B19)</f>
        <v>0</v>
      </c>
      <c r="AD19" s="60">
        <f t="shared" si="3"/>
        <v>6</v>
      </c>
      <c r="AE19" s="60">
        <f>SUMIFS(Inventory!$L:$L,Inventory!$G:$G,4,Inventory!$J:$J,List!B19)</f>
        <v>6</v>
      </c>
      <c r="AF19" s="60">
        <f>SUMIFS(Receive!$L:$L,Receive!$C:$C,5,Receive!$J:$J,List!B19)</f>
        <v>0</v>
      </c>
      <c r="AG19" s="60">
        <f>SUMIFS(Delivery!$K:$K,Delivery!$C:$C,5,Delivery!$I:$I,List!B19)</f>
        <v>0</v>
      </c>
      <c r="AH19" s="60">
        <f t="shared" si="4"/>
        <v>6</v>
      </c>
      <c r="AI19" s="60">
        <f>SUMIFS(Inventory!$L:$L,Inventory!$G:$G,5,Inventory!$J:$J,List!B19)</f>
        <v>6</v>
      </c>
      <c r="AJ19" s="60">
        <f>SUMIFS(Receive!$L:$L,Receive!$C:$C,6,Receive!$J:$J,List!B19)</f>
        <v>0</v>
      </c>
      <c r="AK19" s="60">
        <f>SUMIFS(Delivery!$K:$K,Delivery!$C:$C,6,Delivery!$I:$I,List!B19)</f>
        <v>0</v>
      </c>
      <c r="AL19" s="60">
        <f t="shared" si="5"/>
        <v>6</v>
      </c>
      <c r="AM19" s="60">
        <f>SUMIFS(Inventory!$L:$L,Inventory!$G:$G,6,Inventory!$J:$J,List!B19)</f>
        <v>0</v>
      </c>
      <c r="AN19" s="60">
        <f>SUMIFS(Receive!$L:$L,Receive!$C:$C,7,Receive!$J:$J,List!B19)</f>
        <v>0</v>
      </c>
      <c r="AO19" s="60">
        <f>SUMIFS(Delivery!$K:$K,Delivery!$C:$C,7,Delivery!$I:$I,List!B19)</f>
        <v>0</v>
      </c>
      <c r="AP19" s="60">
        <f t="shared" si="6"/>
        <v>6</v>
      </c>
      <c r="AQ19" s="60">
        <f>SUMIFS(Inventory!$L:$L,Inventory!$G:$G,7,Inventory!$J:$J,List!B19)</f>
        <v>0</v>
      </c>
      <c r="AR19" s="60">
        <f>SUMIFS(Receive!$L:$L,Receive!$C:$C,8,Receive!$J:$J,List!B19)</f>
        <v>0</v>
      </c>
      <c r="AS19" s="60">
        <f>SUMIFS(Delivery!$K:$K,Delivery!$C:$C,8,Delivery!$I:$I,List!B19)</f>
        <v>0</v>
      </c>
      <c r="AT19" s="60">
        <f t="shared" si="7"/>
        <v>6</v>
      </c>
      <c r="AU19" s="60">
        <f>SUMIFS(Inventory!$L:$L,Inventory!$G:$G,8,Inventory!$J:$J,List!B19)</f>
        <v>0</v>
      </c>
      <c r="AV19" s="60">
        <f>SUMIFS(Receive!$L:$L,Receive!$C:$C,9,Receive!$J:$J,List!B19)</f>
        <v>0</v>
      </c>
      <c r="AW19" s="60">
        <f>SUMIFS(Delivery!$K:$K,Delivery!$C:$C,9,Delivery!$I:$I,List!B19)</f>
        <v>0</v>
      </c>
      <c r="AX19" s="60">
        <f t="shared" si="8"/>
        <v>6</v>
      </c>
      <c r="AY19" s="60">
        <f>SUMIFS(Inventory!$L:$L,Inventory!$G:$G,9,Inventory!$J:$J,List!B19)</f>
        <v>0</v>
      </c>
      <c r="AZ19" s="60">
        <f>SUMIFS(Receive!$L:$L,Receive!$C:$C,10,Receive!$J:$J,List!B19)</f>
        <v>0</v>
      </c>
      <c r="BA19" s="60">
        <f>SUMIFS(Delivery!$K:$K,Delivery!$C:$C,10,Delivery!$I:$I,List!B19)</f>
        <v>0</v>
      </c>
      <c r="BB19" s="60">
        <f t="shared" si="9"/>
        <v>6</v>
      </c>
      <c r="BC19" s="60">
        <f>SUMIFS(Inventory!$L:$L,Inventory!$G:$G,10,Inventory!$J:$J,List!B19)</f>
        <v>0</v>
      </c>
      <c r="BD19" s="60">
        <f>SUMIFS(Receive!$L:$L,Receive!$C:$C,11,Receive!$J:$J,List!B19)</f>
        <v>0</v>
      </c>
      <c r="BE19" s="60">
        <f>SUMIFS(Delivery!$K:$K,Delivery!$C:$C,11,Delivery!$I:$I,List!B19)</f>
        <v>0</v>
      </c>
      <c r="BF19" s="60">
        <f t="shared" si="10"/>
        <v>6</v>
      </c>
      <c r="BG19" s="60">
        <f>SUMIFS(Inventory!$L:$L,Inventory!$G:$G,11,Inventory!$J:$J,List!B19)</f>
        <v>0</v>
      </c>
      <c r="BH19" s="60">
        <f>SUMIFS(Receive!$L:$L,Receive!$C:$C,12,Receive!$J:$J,List!B19)</f>
        <v>0</v>
      </c>
      <c r="BI19" s="60">
        <f>SUMIFS(Delivery!$K:$K,Delivery!$C:$C,12,Delivery!$I:$I,List!B19)</f>
        <v>0</v>
      </c>
      <c r="BJ19" s="60">
        <f t="shared" si="11"/>
        <v>6</v>
      </c>
      <c r="BK19" s="60">
        <f>SUMIFS(Inventory!$L:$L,Inventory!$G:$G,12,Inventory!$J:$J,List!B19)</f>
        <v>0</v>
      </c>
    </row>
    <row r="20" spans="1:63" ht="14.25" customHeight="1" x14ac:dyDescent="0.25">
      <c r="A20" s="56">
        <f t="shared" si="12"/>
        <v>19</v>
      </c>
      <c r="B20" s="57" t="s">
        <v>39</v>
      </c>
      <c r="C20" s="58" t="str">
        <f>IFERROR(VLOOKUP(B20,Config!$A:$B,2,0),"")</f>
        <v>Băng dính đen 1cm</v>
      </c>
      <c r="D20" s="64"/>
      <c r="E20" s="65">
        <f>D20/'Exchange rate'!$C$2</f>
        <v>0</v>
      </c>
      <c r="F20" s="58">
        <f>IFERROR(VLOOKUP(B20,Config!$A:$D,4,0),"")</f>
        <v>0</v>
      </c>
      <c r="G20" s="58">
        <f>IFERROR(VLOOKUP(B20,Config!$A:$E,5,0),"")</f>
        <v>0</v>
      </c>
      <c r="H20" s="58">
        <f>IFERROR(VLOOKUP(B20,Config!$A:$F,6,0),"")</f>
        <v>0</v>
      </c>
      <c r="I20" s="58">
        <v>1</v>
      </c>
      <c r="J20" s="58" t="str">
        <f>IFERROR(VLOOKUP(B20,Config!$A:$G,7,),"")</f>
        <v>Reel</v>
      </c>
      <c r="K20" s="56" t="s">
        <v>555</v>
      </c>
      <c r="L20" s="59">
        <f>IFERROR(VLOOKUP(B20,Config!$A:$C,3,0),"")</f>
        <v>0</v>
      </c>
      <c r="M20" s="56"/>
      <c r="N20" s="56"/>
      <c r="O20" s="60">
        <f>SUMIFS(Inventory!$L:$L,Inventory!$G:$G,2020.12,Inventory!$J:$J,List!B20)</f>
        <v>17</v>
      </c>
      <c r="P20" s="60">
        <f>SUMIFS(Receive!L:L,Receive!C:C,1,Receive!J:J,List!B20)</f>
        <v>0</v>
      </c>
      <c r="Q20" s="60">
        <f>SUMIFS(Delivery!K:K,Delivery!C:C,1,Delivery!I:I,List!B20)</f>
        <v>0</v>
      </c>
      <c r="R20" s="60">
        <f t="shared" si="0"/>
        <v>17</v>
      </c>
      <c r="S20" s="60">
        <f>SUMIFS(Inventory!$L:$L,Inventory!$G:$G,1,Inventory!$J:$J,List!B20)</f>
        <v>17</v>
      </c>
      <c r="T20" s="60">
        <f>SUMIFS(Receive!L:L,Receive!C:C,2,Receive!J:J,List!B20)</f>
        <v>0</v>
      </c>
      <c r="U20" s="60">
        <f>SUMIFS(Delivery!K:K,Delivery!C:C,2,Delivery!I:I,List!B20)</f>
        <v>2</v>
      </c>
      <c r="V20" s="60">
        <f t="shared" si="1"/>
        <v>15</v>
      </c>
      <c r="W20" s="60">
        <f>SUMIFS(Inventory!$L:$L,Inventory!$G:$G,2,Inventory!$J:$J,List!B20)</f>
        <v>15</v>
      </c>
      <c r="X20" s="60">
        <f>SUMIFS(Receive!L:L,Receive!C:C,3,Receive!J:J,List!B20)</f>
        <v>0</v>
      </c>
      <c r="Y20" s="60">
        <f>SUMIFS(Delivery!K:K,Delivery!C:C,3,Delivery!I:I,List!B20)</f>
        <v>1</v>
      </c>
      <c r="Z20" s="60">
        <f t="shared" si="2"/>
        <v>14</v>
      </c>
      <c r="AA20" s="60">
        <f>SUMIFS(Inventory!$L:$L,Inventory!$G:$G,3,Inventory!$J:$J,List!B20)</f>
        <v>14</v>
      </c>
      <c r="AB20" s="60">
        <f>SUMIFS(Receive!L:L,Receive!C:C,4,Receive!J:J,List!B20)</f>
        <v>0</v>
      </c>
      <c r="AC20" s="60">
        <f>SUMIFS(Delivery!K:K,Delivery!C:C,4,Delivery!I:I,List!B20)</f>
        <v>7</v>
      </c>
      <c r="AD20" s="60">
        <f t="shared" si="3"/>
        <v>7</v>
      </c>
      <c r="AE20" s="60">
        <f>SUMIFS(Inventory!$L:$L,Inventory!$G:$G,4,Inventory!$J:$J,List!B20)</f>
        <v>7</v>
      </c>
      <c r="AF20" s="60">
        <f>SUMIFS(Receive!$L:$L,Receive!$C:$C,5,Receive!$J:$J,List!B20)</f>
        <v>0</v>
      </c>
      <c r="AG20" s="60">
        <f>SUMIFS(Delivery!$K:$K,Delivery!$C:$C,5,Delivery!$I:$I,List!B20)</f>
        <v>2</v>
      </c>
      <c r="AH20" s="60">
        <f t="shared" si="4"/>
        <v>5</v>
      </c>
      <c r="AI20" s="60">
        <f>SUMIFS(Inventory!$L:$L,Inventory!$G:$G,5,Inventory!$J:$J,List!B20)</f>
        <v>5</v>
      </c>
      <c r="AJ20" s="60">
        <f>SUMIFS(Receive!$L:$L,Receive!$C:$C,6,Receive!$J:$J,List!B20)</f>
        <v>0</v>
      </c>
      <c r="AK20" s="60">
        <f>SUMIFS(Delivery!$K:$K,Delivery!$C:$C,6,Delivery!$I:$I,List!B20)</f>
        <v>0</v>
      </c>
      <c r="AL20" s="60">
        <f t="shared" si="5"/>
        <v>5</v>
      </c>
      <c r="AM20" s="60">
        <f>SUMIFS(Inventory!$L:$L,Inventory!$G:$G,6,Inventory!$J:$J,List!B20)</f>
        <v>0</v>
      </c>
      <c r="AN20" s="60">
        <f>SUMIFS(Receive!$L:$L,Receive!$C:$C,7,Receive!$J:$J,List!B20)</f>
        <v>0</v>
      </c>
      <c r="AO20" s="60">
        <f>SUMIFS(Delivery!$K:$K,Delivery!$C:$C,7,Delivery!$I:$I,List!B20)</f>
        <v>0</v>
      </c>
      <c r="AP20" s="60">
        <f t="shared" si="6"/>
        <v>5</v>
      </c>
      <c r="AQ20" s="60">
        <f>SUMIFS(Inventory!$L:$L,Inventory!$G:$G,7,Inventory!$J:$J,List!B20)</f>
        <v>0</v>
      </c>
      <c r="AR20" s="60">
        <f>SUMIFS(Receive!$L:$L,Receive!$C:$C,8,Receive!$J:$J,List!B20)</f>
        <v>0</v>
      </c>
      <c r="AS20" s="60">
        <f>SUMIFS(Delivery!$K:$K,Delivery!$C:$C,8,Delivery!$I:$I,List!B20)</f>
        <v>0</v>
      </c>
      <c r="AT20" s="60">
        <f t="shared" si="7"/>
        <v>5</v>
      </c>
      <c r="AU20" s="60">
        <f>SUMIFS(Inventory!$L:$L,Inventory!$G:$G,8,Inventory!$J:$J,List!B20)</f>
        <v>0</v>
      </c>
      <c r="AV20" s="60">
        <f>SUMIFS(Receive!$L:$L,Receive!$C:$C,9,Receive!$J:$J,List!B20)</f>
        <v>0</v>
      </c>
      <c r="AW20" s="60">
        <f>SUMIFS(Delivery!$K:$K,Delivery!$C:$C,9,Delivery!$I:$I,List!B20)</f>
        <v>0</v>
      </c>
      <c r="AX20" s="60">
        <f t="shared" si="8"/>
        <v>5</v>
      </c>
      <c r="AY20" s="60">
        <f>SUMIFS(Inventory!$L:$L,Inventory!$G:$G,9,Inventory!$J:$J,List!B20)</f>
        <v>0</v>
      </c>
      <c r="AZ20" s="60">
        <f>SUMIFS(Receive!$L:$L,Receive!$C:$C,10,Receive!$J:$J,List!B20)</f>
        <v>0</v>
      </c>
      <c r="BA20" s="60">
        <f>SUMIFS(Delivery!$K:$K,Delivery!$C:$C,10,Delivery!$I:$I,List!B20)</f>
        <v>0</v>
      </c>
      <c r="BB20" s="60">
        <f t="shared" si="9"/>
        <v>5</v>
      </c>
      <c r="BC20" s="60">
        <f>SUMIFS(Inventory!$L:$L,Inventory!$G:$G,10,Inventory!$J:$J,List!B20)</f>
        <v>0</v>
      </c>
      <c r="BD20" s="60">
        <f>SUMIFS(Receive!$L:$L,Receive!$C:$C,11,Receive!$J:$J,List!B20)</f>
        <v>0</v>
      </c>
      <c r="BE20" s="60">
        <f>SUMIFS(Delivery!$K:$K,Delivery!$C:$C,11,Delivery!$I:$I,List!B20)</f>
        <v>0</v>
      </c>
      <c r="BF20" s="60">
        <f t="shared" si="10"/>
        <v>5</v>
      </c>
      <c r="BG20" s="60">
        <f>SUMIFS(Inventory!$L:$L,Inventory!$G:$G,11,Inventory!$J:$J,List!B20)</f>
        <v>0</v>
      </c>
      <c r="BH20" s="60">
        <f>SUMIFS(Receive!$L:$L,Receive!$C:$C,12,Receive!$J:$J,List!B20)</f>
        <v>0</v>
      </c>
      <c r="BI20" s="60">
        <f>SUMIFS(Delivery!$K:$K,Delivery!$C:$C,12,Delivery!$I:$I,List!B20)</f>
        <v>0</v>
      </c>
      <c r="BJ20" s="60">
        <f t="shared" si="11"/>
        <v>5</v>
      </c>
      <c r="BK20" s="60">
        <f>SUMIFS(Inventory!$L:$L,Inventory!$G:$G,12,Inventory!$J:$J,List!B20)</f>
        <v>0</v>
      </c>
    </row>
    <row r="21" spans="1:63" x14ac:dyDescent="0.25">
      <c r="A21" s="56">
        <f t="shared" si="12"/>
        <v>20</v>
      </c>
      <c r="B21" s="57" t="s">
        <v>40</v>
      </c>
      <c r="C21" s="58" t="str">
        <f>IFERROR(VLOOKUP(B21,Config!$A:$B,2,0),"")</f>
        <v>Băng dính sọc trắng hồng</v>
      </c>
      <c r="D21" s="64"/>
      <c r="E21" s="65">
        <f>D21/'Exchange rate'!$C$2</f>
        <v>0</v>
      </c>
      <c r="F21" s="58">
        <f>IFERROR(VLOOKUP(B21,Config!$A:$D,4,0),"")</f>
        <v>0</v>
      </c>
      <c r="G21" s="58">
        <f>IFERROR(VLOOKUP(B21,Config!$A:$E,5,0),"")</f>
        <v>0</v>
      </c>
      <c r="H21" s="58">
        <f>IFERROR(VLOOKUP(B21,Config!$A:$F,6,0),"")</f>
        <v>0</v>
      </c>
      <c r="I21" s="58">
        <v>1</v>
      </c>
      <c r="J21" s="58" t="str">
        <f>IFERROR(VLOOKUP(B21,Config!$A:$G,7,),"")</f>
        <v>Reel</v>
      </c>
      <c r="K21" s="56" t="s">
        <v>555</v>
      </c>
      <c r="L21" s="59">
        <f>IFERROR(VLOOKUP(B21,Config!$A:$C,3,0),"")</f>
        <v>0</v>
      </c>
      <c r="M21" s="56"/>
      <c r="N21" s="56"/>
      <c r="O21" s="60">
        <f>SUMIFS(Inventory!$L:$L,Inventory!$G:$G,2020.12,Inventory!$J:$J,List!B21)</f>
        <v>42</v>
      </c>
      <c r="P21" s="60">
        <f>SUMIFS(Receive!L:L,Receive!C:C,1,Receive!J:J,List!B21)</f>
        <v>0</v>
      </c>
      <c r="Q21" s="60">
        <f>SUMIFS(Delivery!K:K,Delivery!C:C,1,Delivery!I:I,List!B21)</f>
        <v>0</v>
      </c>
      <c r="R21" s="60">
        <f t="shared" si="0"/>
        <v>42</v>
      </c>
      <c r="S21" s="60">
        <f>SUMIFS(Inventory!$L:$L,Inventory!$G:$G,1,Inventory!$J:$J,List!B21)</f>
        <v>42</v>
      </c>
      <c r="T21" s="60">
        <f>SUMIFS(Receive!L:L,Receive!C:C,2,Receive!J:J,List!B21)</f>
        <v>0</v>
      </c>
      <c r="U21" s="60">
        <f>SUMIFS(Delivery!K:K,Delivery!C:C,2,Delivery!I:I,List!B21)</f>
        <v>0</v>
      </c>
      <c r="V21" s="60">
        <f t="shared" si="1"/>
        <v>42</v>
      </c>
      <c r="W21" s="60">
        <f>SUMIFS(Inventory!$L:$L,Inventory!$G:$G,2,Inventory!$J:$J,List!B21)</f>
        <v>42</v>
      </c>
      <c r="X21" s="60">
        <f>SUMIFS(Receive!L:L,Receive!C:C,3,Receive!J:J,List!B21)</f>
        <v>0</v>
      </c>
      <c r="Y21" s="60">
        <f>SUMIFS(Delivery!K:K,Delivery!C:C,3,Delivery!I:I,List!B21)</f>
        <v>0</v>
      </c>
      <c r="Z21" s="60">
        <f t="shared" si="2"/>
        <v>42</v>
      </c>
      <c r="AA21" s="60">
        <f>SUMIFS(Inventory!$L:$L,Inventory!$G:$G,3,Inventory!$J:$J,List!B21)</f>
        <v>42</v>
      </c>
      <c r="AB21" s="60">
        <f>SUMIFS(Receive!L:L,Receive!C:C,4,Receive!J:J,List!B21)</f>
        <v>0</v>
      </c>
      <c r="AC21" s="60">
        <f>SUMIFS(Delivery!K:K,Delivery!C:C,4,Delivery!I:I,List!B21)</f>
        <v>0</v>
      </c>
      <c r="AD21" s="60">
        <f t="shared" si="3"/>
        <v>42</v>
      </c>
      <c r="AE21" s="60">
        <f>SUMIFS(Inventory!$L:$L,Inventory!$G:$G,4,Inventory!$J:$J,List!B21)</f>
        <v>42</v>
      </c>
      <c r="AF21" s="60">
        <f>SUMIFS(Receive!$L:$L,Receive!$C:$C,5,Receive!$J:$J,List!B21)</f>
        <v>0</v>
      </c>
      <c r="AG21" s="60">
        <f>SUMIFS(Delivery!$K:$K,Delivery!$C:$C,5,Delivery!$I:$I,List!B21)</f>
        <v>1</v>
      </c>
      <c r="AH21" s="60">
        <f t="shared" si="4"/>
        <v>41</v>
      </c>
      <c r="AI21" s="60">
        <f>SUMIFS(Inventory!$L:$L,Inventory!$G:$G,5,Inventory!$J:$J,List!B21)</f>
        <v>41</v>
      </c>
      <c r="AJ21" s="60">
        <f>SUMIFS(Receive!$L:$L,Receive!$C:$C,6,Receive!$J:$J,List!B21)</f>
        <v>0</v>
      </c>
      <c r="AK21" s="60">
        <f>SUMIFS(Delivery!$K:$K,Delivery!$C:$C,6,Delivery!$I:$I,List!B21)</f>
        <v>0</v>
      </c>
      <c r="AL21" s="60">
        <f t="shared" si="5"/>
        <v>41</v>
      </c>
      <c r="AM21" s="60">
        <f>SUMIFS(Inventory!$L:$L,Inventory!$G:$G,6,Inventory!$J:$J,List!B21)</f>
        <v>0</v>
      </c>
      <c r="AN21" s="60">
        <f>SUMIFS(Receive!$L:$L,Receive!$C:$C,7,Receive!$J:$J,List!B21)</f>
        <v>0</v>
      </c>
      <c r="AO21" s="60">
        <f>SUMIFS(Delivery!$K:$K,Delivery!$C:$C,7,Delivery!$I:$I,List!B21)</f>
        <v>0</v>
      </c>
      <c r="AP21" s="60">
        <f t="shared" si="6"/>
        <v>41</v>
      </c>
      <c r="AQ21" s="60">
        <f>SUMIFS(Inventory!$L:$L,Inventory!$G:$G,7,Inventory!$J:$J,List!B21)</f>
        <v>0</v>
      </c>
      <c r="AR21" s="60">
        <f>SUMIFS(Receive!$L:$L,Receive!$C:$C,8,Receive!$J:$J,List!B21)</f>
        <v>0</v>
      </c>
      <c r="AS21" s="60">
        <f>SUMIFS(Delivery!$K:$K,Delivery!$C:$C,8,Delivery!$I:$I,List!B21)</f>
        <v>0</v>
      </c>
      <c r="AT21" s="60">
        <f t="shared" si="7"/>
        <v>41</v>
      </c>
      <c r="AU21" s="60">
        <f>SUMIFS(Inventory!$L:$L,Inventory!$G:$G,8,Inventory!$J:$J,List!B21)</f>
        <v>0</v>
      </c>
      <c r="AV21" s="60">
        <f>SUMIFS(Receive!$L:$L,Receive!$C:$C,9,Receive!$J:$J,List!B21)</f>
        <v>0</v>
      </c>
      <c r="AW21" s="60">
        <f>SUMIFS(Delivery!$K:$K,Delivery!$C:$C,9,Delivery!$I:$I,List!B21)</f>
        <v>0</v>
      </c>
      <c r="AX21" s="60">
        <f t="shared" si="8"/>
        <v>41</v>
      </c>
      <c r="AY21" s="60">
        <f>SUMIFS(Inventory!$L:$L,Inventory!$G:$G,9,Inventory!$J:$J,List!B21)</f>
        <v>0</v>
      </c>
      <c r="AZ21" s="60">
        <f>SUMIFS(Receive!$L:$L,Receive!$C:$C,10,Receive!$J:$J,List!B21)</f>
        <v>0</v>
      </c>
      <c r="BA21" s="60">
        <f>SUMIFS(Delivery!$K:$K,Delivery!$C:$C,10,Delivery!$I:$I,List!B21)</f>
        <v>0</v>
      </c>
      <c r="BB21" s="60">
        <f t="shared" si="9"/>
        <v>41</v>
      </c>
      <c r="BC21" s="60">
        <f>SUMIFS(Inventory!$L:$L,Inventory!$G:$G,10,Inventory!$J:$J,List!B21)</f>
        <v>0</v>
      </c>
      <c r="BD21" s="60">
        <f>SUMIFS(Receive!$L:$L,Receive!$C:$C,11,Receive!$J:$J,List!B21)</f>
        <v>0</v>
      </c>
      <c r="BE21" s="60">
        <f>SUMIFS(Delivery!$K:$K,Delivery!$C:$C,11,Delivery!$I:$I,List!B21)</f>
        <v>0</v>
      </c>
      <c r="BF21" s="60">
        <f t="shared" si="10"/>
        <v>41</v>
      </c>
      <c r="BG21" s="60">
        <f>SUMIFS(Inventory!$L:$L,Inventory!$G:$G,11,Inventory!$J:$J,List!B21)</f>
        <v>0</v>
      </c>
      <c r="BH21" s="60">
        <f>SUMIFS(Receive!$L:$L,Receive!$C:$C,12,Receive!$J:$J,List!B21)</f>
        <v>0</v>
      </c>
      <c r="BI21" s="60">
        <f>SUMIFS(Delivery!$K:$K,Delivery!$C:$C,12,Delivery!$I:$I,List!B21)</f>
        <v>0</v>
      </c>
      <c r="BJ21" s="60">
        <f t="shared" si="11"/>
        <v>41</v>
      </c>
      <c r="BK21" s="60">
        <f>SUMIFS(Inventory!$L:$L,Inventory!$G:$G,12,Inventory!$J:$J,List!B21)</f>
        <v>0</v>
      </c>
    </row>
    <row r="22" spans="1:63" x14ac:dyDescent="0.25">
      <c r="A22" s="56">
        <f t="shared" si="12"/>
        <v>21</v>
      </c>
      <c r="B22" s="57" t="s">
        <v>41</v>
      </c>
      <c r="C22" s="58" t="str">
        <f>IFERROR(VLOOKUP(B22,Config!$A:$B,2,0),"")</f>
        <v>Băng dính trong suốt</v>
      </c>
      <c r="D22" s="64"/>
      <c r="E22" s="65">
        <f>D22/'Exchange rate'!$C$2</f>
        <v>0</v>
      </c>
      <c r="F22" s="58">
        <f>IFERROR(VLOOKUP(B22,Config!$A:$D,4,0),"")</f>
        <v>0</v>
      </c>
      <c r="G22" s="58">
        <f>IFERROR(VLOOKUP(B22,Config!$A:$E,5,0),"")</f>
        <v>0</v>
      </c>
      <c r="H22" s="58">
        <f>IFERROR(VLOOKUP(B22,Config!$A:$F,6,0),"")</f>
        <v>0</v>
      </c>
      <c r="I22" s="58">
        <v>1</v>
      </c>
      <c r="J22" s="58" t="str">
        <f>IFERROR(VLOOKUP(B22,Config!$A:$G,7,),"")</f>
        <v>Reel</v>
      </c>
      <c r="K22" s="56" t="s">
        <v>555</v>
      </c>
      <c r="L22" s="59">
        <f>IFERROR(VLOOKUP(B22,Config!$A:$C,3,0),"")</f>
        <v>0</v>
      </c>
      <c r="M22" s="56"/>
      <c r="N22" s="56"/>
      <c r="O22" s="60">
        <f>SUMIFS(Inventory!$L:$L,Inventory!$G:$G,2020.12,Inventory!$J:$J,List!B22)</f>
        <v>64</v>
      </c>
      <c r="P22" s="60">
        <f>SUMIFS(Receive!L:L,Receive!C:C,1,Receive!J:J,List!B22)</f>
        <v>0</v>
      </c>
      <c r="Q22" s="60">
        <f>SUMIFS(Delivery!K:K,Delivery!C:C,1,Delivery!I:I,List!B22)</f>
        <v>0</v>
      </c>
      <c r="R22" s="60">
        <f t="shared" si="0"/>
        <v>64</v>
      </c>
      <c r="S22" s="60">
        <f>SUMIFS(Inventory!$L:$L,Inventory!$G:$G,1,Inventory!$J:$J,List!B22)</f>
        <v>64</v>
      </c>
      <c r="T22" s="60">
        <f>SUMIFS(Receive!L:L,Receive!C:C,2,Receive!J:J,List!B22)</f>
        <v>0</v>
      </c>
      <c r="U22" s="60">
        <f>SUMIFS(Delivery!K:K,Delivery!C:C,2,Delivery!I:I,List!B22)</f>
        <v>0</v>
      </c>
      <c r="V22" s="60">
        <f t="shared" si="1"/>
        <v>64</v>
      </c>
      <c r="W22" s="60">
        <f>SUMIFS(Inventory!$L:$L,Inventory!$G:$G,2,Inventory!$J:$J,List!B22)</f>
        <v>64</v>
      </c>
      <c r="X22" s="60">
        <f>SUMIFS(Receive!L:L,Receive!C:C,3,Receive!J:J,List!B22)</f>
        <v>0</v>
      </c>
      <c r="Y22" s="60">
        <f>SUMIFS(Delivery!K:K,Delivery!C:C,3,Delivery!I:I,List!B22)</f>
        <v>1</v>
      </c>
      <c r="Z22" s="60">
        <f t="shared" si="2"/>
        <v>63</v>
      </c>
      <c r="AA22" s="60">
        <f>SUMIFS(Inventory!$L:$L,Inventory!$G:$G,3,Inventory!$J:$J,List!B22)</f>
        <v>63</v>
      </c>
      <c r="AB22" s="60">
        <f>SUMIFS(Receive!L:L,Receive!C:C,4,Receive!J:J,List!B22)</f>
        <v>0</v>
      </c>
      <c r="AC22" s="60">
        <f>SUMIFS(Delivery!K:K,Delivery!C:C,4,Delivery!I:I,List!B22)</f>
        <v>2</v>
      </c>
      <c r="AD22" s="60">
        <f t="shared" si="3"/>
        <v>61</v>
      </c>
      <c r="AE22" s="60">
        <f>SUMIFS(Inventory!$L:$L,Inventory!$G:$G,4,Inventory!$J:$J,List!B22)</f>
        <v>61</v>
      </c>
      <c r="AF22" s="60">
        <f>SUMIFS(Receive!$L:$L,Receive!$C:$C,5,Receive!$J:$J,List!B22)</f>
        <v>0</v>
      </c>
      <c r="AG22" s="60">
        <f>SUMIFS(Delivery!$K:$K,Delivery!$C:$C,5,Delivery!$I:$I,List!B22)</f>
        <v>11</v>
      </c>
      <c r="AH22" s="60">
        <f t="shared" si="4"/>
        <v>50</v>
      </c>
      <c r="AI22" s="60">
        <f>SUMIFS(Inventory!$L:$L,Inventory!$G:$G,5,Inventory!$J:$J,List!B22)</f>
        <v>50</v>
      </c>
      <c r="AJ22" s="60">
        <f>SUMIFS(Receive!$L:$L,Receive!$C:$C,6,Receive!$J:$J,List!B22)</f>
        <v>0</v>
      </c>
      <c r="AK22" s="60">
        <f>SUMIFS(Delivery!$K:$K,Delivery!$C:$C,6,Delivery!$I:$I,List!B22)</f>
        <v>0</v>
      </c>
      <c r="AL22" s="60">
        <f t="shared" si="5"/>
        <v>50</v>
      </c>
      <c r="AM22" s="60">
        <f>SUMIFS(Inventory!$L:$L,Inventory!$G:$G,6,Inventory!$J:$J,List!B22)</f>
        <v>0</v>
      </c>
      <c r="AN22" s="60">
        <f>SUMIFS(Receive!$L:$L,Receive!$C:$C,7,Receive!$J:$J,List!B22)</f>
        <v>0</v>
      </c>
      <c r="AO22" s="60">
        <f>SUMIFS(Delivery!$K:$K,Delivery!$C:$C,7,Delivery!$I:$I,List!B22)</f>
        <v>0</v>
      </c>
      <c r="AP22" s="60">
        <f t="shared" si="6"/>
        <v>50</v>
      </c>
      <c r="AQ22" s="60">
        <f>SUMIFS(Inventory!$L:$L,Inventory!$G:$G,7,Inventory!$J:$J,List!B22)</f>
        <v>0</v>
      </c>
      <c r="AR22" s="60">
        <f>SUMIFS(Receive!$L:$L,Receive!$C:$C,8,Receive!$J:$J,List!B22)</f>
        <v>0</v>
      </c>
      <c r="AS22" s="60">
        <f>SUMIFS(Delivery!$K:$K,Delivery!$C:$C,8,Delivery!$I:$I,List!B22)</f>
        <v>0</v>
      </c>
      <c r="AT22" s="60">
        <f t="shared" si="7"/>
        <v>50</v>
      </c>
      <c r="AU22" s="60">
        <f>SUMIFS(Inventory!$L:$L,Inventory!$G:$G,8,Inventory!$J:$J,List!B22)</f>
        <v>0</v>
      </c>
      <c r="AV22" s="60">
        <f>SUMIFS(Receive!$L:$L,Receive!$C:$C,9,Receive!$J:$J,List!B22)</f>
        <v>0</v>
      </c>
      <c r="AW22" s="60">
        <f>SUMIFS(Delivery!$K:$K,Delivery!$C:$C,9,Delivery!$I:$I,List!B22)</f>
        <v>0</v>
      </c>
      <c r="AX22" s="60">
        <f t="shared" si="8"/>
        <v>50</v>
      </c>
      <c r="AY22" s="60">
        <f>SUMIFS(Inventory!$L:$L,Inventory!$G:$G,9,Inventory!$J:$J,List!B22)</f>
        <v>0</v>
      </c>
      <c r="AZ22" s="60">
        <f>SUMIFS(Receive!$L:$L,Receive!$C:$C,10,Receive!$J:$J,List!B22)</f>
        <v>0</v>
      </c>
      <c r="BA22" s="60">
        <f>SUMIFS(Delivery!$K:$K,Delivery!$C:$C,10,Delivery!$I:$I,List!B22)</f>
        <v>0</v>
      </c>
      <c r="BB22" s="60">
        <f t="shared" si="9"/>
        <v>50</v>
      </c>
      <c r="BC22" s="60">
        <f>SUMIFS(Inventory!$L:$L,Inventory!$G:$G,10,Inventory!$J:$J,List!B22)</f>
        <v>0</v>
      </c>
      <c r="BD22" s="60">
        <f>SUMIFS(Receive!$L:$L,Receive!$C:$C,11,Receive!$J:$J,List!B22)</f>
        <v>0</v>
      </c>
      <c r="BE22" s="60">
        <f>SUMIFS(Delivery!$K:$K,Delivery!$C:$C,11,Delivery!$I:$I,List!B22)</f>
        <v>0</v>
      </c>
      <c r="BF22" s="60">
        <f t="shared" si="10"/>
        <v>50</v>
      </c>
      <c r="BG22" s="60">
        <f>SUMIFS(Inventory!$L:$L,Inventory!$G:$G,11,Inventory!$J:$J,List!B22)</f>
        <v>0</v>
      </c>
      <c r="BH22" s="60">
        <f>SUMIFS(Receive!$L:$L,Receive!$C:$C,12,Receive!$J:$J,List!B22)</f>
        <v>0</v>
      </c>
      <c r="BI22" s="60">
        <f>SUMIFS(Delivery!$K:$K,Delivery!$C:$C,12,Delivery!$I:$I,List!B22)</f>
        <v>0</v>
      </c>
      <c r="BJ22" s="60">
        <f t="shared" si="11"/>
        <v>50</v>
      </c>
      <c r="BK22" s="60">
        <f>SUMIFS(Inventory!$L:$L,Inventory!$G:$G,12,Inventory!$J:$J,List!B22)</f>
        <v>0</v>
      </c>
    </row>
    <row r="23" spans="1:63" x14ac:dyDescent="0.25">
      <c r="A23" s="56">
        <f t="shared" si="12"/>
        <v>22</v>
      </c>
      <c r="B23" s="57" t="s">
        <v>42</v>
      </c>
      <c r="C23" s="58" t="str">
        <f>IFERROR(VLOOKUP(B23,Config!$A:$B,2,0),"")</f>
        <v>Băng dính 2 mặt 3M</v>
      </c>
      <c r="D23" s="64"/>
      <c r="E23" s="65">
        <f>D23/'Exchange rate'!$C$2</f>
        <v>0</v>
      </c>
      <c r="F23" s="58">
        <f>IFERROR(VLOOKUP(B23,Config!$A:$D,4,0),"")</f>
        <v>0</v>
      </c>
      <c r="G23" s="58">
        <f>IFERROR(VLOOKUP(B23,Config!$A:$E,5,0),"")</f>
        <v>0</v>
      </c>
      <c r="H23" s="58">
        <f>IFERROR(VLOOKUP(B23,Config!$A:$F,6,0),"")</f>
        <v>0</v>
      </c>
      <c r="I23" s="58">
        <v>1</v>
      </c>
      <c r="J23" s="58" t="str">
        <f>IFERROR(VLOOKUP(B23,Config!$A:$G,7,),"")</f>
        <v>Reel</v>
      </c>
      <c r="K23" s="56" t="s">
        <v>555</v>
      </c>
      <c r="L23" s="59">
        <f>IFERROR(VLOOKUP(B23,Config!$A:$C,3,0),"")</f>
        <v>0</v>
      </c>
      <c r="M23" s="56"/>
      <c r="N23" s="56"/>
      <c r="O23" s="60">
        <f>SUMIFS(Inventory!$L:$L,Inventory!$G:$G,2020.12,Inventory!$J:$J,List!B23)</f>
        <v>37</v>
      </c>
      <c r="P23" s="60">
        <f>SUMIFS(Receive!L:L,Receive!C:C,1,Receive!J:J,List!B23)</f>
        <v>0</v>
      </c>
      <c r="Q23" s="60">
        <f>SUMIFS(Delivery!K:K,Delivery!C:C,1,Delivery!I:I,List!B23)</f>
        <v>8</v>
      </c>
      <c r="R23" s="60">
        <f t="shared" si="0"/>
        <v>29</v>
      </c>
      <c r="S23" s="60">
        <f>SUMIFS(Inventory!$L:$L,Inventory!$G:$G,1,Inventory!$J:$J,List!B23)</f>
        <v>29</v>
      </c>
      <c r="T23" s="60">
        <f>SUMIFS(Receive!L:L,Receive!C:C,2,Receive!J:J,List!B23)</f>
        <v>0</v>
      </c>
      <c r="U23" s="60">
        <f>SUMIFS(Delivery!K:K,Delivery!C:C,2,Delivery!I:I,List!B23)</f>
        <v>7</v>
      </c>
      <c r="V23" s="60">
        <f t="shared" si="1"/>
        <v>22</v>
      </c>
      <c r="W23" s="60">
        <f>SUMIFS(Inventory!$L:$L,Inventory!$G:$G,2,Inventory!$J:$J,List!B23)</f>
        <v>22</v>
      </c>
      <c r="X23" s="60">
        <f>SUMIFS(Receive!L:L,Receive!C:C,3,Receive!J:J,List!B23)</f>
        <v>0</v>
      </c>
      <c r="Y23" s="60">
        <f>SUMIFS(Delivery!K:K,Delivery!C:C,3,Delivery!I:I,List!B23)</f>
        <v>1</v>
      </c>
      <c r="Z23" s="60">
        <f t="shared" si="2"/>
        <v>21</v>
      </c>
      <c r="AA23" s="60">
        <f>SUMIFS(Inventory!$L:$L,Inventory!$G:$G,3,Inventory!$J:$J,List!B23)</f>
        <v>21</v>
      </c>
      <c r="AB23" s="60">
        <f>SUMIFS(Receive!L:L,Receive!C:C,4,Receive!J:J,List!B23)</f>
        <v>0</v>
      </c>
      <c r="AC23" s="60">
        <f>SUMIFS(Delivery!K:K,Delivery!C:C,4,Delivery!I:I,List!B23)</f>
        <v>6</v>
      </c>
      <c r="AD23" s="60">
        <f t="shared" si="3"/>
        <v>15</v>
      </c>
      <c r="AE23" s="60">
        <f>SUMIFS(Inventory!$L:$L,Inventory!$G:$G,4,Inventory!$J:$J,List!B23)</f>
        <v>15</v>
      </c>
      <c r="AF23" s="60">
        <f>SUMIFS(Receive!$L:$L,Receive!$C:$C,5,Receive!$J:$J,List!B23)</f>
        <v>0</v>
      </c>
      <c r="AG23" s="60">
        <f>SUMIFS(Delivery!$K:$K,Delivery!$C:$C,5,Delivery!$I:$I,List!B23)</f>
        <v>2</v>
      </c>
      <c r="AH23" s="60">
        <f t="shared" si="4"/>
        <v>13</v>
      </c>
      <c r="AI23" s="60">
        <f>SUMIFS(Inventory!$L:$L,Inventory!$G:$G,5,Inventory!$J:$J,List!B23)</f>
        <v>15</v>
      </c>
      <c r="AJ23" s="60">
        <f>SUMIFS(Receive!$L:$L,Receive!$C:$C,6,Receive!$J:$J,List!B23)</f>
        <v>0</v>
      </c>
      <c r="AK23" s="60">
        <f>SUMIFS(Delivery!$K:$K,Delivery!$C:$C,6,Delivery!$I:$I,List!B23)</f>
        <v>0</v>
      </c>
      <c r="AL23" s="60">
        <f t="shared" si="5"/>
        <v>13</v>
      </c>
      <c r="AM23" s="60">
        <f>SUMIFS(Inventory!$L:$L,Inventory!$G:$G,6,Inventory!$J:$J,List!B23)</f>
        <v>0</v>
      </c>
      <c r="AN23" s="60">
        <f>SUMIFS(Receive!$L:$L,Receive!$C:$C,7,Receive!$J:$J,List!B23)</f>
        <v>0</v>
      </c>
      <c r="AO23" s="60">
        <f>SUMIFS(Delivery!$K:$K,Delivery!$C:$C,7,Delivery!$I:$I,List!B23)</f>
        <v>0</v>
      </c>
      <c r="AP23" s="60">
        <f t="shared" si="6"/>
        <v>13</v>
      </c>
      <c r="AQ23" s="60">
        <f>SUMIFS(Inventory!$L:$L,Inventory!$G:$G,7,Inventory!$J:$J,List!B23)</f>
        <v>0</v>
      </c>
      <c r="AR23" s="60">
        <f>SUMIFS(Receive!$L:$L,Receive!$C:$C,8,Receive!$J:$J,List!B23)</f>
        <v>0</v>
      </c>
      <c r="AS23" s="60">
        <f>SUMIFS(Delivery!$K:$K,Delivery!$C:$C,8,Delivery!$I:$I,List!B23)</f>
        <v>0</v>
      </c>
      <c r="AT23" s="60">
        <f t="shared" si="7"/>
        <v>13</v>
      </c>
      <c r="AU23" s="60">
        <f>SUMIFS(Inventory!$L:$L,Inventory!$G:$G,8,Inventory!$J:$J,List!B23)</f>
        <v>0</v>
      </c>
      <c r="AV23" s="60">
        <f>SUMIFS(Receive!$L:$L,Receive!$C:$C,9,Receive!$J:$J,List!B23)</f>
        <v>0</v>
      </c>
      <c r="AW23" s="60">
        <f>SUMIFS(Delivery!$K:$K,Delivery!$C:$C,9,Delivery!$I:$I,List!B23)</f>
        <v>0</v>
      </c>
      <c r="AX23" s="60">
        <f t="shared" si="8"/>
        <v>13</v>
      </c>
      <c r="AY23" s="60">
        <f>SUMIFS(Inventory!$L:$L,Inventory!$G:$G,9,Inventory!$J:$J,List!B23)</f>
        <v>0</v>
      </c>
      <c r="AZ23" s="60">
        <f>SUMIFS(Receive!$L:$L,Receive!$C:$C,10,Receive!$J:$J,List!B23)</f>
        <v>0</v>
      </c>
      <c r="BA23" s="60">
        <f>SUMIFS(Delivery!$K:$K,Delivery!$C:$C,10,Delivery!$I:$I,List!B23)</f>
        <v>0</v>
      </c>
      <c r="BB23" s="60">
        <f t="shared" si="9"/>
        <v>13</v>
      </c>
      <c r="BC23" s="60">
        <f>SUMIFS(Inventory!$L:$L,Inventory!$G:$G,10,Inventory!$J:$J,List!B23)</f>
        <v>0</v>
      </c>
      <c r="BD23" s="60">
        <f>SUMIFS(Receive!$L:$L,Receive!$C:$C,11,Receive!$J:$J,List!B23)</f>
        <v>0</v>
      </c>
      <c r="BE23" s="60">
        <f>SUMIFS(Delivery!$K:$K,Delivery!$C:$C,11,Delivery!$I:$I,List!B23)</f>
        <v>0</v>
      </c>
      <c r="BF23" s="60">
        <f t="shared" si="10"/>
        <v>13</v>
      </c>
      <c r="BG23" s="60">
        <f>SUMIFS(Inventory!$L:$L,Inventory!$G:$G,11,Inventory!$J:$J,List!B23)</f>
        <v>0</v>
      </c>
      <c r="BH23" s="60">
        <f>SUMIFS(Receive!$L:$L,Receive!$C:$C,12,Receive!$J:$J,List!B23)</f>
        <v>0</v>
      </c>
      <c r="BI23" s="60">
        <f>SUMIFS(Delivery!$K:$K,Delivery!$C:$C,12,Delivery!$I:$I,List!B23)</f>
        <v>0</v>
      </c>
      <c r="BJ23" s="60">
        <f t="shared" si="11"/>
        <v>13</v>
      </c>
      <c r="BK23" s="60">
        <f>SUMIFS(Inventory!$L:$L,Inventory!$G:$G,12,Inventory!$J:$J,List!B23)</f>
        <v>0</v>
      </c>
    </row>
    <row r="24" spans="1:63" x14ac:dyDescent="0.25">
      <c r="A24" s="56">
        <f t="shared" si="12"/>
        <v>23</v>
      </c>
      <c r="B24" s="57" t="s">
        <v>43</v>
      </c>
      <c r="C24" s="58" t="str">
        <f>IFERROR(VLOOKUP(B24,Config!$A:$B,2,0),"")</f>
        <v>Băng dính chịu nhiệt PET( Màu đồng ) 10mm*33m</v>
      </c>
      <c r="D24" s="64">
        <v>43500</v>
      </c>
      <c r="E24" s="65">
        <f>D24/'Exchange rate'!$C$2</f>
        <v>1.8762826656498797</v>
      </c>
      <c r="F24" s="58" t="str">
        <f>IFERROR(VLOOKUP(B24,Config!$A:$D,4,0),"")</f>
        <v>Toàn Thịnh</v>
      </c>
      <c r="G24" s="58" t="str">
        <f>IFERROR(VLOOKUP(B24,Config!$A:$E,5,0),"")</f>
        <v>Toàn Thịnh</v>
      </c>
      <c r="H24" s="58">
        <f>IFERROR(VLOOKUP(B24,Config!$A:$F,6,0),"")</f>
        <v>0</v>
      </c>
      <c r="I24" s="58">
        <v>1</v>
      </c>
      <c r="J24" s="58" t="str">
        <f>IFERROR(VLOOKUP(B24,Config!$A:$G,7,),"")</f>
        <v>Reel</v>
      </c>
      <c r="K24" s="56" t="s">
        <v>555</v>
      </c>
      <c r="L24" s="59">
        <f>IFERROR(VLOOKUP(B24,Config!$A:$C,3,0),"")</f>
        <v>0</v>
      </c>
      <c r="M24" s="56"/>
      <c r="N24" s="56">
        <v>200</v>
      </c>
      <c r="O24" s="60">
        <f>SUMIFS(Inventory!$L:$L,Inventory!$G:$G,2020.12,Inventory!$J:$J,List!B24)</f>
        <v>357</v>
      </c>
      <c r="P24" s="60">
        <f>SUMIFS(Receive!L:L,Receive!C:C,1,Receive!J:J,List!B24)</f>
        <v>0</v>
      </c>
      <c r="Q24" s="60">
        <f>SUMIFS(Delivery!K:K,Delivery!C:C,1,Delivery!I:I,List!B24)</f>
        <v>173</v>
      </c>
      <c r="R24" s="60">
        <f t="shared" si="0"/>
        <v>184</v>
      </c>
      <c r="S24" s="60">
        <f>SUMIFS(Inventory!$L:$L,Inventory!$G:$G,1,Inventory!$J:$J,List!B24)</f>
        <v>184</v>
      </c>
      <c r="T24" s="60">
        <f>SUMIFS(Receive!L:L,Receive!C:C,2,Receive!J:J,List!B24)</f>
        <v>300</v>
      </c>
      <c r="U24" s="60">
        <f>SUMIFS(Delivery!K:K,Delivery!C:C,2,Delivery!I:I,List!B24)</f>
        <v>85</v>
      </c>
      <c r="V24" s="60">
        <f t="shared" si="1"/>
        <v>399</v>
      </c>
      <c r="W24" s="60">
        <f>SUMIFS(Inventory!$L:$L,Inventory!$G:$G,2,Inventory!$J:$J,List!B24)</f>
        <v>399</v>
      </c>
      <c r="X24" s="60">
        <f>SUMIFS(Receive!L:L,Receive!C:C,3,Receive!J:J,List!B24)</f>
        <v>0</v>
      </c>
      <c r="Y24" s="60">
        <f>SUMIFS(Delivery!K:K,Delivery!C:C,3,Delivery!I:I,List!B24)</f>
        <v>132</v>
      </c>
      <c r="Z24" s="60">
        <f t="shared" si="2"/>
        <v>267</v>
      </c>
      <c r="AA24" s="60">
        <f>SUMIFS(Inventory!$L:$L,Inventory!$G:$G,3,Inventory!$J:$J,List!B24)</f>
        <v>267</v>
      </c>
      <c r="AB24" s="60">
        <f>SUMIFS(Receive!L:L,Receive!C:C,4,Receive!J:J,List!B24)</f>
        <v>200</v>
      </c>
      <c r="AC24" s="60">
        <f>SUMIFS(Delivery!K:K,Delivery!C:C,4,Delivery!I:I,List!B24)</f>
        <v>64</v>
      </c>
      <c r="AD24" s="60">
        <f t="shared" si="3"/>
        <v>403</v>
      </c>
      <c r="AE24" s="60">
        <f>SUMIFS(Inventory!$L:$L,Inventory!$G:$G,4,Inventory!$J:$J,List!B24)</f>
        <v>403</v>
      </c>
      <c r="AF24" s="60">
        <f>SUMIFS(Receive!$L:$L,Receive!$C:$C,5,Receive!$J:$J,List!B24)</f>
        <v>0</v>
      </c>
      <c r="AG24" s="60">
        <f>SUMIFS(Delivery!$K:$K,Delivery!$C:$C,5,Delivery!$I:$I,List!B24)</f>
        <v>129</v>
      </c>
      <c r="AH24" s="60">
        <f t="shared" si="4"/>
        <v>274</v>
      </c>
      <c r="AI24" s="60">
        <f>SUMIFS(Inventory!$L:$L,Inventory!$G:$G,5,Inventory!$J:$J,List!B24)</f>
        <v>358</v>
      </c>
      <c r="AJ24" s="60">
        <f>SUMIFS(Receive!$L:$L,Receive!$C:$C,6,Receive!$J:$J,List!B24)</f>
        <v>0</v>
      </c>
      <c r="AK24" s="60">
        <f>SUMIFS(Delivery!$K:$K,Delivery!$C:$C,6,Delivery!$I:$I,List!B24)</f>
        <v>0</v>
      </c>
      <c r="AL24" s="60">
        <f t="shared" si="5"/>
        <v>274</v>
      </c>
      <c r="AM24" s="60">
        <f>SUMIFS(Inventory!$L:$L,Inventory!$G:$G,6,Inventory!$J:$J,List!B24)</f>
        <v>0</v>
      </c>
      <c r="AN24" s="60">
        <f>SUMIFS(Receive!$L:$L,Receive!$C:$C,7,Receive!$J:$J,List!B24)</f>
        <v>0</v>
      </c>
      <c r="AO24" s="60">
        <f>SUMIFS(Delivery!$K:$K,Delivery!$C:$C,7,Delivery!$I:$I,List!B24)</f>
        <v>0</v>
      </c>
      <c r="AP24" s="60">
        <f t="shared" si="6"/>
        <v>274</v>
      </c>
      <c r="AQ24" s="60">
        <f>SUMIFS(Inventory!$L:$L,Inventory!$G:$G,7,Inventory!$J:$J,List!B24)</f>
        <v>0</v>
      </c>
      <c r="AR24" s="60">
        <f>SUMIFS(Receive!$L:$L,Receive!$C:$C,8,Receive!$J:$J,List!B24)</f>
        <v>0</v>
      </c>
      <c r="AS24" s="60">
        <f>SUMIFS(Delivery!$K:$K,Delivery!$C:$C,8,Delivery!$I:$I,List!B24)</f>
        <v>0</v>
      </c>
      <c r="AT24" s="60">
        <f t="shared" si="7"/>
        <v>274</v>
      </c>
      <c r="AU24" s="60">
        <f>SUMIFS(Inventory!$L:$L,Inventory!$G:$G,8,Inventory!$J:$J,List!B24)</f>
        <v>0</v>
      </c>
      <c r="AV24" s="60">
        <f>SUMIFS(Receive!$L:$L,Receive!$C:$C,9,Receive!$J:$J,List!B24)</f>
        <v>0</v>
      </c>
      <c r="AW24" s="60">
        <f>SUMIFS(Delivery!$K:$K,Delivery!$C:$C,9,Delivery!$I:$I,List!B24)</f>
        <v>0</v>
      </c>
      <c r="AX24" s="60">
        <f t="shared" si="8"/>
        <v>274</v>
      </c>
      <c r="AY24" s="60">
        <f>SUMIFS(Inventory!$L:$L,Inventory!$G:$G,9,Inventory!$J:$J,List!B24)</f>
        <v>0</v>
      </c>
      <c r="AZ24" s="60">
        <f>SUMIFS(Receive!$L:$L,Receive!$C:$C,10,Receive!$J:$J,List!B24)</f>
        <v>0</v>
      </c>
      <c r="BA24" s="60">
        <f>SUMIFS(Delivery!$K:$K,Delivery!$C:$C,10,Delivery!$I:$I,List!B24)</f>
        <v>0</v>
      </c>
      <c r="BB24" s="60">
        <f t="shared" si="9"/>
        <v>274</v>
      </c>
      <c r="BC24" s="60">
        <f>SUMIFS(Inventory!$L:$L,Inventory!$G:$G,10,Inventory!$J:$J,List!B24)</f>
        <v>0</v>
      </c>
      <c r="BD24" s="60">
        <f>SUMIFS(Receive!$L:$L,Receive!$C:$C,11,Receive!$J:$J,List!B24)</f>
        <v>0</v>
      </c>
      <c r="BE24" s="60">
        <f>SUMIFS(Delivery!$K:$K,Delivery!$C:$C,11,Delivery!$I:$I,List!B24)</f>
        <v>0</v>
      </c>
      <c r="BF24" s="60">
        <f t="shared" si="10"/>
        <v>274</v>
      </c>
      <c r="BG24" s="60">
        <f>SUMIFS(Inventory!$L:$L,Inventory!$G:$G,11,Inventory!$J:$J,List!B24)</f>
        <v>0</v>
      </c>
      <c r="BH24" s="60">
        <f>SUMIFS(Receive!$L:$L,Receive!$C:$C,12,Receive!$J:$J,List!B24)</f>
        <v>0</v>
      </c>
      <c r="BI24" s="60">
        <f>SUMIFS(Delivery!$K:$K,Delivery!$C:$C,12,Delivery!$I:$I,List!B24)</f>
        <v>0</v>
      </c>
      <c r="BJ24" s="60">
        <f t="shared" si="11"/>
        <v>274</v>
      </c>
      <c r="BK24" s="60">
        <f>SUMIFS(Inventory!$L:$L,Inventory!$G:$G,12,Inventory!$J:$J,List!B24)</f>
        <v>0</v>
      </c>
    </row>
    <row r="25" spans="1:63" x14ac:dyDescent="0.25">
      <c r="A25" s="56">
        <f t="shared" si="12"/>
        <v>24</v>
      </c>
      <c r="B25" s="57" t="s">
        <v>44</v>
      </c>
      <c r="C25" s="58" t="str">
        <f>IFERROR(VLOOKUP(B25,Config!$A:$B,2,0),"")</f>
        <v>Băng dính 2 mặt loại to</v>
      </c>
      <c r="D25" s="64">
        <v>11500</v>
      </c>
      <c r="E25" s="65">
        <f>D25/'Exchange rate'!$C$2</f>
        <v>0.49602875068904867</v>
      </c>
      <c r="F25" s="58" t="str">
        <f>IFERROR(VLOOKUP(B25,Config!$A:$D,4,0),"")</f>
        <v>Toàn Thịnh</v>
      </c>
      <c r="G25" s="58" t="str">
        <f>IFERROR(VLOOKUP(B25,Config!$A:$E,5,0),"")</f>
        <v>Toàn Thịnh</v>
      </c>
      <c r="H25" s="58">
        <f>IFERROR(VLOOKUP(B25,Config!$A:$F,6,0),"")</f>
        <v>0</v>
      </c>
      <c r="I25" s="58">
        <v>1</v>
      </c>
      <c r="J25" s="58" t="str">
        <f>IFERROR(VLOOKUP(B25,Config!$A:$G,7,),"")</f>
        <v>Reel</v>
      </c>
      <c r="K25" s="56" t="s">
        <v>555</v>
      </c>
      <c r="L25" s="59">
        <f>IFERROR(VLOOKUP(B25,Config!$A:$C,3,0),"")</f>
        <v>0</v>
      </c>
      <c r="M25" s="56"/>
      <c r="N25" s="56">
        <v>2</v>
      </c>
      <c r="O25" s="60">
        <f>SUMIFS(Inventory!$L:$L,Inventory!$G:$G,2020.12,Inventory!$J:$J,List!B25)</f>
        <v>10</v>
      </c>
      <c r="P25" s="60">
        <f>SUMIFS(Receive!L:L,Receive!C:C,1,Receive!J:J,List!B25)</f>
        <v>30</v>
      </c>
      <c r="Q25" s="60">
        <f>SUMIFS(Delivery!K:K,Delivery!C:C,1,Delivery!I:I,List!B25)</f>
        <v>1</v>
      </c>
      <c r="R25" s="60">
        <f t="shared" si="0"/>
        <v>39</v>
      </c>
      <c r="S25" s="60">
        <f>SUMIFS(Inventory!$L:$L,Inventory!$G:$G,1,Inventory!$J:$J,List!B25)</f>
        <v>39</v>
      </c>
      <c r="T25" s="60">
        <f>SUMIFS(Receive!L:L,Receive!C:C,2,Receive!J:J,List!B25)</f>
        <v>0</v>
      </c>
      <c r="U25" s="60">
        <f>SUMIFS(Delivery!K:K,Delivery!C:C,2,Delivery!I:I,List!B25)</f>
        <v>0</v>
      </c>
      <c r="V25" s="60">
        <f t="shared" si="1"/>
        <v>39</v>
      </c>
      <c r="W25" s="60">
        <f>SUMIFS(Inventory!$L:$L,Inventory!$G:$G,2,Inventory!$J:$J,List!B25)</f>
        <v>39</v>
      </c>
      <c r="X25" s="60">
        <f>SUMIFS(Receive!L:L,Receive!C:C,3,Receive!J:J,List!B25)</f>
        <v>0</v>
      </c>
      <c r="Y25" s="60">
        <f>SUMIFS(Delivery!K:K,Delivery!C:C,3,Delivery!I:I,List!B25)</f>
        <v>2</v>
      </c>
      <c r="Z25" s="60">
        <f t="shared" si="2"/>
        <v>37</v>
      </c>
      <c r="AA25" s="60">
        <f>SUMIFS(Inventory!$L:$L,Inventory!$G:$G,3,Inventory!$J:$J,List!B25)</f>
        <v>37</v>
      </c>
      <c r="AB25" s="60">
        <f>SUMIFS(Receive!L:L,Receive!C:C,4,Receive!J:J,List!B25)</f>
        <v>0</v>
      </c>
      <c r="AC25" s="60">
        <f>SUMIFS(Delivery!K:K,Delivery!C:C,4,Delivery!I:I,List!B25)</f>
        <v>12</v>
      </c>
      <c r="AD25" s="60">
        <f t="shared" si="3"/>
        <v>25</v>
      </c>
      <c r="AE25" s="60">
        <f>SUMIFS(Inventory!$L:$L,Inventory!$G:$G,4,Inventory!$J:$J,List!B25)</f>
        <v>25</v>
      </c>
      <c r="AF25" s="60">
        <f>SUMIFS(Receive!$L:$L,Receive!$C:$C,5,Receive!$J:$J,List!B25)</f>
        <v>0</v>
      </c>
      <c r="AG25" s="60">
        <f>SUMIFS(Delivery!$K:$K,Delivery!$C:$C,5,Delivery!$I:$I,List!B25)</f>
        <v>0</v>
      </c>
      <c r="AH25" s="60">
        <f t="shared" si="4"/>
        <v>25</v>
      </c>
      <c r="AI25" s="60">
        <f>SUMIFS(Inventory!$L:$L,Inventory!$G:$G,5,Inventory!$J:$J,List!B25)</f>
        <v>25</v>
      </c>
      <c r="AJ25" s="60">
        <f>SUMIFS(Receive!$L:$L,Receive!$C:$C,6,Receive!$J:$J,List!B25)</f>
        <v>0</v>
      </c>
      <c r="AK25" s="60">
        <f>SUMIFS(Delivery!$K:$K,Delivery!$C:$C,6,Delivery!$I:$I,List!B25)</f>
        <v>0</v>
      </c>
      <c r="AL25" s="60">
        <f t="shared" si="5"/>
        <v>25</v>
      </c>
      <c r="AM25" s="60">
        <f>SUMIFS(Inventory!$L:$L,Inventory!$G:$G,6,Inventory!$J:$J,List!B25)</f>
        <v>0</v>
      </c>
      <c r="AN25" s="60">
        <f>SUMIFS(Receive!$L:$L,Receive!$C:$C,7,Receive!$J:$J,List!B25)</f>
        <v>0</v>
      </c>
      <c r="AO25" s="60">
        <f>SUMIFS(Delivery!$K:$K,Delivery!$C:$C,7,Delivery!$I:$I,List!B25)</f>
        <v>0</v>
      </c>
      <c r="AP25" s="60">
        <f t="shared" si="6"/>
        <v>25</v>
      </c>
      <c r="AQ25" s="60">
        <f>SUMIFS(Inventory!$L:$L,Inventory!$G:$G,7,Inventory!$J:$J,List!B25)</f>
        <v>0</v>
      </c>
      <c r="AR25" s="60">
        <f>SUMIFS(Receive!$L:$L,Receive!$C:$C,8,Receive!$J:$J,List!B25)</f>
        <v>0</v>
      </c>
      <c r="AS25" s="60">
        <f>SUMIFS(Delivery!$K:$K,Delivery!$C:$C,8,Delivery!$I:$I,List!B25)</f>
        <v>0</v>
      </c>
      <c r="AT25" s="60">
        <f t="shared" si="7"/>
        <v>25</v>
      </c>
      <c r="AU25" s="60">
        <f>SUMIFS(Inventory!$L:$L,Inventory!$G:$G,8,Inventory!$J:$J,List!B25)</f>
        <v>0</v>
      </c>
      <c r="AV25" s="60">
        <f>SUMIFS(Receive!$L:$L,Receive!$C:$C,9,Receive!$J:$J,List!B25)</f>
        <v>0</v>
      </c>
      <c r="AW25" s="60">
        <f>SUMIFS(Delivery!$K:$K,Delivery!$C:$C,9,Delivery!$I:$I,List!B25)</f>
        <v>0</v>
      </c>
      <c r="AX25" s="60">
        <f t="shared" si="8"/>
        <v>25</v>
      </c>
      <c r="AY25" s="60">
        <f>SUMIFS(Inventory!$L:$L,Inventory!$G:$G,9,Inventory!$J:$J,List!B25)</f>
        <v>0</v>
      </c>
      <c r="AZ25" s="60">
        <f>SUMIFS(Receive!$L:$L,Receive!$C:$C,10,Receive!$J:$J,List!B25)</f>
        <v>0</v>
      </c>
      <c r="BA25" s="60">
        <f>SUMIFS(Delivery!$K:$K,Delivery!$C:$C,10,Delivery!$I:$I,List!B25)</f>
        <v>0</v>
      </c>
      <c r="BB25" s="60">
        <f t="shared" si="9"/>
        <v>25</v>
      </c>
      <c r="BC25" s="60">
        <f>SUMIFS(Inventory!$L:$L,Inventory!$G:$G,10,Inventory!$J:$J,List!B25)</f>
        <v>0</v>
      </c>
      <c r="BD25" s="60">
        <f>SUMIFS(Receive!$L:$L,Receive!$C:$C,11,Receive!$J:$J,List!B25)</f>
        <v>0</v>
      </c>
      <c r="BE25" s="60">
        <f>SUMIFS(Delivery!$K:$K,Delivery!$C:$C,11,Delivery!$I:$I,List!B25)</f>
        <v>0</v>
      </c>
      <c r="BF25" s="60">
        <f t="shared" si="10"/>
        <v>25</v>
      </c>
      <c r="BG25" s="60">
        <f>SUMIFS(Inventory!$L:$L,Inventory!$G:$G,11,Inventory!$J:$J,List!B25)</f>
        <v>0</v>
      </c>
      <c r="BH25" s="60">
        <f>SUMIFS(Receive!$L:$L,Receive!$C:$C,12,Receive!$J:$J,List!B25)</f>
        <v>0</v>
      </c>
      <c r="BI25" s="60">
        <f>SUMIFS(Delivery!$K:$K,Delivery!$C:$C,12,Delivery!$I:$I,List!B25)</f>
        <v>0</v>
      </c>
      <c r="BJ25" s="60">
        <f t="shared" si="11"/>
        <v>25</v>
      </c>
      <c r="BK25" s="60">
        <f>SUMIFS(Inventory!$L:$L,Inventory!$G:$G,12,Inventory!$J:$J,List!B25)</f>
        <v>0</v>
      </c>
    </row>
    <row r="26" spans="1:63" x14ac:dyDescent="0.25">
      <c r="A26" s="56">
        <f t="shared" si="12"/>
        <v>25</v>
      </c>
      <c r="B26" s="57" t="s">
        <v>45</v>
      </c>
      <c r="C26" s="58" t="str">
        <f>IFERROR(VLOOKUP(B26,Config!$A:$B,2,0),"")</f>
        <v>Băng dính dán LCR</v>
      </c>
      <c r="D26" s="64">
        <f>E26*'Exchange rate'!$C$2</f>
        <v>27125.443799999997</v>
      </c>
      <c r="E26" s="65">
        <v>1.17</v>
      </c>
      <c r="F26" s="58" t="str">
        <f>IFERROR(VLOOKUP(B26,Config!$A:$D,4,0),"")</f>
        <v>Intrading</v>
      </c>
      <c r="G26" s="58" t="str">
        <f>IFERROR(VLOOKUP(B26,Config!$A:$E,5,0),"")</f>
        <v>Intrading</v>
      </c>
      <c r="H26" s="58">
        <f>IFERROR(VLOOKUP(B26,Config!$A:$F,6,0),"")</f>
        <v>0</v>
      </c>
      <c r="I26" s="58">
        <v>1</v>
      </c>
      <c r="J26" s="58" t="str">
        <f>IFERROR(VLOOKUP(B26,Config!$A:$G,7,),"")</f>
        <v>Reel</v>
      </c>
      <c r="K26" s="56" t="s">
        <v>555</v>
      </c>
      <c r="L26" s="59">
        <f>IFERROR(VLOOKUP(B26,Config!$A:$C,3,0),"")</f>
        <v>0</v>
      </c>
      <c r="M26" s="56"/>
      <c r="N26" s="56">
        <v>1</v>
      </c>
      <c r="O26" s="60">
        <f>SUMIFS(Inventory!$L:$L,Inventory!$G:$G,2020.12,Inventory!$J:$J,List!B26)</f>
        <v>29</v>
      </c>
      <c r="P26" s="60">
        <f>SUMIFS(Receive!L:L,Receive!C:C,1,Receive!J:J,List!B26)</f>
        <v>0</v>
      </c>
      <c r="Q26" s="60">
        <f>SUMIFS(Delivery!K:K,Delivery!C:C,1,Delivery!I:I,List!B26)</f>
        <v>5</v>
      </c>
      <c r="R26" s="60">
        <f t="shared" si="0"/>
        <v>24</v>
      </c>
      <c r="S26" s="60">
        <f>SUMIFS(Inventory!$L:$L,Inventory!$G:$G,1,Inventory!$J:$J,List!B26)</f>
        <v>24</v>
      </c>
      <c r="T26" s="60">
        <f>SUMIFS(Receive!L:L,Receive!C:C,2,Receive!J:J,List!B26)</f>
        <v>0</v>
      </c>
      <c r="U26" s="60">
        <f>SUMIFS(Delivery!K:K,Delivery!C:C,2,Delivery!I:I,List!B26)</f>
        <v>1</v>
      </c>
      <c r="V26" s="60">
        <f t="shared" si="1"/>
        <v>23</v>
      </c>
      <c r="W26" s="60">
        <f>SUMIFS(Inventory!$L:$L,Inventory!$G:$G,2,Inventory!$J:$J,List!B26)</f>
        <v>23</v>
      </c>
      <c r="X26" s="60">
        <f>SUMIFS(Receive!L:L,Receive!C:C,3,Receive!J:J,List!B26)</f>
        <v>0</v>
      </c>
      <c r="Y26" s="60">
        <f>SUMIFS(Delivery!K:K,Delivery!C:C,3,Delivery!I:I,List!B26)</f>
        <v>0</v>
      </c>
      <c r="Z26" s="60">
        <f t="shared" si="2"/>
        <v>23</v>
      </c>
      <c r="AA26" s="60">
        <f>SUMIFS(Inventory!$L:$L,Inventory!$G:$G,3,Inventory!$J:$J,List!B26)</f>
        <v>23</v>
      </c>
      <c r="AB26" s="60">
        <f>SUMIFS(Receive!L:L,Receive!C:C,4,Receive!J:J,List!B26)</f>
        <v>0</v>
      </c>
      <c r="AC26" s="60">
        <f>SUMIFS(Delivery!K:K,Delivery!C:C,4,Delivery!I:I,List!B26)</f>
        <v>2</v>
      </c>
      <c r="AD26" s="60">
        <f t="shared" si="3"/>
        <v>21</v>
      </c>
      <c r="AE26" s="60">
        <f>SUMIFS(Inventory!$L:$L,Inventory!$G:$G,4,Inventory!$J:$J,List!B26)</f>
        <v>21</v>
      </c>
      <c r="AF26" s="60">
        <f>SUMIFS(Receive!$L:$L,Receive!$C:$C,5,Receive!$J:$J,List!B26)</f>
        <v>0</v>
      </c>
      <c r="AG26" s="60">
        <f>SUMIFS(Delivery!$K:$K,Delivery!$C:$C,5,Delivery!$I:$I,List!B26)</f>
        <v>2</v>
      </c>
      <c r="AH26" s="60">
        <f t="shared" si="4"/>
        <v>19</v>
      </c>
      <c r="AI26" s="60">
        <f>SUMIFS(Inventory!$L:$L,Inventory!$G:$G,5,Inventory!$J:$J,List!B26)</f>
        <v>19</v>
      </c>
      <c r="AJ26" s="60">
        <f>SUMIFS(Receive!$L:$L,Receive!$C:$C,6,Receive!$J:$J,List!B26)</f>
        <v>0</v>
      </c>
      <c r="AK26" s="60">
        <f>SUMIFS(Delivery!$K:$K,Delivery!$C:$C,6,Delivery!$I:$I,List!B26)</f>
        <v>0</v>
      </c>
      <c r="AL26" s="60">
        <f t="shared" si="5"/>
        <v>19</v>
      </c>
      <c r="AM26" s="60">
        <f>SUMIFS(Inventory!$L:$L,Inventory!$G:$G,6,Inventory!$J:$J,List!B26)</f>
        <v>0</v>
      </c>
      <c r="AN26" s="60">
        <f>SUMIFS(Receive!$L:$L,Receive!$C:$C,7,Receive!$J:$J,List!B26)</f>
        <v>0</v>
      </c>
      <c r="AO26" s="60">
        <f>SUMIFS(Delivery!$K:$K,Delivery!$C:$C,7,Delivery!$I:$I,List!B26)</f>
        <v>0</v>
      </c>
      <c r="AP26" s="60">
        <f t="shared" si="6"/>
        <v>19</v>
      </c>
      <c r="AQ26" s="60">
        <f>SUMIFS(Inventory!$L:$L,Inventory!$G:$G,7,Inventory!$J:$J,List!B26)</f>
        <v>0</v>
      </c>
      <c r="AR26" s="60">
        <f>SUMIFS(Receive!$L:$L,Receive!$C:$C,8,Receive!$J:$J,List!B26)</f>
        <v>0</v>
      </c>
      <c r="AS26" s="60">
        <f>SUMIFS(Delivery!$K:$K,Delivery!$C:$C,8,Delivery!$I:$I,List!B26)</f>
        <v>0</v>
      </c>
      <c r="AT26" s="60">
        <f t="shared" si="7"/>
        <v>19</v>
      </c>
      <c r="AU26" s="60">
        <f>SUMIFS(Inventory!$L:$L,Inventory!$G:$G,8,Inventory!$J:$J,List!B26)</f>
        <v>0</v>
      </c>
      <c r="AV26" s="60">
        <f>SUMIFS(Receive!$L:$L,Receive!$C:$C,9,Receive!$J:$J,List!B26)</f>
        <v>0</v>
      </c>
      <c r="AW26" s="60">
        <f>SUMIFS(Delivery!$K:$K,Delivery!$C:$C,9,Delivery!$I:$I,List!B26)</f>
        <v>0</v>
      </c>
      <c r="AX26" s="60">
        <f t="shared" si="8"/>
        <v>19</v>
      </c>
      <c r="AY26" s="60">
        <f>SUMIFS(Inventory!$L:$L,Inventory!$G:$G,9,Inventory!$J:$J,List!B26)</f>
        <v>0</v>
      </c>
      <c r="AZ26" s="60">
        <f>SUMIFS(Receive!$L:$L,Receive!$C:$C,10,Receive!$J:$J,List!B26)</f>
        <v>0</v>
      </c>
      <c r="BA26" s="60">
        <f>SUMIFS(Delivery!$K:$K,Delivery!$C:$C,10,Delivery!$I:$I,List!B26)</f>
        <v>0</v>
      </c>
      <c r="BB26" s="60">
        <f t="shared" si="9"/>
        <v>19</v>
      </c>
      <c r="BC26" s="60">
        <f>SUMIFS(Inventory!$L:$L,Inventory!$G:$G,10,Inventory!$J:$J,List!B26)</f>
        <v>0</v>
      </c>
      <c r="BD26" s="60">
        <f>SUMIFS(Receive!$L:$L,Receive!$C:$C,11,Receive!$J:$J,List!B26)</f>
        <v>0</v>
      </c>
      <c r="BE26" s="60">
        <f>SUMIFS(Delivery!$K:$K,Delivery!$C:$C,11,Delivery!$I:$I,List!B26)</f>
        <v>0</v>
      </c>
      <c r="BF26" s="60">
        <f t="shared" si="10"/>
        <v>19</v>
      </c>
      <c r="BG26" s="60">
        <f>SUMIFS(Inventory!$L:$L,Inventory!$G:$G,11,Inventory!$J:$J,List!B26)</f>
        <v>0</v>
      </c>
      <c r="BH26" s="60">
        <f>SUMIFS(Receive!$L:$L,Receive!$C:$C,12,Receive!$J:$J,List!B26)</f>
        <v>0</v>
      </c>
      <c r="BI26" s="60">
        <f>SUMIFS(Delivery!$K:$K,Delivery!$C:$C,12,Delivery!$I:$I,List!B26)</f>
        <v>0</v>
      </c>
      <c r="BJ26" s="60">
        <f t="shared" si="11"/>
        <v>19</v>
      </c>
      <c r="BK26" s="60">
        <f>SUMIFS(Inventory!$L:$L,Inventory!$G:$G,12,Inventory!$J:$J,List!B26)</f>
        <v>0</v>
      </c>
    </row>
    <row r="27" spans="1:63" x14ac:dyDescent="0.25">
      <c r="A27" s="56">
        <f t="shared" si="12"/>
        <v>26</v>
      </c>
      <c r="B27" s="57" t="s">
        <v>46</v>
      </c>
      <c r="C27" s="58" t="str">
        <f>IFERROR(VLOOKUP(B27,Config!$A:$B,2,0),"")</f>
        <v>Băng dính 3M vệ sinh Nozzle</v>
      </c>
      <c r="D27" s="64">
        <v>605000</v>
      </c>
      <c r="E27" s="65">
        <f>D27/'Exchange rate'!$C$2</f>
        <v>26.095425579728211</v>
      </c>
      <c r="F27" s="58" t="str">
        <f>IFERROR(VLOOKUP(B27,Config!$A:$D,4,0),"")</f>
        <v>REHL</v>
      </c>
      <c r="G27" s="58" t="str">
        <f>IFERROR(VLOOKUP(B27,Config!$A:$E,5,0),"")</f>
        <v>REHL</v>
      </c>
      <c r="H27" s="58">
        <f>IFERROR(VLOOKUP(B27,Config!$A:$F,6,0),"")</f>
        <v>0</v>
      </c>
      <c r="I27" s="58">
        <v>1</v>
      </c>
      <c r="J27" s="58" t="str">
        <f>IFERROR(VLOOKUP(B27,Config!$A:$G,7,),"")</f>
        <v>Reel</v>
      </c>
      <c r="K27" s="56" t="s">
        <v>555</v>
      </c>
      <c r="L27" s="59">
        <f>IFERROR(VLOOKUP(B27,Config!$A:$C,3,0),"")</f>
        <v>0</v>
      </c>
      <c r="M27" s="56"/>
      <c r="N27" s="56">
        <v>5</v>
      </c>
      <c r="O27" s="60">
        <f>SUMIFS(Inventory!$L:$L,Inventory!$G:$G,2020.12,Inventory!$J:$J,List!B27)</f>
        <v>8</v>
      </c>
      <c r="P27" s="60">
        <f>SUMIFS(Receive!L:L,Receive!C:C,1,Receive!J:J,List!B27)</f>
        <v>30</v>
      </c>
      <c r="Q27" s="60">
        <f>SUMIFS(Delivery!K:K,Delivery!C:C,1,Delivery!I:I,List!B27)</f>
        <v>3</v>
      </c>
      <c r="R27" s="60">
        <f t="shared" si="0"/>
        <v>35</v>
      </c>
      <c r="S27" s="60">
        <f>SUMIFS(Inventory!$L:$L,Inventory!$G:$G,1,Inventory!$J:$J,List!B27)</f>
        <v>35</v>
      </c>
      <c r="T27" s="60">
        <f>SUMIFS(Receive!L:L,Receive!C:C,2,Receive!J:J,List!B27)</f>
        <v>0</v>
      </c>
      <c r="U27" s="60">
        <f>SUMIFS(Delivery!K:K,Delivery!C:C,2,Delivery!I:I,List!B27)</f>
        <v>0</v>
      </c>
      <c r="V27" s="60">
        <f t="shared" si="1"/>
        <v>35</v>
      </c>
      <c r="W27" s="60">
        <f>SUMIFS(Inventory!$L:$L,Inventory!$G:$G,2,Inventory!$J:$J,List!B27)</f>
        <v>35</v>
      </c>
      <c r="X27" s="60">
        <f>SUMIFS(Receive!L:L,Receive!C:C,3,Receive!J:J,List!B27)</f>
        <v>0</v>
      </c>
      <c r="Y27" s="60">
        <f>SUMIFS(Delivery!K:K,Delivery!C:C,3,Delivery!I:I,List!B27)</f>
        <v>2</v>
      </c>
      <c r="Z27" s="60">
        <f t="shared" si="2"/>
        <v>33</v>
      </c>
      <c r="AA27" s="60">
        <f>SUMIFS(Inventory!$L:$L,Inventory!$G:$G,3,Inventory!$J:$J,List!B27)</f>
        <v>33</v>
      </c>
      <c r="AB27" s="60">
        <f>SUMIFS(Receive!L:L,Receive!C:C,4,Receive!J:J,List!B27)</f>
        <v>0</v>
      </c>
      <c r="AC27" s="60">
        <f>SUMIFS(Delivery!K:K,Delivery!C:C,4,Delivery!I:I,List!B27)</f>
        <v>1</v>
      </c>
      <c r="AD27" s="60">
        <f t="shared" si="3"/>
        <v>32</v>
      </c>
      <c r="AE27" s="60">
        <f>SUMIFS(Inventory!$L:$L,Inventory!$G:$G,4,Inventory!$J:$J,List!B27)</f>
        <v>32</v>
      </c>
      <c r="AF27" s="60">
        <f>SUMIFS(Receive!$L:$L,Receive!$C:$C,5,Receive!$J:$J,List!B27)</f>
        <v>0</v>
      </c>
      <c r="AG27" s="60">
        <f>SUMIFS(Delivery!$K:$K,Delivery!$C:$C,5,Delivery!$I:$I,List!B27)</f>
        <v>3</v>
      </c>
      <c r="AH27" s="60">
        <f t="shared" si="4"/>
        <v>29</v>
      </c>
      <c r="AI27" s="60">
        <f>SUMIFS(Inventory!$L:$L,Inventory!$G:$G,5,Inventory!$J:$J,List!B27)</f>
        <v>31</v>
      </c>
      <c r="AJ27" s="60">
        <f>SUMIFS(Receive!$L:$L,Receive!$C:$C,6,Receive!$J:$J,List!B27)</f>
        <v>0</v>
      </c>
      <c r="AK27" s="60">
        <f>SUMIFS(Delivery!$K:$K,Delivery!$C:$C,6,Delivery!$I:$I,List!B27)</f>
        <v>0</v>
      </c>
      <c r="AL27" s="60">
        <f t="shared" si="5"/>
        <v>29</v>
      </c>
      <c r="AM27" s="60">
        <f>SUMIFS(Inventory!$L:$L,Inventory!$G:$G,6,Inventory!$J:$J,List!B27)</f>
        <v>0</v>
      </c>
      <c r="AN27" s="60">
        <f>SUMIFS(Receive!$L:$L,Receive!$C:$C,7,Receive!$J:$J,List!B27)</f>
        <v>0</v>
      </c>
      <c r="AO27" s="60">
        <f>SUMIFS(Delivery!$K:$K,Delivery!$C:$C,7,Delivery!$I:$I,List!B27)</f>
        <v>0</v>
      </c>
      <c r="AP27" s="60">
        <f t="shared" si="6"/>
        <v>29</v>
      </c>
      <c r="AQ27" s="60">
        <f>SUMIFS(Inventory!$L:$L,Inventory!$G:$G,7,Inventory!$J:$J,List!B27)</f>
        <v>0</v>
      </c>
      <c r="AR27" s="60">
        <f>SUMIFS(Receive!$L:$L,Receive!$C:$C,8,Receive!$J:$J,List!B27)</f>
        <v>0</v>
      </c>
      <c r="AS27" s="60">
        <f>SUMIFS(Delivery!$K:$K,Delivery!$C:$C,8,Delivery!$I:$I,List!B27)</f>
        <v>0</v>
      </c>
      <c r="AT27" s="60">
        <f t="shared" si="7"/>
        <v>29</v>
      </c>
      <c r="AU27" s="60">
        <f>SUMIFS(Inventory!$L:$L,Inventory!$G:$G,8,Inventory!$J:$J,List!B27)</f>
        <v>0</v>
      </c>
      <c r="AV27" s="60">
        <f>SUMIFS(Receive!$L:$L,Receive!$C:$C,9,Receive!$J:$J,List!B27)</f>
        <v>0</v>
      </c>
      <c r="AW27" s="60">
        <f>SUMIFS(Delivery!$K:$K,Delivery!$C:$C,9,Delivery!$I:$I,List!B27)</f>
        <v>0</v>
      </c>
      <c r="AX27" s="60">
        <f t="shared" si="8"/>
        <v>29</v>
      </c>
      <c r="AY27" s="60">
        <f>SUMIFS(Inventory!$L:$L,Inventory!$G:$G,9,Inventory!$J:$J,List!B27)</f>
        <v>0</v>
      </c>
      <c r="AZ27" s="60">
        <f>SUMIFS(Receive!$L:$L,Receive!$C:$C,10,Receive!$J:$J,List!B27)</f>
        <v>0</v>
      </c>
      <c r="BA27" s="60">
        <f>SUMIFS(Delivery!$K:$K,Delivery!$C:$C,10,Delivery!$I:$I,List!B27)</f>
        <v>0</v>
      </c>
      <c r="BB27" s="60">
        <f t="shared" si="9"/>
        <v>29</v>
      </c>
      <c r="BC27" s="60">
        <f>SUMIFS(Inventory!$L:$L,Inventory!$G:$G,10,Inventory!$J:$J,List!B27)</f>
        <v>0</v>
      </c>
      <c r="BD27" s="60">
        <f>SUMIFS(Receive!$L:$L,Receive!$C:$C,11,Receive!$J:$J,List!B27)</f>
        <v>0</v>
      </c>
      <c r="BE27" s="60">
        <f>SUMIFS(Delivery!$K:$K,Delivery!$C:$C,11,Delivery!$I:$I,List!B27)</f>
        <v>0</v>
      </c>
      <c r="BF27" s="60">
        <f t="shared" si="10"/>
        <v>29</v>
      </c>
      <c r="BG27" s="60">
        <f>SUMIFS(Inventory!$L:$L,Inventory!$G:$G,11,Inventory!$J:$J,List!B27)</f>
        <v>0</v>
      </c>
      <c r="BH27" s="60">
        <f>SUMIFS(Receive!$L:$L,Receive!$C:$C,12,Receive!$J:$J,List!B27)</f>
        <v>0</v>
      </c>
      <c r="BI27" s="60">
        <f>SUMIFS(Delivery!$K:$K,Delivery!$C:$C,12,Delivery!$I:$I,List!B27)</f>
        <v>0</v>
      </c>
      <c r="BJ27" s="60">
        <f t="shared" si="11"/>
        <v>29</v>
      </c>
      <c r="BK27" s="60">
        <f>SUMIFS(Inventory!$L:$L,Inventory!$G:$G,12,Inventory!$J:$J,List!B27)</f>
        <v>0</v>
      </c>
    </row>
    <row r="28" spans="1:63" x14ac:dyDescent="0.25">
      <c r="A28" s="56">
        <f t="shared" si="12"/>
        <v>27</v>
      </c>
      <c r="B28" s="57" t="s">
        <v>47</v>
      </c>
      <c r="C28" s="58" t="str">
        <f>IFERROR(VLOOKUP(B28,Config!$A:$B,2,0),"")</f>
        <v>Băng dính dán scale</v>
      </c>
      <c r="D28" s="64"/>
      <c r="E28" s="65">
        <f>D28/'Exchange rate'!$C$2</f>
        <v>0</v>
      </c>
      <c r="F28" s="58">
        <f>IFERROR(VLOOKUP(B28,Config!$A:$D,4,0),"")</f>
        <v>0</v>
      </c>
      <c r="G28" s="58">
        <f>IFERROR(VLOOKUP(B28,Config!$A:$E,5,0),"")</f>
        <v>0</v>
      </c>
      <c r="H28" s="58">
        <f>IFERROR(VLOOKUP(B28,Config!$A:$F,6,0),"")</f>
        <v>0</v>
      </c>
      <c r="I28" s="58"/>
      <c r="J28" s="58" t="str">
        <f>IFERROR(VLOOKUP(B28,Config!$A:$G,7,),"")</f>
        <v>Reel</v>
      </c>
      <c r="K28" s="56" t="s">
        <v>555</v>
      </c>
      <c r="L28" s="59">
        <f>IFERROR(VLOOKUP(B28,Config!$A:$C,3,0),"")</f>
        <v>0</v>
      </c>
      <c r="M28" s="56"/>
      <c r="N28" s="56">
        <v>5</v>
      </c>
      <c r="O28" s="60">
        <f>SUMIFS(Inventory!$L:$L,Inventory!$G:$G,2020.12,Inventory!$J:$J,List!B28)</f>
        <v>1</v>
      </c>
      <c r="P28" s="60">
        <f>SUMIFS(Receive!L:L,Receive!C:C,1,Receive!J:J,List!B28)</f>
        <v>0</v>
      </c>
      <c r="Q28" s="60">
        <f>SUMIFS(Delivery!K:K,Delivery!C:C,1,Delivery!I:I,List!B28)</f>
        <v>0</v>
      </c>
      <c r="R28" s="60">
        <f t="shared" si="0"/>
        <v>1</v>
      </c>
      <c r="S28" s="60">
        <f>SUMIFS(Inventory!$L:$L,Inventory!$G:$G,1,Inventory!$J:$J,List!B28)</f>
        <v>1</v>
      </c>
      <c r="T28" s="60">
        <f>SUMIFS(Receive!L:L,Receive!C:C,2,Receive!J:J,List!B28)</f>
        <v>0</v>
      </c>
      <c r="U28" s="60">
        <f>SUMIFS(Delivery!K:K,Delivery!C:C,2,Delivery!I:I,List!B28)</f>
        <v>0</v>
      </c>
      <c r="V28" s="60">
        <f t="shared" si="1"/>
        <v>1</v>
      </c>
      <c r="W28" s="60">
        <f>SUMIFS(Inventory!$L:$L,Inventory!$G:$G,2,Inventory!$J:$J,List!B28)</f>
        <v>1</v>
      </c>
      <c r="X28" s="60">
        <f>SUMIFS(Receive!L:L,Receive!C:C,3,Receive!J:J,List!B28)</f>
        <v>0</v>
      </c>
      <c r="Y28" s="60">
        <f>SUMIFS(Delivery!K:K,Delivery!C:C,3,Delivery!I:I,List!B28)</f>
        <v>0</v>
      </c>
      <c r="Z28" s="60">
        <f t="shared" si="2"/>
        <v>1</v>
      </c>
      <c r="AA28" s="60">
        <f>SUMIFS(Inventory!$L:$L,Inventory!$G:$G,3,Inventory!$J:$J,List!B28)</f>
        <v>1</v>
      </c>
      <c r="AB28" s="60">
        <f>SUMIFS(Receive!L:L,Receive!C:C,4,Receive!J:J,List!B28)</f>
        <v>0</v>
      </c>
      <c r="AC28" s="60">
        <f>SUMIFS(Delivery!K:K,Delivery!C:C,4,Delivery!I:I,List!B28)</f>
        <v>0</v>
      </c>
      <c r="AD28" s="60">
        <f t="shared" si="3"/>
        <v>1</v>
      </c>
      <c r="AE28" s="60">
        <f>SUMIFS(Inventory!$L:$L,Inventory!$G:$G,4,Inventory!$J:$J,List!B28)</f>
        <v>1</v>
      </c>
      <c r="AF28" s="60">
        <f>SUMIFS(Receive!$L:$L,Receive!$C:$C,5,Receive!$J:$J,List!B28)</f>
        <v>0</v>
      </c>
      <c r="AG28" s="60">
        <f>SUMIFS(Delivery!$K:$K,Delivery!$C:$C,5,Delivery!$I:$I,List!B28)</f>
        <v>0</v>
      </c>
      <c r="AH28" s="60">
        <f t="shared" si="4"/>
        <v>1</v>
      </c>
      <c r="AI28" s="60">
        <f>SUMIFS(Inventory!$L:$L,Inventory!$G:$G,5,Inventory!$J:$J,List!B28)</f>
        <v>1</v>
      </c>
      <c r="AJ28" s="60">
        <f>SUMIFS(Receive!$L:$L,Receive!$C:$C,6,Receive!$J:$J,List!B28)</f>
        <v>0</v>
      </c>
      <c r="AK28" s="60">
        <f>SUMIFS(Delivery!$K:$K,Delivery!$C:$C,6,Delivery!$I:$I,List!B28)</f>
        <v>0</v>
      </c>
      <c r="AL28" s="60">
        <f t="shared" si="5"/>
        <v>1</v>
      </c>
      <c r="AM28" s="60">
        <f>SUMIFS(Inventory!$L:$L,Inventory!$G:$G,6,Inventory!$J:$J,List!B28)</f>
        <v>0</v>
      </c>
      <c r="AN28" s="60">
        <f>SUMIFS(Receive!$L:$L,Receive!$C:$C,7,Receive!$J:$J,List!B28)</f>
        <v>0</v>
      </c>
      <c r="AO28" s="60">
        <f>SUMIFS(Delivery!$K:$K,Delivery!$C:$C,7,Delivery!$I:$I,List!B28)</f>
        <v>0</v>
      </c>
      <c r="AP28" s="60">
        <f t="shared" si="6"/>
        <v>1</v>
      </c>
      <c r="AQ28" s="60">
        <f>SUMIFS(Inventory!$L:$L,Inventory!$G:$G,7,Inventory!$J:$J,List!B28)</f>
        <v>0</v>
      </c>
      <c r="AR28" s="60">
        <f>SUMIFS(Receive!$L:$L,Receive!$C:$C,8,Receive!$J:$J,List!B28)</f>
        <v>0</v>
      </c>
      <c r="AS28" s="60">
        <f>SUMIFS(Delivery!$K:$K,Delivery!$C:$C,8,Delivery!$I:$I,List!B28)</f>
        <v>0</v>
      </c>
      <c r="AT28" s="60">
        <f t="shared" si="7"/>
        <v>1</v>
      </c>
      <c r="AU28" s="60">
        <f>SUMIFS(Inventory!$L:$L,Inventory!$G:$G,8,Inventory!$J:$J,List!B28)</f>
        <v>0</v>
      </c>
      <c r="AV28" s="60">
        <f>SUMIFS(Receive!$L:$L,Receive!$C:$C,9,Receive!$J:$J,List!B28)</f>
        <v>0</v>
      </c>
      <c r="AW28" s="60">
        <f>SUMIFS(Delivery!$K:$K,Delivery!$C:$C,9,Delivery!$I:$I,List!B28)</f>
        <v>0</v>
      </c>
      <c r="AX28" s="60">
        <f t="shared" si="8"/>
        <v>1</v>
      </c>
      <c r="AY28" s="60">
        <f>SUMIFS(Inventory!$L:$L,Inventory!$G:$G,9,Inventory!$J:$J,List!B28)</f>
        <v>0</v>
      </c>
      <c r="AZ28" s="60">
        <f>SUMIFS(Receive!$L:$L,Receive!$C:$C,10,Receive!$J:$J,List!B28)</f>
        <v>0</v>
      </c>
      <c r="BA28" s="60">
        <f>SUMIFS(Delivery!$K:$K,Delivery!$C:$C,10,Delivery!$I:$I,List!B28)</f>
        <v>0</v>
      </c>
      <c r="BB28" s="60">
        <f t="shared" si="9"/>
        <v>1</v>
      </c>
      <c r="BC28" s="60">
        <f>SUMIFS(Inventory!$L:$L,Inventory!$G:$G,10,Inventory!$J:$J,List!B28)</f>
        <v>0</v>
      </c>
      <c r="BD28" s="60">
        <f>SUMIFS(Receive!$L:$L,Receive!$C:$C,11,Receive!$J:$J,List!B28)</f>
        <v>0</v>
      </c>
      <c r="BE28" s="60">
        <f>SUMIFS(Delivery!$K:$K,Delivery!$C:$C,11,Delivery!$I:$I,List!B28)</f>
        <v>0</v>
      </c>
      <c r="BF28" s="60">
        <f t="shared" si="10"/>
        <v>1</v>
      </c>
      <c r="BG28" s="60">
        <f>SUMIFS(Inventory!$L:$L,Inventory!$G:$G,11,Inventory!$J:$J,List!B28)</f>
        <v>0</v>
      </c>
      <c r="BH28" s="60">
        <f>SUMIFS(Receive!$L:$L,Receive!$C:$C,12,Receive!$J:$J,List!B28)</f>
        <v>0</v>
      </c>
      <c r="BI28" s="60">
        <f>SUMIFS(Delivery!$K:$K,Delivery!$C:$C,12,Delivery!$I:$I,List!B28)</f>
        <v>0</v>
      </c>
      <c r="BJ28" s="60">
        <f t="shared" si="11"/>
        <v>1</v>
      </c>
      <c r="BK28" s="60">
        <f>SUMIFS(Inventory!$L:$L,Inventory!$G:$G,12,Inventory!$J:$J,List!B28)</f>
        <v>0</v>
      </c>
    </row>
    <row r="29" spans="1:63" x14ac:dyDescent="0.25">
      <c r="A29" s="56">
        <f t="shared" si="12"/>
        <v>28</v>
      </c>
      <c r="B29" s="57" t="s">
        <v>48</v>
      </c>
      <c r="C29" s="58" t="str">
        <f>IFERROR(VLOOKUP(B29,Config!$A:$B,2,0),"")</f>
        <v xml:space="preserve">Bút tô bad mark </v>
      </c>
      <c r="D29" s="64">
        <v>1020000</v>
      </c>
      <c r="E29" s="65">
        <f>D29/'Exchange rate'!$C$2</f>
        <v>43.995593539376486</v>
      </c>
      <c r="F29" s="58" t="str">
        <f>IFERROR(VLOOKUP(B29,Config!$A:$D,4,0),"")</f>
        <v>Banico</v>
      </c>
      <c r="G29" s="58" t="str">
        <f>IFERROR(VLOOKUP(B29,Config!$A:$E,5,0),"")</f>
        <v>Banico</v>
      </c>
      <c r="H29" s="58">
        <f>IFERROR(VLOOKUP(B29,Config!$A:$F,6,0),"")</f>
        <v>0</v>
      </c>
      <c r="I29" s="58">
        <v>12</v>
      </c>
      <c r="J29" s="58" t="str">
        <f>IFERROR(VLOOKUP(B29,Config!$A:$G,7,),"")</f>
        <v>Box</v>
      </c>
      <c r="K29" s="56" t="s">
        <v>555</v>
      </c>
      <c r="L29" s="59">
        <f>IFERROR(VLOOKUP(B29,Config!$A:$C,3,0),"")</f>
        <v>0</v>
      </c>
      <c r="M29" s="56"/>
      <c r="N29" s="56">
        <v>5</v>
      </c>
      <c r="O29" s="60">
        <f>SUMIFS(Inventory!$L:$L,Inventory!$G:$G,2020.12,Inventory!$J:$J,List!B29)</f>
        <v>8</v>
      </c>
      <c r="P29" s="60">
        <f>SUMIFS(Receive!L:L,Receive!C:C,1,Receive!J:J,List!B29)</f>
        <v>20</v>
      </c>
      <c r="Q29" s="60">
        <f>SUMIFS(Delivery!K:K,Delivery!C:C,1,Delivery!I:I,List!B29)</f>
        <v>2</v>
      </c>
      <c r="R29" s="60">
        <f t="shared" si="0"/>
        <v>26</v>
      </c>
      <c r="S29" s="60">
        <f>SUMIFS(Inventory!$L:$L,Inventory!$G:$G,1,Inventory!$J:$J,List!B29)</f>
        <v>26</v>
      </c>
      <c r="T29" s="60">
        <f>SUMIFS(Receive!L:L,Receive!C:C,2,Receive!J:J,List!B29)</f>
        <v>0</v>
      </c>
      <c r="U29" s="60">
        <f>SUMIFS(Delivery!K:K,Delivery!C:C,2,Delivery!I:I,List!B29)</f>
        <v>0</v>
      </c>
      <c r="V29" s="60">
        <f t="shared" si="1"/>
        <v>26</v>
      </c>
      <c r="W29" s="60">
        <f>SUMIFS(Inventory!$L:$L,Inventory!$G:$G,2,Inventory!$J:$J,List!B29)</f>
        <v>26</v>
      </c>
      <c r="X29" s="60">
        <f>SUMIFS(Receive!L:L,Receive!C:C,3,Receive!J:J,List!B29)</f>
        <v>0</v>
      </c>
      <c r="Y29" s="60">
        <f>SUMIFS(Delivery!K:K,Delivery!C:C,3,Delivery!I:I,List!B29)</f>
        <v>2</v>
      </c>
      <c r="Z29" s="60">
        <f t="shared" si="2"/>
        <v>24</v>
      </c>
      <c r="AA29" s="60">
        <f>SUMIFS(Inventory!$L:$L,Inventory!$G:$G,3,Inventory!$J:$J,List!B29)</f>
        <v>24</v>
      </c>
      <c r="AB29" s="60">
        <f>SUMIFS(Receive!L:L,Receive!C:C,4,Receive!J:J,List!B29)</f>
        <v>0</v>
      </c>
      <c r="AC29" s="60">
        <f>SUMIFS(Delivery!K:K,Delivery!C:C,4,Delivery!I:I,List!B29)</f>
        <v>0</v>
      </c>
      <c r="AD29" s="60">
        <f t="shared" si="3"/>
        <v>24</v>
      </c>
      <c r="AE29" s="60">
        <f>SUMIFS(Inventory!$L:$L,Inventory!$G:$G,4,Inventory!$J:$J,List!B29)</f>
        <v>24</v>
      </c>
      <c r="AF29" s="60">
        <f>SUMIFS(Receive!$L:$L,Receive!$C:$C,5,Receive!$J:$J,List!B29)</f>
        <v>0</v>
      </c>
      <c r="AG29" s="60">
        <f>SUMIFS(Delivery!$K:$K,Delivery!$C:$C,5,Delivery!$I:$I,List!B29)</f>
        <v>2</v>
      </c>
      <c r="AH29" s="60">
        <f t="shared" si="4"/>
        <v>22</v>
      </c>
      <c r="AI29" s="60">
        <f>SUMIFS(Inventory!$L:$L,Inventory!$G:$G,5,Inventory!$J:$J,List!B29)</f>
        <v>22</v>
      </c>
      <c r="AJ29" s="60">
        <f>SUMIFS(Receive!$L:$L,Receive!$C:$C,6,Receive!$J:$J,List!B29)</f>
        <v>0</v>
      </c>
      <c r="AK29" s="60">
        <f>SUMIFS(Delivery!$K:$K,Delivery!$C:$C,6,Delivery!$I:$I,List!B29)</f>
        <v>0</v>
      </c>
      <c r="AL29" s="60">
        <f t="shared" si="5"/>
        <v>22</v>
      </c>
      <c r="AM29" s="60">
        <f>SUMIFS(Inventory!$L:$L,Inventory!$G:$G,6,Inventory!$J:$J,List!B29)</f>
        <v>0</v>
      </c>
      <c r="AN29" s="60">
        <f>SUMIFS(Receive!$L:$L,Receive!$C:$C,7,Receive!$J:$J,List!B29)</f>
        <v>0</v>
      </c>
      <c r="AO29" s="60">
        <f>SUMIFS(Delivery!$K:$K,Delivery!$C:$C,7,Delivery!$I:$I,List!B29)</f>
        <v>0</v>
      </c>
      <c r="AP29" s="60">
        <f t="shared" si="6"/>
        <v>22</v>
      </c>
      <c r="AQ29" s="60">
        <f>SUMIFS(Inventory!$L:$L,Inventory!$G:$G,7,Inventory!$J:$J,List!B29)</f>
        <v>0</v>
      </c>
      <c r="AR29" s="60">
        <f>SUMIFS(Receive!$L:$L,Receive!$C:$C,8,Receive!$J:$J,List!B29)</f>
        <v>0</v>
      </c>
      <c r="AS29" s="60">
        <f>SUMIFS(Delivery!$K:$K,Delivery!$C:$C,8,Delivery!$I:$I,List!B29)</f>
        <v>0</v>
      </c>
      <c r="AT29" s="60">
        <f t="shared" si="7"/>
        <v>22</v>
      </c>
      <c r="AU29" s="60">
        <f>SUMIFS(Inventory!$L:$L,Inventory!$G:$G,8,Inventory!$J:$J,List!B29)</f>
        <v>0</v>
      </c>
      <c r="AV29" s="60">
        <f>SUMIFS(Receive!$L:$L,Receive!$C:$C,9,Receive!$J:$J,List!B29)</f>
        <v>0</v>
      </c>
      <c r="AW29" s="60">
        <f>SUMIFS(Delivery!$K:$K,Delivery!$C:$C,9,Delivery!$I:$I,List!B29)</f>
        <v>0</v>
      </c>
      <c r="AX29" s="60">
        <f t="shared" si="8"/>
        <v>22</v>
      </c>
      <c r="AY29" s="60">
        <f>SUMIFS(Inventory!$L:$L,Inventory!$G:$G,9,Inventory!$J:$J,List!B29)</f>
        <v>0</v>
      </c>
      <c r="AZ29" s="60">
        <f>SUMIFS(Receive!$L:$L,Receive!$C:$C,10,Receive!$J:$J,List!B29)</f>
        <v>0</v>
      </c>
      <c r="BA29" s="60">
        <f>SUMIFS(Delivery!$K:$K,Delivery!$C:$C,10,Delivery!$I:$I,List!B29)</f>
        <v>0</v>
      </c>
      <c r="BB29" s="60">
        <f t="shared" si="9"/>
        <v>22</v>
      </c>
      <c r="BC29" s="60">
        <f>SUMIFS(Inventory!$L:$L,Inventory!$G:$G,10,Inventory!$J:$J,List!B29)</f>
        <v>0</v>
      </c>
      <c r="BD29" s="60">
        <f>SUMIFS(Receive!$L:$L,Receive!$C:$C,11,Receive!$J:$J,List!B29)</f>
        <v>0</v>
      </c>
      <c r="BE29" s="60">
        <f>SUMIFS(Delivery!$K:$K,Delivery!$C:$C,11,Delivery!$I:$I,List!B29)</f>
        <v>0</v>
      </c>
      <c r="BF29" s="60">
        <f t="shared" si="10"/>
        <v>22</v>
      </c>
      <c r="BG29" s="60">
        <f>SUMIFS(Inventory!$L:$L,Inventory!$G:$G,11,Inventory!$J:$J,List!B29)</f>
        <v>0</v>
      </c>
      <c r="BH29" s="60">
        <f>SUMIFS(Receive!$L:$L,Receive!$C:$C,12,Receive!$J:$J,List!B29)</f>
        <v>0</v>
      </c>
      <c r="BI29" s="60">
        <f>SUMIFS(Delivery!$K:$K,Delivery!$C:$C,12,Delivery!$I:$I,List!B29)</f>
        <v>0</v>
      </c>
      <c r="BJ29" s="60">
        <f t="shared" si="11"/>
        <v>22</v>
      </c>
      <c r="BK29" s="60">
        <f>SUMIFS(Inventory!$L:$L,Inventory!$G:$G,12,Inventory!$J:$J,List!B29)</f>
        <v>0</v>
      </c>
    </row>
    <row r="30" spans="1:63" x14ac:dyDescent="0.25">
      <c r="A30" s="56">
        <f t="shared" si="12"/>
        <v>29</v>
      </c>
      <c r="B30" s="57" t="s">
        <v>49</v>
      </c>
      <c r="C30" s="58" t="str">
        <f>IFERROR(VLOOKUP(B30,Config!$A:$B,2,0),"")</f>
        <v>Băng dính bạc</v>
      </c>
      <c r="D30" s="64"/>
      <c r="E30" s="65">
        <f>D30/'Exchange rate'!$C$2</f>
        <v>0</v>
      </c>
      <c r="F30" s="58" t="str">
        <f>IFERROR(VLOOKUP(B30,Config!$A:$D,4,0),"")</f>
        <v>Phương Anh</v>
      </c>
      <c r="G30" s="58" t="str">
        <f>IFERROR(VLOOKUP(B30,Config!$A:$E,5,0),"")</f>
        <v>Phương Anh</v>
      </c>
      <c r="H30" s="58">
        <f>IFERROR(VLOOKUP(B30,Config!$A:$F,6,0),"")</f>
        <v>0</v>
      </c>
      <c r="I30" s="58">
        <v>1</v>
      </c>
      <c r="J30" s="58" t="str">
        <f>IFERROR(VLOOKUP(B30,Config!$A:$G,7,),"")</f>
        <v>Reel</v>
      </c>
      <c r="K30" s="56" t="s">
        <v>555</v>
      </c>
      <c r="L30" s="59">
        <f>IFERROR(VLOOKUP(B30,Config!$A:$C,3,0),"")</f>
        <v>0</v>
      </c>
      <c r="M30" s="56"/>
      <c r="N30" s="56"/>
      <c r="O30" s="60">
        <f>SUMIFS(Inventory!$L:$L,Inventory!$G:$G,2020.12,Inventory!$J:$J,List!B30)</f>
        <v>6</v>
      </c>
      <c r="P30" s="60">
        <f>SUMIFS(Receive!L:L,Receive!C:C,1,Receive!J:J,List!B30)</f>
        <v>0</v>
      </c>
      <c r="Q30" s="60">
        <f>SUMIFS(Delivery!K:K,Delivery!C:C,1,Delivery!I:I,List!B30)</f>
        <v>0</v>
      </c>
      <c r="R30" s="60">
        <f t="shared" si="0"/>
        <v>6</v>
      </c>
      <c r="S30" s="60">
        <f>SUMIFS(Inventory!$L:$L,Inventory!$G:$G,1,Inventory!$J:$J,List!B30)</f>
        <v>6</v>
      </c>
      <c r="T30" s="60">
        <f>SUMIFS(Receive!L:L,Receive!C:C,2,Receive!J:J,List!B30)</f>
        <v>0</v>
      </c>
      <c r="U30" s="60">
        <f>SUMIFS(Delivery!K:K,Delivery!C:C,2,Delivery!I:I,List!B30)</f>
        <v>0</v>
      </c>
      <c r="V30" s="60">
        <f t="shared" si="1"/>
        <v>6</v>
      </c>
      <c r="W30" s="60">
        <f>SUMIFS(Inventory!$L:$L,Inventory!$G:$G,2,Inventory!$J:$J,List!B30)</f>
        <v>6</v>
      </c>
      <c r="X30" s="60">
        <f>SUMIFS(Receive!L:L,Receive!C:C,3,Receive!J:J,List!B30)</f>
        <v>0</v>
      </c>
      <c r="Y30" s="60">
        <f>SUMIFS(Delivery!K:K,Delivery!C:C,3,Delivery!I:I,List!B30)</f>
        <v>0</v>
      </c>
      <c r="Z30" s="60">
        <f t="shared" si="2"/>
        <v>6</v>
      </c>
      <c r="AA30" s="60">
        <f>SUMIFS(Inventory!$L:$L,Inventory!$G:$G,3,Inventory!$J:$J,List!B30)</f>
        <v>6</v>
      </c>
      <c r="AB30" s="60">
        <f>SUMIFS(Receive!L:L,Receive!C:C,4,Receive!J:J,List!B30)</f>
        <v>0</v>
      </c>
      <c r="AC30" s="60">
        <f>SUMIFS(Delivery!K:K,Delivery!C:C,4,Delivery!I:I,List!B30)</f>
        <v>0</v>
      </c>
      <c r="AD30" s="60">
        <f t="shared" si="3"/>
        <v>6</v>
      </c>
      <c r="AE30" s="60">
        <f>SUMIFS(Inventory!$L:$L,Inventory!$G:$G,4,Inventory!$J:$J,List!B30)</f>
        <v>6</v>
      </c>
      <c r="AF30" s="60">
        <f>SUMIFS(Receive!$L:$L,Receive!$C:$C,5,Receive!$J:$J,List!B30)</f>
        <v>0</v>
      </c>
      <c r="AG30" s="60">
        <f>SUMIFS(Delivery!$K:$K,Delivery!$C:$C,5,Delivery!$I:$I,List!B30)</f>
        <v>1</v>
      </c>
      <c r="AH30" s="60">
        <f t="shared" si="4"/>
        <v>5</v>
      </c>
      <c r="AI30" s="60">
        <f>SUMIFS(Inventory!$L:$L,Inventory!$G:$G,5,Inventory!$J:$J,List!B30)</f>
        <v>5</v>
      </c>
      <c r="AJ30" s="60">
        <f>SUMIFS(Receive!$L:$L,Receive!$C:$C,6,Receive!$J:$J,List!B30)</f>
        <v>0</v>
      </c>
      <c r="AK30" s="60">
        <f>SUMIFS(Delivery!$K:$K,Delivery!$C:$C,6,Delivery!$I:$I,List!B30)</f>
        <v>0</v>
      </c>
      <c r="AL30" s="60">
        <f t="shared" si="5"/>
        <v>5</v>
      </c>
      <c r="AM30" s="60">
        <f>SUMIFS(Inventory!$L:$L,Inventory!$G:$G,6,Inventory!$J:$J,List!B30)</f>
        <v>0</v>
      </c>
      <c r="AN30" s="60">
        <f>SUMIFS(Receive!$L:$L,Receive!$C:$C,7,Receive!$J:$J,List!B30)</f>
        <v>0</v>
      </c>
      <c r="AO30" s="60">
        <f>SUMIFS(Delivery!$K:$K,Delivery!$C:$C,7,Delivery!$I:$I,List!B30)</f>
        <v>0</v>
      </c>
      <c r="AP30" s="60">
        <f t="shared" si="6"/>
        <v>5</v>
      </c>
      <c r="AQ30" s="60">
        <f>SUMIFS(Inventory!$L:$L,Inventory!$G:$G,7,Inventory!$J:$J,List!B30)</f>
        <v>0</v>
      </c>
      <c r="AR30" s="60">
        <f>SUMIFS(Receive!$L:$L,Receive!$C:$C,8,Receive!$J:$J,List!B30)</f>
        <v>0</v>
      </c>
      <c r="AS30" s="60">
        <f>SUMIFS(Delivery!$K:$K,Delivery!$C:$C,8,Delivery!$I:$I,List!B30)</f>
        <v>0</v>
      </c>
      <c r="AT30" s="60">
        <f t="shared" si="7"/>
        <v>5</v>
      </c>
      <c r="AU30" s="60">
        <f>SUMIFS(Inventory!$L:$L,Inventory!$G:$G,8,Inventory!$J:$J,List!B30)</f>
        <v>0</v>
      </c>
      <c r="AV30" s="60">
        <f>SUMIFS(Receive!$L:$L,Receive!$C:$C,9,Receive!$J:$J,List!B30)</f>
        <v>0</v>
      </c>
      <c r="AW30" s="60">
        <f>SUMIFS(Delivery!$K:$K,Delivery!$C:$C,9,Delivery!$I:$I,List!B30)</f>
        <v>0</v>
      </c>
      <c r="AX30" s="60">
        <f t="shared" si="8"/>
        <v>5</v>
      </c>
      <c r="AY30" s="60">
        <f>SUMIFS(Inventory!$L:$L,Inventory!$G:$G,9,Inventory!$J:$J,List!B30)</f>
        <v>0</v>
      </c>
      <c r="AZ30" s="60">
        <f>SUMIFS(Receive!$L:$L,Receive!$C:$C,10,Receive!$J:$J,List!B30)</f>
        <v>0</v>
      </c>
      <c r="BA30" s="60">
        <f>SUMIFS(Delivery!$K:$K,Delivery!$C:$C,10,Delivery!$I:$I,List!B30)</f>
        <v>0</v>
      </c>
      <c r="BB30" s="60">
        <f t="shared" si="9"/>
        <v>5</v>
      </c>
      <c r="BC30" s="60">
        <f>SUMIFS(Inventory!$L:$L,Inventory!$G:$G,10,Inventory!$J:$J,List!B30)</f>
        <v>0</v>
      </c>
      <c r="BD30" s="60">
        <f>SUMIFS(Receive!$L:$L,Receive!$C:$C,11,Receive!$J:$J,List!B30)</f>
        <v>0</v>
      </c>
      <c r="BE30" s="60">
        <f>SUMIFS(Delivery!$K:$K,Delivery!$C:$C,11,Delivery!$I:$I,List!B30)</f>
        <v>0</v>
      </c>
      <c r="BF30" s="60">
        <f t="shared" si="10"/>
        <v>5</v>
      </c>
      <c r="BG30" s="60">
        <f>SUMIFS(Inventory!$L:$L,Inventory!$G:$G,11,Inventory!$J:$J,List!B30)</f>
        <v>0</v>
      </c>
      <c r="BH30" s="60">
        <f>SUMIFS(Receive!$L:$L,Receive!$C:$C,12,Receive!$J:$J,List!B30)</f>
        <v>0</v>
      </c>
      <c r="BI30" s="60">
        <f>SUMIFS(Delivery!$K:$K,Delivery!$C:$C,12,Delivery!$I:$I,List!B30)</f>
        <v>0</v>
      </c>
      <c r="BJ30" s="60">
        <f t="shared" si="11"/>
        <v>5</v>
      </c>
      <c r="BK30" s="60">
        <f>SUMIFS(Inventory!$L:$L,Inventory!$G:$G,12,Inventory!$J:$J,List!B30)</f>
        <v>0</v>
      </c>
    </row>
    <row r="31" spans="1:63" x14ac:dyDescent="0.25">
      <c r="A31" s="56">
        <f t="shared" si="12"/>
        <v>30</v>
      </c>
      <c r="B31" s="57" t="s">
        <v>50</v>
      </c>
      <c r="C31" s="58" t="str">
        <f>IFERROR(VLOOKUP(B31,Config!$A:$B,2,0),"")</f>
        <v>Tem in barcode Zebra</v>
      </c>
      <c r="D31" s="64">
        <v>620000</v>
      </c>
      <c r="E31" s="65">
        <f>D31/'Exchange rate'!$C$2</f>
        <v>26.742419602366102</v>
      </c>
      <c r="F31" s="58" t="str">
        <f>IFERROR(VLOOKUP(B31,Config!$A:$D,4,0),"")</f>
        <v>Cosmo</v>
      </c>
      <c r="G31" s="58" t="str">
        <f>IFERROR(VLOOKUP(B31,Config!$A:$E,5,0),"")</f>
        <v>Cosmo</v>
      </c>
      <c r="H31" s="58">
        <f>IFERROR(VLOOKUP(B31,Config!$A:$F,6,0),"")</f>
        <v>0</v>
      </c>
      <c r="I31" s="58">
        <v>1</v>
      </c>
      <c r="J31" s="58" t="str">
        <f>IFERROR(VLOOKUP(B31,Config!$A:$G,7,),"")</f>
        <v>Reel</v>
      </c>
      <c r="K31" s="56" t="s">
        <v>555</v>
      </c>
      <c r="L31" s="59">
        <f>IFERROR(VLOOKUP(B31,Config!$A:$C,3,0),"")</f>
        <v>0</v>
      </c>
      <c r="M31" s="56"/>
      <c r="N31" s="56"/>
      <c r="O31" s="60">
        <f>SUMIFS(Inventory!$L:$L,Inventory!$G:$G,2020.12,Inventory!$J:$J,List!B31)</f>
        <v>29</v>
      </c>
      <c r="P31" s="60">
        <f>SUMIFS(Receive!L:L,Receive!C:C,1,Receive!J:J,List!B31)</f>
        <v>0</v>
      </c>
      <c r="Q31" s="60">
        <f>SUMIFS(Delivery!K:K,Delivery!C:C,1,Delivery!I:I,List!B31)</f>
        <v>9</v>
      </c>
      <c r="R31" s="60">
        <f t="shared" si="0"/>
        <v>20</v>
      </c>
      <c r="S31" s="60">
        <f>SUMIFS(Inventory!$L:$L,Inventory!$G:$G,1,Inventory!$J:$J,List!B31)</f>
        <v>20</v>
      </c>
      <c r="T31" s="60">
        <f>SUMIFS(Receive!L:L,Receive!C:C,2,Receive!J:J,List!B31)</f>
        <v>0</v>
      </c>
      <c r="U31" s="60">
        <f>SUMIFS(Delivery!K:K,Delivery!C:C,2,Delivery!I:I,List!B31)</f>
        <v>4</v>
      </c>
      <c r="V31" s="60">
        <f t="shared" si="1"/>
        <v>16</v>
      </c>
      <c r="W31" s="60">
        <f>SUMIFS(Inventory!$L:$L,Inventory!$G:$G,2,Inventory!$J:$J,List!B31)</f>
        <v>16</v>
      </c>
      <c r="X31" s="60">
        <f>SUMIFS(Receive!L:L,Receive!C:C,3,Receive!J:J,List!B31)</f>
        <v>0</v>
      </c>
      <c r="Y31" s="60">
        <f>SUMIFS(Delivery!K:K,Delivery!C:C,3,Delivery!I:I,List!B31)</f>
        <v>6</v>
      </c>
      <c r="Z31" s="60">
        <f t="shared" si="2"/>
        <v>10</v>
      </c>
      <c r="AA31" s="60">
        <f>SUMIFS(Inventory!$L:$L,Inventory!$G:$G,3,Inventory!$J:$J,List!B31)</f>
        <v>10</v>
      </c>
      <c r="AB31" s="60">
        <f>SUMIFS(Receive!L:L,Receive!C:C,4,Receive!J:J,List!B31)</f>
        <v>0</v>
      </c>
      <c r="AC31" s="60">
        <f>SUMIFS(Delivery!K:K,Delivery!C:C,4,Delivery!I:I,List!B31)</f>
        <v>7</v>
      </c>
      <c r="AD31" s="60">
        <f t="shared" si="3"/>
        <v>3</v>
      </c>
      <c r="AE31" s="60">
        <f>SUMIFS(Inventory!$L:$L,Inventory!$G:$G,4,Inventory!$J:$J,List!B31)</f>
        <v>3</v>
      </c>
      <c r="AF31" s="60">
        <f>SUMIFS(Receive!$L:$L,Receive!$C:$C,5,Receive!$J:$J,List!B31)</f>
        <v>25</v>
      </c>
      <c r="AG31" s="60">
        <f>SUMIFS(Delivery!$K:$K,Delivery!$C:$C,5,Delivery!$I:$I,List!B31)</f>
        <v>8</v>
      </c>
      <c r="AH31" s="60">
        <f t="shared" si="4"/>
        <v>20</v>
      </c>
      <c r="AI31" s="60">
        <f>SUMIFS(Inventory!$L:$L,Inventory!$G:$G,5,Inventory!$J:$J,List!B31)</f>
        <v>24</v>
      </c>
      <c r="AJ31" s="60">
        <f>SUMIFS(Receive!$L:$L,Receive!$C:$C,6,Receive!$J:$J,List!B31)</f>
        <v>0</v>
      </c>
      <c r="AK31" s="60">
        <f>SUMIFS(Delivery!$K:$K,Delivery!$C:$C,6,Delivery!$I:$I,List!B31)</f>
        <v>0</v>
      </c>
      <c r="AL31" s="60">
        <f t="shared" si="5"/>
        <v>20</v>
      </c>
      <c r="AM31" s="60">
        <f>SUMIFS(Inventory!$L:$L,Inventory!$G:$G,6,Inventory!$J:$J,List!B31)</f>
        <v>0</v>
      </c>
      <c r="AN31" s="60">
        <f>SUMIFS(Receive!$L:$L,Receive!$C:$C,7,Receive!$J:$J,List!B31)</f>
        <v>0</v>
      </c>
      <c r="AO31" s="60">
        <f>SUMIFS(Delivery!$K:$K,Delivery!$C:$C,7,Delivery!$I:$I,List!B31)</f>
        <v>0</v>
      </c>
      <c r="AP31" s="60">
        <f t="shared" si="6"/>
        <v>20</v>
      </c>
      <c r="AQ31" s="60">
        <f>SUMIFS(Inventory!$L:$L,Inventory!$G:$G,7,Inventory!$J:$J,List!B31)</f>
        <v>0</v>
      </c>
      <c r="AR31" s="60">
        <f>SUMIFS(Receive!$L:$L,Receive!$C:$C,8,Receive!$J:$J,List!B31)</f>
        <v>0</v>
      </c>
      <c r="AS31" s="60">
        <f>SUMIFS(Delivery!$K:$K,Delivery!$C:$C,8,Delivery!$I:$I,List!B31)</f>
        <v>0</v>
      </c>
      <c r="AT31" s="60">
        <f t="shared" si="7"/>
        <v>20</v>
      </c>
      <c r="AU31" s="60">
        <f>SUMIFS(Inventory!$L:$L,Inventory!$G:$G,8,Inventory!$J:$J,List!B31)</f>
        <v>0</v>
      </c>
      <c r="AV31" s="60">
        <f>SUMIFS(Receive!$L:$L,Receive!$C:$C,9,Receive!$J:$J,List!B31)</f>
        <v>0</v>
      </c>
      <c r="AW31" s="60">
        <f>SUMIFS(Delivery!$K:$K,Delivery!$C:$C,9,Delivery!$I:$I,List!B31)</f>
        <v>0</v>
      </c>
      <c r="AX31" s="60">
        <f t="shared" si="8"/>
        <v>20</v>
      </c>
      <c r="AY31" s="60">
        <f>SUMIFS(Inventory!$L:$L,Inventory!$G:$G,9,Inventory!$J:$J,List!B31)</f>
        <v>0</v>
      </c>
      <c r="AZ31" s="60">
        <f>SUMIFS(Receive!$L:$L,Receive!$C:$C,10,Receive!$J:$J,List!B31)</f>
        <v>0</v>
      </c>
      <c r="BA31" s="60">
        <f>SUMIFS(Delivery!$K:$K,Delivery!$C:$C,10,Delivery!$I:$I,List!B31)</f>
        <v>0</v>
      </c>
      <c r="BB31" s="60">
        <f t="shared" si="9"/>
        <v>20</v>
      </c>
      <c r="BC31" s="60">
        <f>SUMIFS(Inventory!$L:$L,Inventory!$G:$G,10,Inventory!$J:$J,List!B31)</f>
        <v>0</v>
      </c>
      <c r="BD31" s="60">
        <f>SUMIFS(Receive!$L:$L,Receive!$C:$C,11,Receive!$J:$J,List!B31)</f>
        <v>0</v>
      </c>
      <c r="BE31" s="60">
        <f>SUMIFS(Delivery!$K:$K,Delivery!$C:$C,11,Delivery!$I:$I,List!B31)</f>
        <v>0</v>
      </c>
      <c r="BF31" s="60">
        <f t="shared" si="10"/>
        <v>20</v>
      </c>
      <c r="BG31" s="60">
        <f>SUMIFS(Inventory!$L:$L,Inventory!$G:$G,11,Inventory!$J:$J,List!B31)</f>
        <v>0</v>
      </c>
      <c r="BH31" s="60">
        <f>SUMIFS(Receive!$L:$L,Receive!$C:$C,12,Receive!$J:$J,List!B31)</f>
        <v>0</v>
      </c>
      <c r="BI31" s="60">
        <f>SUMIFS(Delivery!$K:$K,Delivery!$C:$C,12,Delivery!$I:$I,List!B31)</f>
        <v>0</v>
      </c>
      <c r="BJ31" s="60">
        <f t="shared" si="11"/>
        <v>20</v>
      </c>
      <c r="BK31" s="60">
        <f>SUMIFS(Inventory!$L:$L,Inventory!$G:$G,12,Inventory!$J:$J,List!B31)</f>
        <v>0</v>
      </c>
    </row>
    <row r="32" spans="1:63" x14ac:dyDescent="0.25">
      <c r="A32" s="56">
        <f t="shared" si="12"/>
        <v>31</v>
      </c>
      <c r="B32" s="57" t="s">
        <v>51</v>
      </c>
      <c r="C32" s="58" t="str">
        <f>IFERROR(VLOOKUP(B32,Config!$A:$B,2,0),"")</f>
        <v>Tem MSL</v>
      </c>
      <c r="D32" s="64"/>
      <c r="E32" s="65">
        <f>D32/'Exchange rate'!$C$2</f>
        <v>0</v>
      </c>
      <c r="F32" s="58">
        <f>IFERROR(VLOOKUP(B32,Config!$A:$D,4,0),"")</f>
        <v>0</v>
      </c>
      <c r="G32" s="58">
        <f>IFERROR(VLOOKUP(B32,Config!$A:$E,5,0),"")</f>
        <v>0</v>
      </c>
      <c r="H32" s="58">
        <f>IFERROR(VLOOKUP(B32,Config!$A:$F,6,0),"")</f>
        <v>0</v>
      </c>
      <c r="I32" s="58"/>
      <c r="J32" s="58" t="str">
        <f>IFERROR(VLOOKUP(B32,Config!$A:$G,7,),"")</f>
        <v>Reel</v>
      </c>
      <c r="K32" s="56" t="s">
        <v>555</v>
      </c>
      <c r="L32" s="59">
        <f>IFERROR(VLOOKUP(B32,Config!$A:$C,3,0),"")</f>
        <v>0</v>
      </c>
      <c r="M32" s="56"/>
      <c r="N32" s="56"/>
      <c r="O32" s="60">
        <f>SUMIFS(Inventory!$L:$L,Inventory!$G:$G,2020.12,Inventory!$J:$J,List!B32)</f>
        <v>7</v>
      </c>
      <c r="P32" s="60">
        <f>SUMIFS(Receive!L:L,Receive!C:C,1,Receive!J:J,List!B32)</f>
        <v>0</v>
      </c>
      <c r="Q32" s="60">
        <f>SUMIFS(Delivery!K:K,Delivery!C:C,1,Delivery!I:I,List!B32)</f>
        <v>0</v>
      </c>
      <c r="R32" s="60">
        <f t="shared" si="0"/>
        <v>7</v>
      </c>
      <c r="S32" s="60">
        <f>SUMIFS(Inventory!$L:$L,Inventory!$G:$G,1,Inventory!$J:$J,List!B32)</f>
        <v>7</v>
      </c>
      <c r="T32" s="60">
        <f>SUMIFS(Receive!L:L,Receive!C:C,2,Receive!J:J,List!B32)</f>
        <v>0</v>
      </c>
      <c r="U32" s="60">
        <f>SUMIFS(Delivery!K:K,Delivery!C:C,2,Delivery!I:I,List!B32)</f>
        <v>0</v>
      </c>
      <c r="V32" s="60">
        <f t="shared" si="1"/>
        <v>7</v>
      </c>
      <c r="W32" s="60">
        <f>SUMIFS(Inventory!$L:$L,Inventory!$G:$G,2,Inventory!$J:$J,List!B32)</f>
        <v>7</v>
      </c>
      <c r="X32" s="60">
        <f>SUMIFS(Receive!L:L,Receive!C:C,3,Receive!J:J,List!B32)</f>
        <v>0</v>
      </c>
      <c r="Y32" s="60">
        <f>SUMIFS(Delivery!K:K,Delivery!C:C,3,Delivery!I:I,List!B32)</f>
        <v>0</v>
      </c>
      <c r="Z32" s="60">
        <f t="shared" si="2"/>
        <v>7</v>
      </c>
      <c r="AA32" s="60">
        <f>SUMIFS(Inventory!$L:$L,Inventory!$G:$G,3,Inventory!$J:$J,List!B32)</f>
        <v>7</v>
      </c>
      <c r="AB32" s="60">
        <f>SUMIFS(Receive!L:L,Receive!C:C,4,Receive!J:J,List!B32)</f>
        <v>0</v>
      </c>
      <c r="AC32" s="60">
        <f>SUMIFS(Delivery!K:K,Delivery!C:C,4,Delivery!I:I,List!B32)</f>
        <v>0</v>
      </c>
      <c r="AD32" s="60">
        <f t="shared" si="3"/>
        <v>7</v>
      </c>
      <c r="AE32" s="60">
        <f>SUMIFS(Inventory!$L:$L,Inventory!$G:$G,4,Inventory!$J:$J,List!B32)</f>
        <v>7</v>
      </c>
      <c r="AF32" s="60">
        <f>SUMIFS(Receive!$L:$L,Receive!$C:$C,5,Receive!$J:$J,List!B32)</f>
        <v>0</v>
      </c>
      <c r="AG32" s="60">
        <f>SUMIFS(Delivery!$K:$K,Delivery!$C:$C,5,Delivery!$I:$I,List!B32)</f>
        <v>0</v>
      </c>
      <c r="AH32" s="60">
        <f t="shared" si="4"/>
        <v>7</v>
      </c>
      <c r="AI32" s="60">
        <f>SUMIFS(Inventory!$L:$L,Inventory!$G:$G,5,Inventory!$J:$J,List!B32)</f>
        <v>7</v>
      </c>
      <c r="AJ32" s="60">
        <f>SUMIFS(Receive!$L:$L,Receive!$C:$C,6,Receive!$J:$J,List!B32)</f>
        <v>0</v>
      </c>
      <c r="AK32" s="60">
        <f>SUMIFS(Delivery!$K:$K,Delivery!$C:$C,6,Delivery!$I:$I,List!B32)</f>
        <v>0</v>
      </c>
      <c r="AL32" s="60">
        <f t="shared" si="5"/>
        <v>7</v>
      </c>
      <c r="AM32" s="60">
        <f>SUMIFS(Inventory!$L:$L,Inventory!$G:$G,6,Inventory!$J:$J,List!B32)</f>
        <v>0</v>
      </c>
      <c r="AN32" s="60">
        <f>SUMIFS(Receive!$L:$L,Receive!$C:$C,7,Receive!$J:$J,List!B32)</f>
        <v>0</v>
      </c>
      <c r="AO32" s="60">
        <f>SUMIFS(Delivery!$K:$K,Delivery!$C:$C,7,Delivery!$I:$I,List!B32)</f>
        <v>0</v>
      </c>
      <c r="AP32" s="60">
        <f t="shared" si="6"/>
        <v>7</v>
      </c>
      <c r="AQ32" s="60">
        <f>SUMIFS(Inventory!$L:$L,Inventory!$G:$G,7,Inventory!$J:$J,List!B32)</f>
        <v>0</v>
      </c>
      <c r="AR32" s="60">
        <f>SUMIFS(Receive!$L:$L,Receive!$C:$C,8,Receive!$J:$J,List!B32)</f>
        <v>0</v>
      </c>
      <c r="AS32" s="60">
        <f>SUMIFS(Delivery!$K:$K,Delivery!$C:$C,8,Delivery!$I:$I,List!B32)</f>
        <v>0</v>
      </c>
      <c r="AT32" s="60">
        <f t="shared" si="7"/>
        <v>7</v>
      </c>
      <c r="AU32" s="60">
        <f>SUMIFS(Inventory!$L:$L,Inventory!$G:$G,8,Inventory!$J:$J,List!B32)</f>
        <v>0</v>
      </c>
      <c r="AV32" s="60">
        <f>SUMIFS(Receive!$L:$L,Receive!$C:$C,9,Receive!$J:$J,List!B32)</f>
        <v>0</v>
      </c>
      <c r="AW32" s="60">
        <f>SUMIFS(Delivery!$K:$K,Delivery!$C:$C,9,Delivery!$I:$I,List!B32)</f>
        <v>0</v>
      </c>
      <c r="AX32" s="60">
        <f t="shared" si="8"/>
        <v>7</v>
      </c>
      <c r="AY32" s="60">
        <f>SUMIFS(Inventory!$L:$L,Inventory!$G:$G,9,Inventory!$J:$J,List!B32)</f>
        <v>0</v>
      </c>
      <c r="AZ32" s="60">
        <f>SUMIFS(Receive!$L:$L,Receive!$C:$C,10,Receive!$J:$J,List!B32)</f>
        <v>0</v>
      </c>
      <c r="BA32" s="60">
        <f>SUMIFS(Delivery!$K:$K,Delivery!$C:$C,10,Delivery!$I:$I,List!B32)</f>
        <v>0</v>
      </c>
      <c r="BB32" s="60">
        <f t="shared" si="9"/>
        <v>7</v>
      </c>
      <c r="BC32" s="60">
        <f>SUMIFS(Inventory!$L:$L,Inventory!$G:$G,10,Inventory!$J:$J,List!B32)</f>
        <v>0</v>
      </c>
      <c r="BD32" s="60">
        <f>SUMIFS(Receive!$L:$L,Receive!$C:$C,11,Receive!$J:$J,List!B32)</f>
        <v>0</v>
      </c>
      <c r="BE32" s="60">
        <f>SUMIFS(Delivery!$K:$K,Delivery!$C:$C,11,Delivery!$I:$I,List!B32)</f>
        <v>0</v>
      </c>
      <c r="BF32" s="60">
        <f t="shared" si="10"/>
        <v>7</v>
      </c>
      <c r="BG32" s="60">
        <f>SUMIFS(Inventory!$L:$L,Inventory!$G:$G,11,Inventory!$J:$J,List!B32)</f>
        <v>0</v>
      </c>
      <c r="BH32" s="60">
        <f>SUMIFS(Receive!$L:$L,Receive!$C:$C,12,Receive!$J:$J,List!B32)</f>
        <v>0</v>
      </c>
      <c r="BI32" s="60">
        <f>SUMIFS(Delivery!$K:$K,Delivery!$C:$C,12,Delivery!$I:$I,List!B32)</f>
        <v>0</v>
      </c>
      <c r="BJ32" s="60">
        <f t="shared" si="11"/>
        <v>7</v>
      </c>
      <c r="BK32" s="60">
        <f>SUMIFS(Inventory!$L:$L,Inventory!$G:$G,12,Inventory!$J:$J,List!B32)</f>
        <v>0</v>
      </c>
    </row>
    <row r="33" spans="1:63" x14ac:dyDescent="0.25">
      <c r="A33" s="56">
        <f t="shared" si="12"/>
        <v>32</v>
      </c>
      <c r="B33" s="57" t="s">
        <v>52</v>
      </c>
      <c r="C33" s="58" t="str">
        <f>IFERROR(VLOOKUP(B33,Config!$A:$B,2,0),"")</f>
        <v>Dây buộc vỏ liệu</v>
      </c>
      <c r="D33" s="64"/>
      <c r="E33" s="65">
        <f>D33/'Exchange rate'!$C$2</f>
        <v>0</v>
      </c>
      <c r="F33" s="58">
        <f>IFERROR(VLOOKUP(B33,Config!$A:$D,4,0),"")</f>
        <v>0</v>
      </c>
      <c r="G33" s="58">
        <f>IFERROR(VLOOKUP(B33,Config!$A:$E,5,0),"")</f>
        <v>0</v>
      </c>
      <c r="H33" s="58">
        <f>IFERROR(VLOOKUP(B33,Config!$A:$F,6,0),"")</f>
        <v>0</v>
      </c>
      <c r="I33" s="58"/>
      <c r="J33" s="58" t="str">
        <f>IFERROR(VLOOKUP(B33,Config!$A:$G,7,),"")</f>
        <v>Reel</v>
      </c>
      <c r="K33" s="56" t="s">
        <v>555</v>
      </c>
      <c r="L33" s="59">
        <f>IFERROR(VLOOKUP(B33,Config!$A:$C,3,0),"")</f>
        <v>0</v>
      </c>
      <c r="M33" s="56"/>
      <c r="N33" s="56"/>
      <c r="O33" s="60">
        <f>SUMIFS(Inventory!$L:$L,Inventory!$G:$G,2020.12,Inventory!$J:$J,List!B33)</f>
        <v>5</v>
      </c>
      <c r="P33" s="60">
        <f>SUMIFS(Receive!L:L,Receive!C:C,1,Receive!J:J,List!B33)</f>
        <v>0</v>
      </c>
      <c r="Q33" s="60">
        <f>SUMIFS(Delivery!K:K,Delivery!C:C,1,Delivery!I:I,List!B33)</f>
        <v>1</v>
      </c>
      <c r="R33" s="60">
        <f t="shared" si="0"/>
        <v>4</v>
      </c>
      <c r="S33" s="60">
        <f>SUMIFS(Inventory!$L:$L,Inventory!$G:$G,1,Inventory!$J:$J,List!B33)</f>
        <v>4</v>
      </c>
      <c r="T33" s="60">
        <f>SUMIFS(Receive!L:L,Receive!C:C,2,Receive!J:J,List!B33)</f>
        <v>0</v>
      </c>
      <c r="U33" s="60">
        <f>SUMIFS(Delivery!K:K,Delivery!C:C,2,Delivery!I:I,List!B33)</f>
        <v>0</v>
      </c>
      <c r="V33" s="60">
        <f t="shared" si="1"/>
        <v>4</v>
      </c>
      <c r="W33" s="60">
        <f>SUMIFS(Inventory!$L:$L,Inventory!$G:$G,2,Inventory!$J:$J,List!B33)</f>
        <v>4</v>
      </c>
      <c r="X33" s="60">
        <f>SUMIFS(Receive!L:L,Receive!C:C,3,Receive!J:J,List!B33)</f>
        <v>0</v>
      </c>
      <c r="Y33" s="60">
        <f>SUMIFS(Delivery!K:K,Delivery!C:C,3,Delivery!I:I,List!B33)</f>
        <v>0</v>
      </c>
      <c r="Z33" s="60">
        <f t="shared" si="2"/>
        <v>4</v>
      </c>
      <c r="AA33" s="60">
        <f>SUMIFS(Inventory!$L:$L,Inventory!$G:$G,3,Inventory!$J:$J,List!B33)</f>
        <v>4</v>
      </c>
      <c r="AB33" s="60">
        <f>SUMIFS(Receive!L:L,Receive!C:C,4,Receive!J:J,List!B33)</f>
        <v>0</v>
      </c>
      <c r="AC33" s="60">
        <f>SUMIFS(Delivery!K:K,Delivery!C:C,4,Delivery!I:I,List!B33)</f>
        <v>0</v>
      </c>
      <c r="AD33" s="60">
        <f t="shared" si="3"/>
        <v>4</v>
      </c>
      <c r="AE33" s="60">
        <f>SUMIFS(Inventory!$L:$L,Inventory!$G:$G,4,Inventory!$J:$J,List!B33)</f>
        <v>4</v>
      </c>
      <c r="AF33" s="60">
        <f>SUMIFS(Receive!$L:$L,Receive!$C:$C,5,Receive!$J:$J,List!B33)</f>
        <v>0</v>
      </c>
      <c r="AG33" s="60">
        <f>SUMIFS(Delivery!$K:$K,Delivery!$C:$C,5,Delivery!$I:$I,List!B33)</f>
        <v>0</v>
      </c>
      <c r="AH33" s="60">
        <f t="shared" si="4"/>
        <v>4</v>
      </c>
      <c r="AI33" s="60">
        <f>SUMIFS(Inventory!$L:$L,Inventory!$G:$G,5,Inventory!$J:$J,List!B33)</f>
        <v>4</v>
      </c>
      <c r="AJ33" s="60">
        <f>SUMIFS(Receive!$L:$L,Receive!$C:$C,6,Receive!$J:$J,List!B33)</f>
        <v>0</v>
      </c>
      <c r="AK33" s="60">
        <f>SUMIFS(Delivery!$K:$K,Delivery!$C:$C,6,Delivery!$I:$I,List!B33)</f>
        <v>0</v>
      </c>
      <c r="AL33" s="60">
        <f t="shared" si="5"/>
        <v>4</v>
      </c>
      <c r="AM33" s="60">
        <f>SUMIFS(Inventory!$L:$L,Inventory!$G:$G,6,Inventory!$J:$J,List!B33)</f>
        <v>0</v>
      </c>
      <c r="AN33" s="60">
        <f>SUMIFS(Receive!$L:$L,Receive!$C:$C,7,Receive!$J:$J,List!B33)</f>
        <v>0</v>
      </c>
      <c r="AO33" s="60">
        <f>SUMIFS(Delivery!$K:$K,Delivery!$C:$C,7,Delivery!$I:$I,List!B33)</f>
        <v>0</v>
      </c>
      <c r="AP33" s="60">
        <f t="shared" si="6"/>
        <v>4</v>
      </c>
      <c r="AQ33" s="60">
        <f>SUMIFS(Inventory!$L:$L,Inventory!$G:$G,7,Inventory!$J:$J,List!B33)</f>
        <v>0</v>
      </c>
      <c r="AR33" s="60">
        <f>SUMIFS(Receive!$L:$L,Receive!$C:$C,8,Receive!$J:$J,List!B33)</f>
        <v>0</v>
      </c>
      <c r="AS33" s="60">
        <f>SUMIFS(Delivery!$K:$K,Delivery!$C:$C,8,Delivery!$I:$I,List!B33)</f>
        <v>0</v>
      </c>
      <c r="AT33" s="60">
        <f t="shared" si="7"/>
        <v>4</v>
      </c>
      <c r="AU33" s="60">
        <f>SUMIFS(Inventory!$L:$L,Inventory!$G:$G,8,Inventory!$J:$J,List!B33)</f>
        <v>0</v>
      </c>
      <c r="AV33" s="60">
        <f>SUMIFS(Receive!$L:$L,Receive!$C:$C,9,Receive!$J:$J,List!B33)</f>
        <v>0</v>
      </c>
      <c r="AW33" s="60">
        <f>SUMIFS(Delivery!$K:$K,Delivery!$C:$C,9,Delivery!$I:$I,List!B33)</f>
        <v>0</v>
      </c>
      <c r="AX33" s="60">
        <f t="shared" si="8"/>
        <v>4</v>
      </c>
      <c r="AY33" s="60">
        <f>SUMIFS(Inventory!$L:$L,Inventory!$G:$G,9,Inventory!$J:$J,List!B33)</f>
        <v>0</v>
      </c>
      <c r="AZ33" s="60">
        <f>SUMIFS(Receive!$L:$L,Receive!$C:$C,10,Receive!$J:$J,List!B33)</f>
        <v>0</v>
      </c>
      <c r="BA33" s="60">
        <f>SUMIFS(Delivery!$K:$K,Delivery!$C:$C,10,Delivery!$I:$I,List!B33)</f>
        <v>0</v>
      </c>
      <c r="BB33" s="60">
        <f t="shared" si="9"/>
        <v>4</v>
      </c>
      <c r="BC33" s="60">
        <f>SUMIFS(Inventory!$L:$L,Inventory!$G:$G,10,Inventory!$J:$J,List!B33)</f>
        <v>0</v>
      </c>
      <c r="BD33" s="60">
        <f>SUMIFS(Receive!$L:$L,Receive!$C:$C,11,Receive!$J:$J,List!B33)</f>
        <v>0</v>
      </c>
      <c r="BE33" s="60">
        <f>SUMIFS(Delivery!$K:$K,Delivery!$C:$C,11,Delivery!$I:$I,List!B33)</f>
        <v>0</v>
      </c>
      <c r="BF33" s="60">
        <f t="shared" si="10"/>
        <v>4</v>
      </c>
      <c r="BG33" s="60">
        <f>SUMIFS(Inventory!$L:$L,Inventory!$G:$G,11,Inventory!$J:$J,List!B33)</f>
        <v>0</v>
      </c>
      <c r="BH33" s="60">
        <f>SUMIFS(Receive!$L:$L,Receive!$C:$C,12,Receive!$J:$J,List!B33)</f>
        <v>0</v>
      </c>
      <c r="BI33" s="60">
        <f>SUMIFS(Delivery!$K:$K,Delivery!$C:$C,12,Delivery!$I:$I,List!B33)</f>
        <v>0</v>
      </c>
      <c r="BJ33" s="60">
        <f t="shared" si="11"/>
        <v>4</v>
      </c>
      <c r="BK33" s="60">
        <f>SUMIFS(Inventory!$L:$L,Inventory!$G:$G,12,Inventory!$J:$J,List!B33)</f>
        <v>0</v>
      </c>
    </row>
    <row r="34" spans="1:63" x14ac:dyDescent="0.25">
      <c r="A34" s="56">
        <f t="shared" si="12"/>
        <v>33</v>
      </c>
      <c r="B34" s="57" t="s">
        <v>53</v>
      </c>
      <c r="C34" s="58" t="str">
        <f>IFERROR(VLOOKUP(B34,Config!$A:$B,2,0),"")</f>
        <v>Giấy than cho máy in Zebra</v>
      </c>
      <c r="D34" s="64"/>
      <c r="E34" s="65">
        <f>D34/'Exchange rate'!$C$2</f>
        <v>0</v>
      </c>
      <c r="F34" s="58">
        <f>IFERROR(VLOOKUP(B34,Config!$A:$D,4,0),"")</f>
        <v>0</v>
      </c>
      <c r="G34" s="58">
        <f>IFERROR(VLOOKUP(B34,Config!$A:$E,5,0),"")</f>
        <v>0</v>
      </c>
      <c r="H34" s="58">
        <f>IFERROR(VLOOKUP(B34,Config!$A:$F,6,0),"")</f>
        <v>0</v>
      </c>
      <c r="I34" s="58">
        <v>1</v>
      </c>
      <c r="J34" s="58" t="str">
        <f>IFERROR(VLOOKUP(B34,Config!$A:$G,7,),"")</f>
        <v>Reel</v>
      </c>
      <c r="K34" s="56" t="s">
        <v>555</v>
      </c>
      <c r="L34" s="59">
        <f>IFERROR(VLOOKUP(B34,Config!$A:$C,3,0),"")</f>
        <v>0</v>
      </c>
      <c r="M34" s="56"/>
      <c r="N34" s="56"/>
      <c r="O34" s="60">
        <f>SUMIFS(Inventory!$L:$L,Inventory!$G:$G,2020.12,Inventory!$J:$J,List!B34)</f>
        <v>28</v>
      </c>
      <c r="P34" s="60">
        <f>SUMIFS(Receive!L:L,Receive!C:C,1,Receive!J:J,List!B34)</f>
        <v>0</v>
      </c>
      <c r="Q34" s="60">
        <f>SUMIFS(Delivery!K:K,Delivery!C:C,1,Delivery!I:I,List!B34)</f>
        <v>3</v>
      </c>
      <c r="R34" s="60">
        <f t="shared" si="0"/>
        <v>25</v>
      </c>
      <c r="S34" s="60">
        <f>SUMIFS(Inventory!$L:$L,Inventory!$G:$G,1,Inventory!$J:$J,List!B34)</f>
        <v>25</v>
      </c>
      <c r="T34" s="60">
        <f>SUMIFS(Receive!L:L,Receive!C:C,2,Receive!J:J,List!B34)</f>
        <v>0</v>
      </c>
      <c r="U34" s="60">
        <f>SUMIFS(Delivery!K:K,Delivery!C:C,2,Delivery!I:I,List!B34)</f>
        <v>1</v>
      </c>
      <c r="V34" s="60">
        <f t="shared" si="1"/>
        <v>24</v>
      </c>
      <c r="W34" s="60">
        <f>SUMIFS(Inventory!$L:$L,Inventory!$G:$G,2,Inventory!$J:$J,List!B34)</f>
        <v>24</v>
      </c>
      <c r="X34" s="60">
        <f>SUMIFS(Receive!L:L,Receive!C:C,3,Receive!J:J,List!B34)</f>
        <v>0</v>
      </c>
      <c r="Y34" s="60">
        <f>SUMIFS(Delivery!K:K,Delivery!C:C,3,Delivery!I:I,List!B34)</f>
        <v>1</v>
      </c>
      <c r="Z34" s="60">
        <f t="shared" si="2"/>
        <v>23</v>
      </c>
      <c r="AA34" s="60">
        <f>SUMIFS(Inventory!$L:$L,Inventory!$G:$G,3,Inventory!$J:$J,List!B34)</f>
        <v>23</v>
      </c>
      <c r="AB34" s="60">
        <f>SUMIFS(Receive!L:L,Receive!C:C,4,Receive!J:J,List!B34)</f>
        <v>0</v>
      </c>
      <c r="AC34" s="60">
        <f>SUMIFS(Delivery!K:K,Delivery!C:C,4,Delivery!I:I,List!B34)</f>
        <v>1</v>
      </c>
      <c r="AD34" s="60">
        <f t="shared" si="3"/>
        <v>22</v>
      </c>
      <c r="AE34" s="60">
        <f>SUMIFS(Inventory!$L:$L,Inventory!$G:$G,4,Inventory!$J:$J,List!B34)</f>
        <v>22</v>
      </c>
      <c r="AF34" s="60">
        <f>SUMIFS(Receive!$L:$L,Receive!$C:$C,5,Receive!$J:$J,List!B34)</f>
        <v>0</v>
      </c>
      <c r="AG34" s="60">
        <f>SUMIFS(Delivery!$K:$K,Delivery!$C:$C,5,Delivery!$I:$I,List!B34)</f>
        <v>3</v>
      </c>
      <c r="AH34" s="60">
        <f t="shared" si="4"/>
        <v>19</v>
      </c>
      <c r="AI34" s="60">
        <f>SUMIFS(Inventory!$L:$L,Inventory!$G:$G,5,Inventory!$J:$J,List!B34)</f>
        <v>22</v>
      </c>
      <c r="AJ34" s="60">
        <f>SUMIFS(Receive!$L:$L,Receive!$C:$C,6,Receive!$J:$J,List!B34)</f>
        <v>0</v>
      </c>
      <c r="AK34" s="60">
        <f>SUMIFS(Delivery!$K:$K,Delivery!$C:$C,6,Delivery!$I:$I,List!B34)</f>
        <v>0</v>
      </c>
      <c r="AL34" s="60">
        <f t="shared" si="5"/>
        <v>19</v>
      </c>
      <c r="AM34" s="60">
        <f>SUMIFS(Inventory!$L:$L,Inventory!$G:$G,6,Inventory!$J:$J,List!B34)</f>
        <v>0</v>
      </c>
      <c r="AN34" s="60">
        <f>SUMIFS(Receive!$L:$L,Receive!$C:$C,7,Receive!$J:$J,List!B34)</f>
        <v>0</v>
      </c>
      <c r="AO34" s="60">
        <f>SUMIFS(Delivery!$K:$K,Delivery!$C:$C,7,Delivery!$I:$I,List!B34)</f>
        <v>0</v>
      </c>
      <c r="AP34" s="60">
        <f t="shared" si="6"/>
        <v>19</v>
      </c>
      <c r="AQ34" s="60">
        <f>SUMIFS(Inventory!$L:$L,Inventory!$G:$G,7,Inventory!$J:$J,List!B34)</f>
        <v>0</v>
      </c>
      <c r="AR34" s="60">
        <f>SUMIFS(Receive!$L:$L,Receive!$C:$C,8,Receive!$J:$J,List!B34)</f>
        <v>0</v>
      </c>
      <c r="AS34" s="60">
        <f>SUMIFS(Delivery!$K:$K,Delivery!$C:$C,8,Delivery!$I:$I,List!B34)</f>
        <v>0</v>
      </c>
      <c r="AT34" s="60">
        <f t="shared" si="7"/>
        <v>19</v>
      </c>
      <c r="AU34" s="60">
        <f>SUMIFS(Inventory!$L:$L,Inventory!$G:$G,8,Inventory!$J:$J,List!B34)</f>
        <v>0</v>
      </c>
      <c r="AV34" s="60">
        <f>SUMIFS(Receive!$L:$L,Receive!$C:$C,9,Receive!$J:$J,List!B34)</f>
        <v>0</v>
      </c>
      <c r="AW34" s="60">
        <f>SUMIFS(Delivery!$K:$K,Delivery!$C:$C,9,Delivery!$I:$I,List!B34)</f>
        <v>0</v>
      </c>
      <c r="AX34" s="60">
        <f t="shared" si="8"/>
        <v>19</v>
      </c>
      <c r="AY34" s="60">
        <f>SUMIFS(Inventory!$L:$L,Inventory!$G:$G,9,Inventory!$J:$J,List!B34)</f>
        <v>0</v>
      </c>
      <c r="AZ34" s="60">
        <f>SUMIFS(Receive!$L:$L,Receive!$C:$C,10,Receive!$J:$J,List!B34)</f>
        <v>0</v>
      </c>
      <c r="BA34" s="60">
        <f>SUMIFS(Delivery!$K:$K,Delivery!$C:$C,10,Delivery!$I:$I,List!B34)</f>
        <v>0</v>
      </c>
      <c r="BB34" s="60">
        <f t="shared" si="9"/>
        <v>19</v>
      </c>
      <c r="BC34" s="60">
        <f>SUMIFS(Inventory!$L:$L,Inventory!$G:$G,10,Inventory!$J:$J,List!B34)</f>
        <v>0</v>
      </c>
      <c r="BD34" s="60">
        <f>SUMIFS(Receive!$L:$L,Receive!$C:$C,11,Receive!$J:$J,List!B34)</f>
        <v>0</v>
      </c>
      <c r="BE34" s="60">
        <f>SUMIFS(Delivery!$K:$K,Delivery!$C:$C,11,Delivery!$I:$I,List!B34)</f>
        <v>0</v>
      </c>
      <c r="BF34" s="60">
        <f t="shared" si="10"/>
        <v>19</v>
      </c>
      <c r="BG34" s="60">
        <f>SUMIFS(Inventory!$L:$L,Inventory!$G:$G,11,Inventory!$J:$J,List!B34)</f>
        <v>0</v>
      </c>
      <c r="BH34" s="60">
        <f>SUMIFS(Receive!$L:$L,Receive!$C:$C,12,Receive!$J:$J,List!B34)</f>
        <v>0</v>
      </c>
      <c r="BI34" s="60">
        <f>SUMIFS(Delivery!$K:$K,Delivery!$C:$C,12,Delivery!$I:$I,List!B34)</f>
        <v>0</v>
      </c>
      <c r="BJ34" s="60">
        <f t="shared" si="11"/>
        <v>19</v>
      </c>
      <c r="BK34" s="60">
        <f>SUMIFS(Inventory!$L:$L,Inventory!$G:$G,12,Inventory!$J:$J,List!B34)</f>
        <v>0</v>
      </c>
    </row>
    <row r="35" spans="1:63" x14ac:dyDescent="0.25">
      <c r="A35" s="56">
        <f t="shared" si="12"/>
        <v>34</v>
      </c>
      <c r="B35" s="57" t="s">
        <v>54</v>
      </c>
      <c r="C35" s="58" t="str">
        <f>IFERROR(VLOOKUP(B35,Config!$A:$B,2,0),"")</f>
        <v>Giấy in tem màu vàng</v>
      </c>
      <c r="D35" s="64"/>
      <c r="E35" s="65">
        <f>D35/'Exchange rate'!$C$2</f>
        <v>0</v>
      </c>
      <c r="F35" s="58">
        <f>IFERROR(VLOOKUP(B35,Config!$A:$D,4,0),"")</f>
        <v>0</v>
      </c>
      <c r="G35" s="58">
        <f>IFERROR(VLOOKUP(B35,Config!$A:$E,5,0),"")</f>
        <v>0</v>
      </c>
      <c r="H35" s="58">
        <f>IFERROR(VLOOKUP(B35,Config!$A:$F,6,0),"")</f>
        <v>0</v>
      </c>
      <c r="I35" s="58"/>
      <c r="J35" s="58" t="str">
        <f>IFERROR(VLOOKUP(B35,Config!$A:$G,7,),"")</f>
        <v>Reel</v>
      </c>
      <c r="K35" s="56" t="s">
        <v>555</v>
      </c>
      <c r="L35" s="59">
        <f>IFERROR(VLOOKUP(B35,Config!$A:$C,3,0),"")</f>
        <v>0</v>
      </c>
      <c r="M35" s="56"/>
      <c r="N35" s="56"/>
      <c r="O35" s="60">
        <f>SUMIFS(Inventory!$L:$L,Inventory!$G:$G,2020.12,Inventory!$J:$J,List!B35)</f>
        <v>6</v>
      </c>
      <c r="P35" s="60">
        <f>SUMIFS(Receive!L:L,Receive!C:C,1,Receive!J:J,List!B35)</f>
        <v>0</v>
      </c>
      <c r="Q35" s="60">
        <f>SUMIFS(Delivery!K:K,Delivery!C:C,1,Delivery!I:I,List!B35)</f>
        <v>0</v>
      </c>
      <c r="R35" s="60">
        <f t="shared" si="0"/>
        <v>6</v>
      </c>
      <c r="S35" s="60">
        <f>SUMIFS(Inventory!$L:$L,Inventory!$G:$G,1,Inventory!$J:$J,List!B35)</f>
        <v>6</v>
      </c>
      <c r="T35" s="60">
        <f>SUMIFS(Receive!L:L,Receive!C:C,2,Receive!J:J,List!B35)</f>
        <v>0</v>
      </c>
      <c r="U35" s="60">
        <f>SUMIFS(Delivery!K:K,Delivery!C:C,2,Delivery!I:I,List!B35)</f>
        <v>0</v>
      </c>
      <c r="V35" s="60">
        <f t="shared" si="1"/>
        <v>6</v>
      </c>
      <c r="W35" s="60">
        <f>SUMIFS(Inventory!$L:$L,Inventory!$G:$G,2,Inventory!$J:$J,List!B35)</f>
        <v>6</v>
      </c>
      <c r="X35" s="60">
        <f>SUMIFS(Receive!L:L,Receive!C:C,3,Receive!J:J,List!B35)</f>
        <v>0</v>
      </c>
      <c r="Y35" s="60">
        <f>SUMIFS(Delivery!K:K,Delivery!C:C,3,Delivery!I:I,List!B35)</f>
        <v>0</v>
      </c>
      <c r="Z35" s="60">
        <f t="shared" si="2"/>
        <v>6</v>
      </c>
      <c r="AA35" s="60">
        <f>SUMIFS(Inventory!$L:$L,Inventory!$G:$G,3,Inventory!$J:$J,List!B35)</f>
        <v>6</v>
      </c>
      <c r="AB35" s="60">
        <f>SUMIFS(Receive!L:L,Receive!C:C,4,Receive!J:J,List!B35)</f>
        <v>0</v>
      </c>
      <c r="AC35" s="60">
        <f>SUMIFS(Delivery!K:K,Delivery!C:C,4,Delivery!I:I,List!B35)</f>
        <v>0</v>
      </c>
      <c r="AD35" s="60">
        <f t="shared" si="3"/>
        <v>6</v>
      </c>
      <c r="AE35" s="60">
        <f>SUMIFS(Inventory!$L:$L,Inventory!$G:$G,4,Inventory!$J:$J,List!B35)</f>
        <v>6</v>
      </c>
      <c r="AF35" s="60">
        <f>SUMIFS(Receive!$L:$L,Receive!$C:$C,5,Receive!$J:$J,List!B35)</f>
        <v>0</v>
      </c>
      <c r="AG35" s="60">
        <f>SUMIFS(Delivery!$K:$K,Delivery!$C:$C,5,Delivery!$I:$I,List!B35)</f>
        <v>0</v>
      </c>
      <c r="AH35" s="60">
        <f t="shared" si="4"/>
        <v>6</v>
      </c>
      <c r="AI35" s="60">
        <f>SUMIFS(Inventory!$L:$L,Inventory!$G:$G,5,Inventory!$J:$J,List!B35)</f>
        <v>6</v>
      </c>
      <c r="AJ35" s="60">
        <f>SUMIFS(Receive!$L:$L,Receive!$C:$C,6,Receive!$J:$J,List!B35)</f>
        <v>0</v>
      </c>
      <c r="AK35" s="60">
        <f>SUMIFS(Delivery!$K:$K,Delivery!$C:$C,6,Delivery!$I:$I,List!B35)</f>
        <v>0</v>
      </c>
      <c r="AL35" s="60">
        <f t="shared" si="5"/>
        <v>6</v>
      </c>
      <c r="AM35" s="60">
        <f>SUMIFS(Inventory!$L:$L,Inventory!$G:$G,6,Inventory!$J:$J,List!B35)</f>
        <v>0</v>
      </c>
      <c r="AN35" s="60">
        <f>SUMIFS(Receive!$L:$L,Receive!$C:$C,7,Receive!$J:$J,List!B35)</f>
        <v>0</v>
      </c>
      <c r="AO35" s="60">
        <f>SUMIFS(Delivery!$K:$K,Delivery!$C:$C,7,Delivery!$I:$I,List!B35)</f>
        <v>0</v>
      </c>
      <c r="AP35" s="60">
        <f t="shared" si="6"/>
        <v>6</v>
      </c>
      <c r="AQ35" s="60">
        <f>SUMIFS(Inventory!$L:$L,Inventory!$G:$G,7,Inventory!$J:$J,List!B35)</f>
        <v>0</v>
      </c>
      <c r="AR35" s="60">
        <f>SUMIFS(Receive!$L:$L,Receive!$C:$C,8,Receive!$J:$J,List!B35)</f>
        <v>0</v>
      </c>
      <c r="AS35" s="60">
        <f>SUMIFS(Delivery!$K:$K,Delivery!$C:$C,8,Delivery!$I:$I,List!B35)</f>
        <v>0</v>
      </c>
      <c r="AT35" s="60">
        <f t="shared" si="7"/>
        <v>6</v>
      </c>
      <c r="AU35" s="60">
        <f>SUMIFS(Inventory!$L:$L,Inventory!$G:$G,8,Inventory!$J:$J,List!B35)</f>
        <v>0</v>
      </c>
      <c r="AV35" s="60">
        <f>SUMIFS(Receive!$L:$L,Receive!$C:$C,9,Receive!$J:$J,List!B35)</f>
        <v>0</v>
      </c>
      <c r="AW35" s="60">
        <f>SUMIFS(Delivery!$K:$K,Delivery!$C:$C,9,Delivery!$I:$I,List!B35)</f>
        <v>0</v>
      </c>
      <c r="AX35" s="60">
        <f t="shared" si="8"/>
        <v>6</v>
      </c>
      <c r="AY35" s="60">
        <f>SUMIFS(Inventory!$L:$L,Inventory!$G:$G,9,Inventory!$J:$J,List!B35)</f>
        <v>0</v>
      </c>
      <c r="AZ35" s="60">
        <f>SUMIFS(Receive!$L:$L,Receive!$C:$C,10,Receive!$J:$J,List!B35)</f>
        <v>0</v>
      </c>
      <c r="BA35" s="60">
        <f>SUMIFS(Delivery!$K:$K,Delivery!$C:$C,10,Delivery!$I:$I,List!B35)</f>
        <v>0</v>
      </c>
      <c r="BB35" s="60">
        <f t="shared" si="9"/>
        <v>6</v>
      </c>
      <c r="BC35" s="60">
        <f>SUMIFS(Inventory!$L:$L,Inventory!$G:$G,10,Inventory!$J:$J,List!B35)</f>
        <v>0</v>
      </c>
      <c r="BD35" s="60">
        <f>SUMIFS(Receive!$L:$L,Receive!$C:$C,11,Receive!$J:$J,List!B35)</f>
        <v>0</v>
      </c>
      <c r="BE35" s="60">
        <f>SUMIFS(Delivery!$K:$K,Delivery!$C:$C,11,Delivery!$I:$I,List!B35)</f>
        <v>0</v>
      </c>
      <c r="BF35" s="60">
        <f t="shared" si="10"/>
        <v>6</v>
      </c>
      <c r="BG35" s="60">
        <f>SUMIFS(Inventory!$L:$L,Inventory!$G:$G,11,Inventory!$J:$J,List!B35)</f>
        <v>0</v>
      </c>
      <c r="BH35" s="60">
        <f>SUMIFS(Receive!$L:$L,Receive!$C:$C,12,Receive!$J:$J,List!B35)</f>
        <v>0</v>
      </c>
      <c r="BI35" s="60">
        <f>SUMIFS(Delivery!$K:$K,Delivery!$C:$C,12,Delivery!$I:$I,List!B35)</f>
        <v>0</v>
      </c>
      <c r="BJ35" s="60">
        <f t="shared" si="11"/>
        <v>6</v>
      </c>
      <c r="BK35" s="60">
        <f>SUMIFS(Inventory!$L:$L,Inventory!$G:$G,12,Inventory!$J:$J,List!B35)</f>
        <v>0</v>
      </c>
    </row>
    <row r="36" spans="1:63" x14ac:dyDescent="0.25">
      <c r="A36" s="56">
        <f t="shared" si="12"/>
        <v>35</v>
      </c>
      <c r="B36" s="57" t="s">
        <v>55</v>
      </c>
      <c r="C36" s="58" t="str">
        <f>IFERROR(VLOOKUP(B36,Config!$A:$B,2,0),"")</f>
        <v>Giấy in tem kem hàn, flux loại nhỏ</v>
      </c>
      <c r="D36" s="64"/>
      <c r="E36" s="65">
        <f>D36/'Exchange rate'!$C$2</f>
        <v>0</v>
      </c>
      <c r="F36" s="58">
        <f>IFERROR(VLOOKUP(B36,Config!$A:$D,4,0),"")</f>
        <v>0</v>
      </c>
      <c r="G36" s="58">
        <f>IFERROR(VLOOKUP(B36,Config!$A:$E,5,0),"")</f>
        <v>0</v>
      </c>
      <c r="H36" s="58">
        <f>IFERROR(VLOOKUP(B36,Config!$A:$F,6,0),"")</f>
        <v>0</v>
      </c>
      <c r="I36" s="58"/>
      <c r="J36" s="58" t="str">
        <f>IFERROR(VLOOKUP(B36,Config!$A:$G,7,),"")</f>
        <v>Reel</v>
      </c>
      <c r="K36" s="56" t="s">
        <v>555</v>
      </c>
      <c r="L36" s="59">
        <f>IFERROR(VLOOKUP(B36,Config!$A:$C,3,0),"")</f>
        <v>0</v>
      </c>
      <c r="M36" s="56"/>
      <c r="N36" s="56"/>
      <c r="O36" s="60">
        <f>SUMIFS(Inventory!$L:$L,Inventory!$G:$G,2020.12,Inventory!$J:$J,List!B36)</f>
        <v>28</v>
      </c>
      <c r="P36" s="60">
        <f>SUMIFS(Receive!L:L,Receive!C:C,1,Receive!J:J,List!B36)</f>
        <v>0</v>
      </c>
      <c r="Q36" s="60">
        <f>SUMIFS(Delivery!K:K,Delivery!C:C,1,Delivery!I:I,List!B36)</f>
        <v>3</v>
      </c>
      <c r="R36" s="60">
        <f t="shared" si="0"/>
        <v>25</v>
      </c>
      <c r="S36" s="60">
        <f>SUMIFS(Inventory!$L:$L,Inventory!$G:$G,1,Inventory!$J:$J,List!B36)</f>
        <v>25</v>
      </c>
      <c r="T36" s="60">
        <f>SUMIFS(Receive!L:L,Receive!C:C,2,Receive!J:J,List!B36)</f>
        <v>0</v>
      </c>
      <c r="U36" s="60">
        <f>SUMIFS(Delivery!K:K,Delivery!C:C,2,Delivery!I:I,List!B36)</f>
        <v>0</v>
      </c>
      <c r="V36" s="60">
        <f t="shared" si="1"/>
        <v>25</v>
      </c>
      <c r="W36" s="60">
        <f>SUMIFS(Inventory!$L:$L,Inventory!$G:$G,2,Inventory!$J:$J,List!B36)</f>
        <v>25</v>
      </c>
      <c r="X36" s="60">
        <f>SUMIFS(Receive!L:L,Receive!C:C,3,Receive!J:J,List!B36)</f>
        <v>0</v>
      </c>
      <c r="Y36" s="60">
        <f>SUMIFS(Delivery!K:K,Delivery!C:C,3,Delivery!I:I,List!B36)</f>
        <v>0</v>
      </c>
      <c r="Z36" s="60">
        <f t="shared" si="2"/>
        <v>25</v>
      </c>
      <c r="AA36" s="60">
        <f>SUMIFS(Inventory!$L:$L,Inventory!$G:$G,3,Inventory!$J:$J,List!B36)</f>
        <v>25</v>
      </c>
      <c r="AB36" s="60">
        <f>SUMIFS(Receive!L:L,Receive!C:C,4,Receive!J:J,List!B36)</f>
        <v>0</v>
      </c>
      <c r="AC36" s="60">
        <f>SUMIFS(Delivery!K:K,Delivery!C:C,4,Delivery!I:I,List!B36)</f>
        <v>0</v>
      </c>
      <c r="AD36" s="60">
        <f t="shared" si="3"/>
        <v>25</v>
      </c>
      <c r="AE36" s="60">
        <f>SUMIFS(Inventory!$L:$L,Inventory!$G:$G,4,Inventory!$J:$J,List!B36)</f>
        <v>25</v>
      </c>
      <c r="AF36" s="60">
        <f>SUMIFS(Receive!$L:$L,Receive!$C:$C,5,Receive!$J:$J,List!B36)</f>
        <v>0</v>
      </c>
      <c r="AG36" s="60">
        <f>SUMIFS(Delivery!$K:$K,Delivery!$C:$C,5,Delivery!$I:$I,List!B36)</f>
        <v>2</v>
      </c>
      <c r="AH36" s="60">
        <f t="shared" si="4"/>
        <v>23</v>
      </c>
      <c r="AI36" s="60">
        <f>SUMIFS(Inventory!$L:$L,Inventory!$G:$G,5,Inventory!$J:$J,List!B36)</f>
        <v>23</v>
      </c>
      <c r="AJ36" s="60">
        <f>SUMIFS(Receive!$L:$L,Receive!$C:$C,6,Receive!$J:$J,List!B36)</f>
        <v>0</v>
      </c>
      <c r="AK36" s="60">
        <f>SUMIFS(Delivery!$K:$K,Delivery!$C:$C,6,Delivery!$I:$I,List!B36)</f>
        <v>0</v>
      </c>
      <c r="AL36" s="60">
        <f t="shared" si="5"/>
        <v>23</v>
      </c>
      <c r="AM36" s="60">
        <f>SUMIFS(Inventory!$L:$L,Inventory!$G:$G,6,Inventory!$J:$J,List!B36)</f>
        <v>0</v>
      </c>
      <c r="AN36" s="60">
        <f>SUMIFS(Receive!$L:$L,Receive!$C:$C,7,Receive!$J:$J,List!B36)</f>
        <v>0</v>
      </c>
      <c r="AO36" s="60">
        <f>SUMIFS(Delivery!$K:$K,Delivery!$C:$C,7,Delivery!$I:$I,List!B36)</f>
        <v>0</v>
      </c>
      <c r="AP36" s="60">
        <f t="shared" si="6"/>
        <v>23</v>
      </c>
      <c r="AQ36" s="60">
        <f>SUMIFS(Inventory!$L:$L,Inventory!$G:$G,7,Inventory!$J:$J,List!B36)</f>
        <v>0</v>
      </c>
      <c r="AR36" s="60">
        <f>SUMIFS(Receive!$L:$L,Receive!$C:$C,8,Receive!$J:$J,List!B36)</f>
        <v>0</v>
      </c>
      <c r="AS36" s="60">
        <f>SUMIFS(Delivery!$K:$K,Delivery!$C:$C,8,Delivery!$I:$I,List!B36)</f>
        <v>0</v>
      </c>
      <c r="AT36" s="60">
        <f t="shared" si="7"/>
        <v>23</v>
      </c>
      <c r="AU36" s="60">
        <f>SUMIFS(Inventory!$L:$L,Inventory!$G:$G,8,Inventory!$J:$J,List!B36)</f>
        <v>0</v>
      </c>
      <c r="AV36" s="60">
        <f>SUMIFS(Receive!$L:$L,Receive!$C:$C,9,Receive!$J:$J,List!B36)</f>
        <v>0</v>
      </c>
      <c r="AW36" s="60">
        <f>SUMIFS(Delivery!$K:$K,Delivery!$C:$C,9,Delivery!$I:$I,List!B36)</f>
        <v>0</v>
      </c>
      <c r="AX36" s="60">
        <f t="shared" si="8"/>
        <v>23</v>
      </c>
      <c r="AY36" s="60">
        <f>SUMIFS(Inventory!$L:$L,Inventory!$G:$G,9,Inventory!$J:$J,List!B36)</f>
        <v>0</v>
      </c>
      <c r="AZ36" s="60">
        <f>SUMIFS(Receive!$L:$L,Receive!$C:$C,10,Receive!$J:$J,List!B36)</f>
        <v>0</v>
      </c>
      <c r="BA36" s="60">
        <f>SUMIFS(Delivery!$K:$K,Delivery!$C:$C,10,Delivery!$I:$I,List!B36)</f>
        <v>0</v>
      </c>
      <c r="BB36" s="60">
        <f t="shared" si="9"/>
        <v>23</v>
      </c>
      <c r="BC36" s="60">
        <f>SUMIFS(Inventory!$L:$L,Inventory!$G:$G,10,Inventory!$J:$J,List!B36)</f>
        <v>0</v>
      </c>
      <c r="BD36" s="60">
        <f>SUMIFS(Receive!$L:$L,Receive!$C:$C,11,Receive!$J:$J,List!B36)</f>
        <v>0</v>
      </c>
      <c r="BE36" s="60">
        <f>SUMIFS(Delivery!$K:$K,Delivery!$C:$C,11,Delivery!$I:$I,List!B36)</f>
        <v>0</v>
      </c>
      <c r="BF36" s="60">
        <f t="shared" si="10"/>
        <v>23</v>
      </c>
      <c r="BG36" s="60">
        <f>SUMIFS(Inventory!$L:$L,Inventory!$G:$G,11,Inventory!$J:$J,List!B36)</f>
        <v>0</v>
      </c>
      <c r="BH36" s="60">
        <f>SUMIFS(Receive!$L:$L,Receive!$C:$C,12,Receive!$J:$J,List!B36)</f>
        <v>0</v>
      </c>
      <c r="BI36" s="60">
        <f>SUMIFS(Delivery!$K:$K,Delivery!$C:$C,12,Delivery!$I:$I,List!B36)</f>
        <v>0</v>
      </c>
      <c r="BJ36" s="60">
        <f t="shared" si="11"/>
        <v>23</v>
      </c>
      <c r="BK36" s="60">
        <f>SUMIFS(Inventory!$L:$L,Inventory!$G:$G,12,Inventory!$J:$J,List!B36)</f>
        <v>0</v>
      </c>
    </row>
    <row r="37" spans="1:63" x14ac:dyDescent="0.25">
      <c r="A37" s="56">
        <f t="shared" si="12"/>
        <v>36</v>
      </c>
      <c r="B37" s="57" t="s">
        <v>56</v>
      </c>
      <c r="C37" s="58" t="str">
        <f>IFERROR(VLOOKUP(B37,Config!$A:$B,2,0),"")</f>
        <v>Giấy in tem kem hàn, flux loại to</v>
      </c>
      <c r="D37" s="64"/>
      <c r="E37" s="65">
        <f>D37/'Exchange rate'!$C$2</f>
        <v>0</v>
      </c>
      <c r="F37" s="58">
        <f>IFERROR(VLOOKUP(B37,Config!$A:$D,4,0),"")</f>
        <v>0</v>
      </c>
      <c r="G37" s="58">
        <f>IFERROR(VLOOKUP(B37,Config!$A:$E,5,0),"")</f>
        <v>0</v>
      </c>
      <c r="H37" s="58">
        <f>IFERROR(VLOOKUP(B37,Config!$A:$F,6,0),"")</f>
        <v>0</v>
      </c>
      <c r="I37" s="58"/>
      <c r="J37" s="58" t="str">
        <f>IFERROR(VLOOKUP(B37,Config!$A:$G,7,),"")</f>
        <v>Reel</v>
      </c>
      <c r="K37" s="56" t="s">
        <v>555</v>
      </c>
      <c r="L37" s="59">
        <f>IFERROR(VLOOKUP(B37,Config!$A:$C,3,0),"")</f>
        <v>0</v>
      </c>
      <c r="M37" s="56"/>
      <c r="N37" s="56"/>
      <c r="O37" s="60">
        <f>SUMIFS(Inventory!$L:$L,Inventory!$G:$G,2020.12,Inventory!$J:$J,List!B37)</f>
        <v>10</v>
      </c>
      <c r="P37" s="60">
        <f>SUMIFS(Receive!L:L,Receive!C:C,1,Receive!J:J,List!B37)</f>
        <v>0</v>
      </c>
      <c r="Q37" s="60">
        <f>SUMIFS(Delivery!K:K,Delivery!C:C,1,Delivery!I:I,List!B37)</f>
        <v>0</v>
      </c>
      <c r="R37" s="60">
        <f t="shared" si="0"/>
        <v>10</v>
      </c>
      <c r="S37" s="60">
        <f>SUMIFS(Inventory!$L:$L,Inventory!$G:$G,1,Inventory!$J:$J,List!B37)</f>
        <v>10</v>
      </c>
      <c r="T37" s="60">
        <f>SUMIFS(Receive!L:L,Receive!C:C,2,Receive!J:J,List!B37)</f>
        <v>0</v>
      </c>
      <c r="U37" s="60">
        <f>SUMIFS(Delivery!K:K,Delivery!C:C,2,Delivery!I:I,List!B37)</f>
        <v>0</v>
      </c>
      <c r="V37" s="60">
        <f t="shared" si="1"/>
        <v>10</v>
      </c>
      <c r="W37" s="60">
        <f>SUMIFS(Inventory!$L:$L,Inventory!$G:$G,2,Inventory!$J:$J,List!B37)</f>
        <v>10</v>
      </c>
      <c r="X37" s="60">
        <f>SUMIFS(Receive!L:L,Receive!C:C,3,Receive!J:J,List!B37)</f>
        <v>0</v>
      </c>
      <c r="Y37" s="60">
        <f>SUMIFS(Delivery!K:K,Delivery!C:C,3,Delivery!I:I,List!B37)</f>
        <v>5</v>
      </c>
      <c r="Z37" s="60">
        <f t="shared" si="2"/>
        <v>5</v>
      </c>
      <c r="AA37" s="60">
        <f>SUMIFS(Inventory!$L:$L,Inventory!$G:$G,3,Inventory!$J:$J,List!B37)</f>
        <v>5</v>
      </c>
      <c r="AB37" s="60">
        <f>SUMIFS(Receive!L:L,Receive!C:C,4,Receive!J:J,List!B37)</f>
        <v>0</v>
      </c>
      <c r="AC37" s="60">
        <f>SUMIFS(Delivery!K:K,Delivery!C:C,4,Delivery!I:I,List!B37)</f>
        <v>0</v>
      </c>
      <c r="AD37" s="60">
        <f t="shared" si="3"/>
        <v>5</v>
      </c>
      <c r="AE37" s="60">
        <f>SUMIFS(Inventory!$L:$L,Inventory!$G:$G,4,Inventory!$J:$J,List!B37)</f>
        <v>5</v>
      </c>
      <c r="AF37" s="60">
        <f>SUMIFS(Receive!$L:$L,Receive!$C:$C,5,Receive!$J:$J,List!B37)</f>
        <v>0</v>
      </c>
      <c r="AG37" s="60">
        <f>SUMIFS(Delivery!$K:$K,Delivery!$C:$C,5,Delivery!$I:$I,List!B37)</f>
        <v>0</v>
      </c>
      <c r="AH37" s="60">
        <f t="shared" si="4"/>
        <v>5</v>
      </c>
      <c r="AI37" s="60">
        <f>SUMIFS(Inventory!$L:$L,Inventory!$G:$G,5,Inventory!$J:$J,List!B37)</f>
        <v>5</v>
      </c>
      <c r="AJ37" s="60">
        <f>SUMIFS(Receive!$L:$L,Receive!$C:$C,6,Receive!$J:$J,List!B37)</f>
        <v>0</v>
      </c>
      <c r="AK37" s="60">
        <f>SUMIFS(Delivery!$K:$K,Delivery!$C:$C,6,Delivery!$I:$I,List!B37)</f>
        <v>0</v>
      </c>
      <c r="AL37" s="60">
        <f t="shared" si="5"/>
        <v>5</v>
      </c>
      <c r="AM37" s="60">
        <f>SUMIFS(Inventory!$L:$L,Inventory!$G:$G,6,Inventory!$J:$J,List!B37)</f>
        <v>0</v>
      </c>
      <c r="AN37" s="60">
        <f>SUMIFS(Receive!$L:$L,Receive!$C:$C,7,Receive!$J:$J,List!B37)</f>
        <v>0</v>
      </c>
      <c r="AO37" s="60">
        <f>SUMIFS(Delivery!$K:$K,Delivery!$C:$C,7,Delivery!$I:$I,List!B37)</f>
        <v>0</v>
      </c>
      <c r="AP37" s="60">
        <f t="shared" si="6"/>
        <v>5</v>
      </c>
      <c r="AQ37" s="60">
        <f>SUMIFS(Inventory!$L:$L,Inventory!$G:$G,7,Inventory!$J:$J,List!B37)</f>
        <v>0</v>
      </c>
      <c r="AR37" s="60">
        <f>SUMIFS(Receive!$L:$L,Receive!$C:$C,8,Receive!$J:$J,List!B37)</f>
        <v>0</v>
      </c>
      <c r="AS37" s="60">
        <f>SUMIFS(Delivery!$K:$K,Delivery!$C:$C,8,Delivery!$I:$I,List!B37)</f>
        <v>0</v>
      </c>
      <c r="AT37" s="60">
        <f t="shared" si="7"/>
        <v>5</v>
      </c>
      <c r="AU37" s="60">
        <f>SUMIFS(Inventory!$L:$L,Inventory!$G:$G,8,Inventory!$J:$J,List!B37)</f>
        <v>0</v>
      </c>
      <c r="AV37" s="60">
        <f>SUMIFS(Receive!$L:$L,Receive!$C:$C,9,Receive!$J:$J,List!B37)</f>
        <v>0</v>
      </c>
      <c r="AW37" s="60">
        <f>SUMIFS(Delivery!$K:$K,Delivery!$C:$C,9,Delivery!$I:$I,List!B37)</f>
        <v>0</v>
      </c>
      <c r="AX37" s="60">
        <f t="shared" si="8"/>
        <v>5</v>
      </c>
      <c r="AY37" s="60">
        <f>SUMIFS(Inventory!$L:$L,Inventory!$G:$G,9,Inventory!$J:$J,List!B37)</f>
        <v>0</v>
      </c>
      <c r="AZ37" s="60">
        <f>SUMIFS(Receive!$L:$L,Receive!$C:$C,10,Receive!$J:$J,List!B37)</f>
        <v>0</v>
      </c>
      <c r="BA37" s="60">
        <f>SUMIFS(Delivery!$K:$K,Delivery!$C:$C,10,Delivery!$I:$I,List!B37)</f>
        <v>0</v>
      </c>
      <c r="BB37" s="60">
        <f t="shared" si="9"/>
        <v>5</v>
      </c>
      <c r="BC37" s="60">
        <f>SUMIFS(Inventory!$L:$L,Inventory!$G:$G,10,Inventory!$J:$J,List!B37)</f>
        <v>0</v>
      </c>
      <c r="BD37" s="60">
        <f>SUMIFS(Receive!$L:$L,Receive!$C:$C,11,Receive!$J:$J,List!B37)</f>
        <v>0</v>
      </c>
      <c r="BE37" s="60">
        <f>SUMIFS(Delivery!$K:$K,Delivery!$C:$C,11,Delivery!$I:$I,List!B37)</f>
        <v>0</v>
      </c>
      <c r="BF37" s="60">
        <f t="shared" si="10"/>
        <v>5</v>
      </c>
      <c r="BG37" s="60">
        <f>SUMIFS(Inventory!$L:$L,Inventory!$G:$G,11,Inventory!$J:$J,List!B37)</f>
        <v>0</v>
      </c>
      <c r="BH37" s="60">
        <f>SUMIFS(Receive!$L:$L,Receive!$C:$C,12,Receive!$J:$J,List!B37)</f>
        <v>0</v>
      </c>
      <c r="BI37" s="60">
        <f>SUMIFS(Delivery!$K:$K,Delivery!$C:$C,12,Delivery!$I:$I,List!B37)</f>
        <v>0</v>
      </c>
      <c r="BJ37" s="60">
        <f t="shared" si="11"/>
        <v>5</v>
      </c>
      <c r="BK37" s="60">
        <f>SUMIFS(Inventory!$L:$L,Inventory!$G:$G,12,Inventory!$J:$J,List!B37)</f>
        <v>0</v>
      </c>
    </row>
    <row r="38" spans="1:63" x14ac:dyDescent="0.25">
      <c r="A38" s="56">
        <f t="shared" si="12"/>
        <v>37</v>
      </c>
      <c r="B38" s="57" t="s">
        <v>57</v>
      </c>
      <c r="C38" s="58" t="str">
        <f>IFERROR(VLOOKUP(B38,Config!$A:$B,2,0),"")</f>
        <v>Màng bọc mask</v>
      </c>
      <c r="D38" s="64">
        <v>800000</v>
      </c>
      <c r="E38" s="65">
        <f>D38/'Exchange rate'!$C$2</f>
        <v>34.506347874020776</v>
      </c>
      <c r="F38" s="58" t="str">
        <f>IFERROR(VLOOKUP(B38,Config!$A:$D,4,0),"")</f>
        <v>Youngjin AST</v>
      </c>
      <c r="G38" s="58" t="str">
        <f>IFERROR(VLOOKUP(B38,Config!$A:$E,5,0),"")</f>
        <v>Youngjin AST</v>
      </c>
      <c r="H38" s="58">
        <f>IFERROR(VLOOKUP(B38,Config!$A:$F,6,0),"")</f>
        <v>0</v>
      </c>
      <c r="I38" s="58">
        <v>1</v>
      </c>
      <c r="J38" s="58" t="str">
        <f>IFERROR(VLOOKUP(B38,Config!$A:$G,7,),"")</f>
        <v>Reel</v>
      </c>
      <c r="K38" s="56" t="s">
        <v>555</v>
      </c>
      <c r="L38" s="59">
        <f>IFERROR(VLOOKUP(B38,Config!$A:$C,3,0),"")</f>
        <v>0</v>
      </c>
      <c r="M38" s="56"/>
      <c r="N38" s="56"/>
      <c r="O38" s="60">
        <f>SUMIFS(Inventory!$L:$L,Inventory!$G:$G,2020.12,Inventory!$J:$J,List!B38)</f>
        <v>4</v>
      </c>
      <c r="P38" s="60">
        <f>SUMIFS(Receive!L:L,Receive!C:C,1,Receive!J:J,List!B38)</f>
        <v>0</v>
      </c>
      <c r="Q38" s="60">
        <f>SUMIFS(Delivery!K:K,Delivery!C:C,1,Delivery!I:I,List!B38)</f>
        <v>0</v>
      </c>
      <c r="R38" s="60">
        <f t="shared" si="0"/>
        <v>4</v>
      </c>
      <c r="S38" s="60">
        <f>SUMIFS(Inventory!$L:$L,Inventory!$G:$G,1,Inventory!$J:$J,List!B38)</f>
        <v>4</v>
      </c>
      <c r="T38" s="60">
        <f>SUMIFS(Receive!L:L,Receive!C:C,2,Receive!J:J,List!B38)</f>
        <v>0</v>
      </c>
      <c r="U38" s="60">
        <f>SUMIFS(Delivery!K:K,Delivery!C:C,2,Delivery!I:I,List!B38)</f>
        <v>0</v>
      </c>
      <c r="V38" s="60">
        <f t="shared" si="1"/>
        <v>4</v>
      </c>
      <c r="W38" s="60">
        <f>SUMIFS(Inventory!$L:$L,Inventory!$G:$G,2,Inventory!$J:$J,List!B38)</f>
        <v>4</v>
      </c>
      <c r="X38" s="60">
        <f>SUMIFS(Receive!L:L,Receive!C:C,3,Receive!J:J,List!B38)</f>
        <v>0</v>
      </c>
      <c r="Y38" s="60">
        <f>SUMIFS(Delivery!K:K,Delivery!C:C,3,Delivery!I:I,List!B38)</f>
        <v>1</v>
      </c>
      <c r="Z38" s="60">
        <f t="shared" si="2"/>
        <v>3</v>
      </c>
      <c r="AA38" s="60">
        <f>SUMIFS(Inventory!$L:$L,Inventory!$G:$G,3,Inventory!$J:$J,List!B38)</f>
        <v>3</v>
      </c>
      <c r="AB38" s="60">
        <f>SUMIFS(Receive!L:L,Receive!C:C,4,Receive!J:J,List!B38)</f>
        <v>0</v>
      </c>
      <c r="AC38" s="60">
        <f>SUMIFS(Delivery!K:K,Delivery!C:C,4,Delivery!I:I,List!B38)</f>
        <v>0</v>
      </c>
      <c r="AD38" s="60">
        <f t="shared" si="3"/>
        <v>3</v>
      </c>
      <c r="AE38" s="60">
        <f>SUMIFS(Inventory!$L:$L,Inventory!$G:$G,4,Inventory!$J:$J,List!B38)</f>
        <v>3</v>
      </c>
      <c r="AF38" s="60">
        <f>SUMIFS(Receive!$L:$L,Receive!$C:$C,5,Receive!$J:$J,List!B38)</f>
        <v>0</v>
      </c>
      <c r="AG38" s="60">
        <f>SUMIFS(Delivery!$K:$K,Delivery!$C:$C,5,Delivery!$I:$I,List!B38)</f>
        <v>0</v>
      </c>
      <c r="AH38" s="60">
        <f t="shared" si="4"/>
        <v>3</v>
      </c>
      <c r="AI38" s="60">
        <f>SUMIFS(Inventory!$L:$L,Inventory!$G:$G,5,Inventory!$J:$J,List!B38)</f>
        <v>3</v>
      </c>
      <c r="AJ38" s="60">
        <f>SUMIFS(Receive!$L:$L,Receive!$C:$C,6,Receive!$J:$J,List!B38)</f>
        <v>0</v>
      </c>
      <c r="AK38" s="60">
        <f>SUMIFS(Delivery!$K:$K,Delivery!$C:$C,6,Delivery!$I:$I,List!B38)</f>
        <v>0</v>
      </c>
      <c r="AL38" s="60">
        <f t="shared" si="5"/>
        <v>3</v>
      </c>
      <c r="AM38" s="60">
        <f>SUMIFS(Inventory!$L:$L,Inventory!$G:$G,6,Inventory!$J:$J,List!B38)</f>
        <v>0</v>
      </c>
      <c r="AN38" s="60">
        <f>SUMIFS(Receive!$L:$L,Receive!$C:$C,7,Receive!$J:$J,List!B38)</f>
        <v>0</v>
      </c>
      <c r="AO38" s="60">
        <f>SUMIFS(Delivery!$K:$K,Delivery!$C:$C,7,Delivery!$I:$I,List!B38)</f>
        <v>0</v>
      </c>
      <c r="AP38" s="60">
        <f t="shared" si="6"/>
        <v>3</v>
      </c>
      <c r="AQ38" s="60">
        <f>SUMIFS(Inventory!$L:$L,Inventory!$G:$G,7,Inventory!$J:$J,List!B38)</f>
        <v>0</v>
      </c>
      <c r="AR38" s="60">
        <f>SUMIFS(Receive!$L:$L,Receive!$C:$C,8,Receive!$J:$J,List!B38)</f>
        <v>0</v>
      </c>
      <c r="AS38" s="60">
        <f>SUMIFS(Delivery!$K:$K,Delivery!$C:$C,8,Delivery!$I:$I,List!B38)</f>
        <v>0</v>
      </c>
      <c r="AT38" s="60">
        <f t="shared" si="7"/>
        <v>3</v>
      </c>
      <c r="AU38" s="60">
        <f>SUMIFS(Inventory!$L:$L,Inventory!$G:$G,8,Inventory!$J:$J,List!B38)</f>
        <v>0</v>
      </c>
      <c r="AV38" s="60">
        <f>SUMIFS(Receive!$L:$L,Receive!$C:$C,9,Receive!$J:$J,List!B38)</f>
        <v>0</v>
      </c>
      <c r="AW38" s="60">
        <f>SUMIFS(Delivery!$K:$K,Delivery!$C:$C,9,Delivery!$I:$I,List!B38)</f>
        <v>0</v>
      </c>
      <c r="AX38" s="60">
        <f t="shared" si="8"/>
        <v>3</v>
      </c>
      <c r="AY38" s="60">
        <f>SUMIFS(Inventory!$L:$L,Inventory!$G:$G,9,Inventory!$J:$J,List!B38)</f>
        <v>0</v>
      </c>
      <c r="AZ38" s="60">
        <f>SUMIFS(Receive!$L:$L,Receive!$C:$C,10,Receive!$J:$J,List!B38)</f>
        <v>0</v>
      </c>
      <c r="BA38" s="60">
        <f>SUMIFS(Delivery!$K:$K,Delivery!$C:$C,10,Delivery!$I:$I,List!B38)</f>
        <v>0</v>
      </c>
      <c r="BB38" s="60">
        <f t="shared" si="9"/>
        <v>3</v>
      </c>
      <c r="BC38" s="60">
        <f>SUMIFS(Inventory!$L:$L,Inventory!$G:$G,10,Inventory!$J:$J,List!B38)</f>
        <v>0</v>
      </c>
      <c r="BD38" s="60">
        <f>SUMIFS(Receive!$L:$L,Receive!$C:$C,11,Receive!$J:$J,List!B38)</f>
        <v>0</v>
      </c>
      <c r="BE38" s="60">
        <f>SUMIFS(Delivery!$K:$K,Delivery!$C:$C,11,Delivery!$I:$I,List!B38)</f>
        <v>0</v>
      </c>
      <c r="BF38" s="60">
        <f t="shared" si="10"/>
        <v>3</v>
      </c>
      <c r="BG38" s="60">
        <f>SUMIFS(Inventory!$L:$L,Inventory!$G:$G,11,Inventory!$J:$J,List!B38)</f>
        <v>0</v>
      </c>
      <c r="BH38" s="60">
        <f>SUMIFS(Receive!$L:$L,Receive!$C:$C,12,Receive!$J:$J,List!B38)</f>
        <v>0</v>
      </c>
      <c r="BI38" s="60">
        <f>SUMIFS(Delivery!$K:$K,Delivery!$C:$C,12,Delivery!$I:$I,List!B38)</f>
        <v>0</v>
      </c>
      <c r="BJ38" s="60">
        <f t="shared" si="11"/>
        <v>3</v>
      </c>
      <c r="BK38" s="60">
        <f>SUMIFS(Inventory!$L:$L,Inventory!$G:$G,12,Inventory!$J:$J,List!B38)</f>
        <v>0</v>
      </c>
    </row>
    <row r="39" spans="1:63" x14ac:dyDescent="0.25">
      <c r="A39" s="56">
        <f t="shared" si="12"/>
        <v>38</v>
      </c>
      <c r="B39" s="57" t="s">
        <v>58</v>
      </c>
      <c r="C39" s="58" t="str">
        <f>IFERROR(VLOOKUP(B39,Config!$A:$B,2,0),"")</f>
        <v>Ổ khóa locker</v>
      </c>
      <c r="D39" s="64">
        <v>16000</v>
      </c>
      <c r="E39" s="65">
        <f>D39/'Exchange rate'!$C$2</f>
        <v>0.69012695748041553</v>
      </c>
      <c r="F39" s="58" t="str">
        <f>IFERROR(VLOOKUP(B39,Config!$A:$D,4,0),"")</f>
        <v>Toàn Thịnh</v>
      </c>
      <c r="G39" s="58" t="str">
        <f>IFERROR(VLOOKUP(B39,Config!$A:$E,5,0),"")</f>
        <v>Toàn Thịnh</v>
      </c>
      <c r="H39" s="58">
        <f>IFERROR(VLOOKUP(B39,Config!$A:$F,6,0),"")</f>
        <v>0</v>
      </c>
      <c r="I39" s="58">
        <v>1</v>
      </c>
      <c r="J39" s="58" t="str">
        <f>IFERROR(VLOOKUP(B39,Config!$A:$G,7,),"")</f>
        <v>Ea</v>
      </c>
      <c r="K39" s="56" t="s">
        <v>555</v>
      </c>
      <c r="L39" s="59">
        <f>IFERROR(VLOOKUP(B39,Config!$A:$C,3,0),"")</f>
        <v>0</v>
      </c>
      <c r="M39" s="56"/>
      <c r="N39" s="56"/>
      <c r="O39" s="60">
        <f>SUMIFS(Inventory!$L:$L,Inventory!$G:$G,2020.12,Inventory!$J:$J,List!B39)</f>
        <v>47</v>
      </c>
      <c r="P39" s="60">
        <f>SUMIFS(Receive!L:L,Receive!C:C,1,Receive!J:J,List!B39)</f>
        <v>0</v>
      </c>
      <c r="Q39" s="60">
        <f>SUMIFS(Delivery!K:K,Delivery!C:C,1,Delivery!I:I,List!B39)</f>
        <v>1</v>
      </c>
      <c r="R39" s="60">
        <f t="shared" si="0"/>
        <v>46</v>
      </c>
      <c r="S39" s="60">
        <f>SUMIFS(Inventory!$L:$L,Inventory!$G:$G,1,Inventory!$J:$J,List!B39)</f>
        <v>46</v>
      </c>
      <c r="T39" s="60">
        <f>SUMIFS(Receive!L:L,Receive!C:C,2,Receive!J:J,List!B39)</f>
        <v>0</v>
      </c>
      <c r="U39" s="60">
        <f>SUMIFS(Delivery!K:K,Delivery!C:C,2,Delivery!I:I,List!B39)</f>
        <v>0</v>
      </c>
      <c r="V39" s="60">
        <f t="shared" si="1"/>
        <v>46</v>
      </c>
      <c r="W39" s="60">
        <f>SUMIFS(Inventory!$L:$L,Inventory!$G:$G,2,Inventory!$J:$J,List!B39)</f>
        <v>46</v>
      </c>
      <c r="X39" s="60">
        <f>SUMIFS(Receive!L:L,Receive!C:C,3,Receive!J:J,List!B39)</f>
        <v>0</v>
      </c>
      <c r="Y39" s="60">
        <f>SUMIFS(Delivery!K:K,Delivery!C:C,3,Delivery!I:I,List!B39)</f>
        <v>2</v>
      </c>
      <c r="Z39" s="60">
        <f t="shared" si="2"/>
        <v>44</v>
      </c>
      <c r="AA39" s="60">
        <f>SUMIFS(Inventory!$L:$L,Inventory!$G:$G,3,Inventory!$J:$J,List!B39)</f>
        <v>44</v>
      </c>
      <c r="AB39" s="60">
        <f>SUMIFS(Receive!L:L,Receive!C:C,4,Receive!J:J,List!B39)</f>
        <v>0</v>
      </c>
      <c r="AC39" s="60">
        <f>SUMIFS(Delivery!K:K,Delivery!C:C,4,Delivery!I:I,List!B39)</f>
        <v>0</v>
      </c>
      <c r="AD39" s="60">
        <f t="shared" si="3"/>
        <v>44</v>
      </c>
      <c r="AE39" s="60">
        <f>SUMIFS(Inventory!$L:$L,Inventory!$G:$G,4,Inventory!$J:$J,List!B39)</f>
        <v>44</v>
      </c>
      <c r="AF39" s="60">
        <f>SUMIFS(Receive!$L:$L,Receive!$C:$C,5,Receive!$J:$J,List!B39)</f>
        <v>0</v>
      </c>
      <c r="AG39" s="60">
        <f>SUMIFS(Delivery!$K:$K,Delivery!$C:$C,5,Delivery!$I:$I,List!B39)</f>
        <v>0</v>
      </c>
      <c r="AH39" s="60">
        <f t="shared" si="4"/>
        <v>44</v>
      </c>
      <c r="AI39" s="60">
        <f>SUMIFS(Inventory!$L:$L,Inventory!$G:$G,5,Inventory!$J:$J,List!B39)</f>
        <v>44</v>
      </c>
      <c r="AJ39" s="60">
        <f>SUMIFS(Receive!$L:$L,Receive!$C:$C,6,Receive!$J:$J,List!B39)</f>
        <v>0</v>
      </c>
      <c r="AK39" s="60">
        <f>SUMIFS(Delivery!$K:$K,Delivery!$C:$C,6,Delivery!$I:$I,List!B39)</f>
        <v>0</v>
      </c>
      <c r="AL39" s="60">
        <f t="shared" si="5"/>
        <v>44</v>
      </c>
      <c r="AM39" s="60">
        <f>SUMIFS(Inventory!$L:$L,Inventory!$G:$G,6,Inventory!$J:$J,List!B39)</f>
        <v>0</v>
      </c>
      <c r="AN39" s="60">
        <f>SUMIFS(Receive!$L:$L,Receive!$C:$C,7,Receive!$J:$J,List!B39)</f>
        <v>0</v>
      </c>
      <c r="AO39" s="60">
        <f>SUMIFS(Delivery!$K:$K,Delivery!$C:$C,7,Delivery!$I:$I,List!B39)</f>
        <v>0</v>
      </c>
      <c r="AP39" s="60">
        <f t="shared" si="6"/>
        <v>44</v>
      </c>
      <c r="AQ39" s="60">
        <f>SUMIFS(Inventory!$L:$L,Inventory!$G:$G,7,Inventory!$J:$J,List!B39)</f>
        <v>0</v>
      </c>
      <c r="AR39" s="60">
        <f>SUMIFS(Receive!$L:$L,Receive!$C:$C,8,Receive!$J:$J,List!B39)</f>
        <v>0</v>
      </c>
      <c r="AS39" s="60">
        <f>SUMIFS(Delivery!$K:$K,Delivery!$C:$C,8,Delivery!$I:$I,List!B39)</f>
        <v>0</v>
      </c>
      <c r="AT39" s="60">
        <f t="shared" si="7"/>
        <v>44</v>
      </c>
      <c r="AU39" s="60">
        <f>SUMIFS(Inventory!$L:$L,Inventory!$G:$G,8,Inventory!$J:$J,List!B39)</f>
        <v>0</v>
      </c>
      <c r="AV39" s="60">
        <f>SUMIFS(Receive!$L:$L,Receive!$C:$C,9,Receive!$J:$J,List!B39)</f>
        <v>0</v>
      </c>
      <c r="AW39" s="60">
        <f>SUMIFS(Delivery!$K:$K,Delivery!$C:$C,9,Delivery!$I:$I,List!B39)</f>
        <v>0</v>
      </c>
      <c r="AX39" s="60">
        <f t="shared" si="8"/>
        <v>44</v>
      </c>
      <c r="AY39" s="60">
        <f>SUMIFS(Inventory!$L:$L,Inventory!$G:$G,9,Inventory!$J:$J,List!B39)</f>
        <v>0</v>
      </c>
      <c r="AZ39" s="60">
        <f>SUMIFS(Receive!$L:$L,Receive!$C:$C,10,Receive!$J:$J,List!B39)</f>
        <v>0</v>
      </c>
      <c r="BA39" s="60">
        <f>SUMIFS(Delivery!$K:$K,Delivery!$C:$C,10,Delivery!$I:$I,List!B39)</f>
        <v>0</v>
      </c>
      <c r="BB39" s="60">
        <f t="shared" si="9"/>
        <v>44</v>
      </c>
      <c r="BC39" s="60">
        <f>SUMIFS(Inventory!$L:$L,Inventory!$G:$G,10,Inventory!$J:$J,List!B39)</f>
        <v>0</v>
      </c>
      <c r="BD39" s="60">
        <f>SUMIFS(Receive!$L:$L,Receive!$C:$C,11,Receive!$J:$J,List!B39)</f>
        <v>0</v>
      </c>
      <c r="BE39" s="60">
        <f>SUMIFS(Delivery!$K:$K,Delivery!$C:$C,11,Delivery!$I:$I,List!B39)</f>
        <v>0</v>
      </c>
      <c r="BF39" s="60">
        <f t="shared" si="10"/>
        <v>44</v>
      </c>
      <c r="BG39" s="60">
        <f>SUMIFS(Inventory!$L:$L,Inventory!$G:$G,11,Inventory!$J:$J,List!B39)</f>
        <v>0</v>
      </c>
      <c r="BH39" s="60">
        <f>SUMIFS(Receive!$L:$L,Receive!$C:$C,12,Receive!$J:$J,List!B39)</f>
        <v>0</v>
      </c>
      <c r="BI39" s="60">
        <f>SUMIFS(Delivery!$K:$K,Delivery!$C:$C,12,Delivery!$I:$I,List!B39)</f>
        <v>0</v>
      </c>
      <c r="BJ39" s="60">
        <f t="shared" si="11"/>
        <v>44</v>
      </c>
      <c r="BK39" s="60">
        <f>SUMIFS(Inventory!$L:$L,Inventory!$G:$G,12,Inventory!$J:$J,List!B39)</f>
        <v>0</v>
      </c>
    </row>
    <row r="40" spans="1:63" x14ac:dyDescent="0.25">
      <c r="A40" s="56">
        <f t="shared" si="12"/>
        <v>39</v>
      </c>
      <c r="B40" s="57" t="s">
        <v>75</v>
      </c>
      <c r="C40" s="58" t="str">
        <f>IFERROR(VLOOKUP(B40,Config!$A:$B,2,0),"")</f>
        <v>Tape in nhãn máy in cầm tay 12mm</v>
      </c>
      <c r="D40" s="64"/>
      <c r="E40" s="65">
        <f>D40/'Exchange rate'!$C$2</f>
        <v>0</v>
      </c>
      <c r="F40" s="58" t="str">
        <f>IFERROR(VLOOKUP(B40,Config!$A:$D,4,0),"")</f>
        <v>FBS</v>
      </c>
      <c r="G40" s="58" t="str">
        <f>IFERROR(VLOOKUP(B40,Config!$A:$E,5,0),"")</f>
        <v>FBS</v>
      </c>
      <c r="H40" s="58">
        <f>IFERROR(VLOOKUP(B40,Config!$A:$F,6,0),"")</f>
        <v>0</v>
      </c>
      <c r="I40" s="58"/>
      <c r="J40" s="58" t="str">
        <f>IFERROR(VLOOKUP(B40,Config!$A:$G,7,),"")</f>
        <v>Reel</v>
      </c>
      <c r="K40" s="56" t="s">
        <v>555</v>
      </c>
      <c r="L40" s="59">
        <f>IFERROR(VLOOKUP(B40,Config!$A:$C,3,0),"")</f>
        <v>0</v>
      </c>
      <c r="M40" s="56"/>
      <c r="N40" s="56"/>
      <c r="O40" s="60">
        <f>SUMIFS(Inventory!$L:$L,Inventory!$G:$G,2020.12,Inventory!$J:$J,List!B40)</f>
        <v>18</v>
      </c>
      <c r="P40" s="60">
        <f>SUMIFS(Receive!L:L,Receive!C:C,1,Receive!J:J,List!B40)</f>
        <v>0</v>
      </c>
      <c r="Q40" s="60">
        <f>SUMIFS(Delivery!K:K,Delivery!C:C,1,Delivery!I:I,List!B40)</f>
        <v>0</v>
      </c>
      <c r="R40" s="60">
        <f t="shared" si="0"/>
        <v>18</v>
      </c>
      <c r="S40" s="60">
        <f>SUMIFS(Inventory!$L:$L,Inventory!$G:$G,1,Inventory!$J:$J,List!B40)</f>
        <v>18</v>
      </c>
      <c r="T40" s="60">
        <f>SUMIFS(Receive!L:L,Receive!C:C,2,Receive!J:J,List!B40)</f>
        <v>0</v>
      </c>
      <c r="U40" s="60">
        <f>SUMIFS(Delivery!K:K,Delivery!C:C,2,Delivery!I:I,List!B40)</f>
        <v>1</v>
      </c>
      <c r="V40" s="60">
        <f t="shared" si="1"/>
        <v>17</v>
      </c>
      <c r="W40" s="60">
        <f>SUMIFS(Inventory!$L:$L,Inventory!$G:$G,2,Inventory!$J:$J,List!B40)</f>
        <v>17</v>
      </c>
      <c r="X40" s="60">
        <f>SUMIFS(Receive!L:L,Receive!C:C,3,Receive!J:J,List!B40)</f>
        <v>0</v>
      </c>
      <c r="Y40" s="60">
        <f>SUMIFS(Delivery!K:K,Delivery!C:C,3,Delivery!I:I,List!B40)</f>
        <v>3</v>
      </c>
      <c r="Z40" s="60">
        <f t="shared" si="2"/>
        <v>14</v>
      </c>
      <c r="AA40" s="60">
        <f>SUMIFS(Inventory!$L:$L,Inventory!$G:$G,3,Inventory!$J:$J,List!B40)</f>
        <v>14</v>
      </c>
      <c r="AB40" s="60">
        <f>SUMIFS(Receive!L:L,Receive!C:C,4,Receive!J:J,List!B40)</f>
        <v>0</v>
      </c>
      <c r="AC40" s="60">
        <f>SUMIFS(Delivery!K:K,Delivery!C:C,4,Delivery!I:I,List!B40)</f>
        <v>3</v>
      </c>
      <c r="AD40" s="60">
        <f t="shared" si="3"/>
        <v>11</v>
      </c>
      <c r="AE40" s="60">
        <f>SUMIFS(Inventory!$L:$L,Inventory!$G:$G,4,Inventory!$J:$J,List!B40)</f>
        <v>11</v>
      </c>
      <c r="AF40" s="60">
        <f>SUMIFS(Receive!$L:$L,Receive!$C:$C,5,Receive!$J:$J,List!B40)</f>
        <v>0</v>
      </c>
      <c r="AG40" s="60">
        <f>SUMIFS(Delivery!$K:$K,Delivery!$C:$C,5,Delivery!$I:$I,List!B40)</f>
        <v>5</v>
      </c>
      <c r="AH40" s="60">
        <f t="shared" si="4"/>
        <v>6</v>
      </c>
      <c r="AI40" s="60">
        <f>SUMIFS(Inventory!$L:$L,Inventory!$G:$G,5,Inventory!$J:$J,List!B40)</f>
        <v>6</v>
      </c>
      <c r="AJ40" s="60">
        <f>SUMIFS(Receive!$L:$L,Receive!$C:$C,6,Receive!$J:$J,List!B40)</f>
        <v>0</v>
      </c>
      <c r="AK40" s="60">
        <f>SUMIFS(Delivery!$K:$K,Delivery!$C:$C,6,Delivery!$I:$I,List!B40)</f>
        <v>0</v>
      </c>
      <c r="AL40" s="60">
        <f t="shared" si="5"/>
        <v>6</v>
      </c>
      <c r="AM40" s="60">
        <f>SUMIFS(Inventory!$L:$L,Inventory!$G:$G,6,Inventory!$J:$J,List!B40)</f>
        <v>0</v>
      </c>
      <c r="AN40" s="60">
        <f>SUMIFS(Receive!$L:$L,Receive!$C:$C,7,Receive!$J:$J,List!B40)</f>
        <v>0</v>
      </c>
      <c r="AO40" s="60">
        <f>SUMIFS(Delivery!$K:$K,Delivery!$C:$C,7,Delivery!$I:$I,List!B40)</f>
        <v>0</v>
      </c>
      <c r="AP40" s="60">
        <f t="shared" si="6"/>
        <v>6</v>
      </c>
      <c r="AQ40" s="60">
        <f>SUMIFS(Inventory!$L:$L,Inventory!$G:$G,7,Inventory!$J:$J,List!B40)</f>
        <v>0</v>
      </c>
      <c r="AR40" s="60">
        <f>SUMIFS(Receive!$L:$L,Receive!$C:$C,8,Receive!$J:$J,List!B40)</f>
        <v>0</v>
      </c>
      <c r="AS40" s="60">
        <f>SUMIFS(Delivery!$K:$K,Delivery!$C:$C,8,Delivery!$I:$I,List!B40)</f>
        <v>0</v>
      </c>
      <c r="AT40" s="60">
        <f t="shared" si="7"/>
        <v>6</v>
      </c>
      <c r="AU40" s="60">
        <f>SUMIFS(Inventory!$L:$L,Inventory!$G:$G,8,Inventory!$J:$J,List!B40)</f>
        <v>0</v>
      </c>
      <c r="AV40" s="60">
        <f>SUMIFS(Receive!$L:$L,Receive!$C:$C,9,Receive!$J:$J,List!B40)</f>
        <v>0</v>
      </c>
      <c r="AW40" s="60">
        <f>SUMIFS(Delivery!$K:$K,Delivery!$C:$C,9,Delivery!$I:$I,List!B40)</f>
        <v>0</v>
      </c>
      <c r="AX40" s="60">
        <f t="shared" si="8"/>
        <v>6</v>
      </c>
      <c r="AY40" s="60">
        <f>SUMIFS(Inventory!$L:$L,Inventory!$G:$G,9,Inventory!$J:$J,List!B40)</f>
        <v>0</v>
      </c>
      <c r="AZ40" s="60">
        <f>SUMIFS(Receive!$L:$L,Receive!$C:$C,10,Receive!$J:$J,List!B40)</f>
        <v>0</v>
      </c>
      <c r="BA40" s="60">
        <f>SUMIFS(Delivery!$K:$K,Delivery!$C:$C,10,Delivery!$I:$I,List!B40)</f>
        <v>0</v>
      </c>
      <c r="BB40" s="60">
        <f t="shared" si="9"/>
        <v>6</v>
      </c>
      <c r="BC40" s="60">
        <f>SUMIFS(Inventory!$L:$L,Inventory!$G:$G,10,Inventory!$J:$J,List!B40)</f>
        <v>0</v>
      </c>
      <c r="BD40" s="60">
        <f>SUMIFS(Receive!$L:$L,Receive!$C:$C,11,Receive!$J:$J,List!B40)</f>
        <v>0</v>
      </c>
      <c r="BE40" s="60">
        <f>SUMIFS(Delivery!$K:$K,Delivery!$C:$C,11,Delivery!$I:$I,List!B40)</f>
        <v>0</v>
      </c>
      <c r="BF40" s="60">
        <f t="shared" si="10"/>
        <v>6</v>
      </c>
      <c r="BG40" s="60">
        <f>SUMIFS(Inventory!$L:$L,Inventory!$G:$G,11,Inventory!$J:$J,List!B40)</f>
        <v>0</v>
      </c>
      <c r="BH40" s="60">
        <f>SUMIFS(Receive!$L:$L,Receive!$C:$C,12,Receive!$J:$J,List!B40)</f>
        <v>0</v>
      </c>
      <c r="BI40" s="60">
        <f>SUMIFS(Delivery!$K:$K,Delivery!$C:$C,12,Delivery!$I:$I,List!B40)</f>
        <v>0</v>
      </c>
      <c r="BJ40" s="60">
        <f t="shared" si="11"/>
        <v>6</v>
      </c>
      <c r="BK40" s="60">
        <f>SUMIFS(Inventory!$L:$L,Inventory!$G:$G,12,Inventory!$J:$J,List!B40)</f>
        <v>0</v>
      </c>
    </row>
    <row r="41" spans="1:63" x14ac:dyDescent="0.25">
      <c r="A41" s="56">
        <f t="shared" si="12"/>
        <v>40</v>
      </c>
      <c r="B41" s="57" t="s">
        <v>76</v>
      </c>
      <c r="C41" s="58" t="str">
        <f>IFERROR(VLOOKUP(B41,Config!$A:$B,2,0),"")</f>
        <v>Tape in nhãn máy in cầm tay 18mm</v>
      </c>
      <c r="D41" s="64"/>
      <c r="E41" s="65">
        <f>D41/'Exchange rate'!$C$2</f>
        <v>0</v>
      </c>
      <c r="F41" s="58" t="str">
        <f>IFERROR(VLOOKUP(B41,Config!$A:$D,4,0),"")</f>
        <v>FBS</v>
      </c>
      <c r="G41" s="58" t="str">
        <f>IFERROR(VLOOKUP(B41,Config!$A:$E,5,0),"")</f>
        <v>FBS</v>
      </c>
      <c r="H41" s="58">
        <f>IFERROR(VLOOKUP(B41,Config!$A:$F,6,0),"")</f>
        <v>0</v>
      </c>
      <c r="I41" s="58"/>
      <c r="J41" s="58" t="str">
        <f>IFERROR(VLOOKUP(B41,Config!$A:$G,7,),"")</f>
        <v>Reel</v>
      </c>
      <c r="K41" s="56" t="s">
        <v>555</v>
      </c>
      <c r="L41" s="59">
        <f>IFERROR(VLOOKUP(B41,Config!$A:$C,3,0),"")</f>
        <v>0</v>
      </c>
      <c r="M41" s="56"/>
      <c r="N41" s="56"/>
      <c r="O41" s="60">
        <f>SUMIFS(Inventory!$L:$L,Inventory!$G:$G,2020.12,Inventory!$J:$J,List!B41)</f>
        <v>0</v>
      </c>
      <c r="P41" s="60">
        <f>SUMIFS(Receive!L:L,Receive!C:C,1,Receive!J:J,List!B41)</f>
        <v>0</v>
      </c>
      <c r="Q41" s="60">
        <f>SUMIFS(Delivery!K:K,Delivery!C:C,1,Delivery!I:I,List!B41)</f>
        <v>0</v>
      </c>
      <c r="R41" s="60">
        <f t="shared" si="0"/>
        <v>0</v>
      </c>
      <c r="S41" s="60">
        <f>SUMIFS(Inventory!$L:$L,Inventory!$G:$G,1,Inventory!$J:$J,List!B41)</f>
        <v>0</v>
      </c>
      <c r="T41" s="60">
        <f>SUMIFS(Receive!L:L,Receive!C:C,2,Receive!J:J,List!B41)</f>
        <v>0</v>
      </c>
      <c r="U41" s="60">
        <f>SUMIFS(Delivery!K:K,Delivery!C:C,2,Delivery!I:I,List!B41)</f>
        <v>0</v>
      </c>
      <c r="V41" s="60">
        <f t="shared" si="1"/>
        <v>0</v>
      </c>
      <c r="W41" s="60">
        <f>SUMIFS(Inventory!$L:$L,Inventory!$G:$G,2,Inventory!$J:$J,List!B41)</f>
        <v>0</v>
      </c>
      <c r="X41" s="60">
        <f>SUMIFS(Receive!L:L,Receive!C:C,3,Receive!J:J,List!B41)</f>
        <v>0</v>
      </c>
      <c r="Y41" s="60">
        <f>SUMIFS(Delivery!K:K,Delivery!C:C,3,Delivery!I:I,List!B41)</f>
        <v>0</v>
      </c>
      <c r="Z41" s="60">
        <f t="shared" si="2"/>
        <v>0</v>
      </c>
      <c r="AA41" s="60">
        <f>SUMIFS(Inventory!$L:$L,Inventory!$G:$G,3,Inventory!$J:$J,List!B41)</f>
        <v>0</v>
      </c>
      <c r="AB41" s="60">
        <f>SUMIFS(Receive!L:L,Receive!C:C,4,Receive!J:J,List!B41)</f>
        <v>0</v>
      </c>
      <c r="AC41" s="60">
        <f>SUMIFS(Delivery!K:K,Delivery!C:C,4,Delivery!I:I,List!B41)</f>
        <v>0</v>
      </c>
      <c r="AD41" s="60">
        <f t="shared" si="3"/>
        <v>0</v>
      </c>
      <c r="AE41" s="60">
        <f>SUMIFS(Inventory!$L:$L,Inventory!$G:$G,4,Inventory!$J:$J,List!B41)</f>
        <v>0</v>
      </c>
      <c r="AF41" s="60">
        <f>SUMIFS(Receive!$L:$L,Receive!$C:$C,5,Receive!$J:$J,List!B41)</f>
        <v>0</v>
      </c>
      <c r="AG41" s="60">
        <f>SUMIFS(Delivery!$K:$K,Delivery!$C:$C,5,Delivery!$I:$I,List!B41)</f>
        <v>0</v>
      </c>
      <c r="AH41" s="60">
        <f t="shared" si="4"/>
        <v>0</v>
      </c>
      <c r="AI41" s="60">
        <f>SUMIFS(Inventory!$L:$L,Inventory!$G:$G,5,Inventory!$J:$J,List!B41)</f>
        <v>0</v>
      </c>
      <c r="AJ41" s="60">
        <f>SUMIFS(Receive!$L:$L,Receive!$C:$C,6,Receive!$J:$J,List!B41)</f>
        <v>0</v>
      </c>
      <c r="AK41" s="60">
        <f>SUMIFS(Delivery!$K:$K,Delivery!$C:$C,6,Delivery!$I:$I,List!B41)</f>
        <v>0</v>
      </c>
      <c r="AL41" s="60">
        <f t="shared" si="5"/>
        <v>0</v>
      </c>
      <c r="AM41" s="60">
        <f>SUMIFS(Inventory!$L:$L,Inventory!$G:$G,6,Inventory!$J:$J,List!B41)</f>
        <v>0</v>
      </c>
      <c r="AN41" s="60">
        <f>SUMIFS(Receive!$L:$L,Receive!$C:$C,7,Receive!$J:$J,List!B41)</f>
        <v>0</v>
      </c>
      <c r="AO41" s="60">
        <f>SUMIFS(Delivery!$K:$K,Delivery!$C:$C,7,Delivery!$I:$I,List!B41)</f>
        <v>0</v>
      </c>
      <c r="AP41" s="60">
        <f t="shared" si="6"/>
        <v>0</v>
      </c>
      <c r="AQ41" s="60">
        <f>SUMIFS(Inventory!$L:$L,Inventory!$G:$G,7,Inventory!$J:$J,List!B41)</f>
        <v>0</v>
      </c>
      <c r="AR41" s="60">
        <f>SUMIFS(Receive!$L:$L,Receive!$C:$C,8,Receive!$J:$J,List!B41)</f>
        <v>0</v>
      </c>
      <c r="AS41" s="60">
        <f>SUMIFS(Delivery!$K:$K,Delivery!$C:$C,8,Delivery!$I:$I,List!B41)</f>
        <v>0</v>
      </c>
      <c r="AT41" s="60">
        <f t="shared" si="7"/>
        <v>0</v>
      </c>
      <c r="AU41" s="60">
        <f>SUMIFS(Inventory!$L:$L,Inventory!$G:$G,8,Inventory!$J:$J,List!B41)</f>
        <v>0</v>
      </c>
      <c r="AV41" s="60">
        <f>SUMIFS(Receive!$L:$L,Receive!$C:$C,9,Receive!$J:$J,List!B41)</f>
        <v>0</v>
      </c>
      <c r="AW41" s="60">
        <f>SUMIFS(Delivery!$K:$K,Delivery!$C:$C,9,Delivery!$I:$I,List!B41)</f>
        <v>0</v>
      </c>
      <c r="AX41" s="60">
        <f t="shared" si="8"/>
        <v>0</v>
      </c>
      <c r="AY41" s="60">
        <f>SUMIFS(Inventory!$L:$L,Inventory!$G:$G,9,Inventory!$J:$J,List!B41)</f>
        <v>0</v>
      </c>
      <c r="AZ41" s="60">
        <f>SUMIFS(Receive!$L:$L,Receive!$C:$C,10,Receive!$J:$J,List!B41)</f>
        <v>0</v>
      </c>
      <c r="BA41" s="60">
        <f>SUMIFS(Delivery!$K:$K,Delivery!$C:$C,10,Delivery!$I:$I,List!B41)</f>
        <v>0</v>
      </c>
      <c r="BB41" s="60">
        <f t="shared" si="9"/>
        <v>0</v>
      </c>
      <c r="BC41" s="60">
        <f>SUMIFS(Inventory!$L:$L,Inventory!$G:$G,10,Inventory!$J:$J,List!B41)</f>
        <v>0</v>
      </c>
      <c r="BD41" s="60">
        <f>SUMIFS(Receive!$L:$L,Receive!$C:$C,11,Receive!$J:$J,List!B41)</f>
        <v>0</v>
      </c>
      <c r="BE41" s="60">
        <f>SUMIFS(Delivery!$K:$K,Delivery!$C:$C,11,Delivery!$I:$I,List!B41)</f>
        <v>0</v>
      </c>
      <c r="BF41" s="60">
        <f t="shared" si="10"/>
        <v>0</v>
      </c>
      <c r="BG41" s="60">
        <f>SUMIFS(Inventory!$L:$L,Inventory!$G:$G,11,Inventory!$J:$J,List!B41)</f>
        <v>0</v>
      </c>
      <c r="BH41" s="60">
        <f>SUMIFS(Receive!$L:$L,Receive!$C:$C,12,Receive!$J:$J,List!B41)</f>
        <v>0</v>
      </c>
      <c r="BI41" s="60">
        <f>SUMIFS(Delivery!$K:$K,Delivery!$C:$C,12,Delivery!$I:$I,List!B41)</f>
        <v>0</v>
      </c>
      <c r="BJ41" s="60">
        <f t="shared" si="11"/>
        <v>0</v>
      </c>
      <c r="BK41" s="60">
        <f>SUMIFS(Inventory!$L:$L,Inventory!$G:$G,12,Inventory!$J:$J,List!B41)</f>
        <v>0</v>
      </c>
    </row>
    <row r="42" spans="1:63" x14ac:dyDescent="0.25">
      <c r="A42" s="56">
        <f t="shared" si="12"/>
        <v>41</v>
      </c>
      <c r="B42" s="57" t="s">
        <v>77</v>
      </c>
      <c r="C42" s="58" t="str">
        <f>IFERROR(VLOOKUP(B42,Config!$A:$B,2,0),"")</f>
        <v>Tape in nhãn máy in cầm tay 24mm</v>
      </c>
      <c r="D42" s="64">
        <v>610000</v>
      </c>
      <c r="E42" s="65">
        <f>D42/'Exchange rate'!$C$2</f>
        <v>26.31109025394084</v>
      </c>
      <c r="F42" s="58" t="str">
        <f>IFERROR(VLOOKUP(B42,Config!$A:$D,4,0),"")</f>
        <v>FBS</v>
      </c>
      <c r="G42" s="58" t="str">
        <f>IFERROR(VLOOKUP(B42,Config!$A:$E,5,0),"")</f>
        <v>FBS</v>
      </c>
      <c r="H42" s="58">
        <f>IFERROR(VLOOKUP(B42,Config!$A:$F,6,0),"")</f>
        <v>0</v>
      </c>
      <c r="I42" s="58"/>
      <c r="J42" s="58" t="str">
        <f>IFERROR(VLOOKUP(B42,Config!$A:$G,7,),"")</f>
        <v>Reel</v>
      </c>
      <c r="K42" s="56" t="s">
        <v>555</v>
      </c>
      <c r="L42" s="59">
        <f>IFERROR(VLOOKUP(B42,Config!$A:$C,3,0),"")</f>
        <v>0</v>
      </c>
      <c r="M42" s="56"/>
      <c r="N42" s="56"/>
      <c r="O42" s="60">
        <f>SUMIFS(Inventory!$L:$L,Inventory!$G:$G,2020.12,Inventory!$J:$J,List!B42)</f>
        <v>4</v>
      </c>
      <c r="P42" s="60">
        <f>SUMIFS(Receive!L:L,Receive!C:C,1,Receive!J:J,List!B42)</f>
        <v>0</v>
      </c>
      <c r="Q42" s="60">
        <f>SUMIFS(Delivery!K:K,Delivery!C:C,1,Delivery!I:I,List!B42)</f>
        <v>1</v>
      </c>
      <c r="R42" s="60">
        <f t="shared" si="0"/>
        <v>3</v>
      </c>
      <c r="S42" s="60">
        <f>SUMIFS(Inventory!$L:$L,Inventory!$G:$G,1,Inventory!$J:$J,List!B42)</f>
        <v>3</v>
      </c>
      <c r="T42" s="60">
        <f>SUMIFS(Receive!L:L,Receive!C:C,2,Receive!J:J,List!B42)</f>
        <v>0</v>
      </c>
      <c r="U42" s="60">
        <f>SUMIFS(Delivery!K:K,Delivery!C:C,2,Delivery!I:I,List!B42)</f>
        <v>0</v>
      </c>
      <c r="V42" s="60">
        <f t="shared" si="1"/>
        <v>3</v>
      </c>
      <c r="W42" s="60">
        <f>SUMIFS(Inventory!$L:$L,Inventory!$G:$G,2,Inventory!$J:$J,List!B42)</f>
        <v>3</v>
      </c>
      <c r="X42" s="60">
        <f>SUMIFS(Receive!L:L,Receive!C:C,3,Receive!J:J,List!B42)</f>
        <v>0</v>
      </c>
      <c r="Y42" s="60">
        <f>SUMIFS(Delivery!K:K,Delivery!C:C,3,Delivery!I:I,List!B42)</f>
        <v>0</v>
      </c>
      <c r="Z42" s="60">
        <f t="shared" si="2"/>
        <v>3</v>
      </c>
      <c r="AA42" s="60">
        <f>SUMIFS(Inventory!$L:$L,Inventory!$G:$G,3,Inventory!$J:$J,List!B42)</f>
        <v>3</v>
      </c>
      <c r="AB42" s="60">
        <f>SUMIFS(Receive!L:L,Receive!C:C,4,Receive!J:J,List!B42)</f>
        <v>0</v>
      </c>
      <c r="AC42" s="60">
        <f>SUMIFS(Delivery!K:K,Delivery!C:C,4,Delivery!I:I,List!B42)</f>
        <v>0</v>
      </c>
      <c r="AD42" s="60">
        <f t="shared" si="3"/>
        <v>3</v>
      </c>
      <c r="AE42" s="60">
        <f>SUMIFS(Inventory!$L:$L,Inventory!$G:$G,4,Inventory!$J:$J,List!B42)</f>
        <v>3</v>
      </c>
      <c r="AF42" s="60">
        <f>SUMIFS(Receive!$L:$L,Receive!$C:$C,5,Receive!$J:$J,List!B42)</f>
        <v>0</v>
      </c>
      <c r="AG42" s="60">
        <f>SUMIFS(Delivery!$K:$K,Delivery!$C:$C,5,Delivery!$I:$I,List!B42)</f>
        <v>3</v>
      </c>
      <c r="AH42" s="60">
        <f t="shared" si="4"/>
        <v>0</v>
      </c>
      <c r="AI42" s="60">
        <f>SUMIFS(Inventory!$L:$L,Inventory!$G:$G,5,Inventory!$J:$J,List!B42)</f>
        <v>0</v>
      </c>
      <c r="AJ42" s="60">
        <f>SUMIFS(Receive!$L:$L,Receive!$C:$C,6,Receive!$J:$J,List!B42)</f>
        <v>0</v>
      </c>
      <c r="AK42" s="60">
        <f>SUMIFS(Delivery!$K:$K,Delivery!$C:$C,6,Delivery!$I:$I,List!B42)</f>
        <v>0</v>
      </c>
      <c r="AL42" s="60">
        <f t="shared" si="5"/>
        <v>0</v>
      </c>
      <c r="AM42" s="60">
        <f>SUMIFS(Inventory!$L:$L,Inventory!$G:$G,6,Inventory!$J:$J,List!B42)</f>
        <v>0</v>
      </c>
      <c r="AN42" s="60">
        <f>SUMIFS(Receive!$L:$L,Receive!$C:$C,7,Receive!$J:$J,List!B42)</f>
        <v>0</v>
      </c>
      <c r="AO42" s="60">
        <f>SUMIFS(Delivery!$K:$K,Delivery!$C:$C,7,Delivery!$I:$I,List!B42)</f>
        <v>0</v>
      </c>
      <c r="AP42" s="60">
        <f t="shared" si="6"/>
        <v>0</v>
      </c>
      <c r="AQ42" s="60">
        <f>SUMIFS(Inventory!$L:$L,Inventory!$G:$G,7,Inventory!$J:$J,List!B42)</f>
        <v>0</v>
      </c>
      <c r="AR42" s="60">
        <f>SUMIFS(Receive!$L:$L,Receive!$C:$C,8,Receive!$J:$J,List!B42)</f>
        <v>0</v>
      </c>
      <c r="AS42" s="60">
        <f>SUMIFS(Delivery!$K:$K,Delivery!$C:$C,8,Delivery!$I:$I,List!B42)</f>
        <v>0</v>
      </c>
      <c r="AT42" s="60">
        <f t="shared" si="7"/>
        <v>0</v>
      </c>
      <c r="AU42" s="60">
        <f>SUMIFS(Inventory!$L:$L,Inventory!$G:$G,8,Inventory!$J:$J,List!B42)</f>
        <v>0</v>
      </c>
      <c r="AV42" s="60">
        <f>SUMIFS(Receive!$L:$L,Receive!$C:$C,9,Receive!$J:$J,List!B42)</f>
        <v>0</v>
      </c>
      <c r="AW42" s="60">
        <f>SUMIFS(Delivery!$K:$K,Delivery!$C:$C,9,Delivery!$I:$I,List!B42)</f>
        <v>0</v>
      </c>
      <c r="AX42" s="60">
        <f t="shared" si="8"/>
        <v>0</v>
      </c>
      <c r="AY42" s="60">
        <f>SUMIFS(Inventory!$L:$L,Inventory!$G:$G,9,Inventory!$J:$J,List!B42)</f>
        <v>0</v>
      </c>
      <c r="AZ42" s="60">
        <f>SUMIFS(Receive!$L:$L,Receive!$C:$C,10,Receive!$J:$J,List!B42)</f>
        <v>0</v>
      </c>
      <c r="BA42" s="60">
        <f>SUMIFS(Delivery!$K:$K,Delivery!$C:$C,10,Delivery!$I:$I,List!B42)</f>
        <v>0</v>
      </c>
      <c r="BB42" s="60">
        <f t="shared" si="9"/>
        <v>0</v>
      </c>
      <c r="BC42" s="60">
        <f>SUMIFS(Inventory!$L:$L,Inventory!$G:$G,10,Inventory!$J:$J,List!B42)</f>
        <v>0</v>
      </c>
      <c r="BD42" s="60">
        <f>SUMIFS(Receive!$L:$L,Receive!$C:$C,11,Receive!$J:$J,List!B42)</f>
        <v>0</v>
      </c>
      <c r="BE42" s="60">
        <f>SUMIFS(Delivery!$K:$K,Delivery!$C:$C,11,Delivery!$I:$I,List!B42)</f>
        <v>0</v>
      </c>
      <c r="BF42" s="60">
        <f t="shared" si="10"/>
        <v>0</v>
      </c>
      <c r="BG42" s="60">
        <f>SUMIFS(Inventory!$L:$L,Inventory!$G:$G,11,Inventory!$J:$J,List!B42)</f>
        <v>0</v>
      </c>
      <c r="BH42" s="60">
        <f>SUMIFS(Receive!$L:$L,Receive!$C:$C,12,Receive!$J:$J,List!B42)</f>
        <v>0</v>
      </c>
      <c r="BI42" s="60">
        <f>SUMIFS(Delivery!$K:$K,Delivery!$C:$C,12,Delivery!$I:$I,List!B42)</f>
        <v>0</v>
      </c>
      <c r="BJ42" s="60">
        <f t="shared" si="11"/>
        <v>0</v>
      </c>
      <c r="BK42" s="60">
        <f>SUMIFS(Inventory!$L:$L,Inventory!$G:$G,12,Inventory!$J:$J,List!B42)</f>
        <v>0</v>
      </c>
    </row>
    <row r="43" spans="1:63" x14ac:dyDescent="0.25">
      <c r="A43" s="56">
        <f t="shared" si="12"/>
        <v>42</v>
      </c>
      <c r="B43" s="57" t="s">
        <v>78</v>
      </c>
      <c r="C43" s="58" t="str">
        <f>IFERROR(VLOOKUP(B43,Config!$A:$B,2,0),"")</f>
        <v>Bóng đèn</v>
      </c>
      <c r="D43" s="64"/>
      <c r="E43" s="65">
        <f>D43/'Exchange rate'!$C$2</f>
        <v>0</v>
      </c>
      <c r="F43" s="58">
        <f>IFERROR(VLOOKUP(B43,Config!$A:$D,4,0),"")</f>
        <v>0</v>
      </c>
      <c r="G43" s="58">
        <f>IFERROR(VLOOKUP(B43,Config!$A:$E,5,0),"")</f>
        <v>0</v>
      </c>
      <c r="H43" s="58">
        <f>IFERROR(VLOOKUP(B43,Config!$A:$F,6,0),"")</f>
        <v>0</v>
      </c>
      <c r="I43" s="58">
        <v>1</v>
      </c>
      <c r="J43" s="58" t="str">
        <f>IFERROR(VLOOKUP(B43,Config!$A:$G,7,),"")</f>
        <v>Ea</v>
      </c>
      <c r="K43" s="56" t="s">
        <v>555</v>
      </c>
      <c r="L43" s="59">
        <f>IFERROR(VLOOKUP(B43,Config!$A:$C,3,0),"")</f>
        <v>0</v>
      </c>
      <c r="M43" s="56"/>
      <c r="N43" s="56"/>
      <c r="O43" s="60">
        <f>SUMIFS(Inventory!$L:$L,Inventory!$G:$G,2020.12,Inventory!$J:$J,List!B43)</f>
        <v>16</v>
      </c>
      <c r="P43" s="60">
        <f>SUMIFS(Receive!L:L,Receive!C:C,1,Receive!J:J,List!B43)</f>
        <v>0</v>
      </c>
      <c r="Q43" s="60">
        <f>SUMIFS(Delivery!K:K,Delivery!C:C,1,Delivery!I:I,List!B43)</f>
        <v>0</v>
      </c>
      <c r="R43" s="60">
        <f t="shared" si="0"/>
        <v>16</v>
      </c>
      <c r="S43" s="60">
        <f>SUMIFS(Inventory!$L:$L,Inventory!$G:$G,1,Inventory!$J:$J,List!B43)</f>
        <v>16</v>
      </c>
      <c r="T43" s="60">
        <f>SUMIFS(Receive!L:L,Receive!C:C,2,Receive!J:J,List!B43)</f>
        <v>0</v>
      </c>
      <c r="U43" s="60">
        <f>SUMIFS(Delivery!K:K,Delivery!C:C,2,Delivery!I:I,List!B43)</f>
        <v>0</v>
      </c>
      <c r="V43" s="60">
        <f t="shared" si="1"/>
        <v>16</v>
      </c>
      <c r="W43" s="60">
        <f>SUMIFS(Inventory!$L:$L,Inventory!$G:$G,2,Inventory!$J:$J,List!B43)</f>
        <v>16</v>
      </c>
      <c r="X43" s="60">
        <f>SUMIFS(Receive!L:L,Receive!C:C,3,Receive!J:J,List!B43)</f>
        <v>0</v>
      </c>
      <c r="Y43" s="60">
        <f>SUMIFS(Delivery!K:K,Delivery!C:C,3,Delivery!I:I,List!B43)</f>
        <v>0</v>
      </c>
      <c r="Z43" s="60">
        <f t="shared" si="2"/>
        <v>16</v>
      </c>
      <c r="AA43" s="60">
        <f>SUMIFS(Inventory!$L:$L,Inventory!$G:$G,3,Inventory!$J:$J,List!B43)</f>
        <v>16</v>
      </c>
      <c r="AB43" s="60">
        <f>SUMIFS(Receive!L:L,Receive!C:C,4,Receive!J:J,List!B43)</f>
        <v>0</v>
      </c>
      <c r="AC43" s="60">
        <f>SUMIFS(Delivery!K:K,Delivery!C:C,4,Delivery!I:I,List!B43)</f>
        <v>0</v>
      </c>
      <c r="AD43" s="60">
        <f t="shared" si="3"/>
        <v>16</v>
      </c>
      <c r="AE43" s="60">
        <f>SUMIFS(Inventory!$L:$L,Inventory!$G:$G,4,Inventory!$J:$J,List!B43)</f>
        <v>16</v>
      </c>
      <c r="AF43" s="60">
        <f>SUMIFS(Receive!$L:$L,Receive!$C:$C,5,Receive!$J:$J,List!B43)</f>
        <v>0</v>
      </c>
      <c r="AG43" s="60">
        <f>SUMIFS(Delivery!$K:$K,Delivery!$C:$C,5,Delivery!$I:$I,List!B43)</f>
        <v>0</v>
      </c>
      <c r="AH43" s="60">
        <f t="shared" si="4"/>
        <v>16</v>
      </c>
      <c r="AI43" s="60">
        <f>SUMIFS(Inventory!$L:$L,Inventory!$G:$G,5,Inventory!$J:$J,List!B43)</f>
        <v>16</v>
      </c>
      <c r="AJ43" s="60">
        <f>SUMIFS(Receive!$L:$L,Receive!$C:$C,6,Receive!$J:$J,List!B43)</f>
        <v>0</v>
      </c>
      <c r="AK43" s="60">
        <f>SUMIFS(Delivery!$K:$K,Delivery!$C:$C,6,Delivery!$I:$I,List!B43)</f>
        <v>0</v>
      </c>
      <c r="AL43" s="60">
        <f t="shared" si="5"/>
        <v>16</v>
      </c>
      <c r="AM43" s="60">
        <f>SUMIFS(Inventory!$L:$L,Inventory!$G:$G,6,Inventory!$J:$J,List!B43)</f>
        <v>0</v>
      </c>
      <c r="AN43" s="60">
        <f>SUMIFS(Receive!$L:$L,Receive!$C:$C,7,Receive!$J:$J,List!B43)</f>
        <v>0</v>
      </c>
      <c r="AO43" s="60">
        <f>SUMIFS(Delivery!$K:$K,Delivery!$C:$C,7,Delivery!$I:$I,List!B43)</f>
        <v>0</v>
      </c>
      <c r="AP43" s="60">
        <f t="shared" si="6"/>
        <v>16</v>
      </c>
      <c r="AQ43" s="60">
        <f>SUMIFS(Inventory!$L:$L,Inventory!$G:$G,7,Inventory!$J:$J,List!B43)</f>
        <v>0</v>
      </c>
      <c r="AR43" s="60">
        <f>SUMIFS(Receive!$L:$L,Receive!$C:$C,8,Receive!$J:$J,List!B43)</f>
        <v>0</v>
      </c>
      <c r="AS43" s="60">
        <f>SUMIFS(Delivery!$K:$K,Delivery!$C:$C,8,Delivery!$I:$I,List!B43)</f>
        <v>0</v>
      </c>
      <c r="AT43" s="60">
        <f t="shared" si="7"/>
        <v>16</v>
      </c>
      <c r="AU43" s="60">
        <f>SUMIFS(Inventory!$L:$L,Inventory!$G:$G,8,Inventory!$J:$J,List!B43)</f>
        <v>0</v>
      </c>
      <c r="AV43" s="60">
        <f>SUMIFS(Receive!$L:$L,Receive!$C:$C,9,Receive!$J:$J,List!B43)</f>
        <v>0</v>
      </c>
      <c r="AW43" s="60">
        <f>SUMIFS(Delivery!$K:$K,Delivery!$C:$C,9,Delivery!$I:$I,List!B43)</f>
        <v>0</v>
      </c>
      <c r="AX43" s="60">
        <f t="shared" si="8"/>
        <v>16</v>
      </c>
      <c r="AY43" s="60">
        <f>SUMIFS(Inventory!$L:$L,Inventory!$G:$G,9,Inventory!$J:$J,List!B43)</f>
        <v>0</v>
      </c>
      <c r="AZ43" s="60">
        <f>SUMIFS(Receive!$L:$L,Receive!$C:$C,10,Receive!$J:$J,List!B43)</f>
        <v>0</v>
      </c>
      <c r="BA43" s="60">
        <f>SUMIFS(Delivery!$K:$K,Delivery!$C:$C,10,Delivery!$I:$I,List!B43)</f>
        <v>0</v>
      </c>
      <c r="BB43" s="60">
        <f t="shared" si="9"/>
        <v>16</v>
      </c>
      <c r="BC43" s="60">
        <f>SUMIFS(Inventory!$L:$L,Inventory!$G:$G,10,Inventory!$J:$J,List!B43)</f>
        <v>0</v>
      </c>
      <c r="BD43" s="60">
        <f>SUMIFS(Receive!$L:$L,Receive!$C:$C,11,Receive!$J:$J,List!B43)</f>
        <v>0</v>
      </c>
      <c r="BE43" s="60">
        <f>SUMIFS(Delivery!$K:$K,Delivery!$C:$C,11,Delivery!$I:$I,List!B43)</f>
        <v>0</v>
      </c>
      <c r="BF43" s="60">
        <f t="shared" si="10"/>
        <v>16</v>
      </c>
      <c r="BG43" s="60">
        <f>SUMIFS(Inventory!$L:$L,Inventory!$G:$G,11,Inventory!$J:$J,List!B43)</f>
        <v>0</v>
      </c>
      <c r="BH43" s="60">
        <f>SUMIFS(Receive!$L:$L,Receive!$C:$C,12,Receive!$J:$J,List!B43)</f>
        <v>0</v>
      </c>
      <c r="BI43" s="60">
        <f>SUMIFS(Delivery!$K:$K,Delivery!$C:$C,12,Delivery!$I:$I,List!B43)</f>
        <v>0</v>
      </c>
      <c r="BJ43" s="60">
        <f t="shared" si="11"/>
        <v>16</v>
      </c>
      <c r="BK43" s="60">
        <f>SUMIFS(Inventory!$L:$L,Inventory!$G:$G,12,Inventory!$J:$J,List!B43)</f>
        <v>0</v>
      </c>
    </row>
    <row r="44" spans="1:63" ht="15.75" customHeight="1" x14ac:dyDescent="0.25">
      <c r="A44" s="56">
        <f t="shared" si="12"/>
        <v>43</v>
      </c>
      <c r="B44" s="57" t="s">
        <v>79</v>
      </c>
      <c r="C44" s="58" t="str">
        <f>IFERROR(VLOOKUP(B44,Config!$A:$B,2,0),"")</f>
        <v>Lọ đựng cồn IPA</v>
      </c>
      <c r="D44" s="64">
        <v>22000</v>
      </c>
      <c r="E44" s="65">
        <f>D44/'Exchange rate'!$C$2</f>
        <v>0.94892456653557133</v>
      </c>
      <c r="F44" s="58" t="str">
        <f>IFERROR(VLOOKUP(B44,Config!$A:$D,4,0),"")</f>
        <v>Toàn Thịnh</v>
      </c>
      <c r="G44" s="58" t="str">
        <f>IFERROR(VLOOKUP(B44,Config!$A:$E,5,0),"")</f>
        <v>Toàn Thịnh</v>
      </c>
      <c r="H44" s="58">
        <f>IFERROR(VLOOKUP(B44,Config!$A:$F,6,0),"")</f>
        <v>0</v>
      </c>
      <c r="I44" s="58">
        <v>1</v>
      </c>
      <c r="J44" s="58" t="str">
        <f>IFERROR(VLOOKUP(B44,Config!$A:$G,7,),"")</f>
        <v>Ea</v>
      </c>
      <c r="K44" s="56" t="s">
        <v>555</v>
      </c>
      <c r="L44" s="59">
        <f>IFERROR(VLOOKUP(B44,Config!$A:$C,3,0),"")</f>
        <v>0</v>
      </c>
      <c r="M44" s="56"/>
      <c r="N44" s="56" t="s">
        <v>299</v>
      </c>
      <c r="O44" s="60">
        <f>SUMIFS(Inventory!$L:$L,Inventory!$G:$G,2020.12,Inventory!$J:$J,List!B44)</f>
        <v>9</v>
      </c>
      <c r="P44" s="60">
        <f>SUMIFS(Receive!L:L,Receive!C:C,1,Receive!J:J,List!B44)</f>
        <v>0</v>
      </c>
      <c r="Q44" s="60">
        <f>SUMIFS(Delivery!K:K,Delivery!C:C,1,Delivery!I:I,List!B44)</f>
        <v>4</v>
      </c>
      <c r="R44" s="60">
        <f t="shared" si="0"/>
        <v>5</v>
      </c>
      <c r="S44" s="60">
        <f>SUMIFS(Inventory!$L:$L,Inventory!$G:$G,1,Inventory!$J:$J,List!B44)</f>
        <v>5</v>
      </c>
      <c r="T44" s="60">
        <f>SUMIFS(Receive!L:L,Receive!C:C,2,Receive!J:J,List!B44)</f>
        <v>0</v>
      </c>
      <c r="U44" s="60">
        <f>SUMIFS(Delivery!K:K,Delivery!C:C,2,Delivery!I:I,List!B44)</f>
        <v>0</v>
      </c>
      <c r="V44" s="60">
        <f t="shared" si="1"/>
        <v>5</v>
      </c>
      <c r="W44" s="60">
        <f>SUMIFS(Inventory!$L:$L,Inventory!$G:$G,2,Inventory!$J:$J,List!B44)</f>
        <v>5</v>
      </c>
      <c r="X44" s="60">
        <f>SUMIFS(Receive!L:L,Receive!C:C,3,Receive!J:J,List!B44)</f>
        <v>0</v>
      </c>
      <c r="Y44" s="60">
        <f>SUMIFS(Delivery!K:K,Delivery!C:C,3,Delivery!I:I,List!B44)</f>
        <v>0</v>
      </c>
      <c r="Z44" s="60">
        <f t="shared" si="2"/>
        <v>5</v>
      </c>
      <c r="AA44" s="60">
        <f>SUMIFS(Inventory!$L:$L,Inventory!$G:$G,3,Inventory!$J:$J,List!B44)</f>
        <v>5</v>
      </c>
      <c r="AB44" s="60">
        <f>SUMIFS(Receive!L:L,Receive!C:C,4,Receive!J:J,List!B44)</f>
        <v>0</v>
      </c>
      <c r="AC44" s="60">
        <f>SUMIFS(Delivery!K:K,Delivery!C:C,4,Delivery!I:I,List!B44)</f>
        <v>0</v>
      </c>
      <c r="AD44" s="60">
        <f t="shared" si="3"/>
        <v>5</v>
      </c>
      <c r="AE44" s="60">
        <f>SUMIFS(Inventory!$L:$L,Inventory!$G:$G,4,Inventory!$J:$J,List!B44)</f>
        <v>5</v>
      </c>
      <c r="AF44" s="60">
        <f>SUMIFS(Receive!$L:$L,Receive!$C:$C,5,Receive!$J:$J,List!B44)</f>
        <v>10</v>
      </c>
      <c r="AG44" s="60">
        <f>SUMIFS(Delivery!$K:$K,Delivery!$C:$C,5,Delivery!$I:$I,List!B44)</f>
        <v>2</v>
      </c>
      <c r="AH44" s="60">
        <f t="shared" si="4"/>
        <v>13</v>
      </c>
      <c r="AI44" s="60">
        <f>SUMIFS(Inventory!$L:$L,Inventory!$G:$G,5,Inventory!$J:$J,List!B44)</f>
        <v>13</v>
      </c>
      <c r="AJ44" s="60">
        <f>SUMIFS(Receive!$L:$L,Receive!$C:$C,6,Receive!$J:$J,List!B44)</f>
        <v>0</v>
      </c>
      <c r="AK44" s="60">
        <f>SUMIFS(Delivery!$K:$K,Delivery!$C:$C,6,Delivery!$I:$I,List!B44)</f>
        <v>0</v>
      </c>
      <c r="AL44" s="60">
        <f t="shared" si="5"/>
        <v>13</v>
      </c>
      <c r="AM44" s="60">
        <f>SUMIFS(Inventory!$L:$L,Inventory!$G:$G,6,Inventory!$J:$J,List!B44)</f>
        <v>0</v>
      </c>
      <c r="AN44" s="60">
        <f>SUMIFS(Receive!$L:$L,Receive!$C:$C,7,Receive!$J:$J,List!B44)</f>
        <v>0</v>
      </c>
      <c r="AO44" s="60">
        <f>SUMIFS(Delivery!$K:$K,Delivery!$C:$C,7,Delivery!$I:$I,List!B44)</f>
        <v>0</v>
      </c>
      <c r="AP44" s="60">
        <f t="shared" si="6"/>
        <v>13</v>
      </c>
      <c r="AQ44" s="60">
        <f>SUMIFS(Inventory!$L:$L,Inventory!$G:$G,7,Inventory!$J:$J,List!B44)</f>
        <v>0</v>
      </c>
      <c r="AR44" s="60">
        <f>SUMIFS(Receive!$L:$L,Receive!$C:$C,8,Receive!$J:$J,List!B44)</f>
        <v>0</v>
      </c>
      <c r="AS44" s="60">
        <f>SUMIFS(Delivery!$K:$K,Delivery!$C:$C,8,Delivery!$I:$I,List!B44)</f>
        <v>0</v>
      </c>
      <c r="AT44" s="60">
        <f t="shared" si="7"/>
        <v>13</v>
      </c>
      <c r="AU44" s="60">
        <f>SUMIFS(Inventory!$L:$L,Inventory!$G:$G,8,Inventory!$J:$J,List!B44)</f>
        <v>0</v>
      </c>
      <c r="AV44" s="60">
        <f>SUMIFS(Receive!$L:$L,Receive!$C:$C,9,Receive!$J:$J,List!B44)</f>
        <v>0</v>
      </c>
      <c r="AW44" s="60">
        <f>SUMIFS(Delivery!$K:$K,Delivery!$C:$C,9,Delivery!$I:$I,List!B44)</f>
        <v>0</v>
      </c>
      <c r="AX44" s="60">
        <f t="shared" si="8"/>
        <v>13</v>
      </c>
      <c r="AY44" s="60">
        <f>SUMIFS(Inventory!$L:$L,Inventory!$G:$G,9,Inventory!$J:$J,List!B44)</f>
        <v>0</v>
      </c>
      <c r="AZ44" s="60">
        <f>SUMIFS(Receive!$L:$L,Receive!$C:$C,10,Receive!$J:$J,List!B44)</f>
        <v>0</v>
      </c>
      <c r="BA44" s="60">
        <f>SUMIFS(Delivery!$K:$K,Delivery!$C:$C,10,Delivery!$I:$I,List!B44)</f>
        <v>0</v>
      </c>
      <c r="BB44" s="60">
        <f t="shared" si="9"/>
        <v>13</v>
      </c>
      <c r="BC44" s="60">
        <f>SUMIFS(Inventory!$L:$L,Inventory!$G:$G,10,Inventory!$J:$J,List!B44)</f>
        <v>0</v>
      </c>
      <c r="BD44" s="60">
        <f>SUMIFS(Receive!$L:$L,Receive!$C:$C,11,Receive!$J:$J,List!B44)</f>
        <v>0</v>
      </c>
      <c r="BE44" s="60">
        <f>SUMIFS(Delivery!$K:$K,Delivery!$C:$C,11,Delivery!$I:$I,List!B44)</f>
        <v>0</v>
      </c>
      <c r="BF44" s="60">
        <f t="shared" si="10"/>
        <v>13</v>
      </c>
      <c r="BG44" s="60">
        <f>SUMIFS(Inventory!$L:$L,Inventory!$G:$G,11,Inventory!$J:$J,List!B44)</f>
        <v>0</v>
      </c>
      <c r="BH44" s="60">
        <f>SUMIFS(Receive!$L:$L,Receive!$C:$C,12,Receive!$J:$J,List!B44)</f>
        <v>0</v>
      </c>
      <c r="BI44" s="60">
        <f>SUMIFS(Delivery!$K:$K,Delivery!$C:$C,12,Delivery!$I:$I,List!B44)</f>
        <v>0</v>
      </c>
      <c r="BJ44" s="60">
        <f t="shared" si="11"/>
        <v>13</v>
      </c>
      <c r="BK44" s="60">
        <f>SUMIFS(Inventory!$L:$L,Inventory!$G:$G,12,Inventory!$J:$J,List!B44)</f>
        <v>0</v>
      </c>
    </row>
    <row r="45" spans="1:63" x14ac:dyDescent="0.25">
      <c r="A45" s="56">
        <f t="shared" si="12"/>
        <v>44</v>
      </c>
      <c r="B45" s="57" t="s">
        <v>80</v>
      </c>
      <c r="C45" s="58" t="str">
        <f>IFERROR(VLOOKUP(B45,Config!$A:$B,2,0),"")</f>
        <v>Gá kẹp file tài liệu</v>
      </c>
      <c r="D45" s="64"/>
      <c r="E45" s="65">
        <f>D45/'Exchange rate'!$C$2</f>
        <v>0</v>
      </c>
      <c r="F45" s="58">
        <f>IFERROR(VLOOKUP(B45,Config!$A:$D,4,0),"")</f>
        <v>0</v>
      </c>
      <c r="G45" s="58">
        <f>IFERROR(VLOOKUP(B45,Config!$A:$E,5,0),"")</f>
        <v>0</v>
      </c>
      <c r="H45" s="58">
        <f>IFERROR(VLOOKUP(B45,Config!$A:$F,6,0),"")</f>
        <v>0</v>
      </c>
      <c r="I45" s="58">
        <v>1</v>
      </c>
      <c r="J45" s="58" t="str">
        <f>IFERROR(VLOOKUP(B45,Config!$A:$G,7,),"")</f>
        <v>Ea</v>
      </c>
      <c r="K45" s="56" t="s">
        <v>555</v>
      </c>
      <c r="L45" s="59">
        <f>IFERROR(VLOOKUP(B45,Config!$A:$C,3,0),"")</f>
        <v>0</v>
      </c>
      <c r="M45" s="56"/>
      <c r="N45" s="56"/>
      <c r="O45" s="60">
        <f>SUMIFS(Inventory!$L:$L,Inventory!$G:$G,2020.12,Inventory!$J:$J,List!B45)</f>
        <v>35</v>
      </c>
      <c r="P45" s="60">
        <f>SUMIFS(Receive!L:L,Receive!C:C,1,Receive!J:J,List!B45)</f>
        <v>0</v>
      </c>
      <c r="Q45" s="60">
        <f>SUMIFS(Delivery!K:K,Delivery!C:C,1,Delivery!I:I,List!B45)</f>
        <v>0</v>
      </c>
      <c r="R45" s="60">
        <f t="shared" si="0"/>
        <v>35</v>
      </c>
      <c r="S45" s="60">
        <f>SUMIFS(Inventory!$L:$L,Inventory!$G:$G,1,Inventory!$J:$J,List!B45)</f>
        <v>35</v>
      </c>
      <c r="T45" s="60">
        <f>SUMIFS(Receive!L:L,Receive!C:C,2,Receive!J:J,List!B45)</f>
        <v>0</v>
      </c>
      <c r="U45" s="60">
        <f>SUMIFS(Delivery!K:K,Delivery!C:C,2,Delivery!I:I,List!B45)</f>
        <v>0</v>
      </c>
      <c r="V45" s="60">
        <f t="shared" si="1"/>
        <v>35</v>
      </c>
      <c r="W45" s="60">
        <f>SUMIFS(Inventory!$L:$L,Inventory!$G:$G,2,Inventory!$J:$J,List!B45)</f>
        <v>35</v>
      </c>
      <c r="X45" s="60">
        <f>SUMIFS(Receive!L:L,Receive!C:C,3,Receive!J:J,List!B45)</f>
        <v>0</v>
      </c>
      <c r="Y45" s="60">
        <f>SUMIFS(Delivery!K:K,Delivery!C:C,3,Delivery!I:I,List!B45)</f>
        <v>0</v>
      </c>
      <c r="Z45" s="60">
        <f t="shared" si="2"/>
        <v>35</v>
      </c>
      <c r="AA45" s="60">
        <f>SUMIFS(Inventory!$L:$L,Inventory!$G:$G,3,Inventory!$J:$J,List!B45)</f>
        <v>35</v>
      </c>
      <c r="AB45" s="60">
        <f>SUMIFS(Receive!L:L,Receive!C:C,4,Receive!J:J,List!B45)</f>
        <v>0</v>
      </c>
      <c r="AC45" s="60">
        <f>SUMIFS(Delivery!K:K,Delivery!C:C,4,Delivery!I:I,List!B45)</f>
        <v>0</v>
      </c>
      <c r="AD45" s="60">
        <f t="shared" si="3"/>
        <v>35</v>
      </c>
      <c r="AE45" s="60">
        <f>SUMIFS(Inventory!$L:$L,Inventory!$G:$G,4,Inventory!$J:$J,List!B45)</f>
        <v>35</v>
      </c>
      <c r="AF45" s="60">
        <f>SUMIFS(Receive!$L:$L,Receive!$C:$C,5,Receive!$J:$J,List!B45)</f>
        <v>0</v>
      </c>
      <c r="AG45" s="60">
        <f>SUMIFS(Delivery!$K:$K,Delivery!$C:$C,5,Delivery!$I:$I,List!B45)</f>
        <v>0</v>
      </c>
      <c r="AH45" s="60">
        <f t="shared" si="4"/>
        <v>35</v>
      </c>
      <c r="AI45" s="60">
        <f>SUMIFS(Inventory!$L:$L,Inventory!$G:$G,5,Inventory!$J:$J,List!B45)</f>
        <v>35</v>
      </c>
      <c r="AJ45" s="60">
        <f>SUMIFS(Receive!$L:$L,Receive!$C:$C,6,Receive!$J:$J,List!B45)</f>
        <v>0</v>
      </c>
      <c r="AK45" s="60">
        <f>SUMIFS(Delivery!$K:$K,Delivery!$C:$C,6,Delivery!$I:$I,List!B45)</f>
        <v>0</v>
      </c>
      <c r="AL45" s="60">
        <f t="shared" si="5"/>
        <v>35</v>
      </c>
      <c r="AM45" s="60">
        <f>SUMIFS(Inventory!$L:$L,Inventory!$G:$G,6,Inventory!$J:$J,List!B45)</f>
        <v>0</v>
      </c>
      <c r="AN45" s="60">
        <f>SUMIFS(Receive!$L:$L,Receive!$C:$C,7,Receive!$J:$J,List!B45)</f>
        <v>0</v>
      </c>
      <c r="AO45" s="60">
        <f>SUMIFS(Delivery!$K:$K,Delivery!$C:$C,7,Delivery!$I:$I,List!B45)</f>
        <v>0</v>
      </c>
      <c r="AP45" s="60">
        <f t="shared" si="6"/>
        <v>35</v>
      </c>
      <c r="AQ45" s="60">
        <f>SUMIFS(Inventory!$L:$L,Inventory!$G:$G,7,Inventory!$J:$J,List!B45)</f>
        <v>0</v>
      </c>
      <c r="AR45" s="60">
        <f>SUMIFS(Receive!$L:$L,Receive!$C:$C,8,Receive!$J:$J,List!B45)</f>
        <v>0</v>
      </c>
      <c r="AS45" s="60">
        <f>SUMIFS(Delivery!$K:$K,Delivery!$C:$C,8,Delivery!$I:$I,List!B45)</f>
        <v>0</v>
      </c>
      <c r="AT45" s="60">
        <f t="shared" si="7"/>
        <v>35</v>
      </c>
      <c r="AU45" s="60">
        <f>SUMIFS(Inventory!$L:$L,Inventory!$G:$G,8,Inventory!$J:$J,List!B45)</f>
        <v>0</v>
      </c>
      <c r="AV45" s="60">
        <f>SUMIFS(Receive!$L:$L,Receive!$C:$C,9,Receive!$J:$J,List!B45)</f>
        <v>0</v>
      </c>
      <c r="AW45" s="60">
        <f>SUMIFS(Delivery!$K:$K,Delivery!$C:$C,9,Delivery!$I:$I,List!B45)</f>
        <v>0</v>
      </c>
      <c r="AX45" s="60">
        <f t="shared" si="8"/>
        <v>35</v>
      </c>
      <c r="AY45" s="60">
        <f>SUMIFS(Inventory!$L:$L,Inventory!$G:$G,9,Inventory!$J:$J,List!B45)</f>
        <v>0</v>
      </c>
      <c r="AZ45" s="60">
        <f>SUMIFS(Receive!$L:$L,Receive!$C:$C,10,Receive!$J:$J,List!B45)</f>
        <v>0</v>
      </c>
      <c r="BA45" s="60">
        <f>SUMIFS(Delivery!$K:$K,Delivery!$C:$C,10,Delivery!$I:$I,List!B45)</f>
        <v>0</v>
      </c>
      <c r="BB45" s="60">
        <f t="shared" si="9"/>
        <v>35</v>
      </c>
      <c r="BC45" s="60">
        <f>SUMIFS(Inventory!$L:$L,Inventory!$G:$G,10,Inventory!$J:$J,List!B45)</f>
        <v>0</v>
      </c>
      <c r="BD45" s="60">
        <f>SUMIFS(Receive!$L:$L,Receive!$C:$C,11,Receive!$J:$J,List!B45)</f>
        <v>0</v>
      </c>
      <c r="BE45" s="60">
        <f>SUMIFS(Delivery!$K:$K,Delivery!$C:$C,11,Delivery!$I:$I,List!B45)</f>
        <v>0</v>
      </c>
      <c r="BF45" s="60">
        <f t="shared" si="10"/>
        <v>35</v>
      </c>
      <c r="BG45" s="60">
        <f>SUMIFS(Inventory!$L:$L,Inventory!$G:$G,11,Inventory!$J:$J,List!B45)</f>
        <v>0</v>
      </c>
      <c r="BH45" s="60">
        <f>SUMIFS(Receive!$L:$L,Receive!$C:$C,12,Receive!$J:$J,List!B45)</f>
        <v>0</v>
      </c>
      <c r="BI45" s="60">
        <f>SUMIFS(Delivery!$K:$K,Delivery!$C:$C,12,Delivery!$I:$I,List!B45)</f>
        <v>0</v>
      </c>
      <c r="BJ45" s="60">
        <f t="shared" si="11"/>
        <v>35</v>
      </c>
      <c r="BK45" s="60">
        <f>SUMIFS(Inventory!$L:$L,Inventory!$G:$G,12,Inventory!$J:$J,List!B45)</f>
        <v>0</v>
      </c>
    </row>
    <row r="46" spans="1:63" x14ac:dyDescent="0.25">
      <c r="A46" s="56">
        <f t="shared" si="12"/>
        <v>45</v>
      </c>
      <c r="B46" s="57" t="s">
        <v>81</v>
      </c>
      <c r="C46" s="58" t="str">
        <f>IFERROR(VLOOKUP(B46,Config!$A:$B,2,0),"")</f>
        <v>Túi lọc máy hút bụi</v>
      </c>
      <c r="D46" s="64"/>
      <c r="E46" s="65">
        <f>D46/'Exchange rate'!$C$2</f>
        <v>0</v>
      </c>
      <c r="F46" s="58">
        <f>IFERROR(VLOOKUP(B46,Config!$A:$D,4,0),"")</f>
        <v>0</v>
      </c>
      <c r="G46" s="58">
        <f>IFERROR(VLOOKUP(B46,Config!$A:$E,5,0),"")</f>
        <v>0</v>
      </c>
      <c r="H46" s="58">
        <f>IFERROR(VLOOKUP(B46,Config!$A:$F,6,0),"")</f>
        <v>0</v>
      </c>
      <c r="I46" s="58">
        <v>1</v>
      </c>
      <c r="J46" s="58" t="str">
        <f>IFERROR(VLOOKUP(B46,Config!$A:$G,7,),"")</f>
        <v>Ea</v>
      </c>
      <c r="K46" s="56" t="s">
        <v>555</v>
      </c>
      <c r="L46" s="59">
        <f>IFERROR(VLOOKUP(B46,Config!$A:$C,3,0),"")</f>
        <v>0</v>
      </c>
      <c r="M46" s="56"/>
      <c r="N46" s="56"/>
      <c r="O46" s="60">
        <f>SUMIFS(Inventory!$L:$L,Inventory!$G:$G,2020.12,Inventory!$J:$J,List!B46)</f>
        <v>41</v>
      </c>
      <c r="P46" s="60">
        <f>SUMIFS(Receive!L:L,Receive!C:C,1,Receive!J:J,List!B46)</f>
        <v>0</v>
      </c>
      <c r="Q46" s="60">
        <f>SUMIFS(Delivery!K:K,Delivery!C:C,1,Delivery!I:I,List!B46)</f>
        <v>1</v>
      </c>
      <c r="R46" s="60">
        <f t="shared" si="0"/>
        <v>40</v>
      </c>
      <c r="S46" s="60">
        <f>SUMIFS(Inventory!$L:$L,Inventory!$G:$G,1,Inventory!$J:$J,List!B46)</f>
        <v>40</v>
      </c>
      <c r="T46" s="60">
        <f>SUMIFS(Receive!L:L,Receive!C:C,2,Receive!J:J,List!B46)</f>
        <v>0</v>
      </c>
      <c r="U46" s="60">
        <f>SUMIFS(Delivery!K:K,Delivery!C:C,2,Delivery!I:I,List!B46)</f>
        <v>0</v>
      </c>
      <c r="V46" s="60">
        <f t="shared" si="1"/>
        <v>40</v>
      </c>
      <c r="W46" s="60">
        <f>SUMIFS(Inventory!$L:$L,Inventory!$G:$G,2,Inventory!$J:$J,List!B46)</f>
        <v>40</v>
      </c>
      <c r="X46" s="60">
        <f>SUMIFS(Receive!L:L,Receive!C:C,3,Receive!J:J,List!B46)</f>
        <v>0</v>
      </c>
      <c r="Y46" s="60">
        <f>SUMIFS(Delivery!K:K,Delivery!C:C,3,Delivery!I:I,List!B46)</f>
        <v>0</v>
      </c>
      <c r="Z46" s="60">
        <f t="shared" si="2"/>
        <v>40</v>
      </c>
      <c r="AA46" s="60">
        <f>SUMIFS(Inventory!$L:$L,Inventory!$G:$G,3,Inventory!$J:$J,List!B46)</f>
        <v>40</v>
      </c>
      <c r="AB46" s="60">
        <f>SUMIFS(Receive!L:L,Receive!C:C,4,Receive!J:J,List!B46)</f>
        <v>0</v>
      </c>
      <c r="AC46" s="60">
        <f>SUMIFS(Delivery!K:K,Delivery!C:C,4,Delivery!I:I,List!B46)</f>
        <v>0</v>
      </c>
      <c r="AD46" s="60">
        <f t="shared" si="3"/>
        <v>40</v>
      </c>
      <c r="AE46" s="60">
        <f>SUMIFS(Inventory!$L:$L,Inventory!$G:$G,4,Inventory!$J:$J,List!B46)</f>
        <v>40</v>
      </c>
      <c r="AF46" s="60">
        <f>SUMIFS(Receive!$L:$L,Receive!$C:$C,5,Receive!$J:$J,List!B46)</f>
        <v>0</v>
      </c>
      <c r="AG46" s="60">
        <f>SUMIFS(Delivery!$K:$K,Delivery!$C:$C,5,Delivery!$I:$I,List!B46)</f>
        <v>0</v>
      </c>
      <c r="AH46" s="60">
        <f t="shared" si="4"/>
        <v>40</v>
      </c>
      <c r="AI46" s="60">
        <f>SUMIFS(Inventory!$L:$L,Inventory!$G:$G,5,Inventory!$J:$J,List!B46)</f>
        <v>40</v>
      </c>
      <c r="AJ46" s="60">
        <f>SUMIFS(Receive!$L:$L,Receive!$C:$C,6,Receive!$J:$J,List!B46)</f>
        <v>0</v>
      </c>
      <c r="AK46" s="60">
        <f>SUMIFS(Delivery!$K:$K,Delivery!$C:$C,6,Delivery!$I:$I,List!B46)</f>
        <v>0</v>
      </c>
      <c r="AL46" s="60">
        <f t="shared" si="5"/>
        <v>40</v>
      </c>
      <c r="AM46" s="60">
        <f>SUMIFS(Inventory!$L:$L,Inventory!$G:$G,6,Inventory!$J:$J,List!B46)</f>
        <v>0</v>
      </c>
      <c r="AN46" s="60">
        <f>SUMIFS(Receive!$L:$L,Receive!$C:$C,7,Receive!$J:$J,List!B46)</f>
        <v>0</v>
      </c>
      <c r="AO46" s="60">
        <f>SUMIFS(Delivery!$K:$K,Delivery!$C:$C,7,Delivery!$I:$I,List!B46)</f>
        <v>0</v>
      </c>
      <c r="AP46" s="60">
        <f t="shared" si="6"/>
        <v>40</v>
      </c>
      <c r="AQ46" s="60">
        <f>SUMIFS(Inventory!$L:$L,Inventory!$G:$G,7,Inventory!$J:$J,List!B46)</f>
        <v>0</v>
      </c>
      <c r="AR46" s="60">
        <f>SUMIFS(Receive!$L:$L,Receive!$C:$C,8,Receive!$J:$J,List!B46)</f>
        <v>0</v>
      </c>
      <c r="AS46" s="60">
        <f>SUMIFS(Delivery!$K:$K,Delivery!$C:$C,8,Delivery!$I:$I,List!B46)</f>
        <v>0</v>
      </c>
      <c r="AT46" s="60">
        <f t="shared" si="7"/>
        <v>40</v>
      </c>
      <c r="AU46" s="60">
        <f>SUMIFS(Inventory!$L:$L,Inventory!$G:$G,8,Inventory!$J:$J,List!B46)</f>
        <v>0</v>
      </c>
      <c r="AV46" s="60">
        <f>SUMIFS(Receive!$L:$L,Receive!$C:$C,9,Receive!$J:$J,List!B46)</f>
        <v>0</v>
      </c>
      <c r="AW46" s="60">
        <f>SUMIFS(Delivery!$K:$K,Delivery!$C:$C,9,Delivery!$I:$I,List!B46)</f>
        <v>0</v>
      </c>
      <c r="AX46" s="60">
        <f t="shared" si="8"/>
        <v>40</v>
      </c>
      <c r="AY46" s="60">
        <f>SUMIFS(Inventory!$L:$L,Inventory!$G:$G,9,Inventory!$J:$J,List!B46)</f>
        <v>0</v>
      </c>
      <c r="AZ46" s="60">
        <f>SUMIFS(Receive!$L:$L,Receive!$C:$C,10,Receive!$J:$J,List!B46)</f>
        <v>0</v>
      </c>
      <c r="BA46" s="60">
        <f>SUMIFS(Delivery!$K:$K,Delivery!$C:$C,10,Delivery!$I:$I,List!B46)</f>
        <v>0</v>
      </c>
      <c r="BB46" s="60">
        <f t="shared" si="9"/>
        <v>40</v>
      </c>
      <c r="BC46" s="60">
        <f>SUMIFS(Inventory!$L:$L,Inventory!$G:$G,10,Inventory!$J:$J,List!B46)</f>
        <v>0</v>
      </c>
      <c r="BD46" s="60">
        <f>SUMIFS(Receive!$L:$L,Receive!$C:$C,11,Receive!$J:$J,List!B46)</f>
        <v>0</v>
      </c>
      <c r="BE46" s="60">
        <f>SUMIFS(Delivery!$K:$K,Delivery!$C:$C,11,Delivery!$I:$I,List!B46)</f>
        <v>0</v>
      </c>
      <c r="BF46" s="60">
        <f t="shared" si="10"/>
        <v>40</v>
      </c>
      <c r="BG46" s="60">
        <f>SUMIFS(Inventory!$L:$L,Inventory!$G:$G,11,Inventory!$J:$J,List!B46)</f>
        <v>0</v>
      </c>
      <c r="BH46" s="60">
        <f>SUMIFS(Receive!$L:$L,Receive!$C:$C,12,Receive!$J:$J,List!B46)</f>
        <v>0</v>
      </c>
      <c r="BI46" s="60">
        <f>SUMIFS(Delivery!$K:$K,Delivery!$C:$C,12,Delivery!$I:$I,List!B46)</f>
        <v>0</v>
      </c>
      <c r="BJ46" s="60">
        <f t="shared" si="11"/>
        <v>40</v>
      </c>
      <c r="BK46" s="60">
        <f>SUMIFS(Inventory!$L:$L,Inventory!$G:$G,12,Inventory!$J:$J,List!B46)</f>
        <v>0</v>
      </c>
    </row>
    <row r="47" spans="1:63" x14ac:dyDescent="0.25">
      <c r="A47" s="56">
        <f t="shared" si="12"/>
        <v>46</v>
      </c>
      <c r="B47" s="57" t="s">
        <v>82</v>
      </c>
      <c r="C47" s="58" t="str">
        <f>IFERROR(VLOOKUP(B47,Config!$A:$B,2,0),"")</f>
        <v>Túi rác máy hút bụi</v>
      </c>
      <c r="D47" s="64">
        <v>156000</v>
      </c>
      <c r="E47" s="65">
        <f>D47/'Exchange rate'!$C$2</f>
        <v>6.7287378354340515</v>
      </c>
      <c r="F47" s="58" t="str">
        <f>IFERROR(VLOOKUP(B47,Config!$A:$D,4,0),"")</f>
        <v>Khánh An</v>
      </c>
      <c r="G47" s="58" t="str">
        <f>IFERROR(VLOOKUP(B47,Config!$A:$E,5,0),"")</f>
        <v>Khánh An</v>
      </c>
      <c r="H47" s="58">
        <f>IFERROR(VLOOKUP(B47,Config!$A:$F,6,0),"")</f>
        <v>0</v>
      </c>
      <c r="I47" s="58">
        <v>1</v>
      </c>
      <c r="J47" s="58" t="str">
        <f>IFERROR(VLOOKUP(B47,Config!$A:$G,7,),"")</f>
        <v>Ea</v>
      </c>
      <c r="K47" s="56" t="s">
        <v>555</v>
      </c>
      <c r="L47" s="59">
        <f>IFERROR(VLOOKUP(B47,Config!$A:$C,3,0),"")</f>
        <v>0</v>
      </c>
      <c r="M47" s="56"/>
      <c r="N47" s="56"/>
      <c r="O47" s="60">
        <f>SUMIFS(Inventory!$L:$L,Inventory!$G:$G,2020.12,Inventory!$J:$J,List!B47)</f>
        <v>18</v>
      </c>
      <c r="P47" s="60">
        <f>SUMIFS(Receive!L:L,Receive!C:C,1,Receive!J:J,List!B47)</f>
        <v>0</v>
      </c>
      <c r="Q47" s="60">
        <f>SUMIFS(Delivery!K:K,Delivery!C:C,1,Delivery!I:I,List!B47)</f>
        <v>0</v>
      </c>
      <c r="R47" s="60">
        <f t="shared" si="0"/>
        <v>18</v>
      </c>
      <c r="S47" s="60">
        <f>SUMIFS(Inventory!$L:$L,Inventory!$G:$G,1,Inventory!$J:$J,List!B47)</f>
        <v>18</v>
      </c>
      <c r="T47" s="60">
        <f>SUMIFS(Receive!L:L,Receive!C:C,2,Receive!J:J,List!B47)</f>
        <v>0</v>
      </c>
      <c r="U47" s="60">
        <f>SUMIFS(Delivery!K:K,Delivery!C:C,2,Delivery!I:I,List!B47)</f>
        <v>0</v>
      </c>
      <c r="V47" s="60">
        <f t="shared" si="1"/>
        <v>18</v>
      </c>
      <c r="W47" s="60">
        <f>SUMIFS(Inventory!$L:$L,Inventory!$G:$G,2,Inventory!$J:$J,List!B47)</f>
        <v>18</v>
      </c>
      <c r="X47" s="60">
        <f>SUMIFS(Receive!L:L,Receive!C:C,3,Receive!J:J,List!B47)</f>
        <v>0</v>
      </c>
      <c r="Y47" s="60">
        <f>SUMIFS(Delivery!K:K,Delivery!C:C,3,Delivery!I:I,List!B47)</f>
        <v>0</v>
      </c>
      <c r="Z47" s="60">
        <f t="shared" si="2"/>
        <v>18</v>
      </c>
      <c r="AA47" s="60">
        <f>SUMIFS(Inventory!$L:$L,Inventory!$G:$G,3,Inventory!$J:$J,List!B47)</f>
        <v>18</v>
      </c>
      <c r="AB47" s="60">
        <f>SUMIFS(Receive!L:L,Receive!C:C,4,Receive!J:J,List!B47)</f>
        <v>0</v>
      </c>
      <c r="AC47" s="60">
        <f>SUMIFS(Delivery!K:K,Delivery!C:C,4,Delivery!I:I,List!B47)</f>
        <v>0</v>
      </c>
      <c r="AD47" s="60">
        <f t="shared" si="3"/>
        <v>18</v>
      </c>
      <c r="AE47" s="60">
        <f>SUMIFS(Inventory!$L:$L,Inventory!$G:$G,4,Inventory!$J:$J,List!B47)</f>
        <v>18</v>
      </c>
      <c r="AF47" s="60">
        <f>SUMIFS(Receive!$L:$L,Receive!$C:$C,5,Receive!$J:$J,List!B47)</f>
        <v>0</v>
      </c>
      <c r="AG47" s="60">
        <f>SUMIFS(Delivery!$K:$K,Delivery!$C:$C,5,Delivery!$I:$I,List!B47)</f>
        <v>0</v>
      </c>
      <c r="AH47" s="60">
        <f t="shared" si="4"/>
        <v>18</v>
      </c>
      <c r="AI47" s="60">
        <f>SUMIFS(Inventory!$L:$L,Inventory!$G:$G,5,Inventory!$J:$J,List!B47)</f>
        <v>18</v>
      </c>
      <c r="AJ47" s="60">
        <f>SUMIFS(Receive!$L:$L,Receive!$C:$C,6,Receive!$J:$J,List!B47)</f>
        <v>0</v>
      </c>
      <c r="AK47" s="60">
        <f>SUMIFS(Delivery!$K:$K,Delivery!$C:$C,6,Delivery!$I:$I,List!B47)</f>
        <v>0</v>
      </c>
      <c r="AL47" s="60">
        <f t="shared" si="5"/>
        <v>18</v>
      </c>
      <c r="AM47" s="60">
        <f>SUMIFS(Inventory!$L:$L,Inventory!$G:$G,6,Inventory!$J:$J,List!B47)</f>
        <v>0</v>
      </c>
      <c r="AN47" s="60">
        <f>SUMIFS(Receive!$L:$L,Receive!$C:$C,7,Receive!$J:$J,List!B47)</f>
        <v>0</v>
      </c>
      <c r="AO47" s="60">
        <f>SUMIFS(Delivery!$K:$K,Delivery!$C:$C,7,Delivery!$I:$I,List!B47)</f>
        <v>0</v>
      </c>
      <c r="AP47" s="60">
        <f t="shared" si="6"/>
        <v>18</v>
      </c>
      <c r="AQ47" s="60">
        <f>SUMIFS(Inventory!$L:$L,Inventory!$G:$G,7,Inventory!$J:$J,List!B47)</f>
        <v>0</v>
      </c>
      <c r="AR47" s="60">
        <f>SUMIFS(Receive!$L:$L,Receive!$C:$C,8,Receive!$J:$J,List!B47)</f>
        <v>0</v>
      </c>
      <c r="AS47" s="60">
        <f>SUMIFS(Delivery!$K:$K,Delivery!$C:$C,8,Delivery!$I:$I,List!B47)</f>
        <v>0</v>
      </c>
      <c r="AT47" s="60">
        <f t="shared" si="7"/>
        <v>18</v>
      </c>
      <c r="AU47" s="60">
        <f>SUMIFS(Inventory!$L:$L,Inventory!$G:$G,8,Inventory!$J:$J,List!B47)</f>
        <v>0</v>
      </c>
      <c r="AV47" s="60">
        <f>SUMIFS(Receive!$L:$L,Receive!$C:$C,9,Receive!$J:$J,List!B47)</f>
        <v>0</v>
      </c>
      <c r="AW47" s="60">
        <f>SUMIFS(Delivery!$K:$K,Delivery!$C:$C,9,Delivery!$I:$I,List!B47)</f>
        <v>0</v>
      </c>
      <c r="AX47" s="60">
        <f t="shared" si="8"/>
        <v>18</v>
      </c>
      <c r="AY47" s="60">
        <f>SUMIFS(Inventory!$L:$L,Inventory!$G:$G,9,Inventory!$J:$J,List!B47)</f>
        <v>0</v>
      </c>
      <c r="AZ47" s="60">
        <f>SUMIFS(Receive!$L:$L,Receive!$C:$C,10,Receive!$J:$J,List!B47)</f>
        <v>0</v>
      </c>
      <c r="BA47" s="60">
        <f>SUMIFS(Delivery!$K:$K,Delivery!$C:$C,10,Delivery!$I:$I,List!B47)</f>
        <v>0</v>
      </c>
      <c r="BB47" s="60">
        <f t="shared" si="9"/>
        <v>18</v>
      </c>
      <c r="BC47" s="60">
        <f>SUMIFS(Inventory!$L:$L,Inventory!$G:$G,10,Inventory!$J:$J,List!B47)</f>
        <v>0</v>
      </c>
      <c r="BD47" s="60">
        <f>SUMIFS(Receive!$L:$L,Receive!$C:$C,11,Receive!$J:$J,List!B47)</f>
        <v>0</v>
      </c>
      <c r="BE47" s="60">
        <f>SUMIFS(Delivery!$K:$K,Delivery!$C:$C,11,Delivery!$I:$I,List!B47)</f>
        <v>0</v>
      </c>
      <c r="BF47" s="60">
        <f t="shared" si="10"/>
        <v>18</v>
      </c>
      <c r="BG47" s="60">
        <f>SUMIFS(Inventory!$L:$L,Inventory!$G:$G,11,Inventory!$J:$J,List!B47)</f>
        <v>0</v>
      </c>
      <c r="BH47" s="60">
        <f>SUMIFS(Receive!$L:$L,Receive!$C:$C,12,Receive!$J:$J,List!B47)</f>
        <v>0</v>
      </c>
      <c r="BI47" s="60">
        <f>SUMIFS(Delivery!$K:$K,Delivery!$C:$C,12,Delivery!$I:$I,List!B47)</f>
        <v>0</v>
      </c>
      <c r="BJ47" s="60">
        <f t="shared" si="11"/>
        <v>18</v>
      </c>
      <c r="BK47" s="60">
        <f>SUMIFS(Inventory!$L:$L,Inventory!$G:$G,12,Inventory!$J:$J,List!B47)</f>
        <v>0</v>
      </c>
    </row>
    <row r="48" spans="1:63" x14ac:dyDescent="0.25">
      <c r="A48" s="56">
        <f t="shared" si="12"/>
        <v>47</v>
      </c>
      <c r="B48" s="57" t="s">
        <v>83</v>
      </c>
      <c r="C48" s="58" t="str">
        <f>IFERROR(VLOOKUP(B48,Config!$A:$B,2,0),"")</f>
        <v>Tấm lót chuột</v>
      </c>
      <c r="D48" s="64">
        <v>50000</v>
      </c>
      <c r="E48" s="65">
        <f>D48/'Exchange rate'!$C$2</f>
        <v>2.1566467421262985</v>
      </c>
      <c r="F48" s="58" t="str">
        <f>IFERROR(VLOOKUP(B48,Config!$A:$D,4,0),"")</f>
        <v>FBS</v>
      </c>
      <c r="G48" s="58" t="str">
        <f>IFERROR(VLOOKUP(B48,Config!$A:$E,5,0),"")</f>
        <v>FBS</v>
      </c>
      <c r="H48" s="58">
        <f>IFERROR(VLOOKUP(B48,Config!$A:$F,6,0),"")</f>
        <v>0</v>
      </c>
      <c r="I48" s="58">
        <v>1</v>
      </c>
      <c r="J48" s="58" t="str">
        <f>IFERROR(VLOOKUP(B48,Config!$A:$G,7,),"")</f>
        <v>Ea</v>
      </c>
      <c r="K48" s="56" t="s">
        <v>555</v>
      </c>
      <c r="L48" s="59">
        <f>IFERROR(VLOOKUP(B48,Config!$A:$C,3,0),"")</f>
        <v>0</v>
      </c>
      <c r="M48" s="56"/>
      <c r="N48" s="56"/>
      <c r="O48" s="60">
        <f>SUMIFS(Inventory!$L:$L,Inventory!$G:$G,2020.12,Inventory!$J:$J,List!B48)</f>
        <v>19</v>
      </c>
      <c r="P48" s="60">
        <f>SUMIFS(Receive!L:L,Receive!C:C,1,Receive!J:J,List!B48)</f>
        <v>0</v>
      </c>
      <c r="Q48" s="60">
        <f>SUMIFS(Delivery!K:K,Delivery!C:C,1,Delivery!I:I,List!B48)</f>
        <v>8</v>
      </c>
      <c r="R48" s="60">
        <f t="shared" si="0"/>
        <v>11</v>
      </c>
      <c r="S48" s="60">
        <f>SUMIFS(Inventory!$L:$L,Inventory!$G:$G,1,Inventory!$J:$J,List!B48)</f>
        <v>11</v>
      </c>
      <c r="T48" s="60">
        <f>SUMIFS(Receive!L:L,Receive!C:C,2,Receive!J:J,List!B48)</f>
        <v>0</v>
      </c>
      <c r="U48" s="60">
        <f>SUMIFS(Delivery!K:K,Delivery!C:C,2,Delivery!I:I,List!B48)</f>
        <v>2</v>
      </c>
      <c r="V48" s="60">
        <f t="shared" si="1"/>
        <v>9</v>
      </c>
      <c r="W48" s="60">
        <f>SUMIFS(Inventory!$L:$L,Inventory!$G:$G,2,Inventory!$J:$J,List!B48)</f>
        <v>9</v>
      </c>
      <c r="X48" s="60">
        <f>SUMIFS(Receive!L:L,Receive!C:C,3,Receive!J:J,List!B48)</f>
        <v>0</v>
      </c>
      <c r="Y48" s="60">
        <f>SUMIFS(Delivery!K:K,Delivery!C:C,3,Delivery!I:I,List!B48)</f>
        <v>0</v>
      </c>
      <c r="Z48" s="60">
        <f t="shared" si="2"/>
        <v>9</v>
      </c>
      <c r="AA48" s="60">
        <f>SUMIFS(Inventory!$L:$L,Inventory!$G:$G,3,Inventory!$J:$J,List!B48)</f>
        <v>9</v>
      </c>
      <c r="AB48" s="60">
        <f>SUMIFS(Receive!L:L,Receive!C:C,4,Receive!J:J,List!B48)</f>
        <v>0</v>
      </c>
      <c r="AC48" s="60">
        <f>SUMIFS(Delivery!K:K,Delivery!C:C,4,Delivery!I:I,List!B48)</f>
        <v>0</v>
      </c>
      <c r="AD48" s="60">
        <f t="shared" si="3"/>
        <v>9</v>
      </c>
      <c r="AE48" s="60">
        <f>SUMIFS(Inventory!$L:$L,Inventory!$G:$G,4,Inventory!$J:$J,List!B48)</f>
        <v>9</v>
      </c>
      <c r="AF48" s="60">
        <f>SUMIFS(Receive!$L:$L,Receive!$C:$C,5,Receive!$J:$J,List!B48)</f>
        <v>0</v>
      </c>
      <c r="AG48" s="60">
        <f>SUMIFS(Delivery!$K:$K,Delivery!$C:$C,5,Delivery!$I:$I,List!B48)</f>
        <v>9</v>
      </c>
      <c r="AH48" s="60">
        <f t="shared" si="4"/>
        <v>0</v>
      </c>
      <c r="AI48" s="60">
        <f>SUMIFS(Inventory!$L:$L,Inventory!$G:$G,5,Inventory!$J:$J,List!B48)</f>
        <v>0</v>
      </c>
      <c r="AJ48" s="60">
        <f>SUMIFS(Receive!$L:$L,Receive!$C:$C,6,Receive!$J:$J,List!B48)</f>
        <v>0</v>
      </c>
      <c r="AK48" s="60">
        <f>SUMIFS(Delivery!$K:$K,Delivery!$C:$C,6,Delivery!$I:$I,List!B48)</f>
        <v>0</v>
      </c>
      <c r="AL48" s="60">
        <f t="shared" si="5"/>
        <v>0</v>
      </c>
      <c r="AM48" s="60">
        <f>SUMIFS(Inventory!$L:$L,Inventory!$G:$G,6,Inventory!$J:$J,List!B48)</f>
        <v>0</v>
      </c>
      <c r="AN48" s="60">
        <f>SUMIFS(Receive!$L:$L,Receive!$C:$C,7,Receive!$J:$J,List!B48)</f>
        <v>0</v>
      </c>
      <c r="AO48" s="60">
        <f>SUMIFS(Delivery!$K:$K,Delivery!$C:$C,7,Delivery!$I:$I,List!B48)</f>
        <v>0</v>
      </c>
      <c r="AP48" s="60">
        <f t="shared" si="6"/>
        <v>0</v>
      </c>
      <c r="AQ48" s="60">
        <f>SUMIFS(Inventory!$L:$L,Inventory!$G:$G,7,Inventory!$J:$J,List!B48)</f>
        <v>0</v>
      </c>
      <c r="AR48" s="60">
        <f>SUMIFS(Receive!$L:$L,Receive!$C:$C,8,Receive!$J:$J,List!B48)</f>
        <v>0</v>
      </c>
      <c r="AS48" s="60">
        <f>SUMIFS(Delivery!$K:$K,Delivery!$C:$C,8,Delivery!$I:$I,List!B48)</f>
        <v>0</v>
      </c>
      <c r="AT48" s="60">
        <f t="shared" si="7"/>
        <v>0</v>
      </c>
      <c r="AU48" s="60">
        <f>SUMIFS(Inventory!$L:$L,Inventory!$G:$G,8,Inventory!$J:$J,List!B48)</f>
        <v>0</v>
      </c>
      <c r="AV48" s="60">
        <f>SUMIFS(Receive!$L:$L,Receive!$C:$C,9,Receive!$J:$J,List!B48)</f>
        <v>0</v>
      </c>
      <c r="AW48" s="60">
        <f>SUMIFS(Delivery!$K:$K,Delivery!$C:$C,9,Delivery!$I:$I,List!B48)</f>
        <v>0</v>
      </c>
      <c r="AX48" s="60">
        <f t="shared" si="8"/>
        <v>0</v>
      </c>
      <c r="AY48" s="60">
        <f>SUMIFS(Inventory!$L:$L,Inventory!$G:$G,9,Inventory!$J:$J,List!B48)</f>
        <v>0</v>
      </c>
      <c r="AZ48" s="60">
        <f>SUMIFS(Receive!$L:$L,Receive!$C:$C,10,Receive!$J:$J,List!B48)</f>
        <v>0</v>
      </c>
      <c r="BA48" s="60">
        <f>SUMIFS(Delivery!$K:$K,Delivery!$C:$C,10,Delivery!$I:$I,List!B48)</f>
        <v>0</v>
      </c>
      <c r="BB48" s="60">
        <f t="shared" si="9"/>
        <v>0</v>
      </c>
      <c r="BC48" s="60">
        <f>SUMIFS(Inventory!$L:$L,Inventory!$G:$G,10,Inventory!$J:$J,List!B48)</f>
        <v>0</v>
      </c>
      <c r="BD48" s="60">
        <f>SUMIFS(Receive!$L:$L,Receive!$C:$C,11,Receive!$J:$J,List!B48)</f>
        <v>0</v>
      </c>
      <c r="BE48" s="60">
        <f>SUMIFS(Delivery!$K:$K,Delivery!$C:$C,11,Delivery!$I:$I,List!B48)</f>
        <v>0</v>
      </c>
      <c r="BF48" s="60">
        <f t="shared" si="10"/>
        <v>0</v>
      </c>
      <c r="BG48" s="60">
        <f>SUMIFS(Inventory!$L:$L,Inventory!$G:$G,11,Inventory!$J:$J,List!B48)</f>
        <v>0</v>
      </c>
      <c r="BH48" s="60">
        <f>SUMIFS(Receive!$L:$L,Receive!$C:$C,12,Receive!$J:$J,List!B48)</f>
        <v>0</v>
      </c>
      <c r="BI48" s="60">
        <f>SUMIFS(Delivery!$K:$K,Delivery!$C:$C,12,Delivery!$I:$I,List!B48)</f>
        <v>0</v>
      </c>
      <c r="BJ48" s="60">
        <f t="shared" si="11"/>
        <v>0</v>
      </c>
      <c r="BK48" s="60">
        <f>SUMIFS(Inventory!$L:$L,Inventory!$G:$G,12,Inventory!$J:$J,List!B48)</f>
        <v>0</v>
      </c>
    </row>
    <row r="49" spans="1:63" x14ac:dyDescent="0.25">
      <c r="A49" s="56">
        <f t="shared" si="12"/>
        <v>48</v>
      </c>
      <c r="B49" s="57" t="s">
        <v>84</v>
      </c>
      <c r="C49" s="58" t="str">
        <f>IFERROR(VLOOKUP(B49,Config!$A:$B,2,0),"")</f>
        <v>Dây thít 4 x 200mm</v>
      </c>
      <c r="D49" s="64">
        <v>50000</v>
      </c>
      <c r="E49" s="65">
        <f>D49/'Exchange rate'!$C$2</f>
        <v>2.1566467421262985</v>
      </c>
      <c r="F49" s="58" t="str">
        <f>IFERROR(VLOOKUP(B49,Config!$A:$D,4,0),"")</f>
        <v>Toàn Thịnh</v>
      </c>
      <c r="G49" s="58" t="str">
        <f>IFERROR(VLOOKUP(B49,Config!$A:$E,5,0),"")</f>
        <v>Toàn Thịnh</v>
      </c>
      <c r="H49" s="58">
        <f>IFERROR(VLOOKUP(B49,Config!$A:$F,6,0),"")</f>
        <v>0</v>
      </c>
      <c r="I49" s="58">
        <v>500</v>
      </c>
      <c r="J49" s="58" t="str">
        <f>IFERROR(VLOOKUP(B49,Config!$A:$G,7,),"")</f>
        <v>Pack</v>
      </c>
      <c r="K49" s="56" t="s">
        <v>555</v>
      </c>
      <c r="L49" s="59">
        <f>IFERROR(VLOOKUP(B49,Config!$A:$C,3,0),"")</f>
        <v>0</v>
      </c>
      <c r="M49" s="56"/>
      <c r="N49" s="56"/>
      <c r="O49" s="60">
        <f>SUMIFS(Inventory!$L:$L,Inventory!$G:$G,2020.12,Inventory!$J:$J,List!B49)</f>
        <v>12</v>
      </c>
      <c r="P49" s="60">
        <f>SUMIFS(Receive!L:L,Receive!C:C,1,Receive!J:J,List!B49)</f>
        <v>0</v>
      </c>
      <c r="Q49" s="60">
        <f>SUMIFS(Delivery!K:K,Delivery!C:C,1,Delivery!I:I,List!B49)</f>
        <v>0</v>
      </c>
      <c r="R49" s="60">
        <f t="shared" si="0"/>
        <v>12</v>
      </c>
      <c r="S49" s="60">
        <f>SUMIFS(Inventory!$L:$L,Inventory!$G:$G,1,Inventory!$J:$J,List!B49)</f>
        <v>12</v>
      </c>
      <c r="T49" s="60">
        <f>SUMIFS(Receive!L:L,Receive!C:C,2,Receive!J:J,List!B49)</f>
        <v>0</v>
      </c>
      <c r="U49" s="60">
        <f>SUMIFS(Delivery!K:K,Delivery!C:C,2,Delivery!I:I,List!B49)</f>
        <v>0</v>
      </c>
      <c r="V49" s="60">
        <f t="shared" si="1"/>
        <v>12</v>
      </c>
      <c r="W49" s="60">
        <f>SUMIFS(Inventory!$L:$L,Inventory!$G:$G,2,Inventory!$J:$J,List!B49)</f>
        <v>12</v>
      </c>
      <c r="X49" s="60">
        <f>SUMIFS(Receive!L:L,Receive!C:C,3,Receive!J:J,List!B49)</f>
        <v>0</v>
      </c>
      <c r="Y49" s="60">
        <f>SUMIFS(Delivery!K:K,Delivery!C:C,3,Delivery!I:I,List!B49)</f>
        <v>0</v>
      </c>
      <c r="Z49" s="60">
        <f t="shared" si="2"/>
        <v>12</v>
      </c>
      <c r="AA49" s="60">
        <f>SUMIFS(Inventory!$L:$L,Inventory!$G:$G,3,Inventory!$J:$J,List!B49)</f>
        <v>12</v>
      </c>
      <c r="AB49" s="60">
        <f>SUMIFS(Receive!L:L,Receive!C:C,4,Receive!J:J,List!B49)</f>
        <v>0</v>
      </c>
      <c r="AC49" s="60">
        <f>SUMIFS(Delivery!K:K,Delivery!C:C,4,Delivery!I:I,List!B49)</f>
        <v>0</v>
      </c>
      <c r="AD49" s="60">
        <f t="shared" si="3"/>
        <v>12</v>
      </c>
      <c r="AE49" s="60">
        <f>SUMIFS(Inventory!$L:$L,Inventory!$G:$G,4,Inventory!$J:$J,List!B49)</f>
        <v>12</v>
      </c>
      <c r="AF49" s="60">
        <f>SUMIFS(Receive!$L:$L,Receive!$C:$C,5,Receive!$J:$J,List!B49)</f>
        <v>0</v>
      </c>
      <c r="AG49" s="60">
        <f>SUMIFS(Delivery!$K:$K,Delivery!$C:$C,5,Delivery!$I:$I,List!B49)</f>
        <v>4</v>
      </c>
      <c r="AH49" s="60">
        <f t="shared" si="4"/>
        <v>8</v>
      </c>
      <c r="AI49" s="60">
        <f>SUMIFS(Inventory!$L:$L,Inventory!$G:$G,5,Inventory!$J:$J,List!B49)</f>
        <v>8</v>
      </c>
      <c r="AJ49" s="60">
        <f>SUMIFS(Receive!$L:$L,Receive!$C:$C,6,Receive!$J:$J,List!B49)</f>
        <v>0</v>
      </c>
      <c r="AK49" s="60">
        <f>SUMIFS(Delivery!$K:$K,Delivery!$C:$C,6,Delivery!$I:$I,List!B49)</f>
        <v>0</v>
      </c>
      <c r="AL49" s="60">
        <f t="shared" si="5"/>
        <v>8</v>
      </c>
      <c r="AM49" s="60">
        <f>SUMIFS(Inventory!$L:$L,Inventory!$G:$G,6,Inventory!$J:$J,List!B49)</f>
        <v>0</v>
      </c>
      <c r="AN49" s="60">
        <f>SUMIFS(Receive!$L:$L,Receive!$C:$C,7,Receive!$J:$J,List!B49)</f>
        <v>0</v>
      </c>
      <c r="AO49" s="60">
        <f>SUMIFS(Delivery!$K:$K,Delivery!$C:$C,7,Delivery!$I:$I,List!B49)</f>
        <v>0</v>
      </c>
      <c r="AP49" s="60">
        <f t="shared" si="6"/>
        <v>8</v>
      </c>
      <c r="AQ49" s="60">
        <f>SUMIFS(Inventory!$L:$L,Inventory!$G:$G,7,Inventory!$J:$J,List!B49)</f>
        <v>0</v>
      </c>
      <c r="AR49" s="60">
        <f>SUMIFS(Receive!$L:$L,Receive!$C:$C,8,Receive!$J:$J,List!B49)</f>
        <v>0</v>
      </c>
      <c r="AS49" s="60">
        <f>SUMIFS(Delivery!$K:$K,Delivery!$C:$C,8,Delivery!$I:$I,List!B49)</f>
        <v>0</v>
      </c>
      <c r="AT49" s="60">
        <f t="shared" si="7"/>
        <v>8</v>
      </c>
      <c r="AU49" s="60">
        <f>SUMIFS(Inventory!$L:$L,Inventory!$G:$G,8,Inventory!$J:$J,List!B49)</f>
        <v>0</v>
      </c>
      <c r="AV49" s="60">
        <f>SUMIFS(Receive!$L:$L,Receive!$C:$C,9,Receive!$J:$J,List!B49)</f>
        <v>0</v>
      </c>
      <c r="AW49" s="60">
        <f>SUMIFS(Delivery!$K:$K,Delivery!$C:$C,9,Delivery!$I:$I,List!B49)</f>
        <v>0</v>
      </c>
      <c r="AX49" s="60">
        <f t="shared" si="8"/>
        <v>8</v>
      </c>
      <c r="AY49" s="60">
        <f>SUMIFS(Inventory!$L:$L,Inventory!$G:$G,9,Inventory!$J:$J,List!B49)</f>
        <v>0</v>
      </c>
      <c r="AZ49" s="60">
        <f>SUMIFS(Receive!$L:$L,Receive!$C:$C,10,Receive!$J:$J,List!B49)</f>
        <v>0</v>
      </c>
      <c r="BA49" s="60">
        <f>SUMIFS(Delivery!$K:$K,Delivery!$C:$C,10,Delivery!$I:$I,List!B49)</f>
        <v>0</v>
      </c>
      <c r="BB49" s="60">
        <f t="shared" si="9"/>
        <v>8</v>
      </c>
      <c r="BC49" s="60">
        <f>SUMIFS(Inventory!$L:$L,Inventory!$G:$G,10,Inventory!$J:$J,List!B49)</f>
        <v>0</v>
      </c>
      <c r="BD49" s="60">
        <f>SUMIFS(Receive!$L:$L,Receive!$C:$C,11,Receive!$J:$J,List!B49)</f>
        <v>0</v>
      </c>
      <c r="BE49" s="60">
        <f>SUMIFS(Delivery!$K:$K,Delivery!$C:$C,11,Delivery!$I:$I,List!B49)</f>
        <v>0</v>
      </c>
      <c r="BF49" s="60">
        <f t="shared" si="10"/>
        <v>8</v>
      </c>
      <c r="BG49" s="60">
        <f>SUMIFS(Inventory!$L:$L,Inventory!$G:$G,11,Inventory!$J:$J,List!B49)</f>
        <v>0</v>
      </c>
      <c r="BH49" s="60">
        <f>SUMIFS(Receive!$L:$L,Receive!$C:$C,12,Receive!$J:$J,List!B49)</f>
        <v>0</v>
      </c>
      <c r="BI49" s="60">
        <f>SUMIFS(Delivery!$K:$K,Delivery!$C:$C,12,Delivery!$I:$I,List!B49)</f>
        <v>0</v>
      </c>
      <c r="BJ49" s="60">
        <f t="shared" si="11"/>
        <v>8</v>
      </c>
      <c r="BK49" s="60">
        <f>SUMIFS(Inventory!$L:$L,Inventory!$G:$G,12,Inventory!$J:$J,List!B49)</f>
        <v>0</v>
      </c>
    </row>
    <row r="50" spans="1:63" x14ac:dyDescent="0.25">
      <c r="A50" s="56">
        <f t="shared" si="12"/>
        <v>49</v>
      </c>
      <c r="B50" s="57" t="s">
        <v>85</v>
      </c>
      <c r="C50" s="58" t="str">
        <f>IFERROR(VLOOKUP(B50,Config!$A:$B,2,0),"")</f>
        <v>Dây thít 5 x 300mm</v>
      </c>
      <c r="D50" s="64">
        <v>50000</v>
      </c>
      <c r="E50" s="65">
        <f>D50/'Exchange rate'!$C$2</f>
        <v>2.1566467421262985</v>
      </c>
      <c r="F50" s="58" t="str">
        <f>IFERROR(VLOOKUP(B50,Config!$A:$D,4,0),"")</f>
        <v>Toàn Thịnh</v>
      </c>
      <c r="G50" s="58" t="str">
        <f>IFERROR(VLOOKUP(B50,Config!$A:$E,5,0),"")</f>
        <v>Toàn Thịnh</v>
      </c>
      <c r="H50" s="58">
        <f>IFERROR(VLOOKUP(B50,Config!$A:$F,6,0),"")</f>
        <v>0</v>
      </c>
      <c r="I50" s="58">
        <v>500</v>
      </c>
      <c r="J50" s="58" t="str">
        <f>IFERROR(VLOOKUP(B50,Config!$A:$G,7,),"")</f>
        <v>Pack</v>
      </c>
      <c r="K50" s="56" t="s">
        <v>555</v>
      </c>
      <c r="L50" s="59">
        <f>IFERROR(VLOOKUP(B50,Config!$A:$C,3,0),"")</f>
        <v>0</v>
      </c>
      <c r="M50" s="56"/>
      <c r="N50" s="56"/>
      <c r="O50" s="60">
        <f>SUMIFS(Inventory!$L:$L,Inventory!$G:$G,2020.12,Inventory!$J:$J,List!B50)</f>
        <v>6</v>
      </c>
      <c r="P50" s="60">
        <f>SUMIFS(Receive!L:L,Receive!C:C,1,Receive!J:J,List!B50)</f>
        <v>0</v>
      </c>
      <c r="Q50" s="60">
        <f>SUMIFS(Delivery!K:K,Delivery!C:C,1,Delivery!I:I,List!B50)</f>
        <v>0</v>
      </c>
      <c r="R50" s="60">
        <f t="shared" si="0"/>
        <v>6</v>
      </c>
      <c r="S50" s="60">
        <f>SUMIFS(Inventory!$L:$L,Inventory!$G:$G,1,Inventory!$J:$J,List!B50)</f>
        <v>6</v>
      </c>
      <c r="T50" s="60">
        <f>SUMIFS(Receive!L:L,Receive!C:C,2,Receive!J:J,List!B50)</f>
        <v>0</v>
      </c>
      <c r="U50" s="60">
        <f>SUMIFS(Delivery!K:K,Delivery!C:C,2,Delivery!I:I,List!B50)</f>
        <v>0</v>
      </c>
      <c r="V50" s="60">
        <f t="shared" si="1"/>
        <v>6</v>
      </c>
      <c r="W50" s="60">
        <f>SUMIFS(Inventory!$L:$L,Inventory!$G:$G,2,Inventory!$J:$J,List!B50)</f>
        <v>6</v>
      </c>
      <c r="X50" s="60">
        <f>SUMIFS(Receive!L:L,Receive!C:C,3,Receive!J:J,List!B50)</f>
        <v>0</v>
      </c>
      <c r="Y50" s="60">
        <f>SUMIFS(Delivery!K:K,Delivery!C:C,3,Delivery!I:I,List!B50)</f>
        <v>0</v>
      </c>
      <c r="Z50" s="60">
        <f t="shared" si="2"/>
        <v>6</v>
      </c>
      <c r="AA50" s="60">
        <f>SUMIFS(Inventory!$L:$L,Inventory!$G:$G,3,Inventory!$J:$J,List!B50)</f>
        <v>6</v>
      </c>
      <c r="AB50" s="60">
        <f>SUMIFS(Receive!L:L,Receive!C:C,4,Receive!J:J,List!B50)</f>
        <v>0</v>
      </c>
      <c r="AC50" s="60">
        <f>SUMIFS(Delivery!K:K,Delivery!C:C,4,Delivery!I:I,List!B50)</f>
        <v>0</v>
      </c>
      <c r="AD50" s="60">
        <f t="shared" si="3"/>
        <v>6</v>
      </c>
      <c r="AE50" s="60">
        <f>SUMIFS(Inventory!$L:$L,Inventory!$G:$G,4,Inventory!$J:$J,List!B50)</f>
        <v>6</v>
      </c>
      <c r="AF50" s="60">
        <f>SUMIFS(Receive!$L:$L,Receive!$C:$C,5,Receive!$J:$J,List!B50)</f>
        <v>0</v>
      </c>
      <c r="AG50" s="60">
        <f>SUMIFS(Delivery!$K:$K,Delivery!$C:$C,5,Delivery!$I:$I,List!B50)</f>
        <v>3</v>
      </c>
      <c r="AH50" s="60">
        <f t="shared" si="4"/>
        <v>3</v>
      </c>
      <c r="AI50" s="60">
        <f>SUMIFS(Inventory!$L:$L,Inventory!$G:$G,5,Inventory!$J:$J,List!B50)</f>
        <v>3</v>
      </c>
      <c r="AJ50" s="60">
        <f>SUMIFS(Receive!$L:$L,Receive!$C:$C,6,Receive!$J:$J,List!B50)</f>
        <v>0</v>
      </c>
      <c r="AK50" s="60">
        <f>SUMIFS(Delivery!$K:$K,Delivery!$C:$C,6,Delivery!$I:$I,List!B50)</f>
        <v>0</v>
      </c>
      <c r="AL50" s="60">
        <f t="shared" si="5"/>
        <v>3</v>
      </c>
      <c r="AM50" s="60">
        <f>SUMIFS(Inventory!$L:$L,Inventory!$G:$G,6,Inventory!$J:$J,List!B50)</f>
        <v>0</v>
      </c>
      <c r="AN50" s="60">
        <f>SUMIFS(Receive!$L:$L,Receive!$C:$C,7,Receive!$J:$J,List!B50)</f>
        <v>0</v>
      </c>
      <c r="AO50" s="60">
        <f>SUMIFS(Delivery!$K:$K,Delivery!$C:$C,7,Delivery!$I:$I,List!B50)</f>
        <v>0</v>
      </c>
      <c r="AP50" s="60">
        <f t="shared" si="6"/>
        <v>3</v>
      </c>
      <c r="AQ50" s="60">
        <f>SUMIFS(Inventory!$L:$L,Inventory!$G:$G,7,Inventory!$J:$J,List!B50)</f>
        <v>0</v>
      </c>
      <c r="AR50" s="60">
        <f>SUMIFS(Receive!$L:$L,Receive!$C:$C,8,Receive!$J:$J,List!B50)</f>
        <v>0</v>
      </c>
      <c r="AS50" s="60">
        <f>SUMIFS(Delivery!$K:$K,Delivery!$C:$C,8,Delivery!$I:$I,List!B50)</f>
        <v>0</v>
      </c>
      <c r="AT50" s="60">
        <f t="shared" si="7"/>
        <v>3</v>
      </c>
      <c r="AU50" s="60">
        <f>SUMIFS(Inventory!$L:$L,Inventory!$G:$G,8,Inventory!$J:$J,List!B50)</f>
        <v>0</v>
      </c>
      <c r="AV50" s="60">
        <f>SUMIFS(Receive!$L:$L,Receive!$C:$C,9,Receive!$J:$J,List!B50)</f>
        <v>0</v>
      </c>
      <c r="AW50" s="60">
        <f>SUMIFS(Delivery!$K:$K,Delivery!$C:$C,9,Delivery!$I:$I,List!B50)</f>
        <v>0</v>
      </c>
      <c r="AX50" s="60">
        <f t="shared" si="8"/>
        <v>3</v>
      </c>
      <c r="AY50" s="60">
        <f>SUMIFS(Inventory!$L:$L,Inventory!$G:$G,9,Inventory!$J:$J,List!B50)</f>
        <v>0</v>
      </c>
      <c r="AZ50" s="60">
        <f>SUMIFS(Receive!$L:$L,Receive!$C:$C,10,Receive!$J:$J,List!B50)</f>
        <v>0</v>
      </c>
      <c r="BA50" s="60">
        <f>SUMIFS(Delivery!$K:$K,Delivery!$C:$C,10,Delivery!$I:$I,List!B50)</f>
        <v>0</v>
      </c>
      <c r="BB50" s="60">
        <f t="shared" si="9"/>
        <v>3</v>
      </c>
      <c r="BC50" s="60">
        <f>SUMIFS(Inventory!$L:$L,Inventory!$G:$G,10,Inventory!$J:$J,List!B50)</f>
        <v>0</v>
      </c>
      <c r="BD50" s="60">
        <f>SUMIFS(Receive!$L:$L,Receive!$C:$C,11,Receive!$J:$J,List!B50)</f>
        <v>0</v>
      </c>
      <c r="BE50" s="60">
        <f>SUMIFS(Delivery!$K:$K,Delivery!$C:$C,11,Delivery!$I:$I,List!B50)</f>
        <v>0</v>
      </c>
      <c r="BF50" s="60">
        <f t="shared" si="10"/>
        <v>3</v>
      </c>
      <c r="BG50" s="60">
        <f>SUMIFS(Inventory!$L:$L,Inventory!$G:$G,11,Inventory!$J:$J,List!B50)</f>
        <v>0</v>
      </c>
      <c r="BH50" s="60">
        <f>SUMIFS(Receive!$L:$L,Receive!$C:$C,12,Receive!$J:$J,List!B50)</f>
        <v>0</v>
      </c>
      <c r="BI50" s="60">
        <f>SUMIFS(Delivery!$K:$K,Delivery!$C:$C,12,Delivery!$I:$I,List!B50)</f>
        <v>0</v>
      </c>
      <c r="BJ50" s="60">
        <f t="shared" si="11"/>
        <v>3</v>
      </c>
      <c r="BK50" s="60">
        <f>SUMIFS(Inventory!$L:$L,Inventory!$G:$G,12,Inventory!$J:$J,List!B50)</f>
        <v>0</v>
      </c>
    </row>
    <row r="51" spans="1:63" x14ac:dyDescent="0.25">
      <c r="A51" s="56">
        <f t="shared" si="12"/>
        <v>50</v>
      </c>
      <c r="B51" s="57" t="s">
        <v>86</v>
      </c>
      <c r="C51" s="58" t="str">
        <f>IFERROR(VLOOKUP(B51,Config!$A:$B,2,0),"")</f>
        <v>Dây thít 6 x 400mm</v>
      </c>
      <c r="D51" s="64">
        <v>102000</v>
      </c>
      <c r="E51" s="65">
        <f>D51/'Exchange rate'!$C$2</f>
        <v>4.399559353937649</v>
      </c>
      <c r="F51" s="58" t="str">
        <f>IFERROR(VLOOKUP(B51,Config!$A:$D,4,0),"")</f>
        <v>Toàn Thịnh</v>
      </c>
      <c r="G51" s="58" t="str">
        <f>IFERROR(VLOOKUP(B51,Config!$A:$E,5,0),"")</f>
        <v>Toàn Thịnh</v>
      </c>
      <c r="H51" s="58">
        <f>IFERROR(VLOOKUP(B51,Config!$A:$F,6,0),"")</f>
        <v>0</v>
      </c>
      <c r="I51" s="58">
        <v>500</v>
      </c>
      <c r="J51" s="58" t="str">
        <f>IFERROR(VLOOKUP(B51,Config!$A:$G,7,),"")</f>
        <v>Pack</v>
      </c>
      <c r="K51" s="56" t="s">
        <v>555</v>
      </c>
      <c r="L51" s="59">
        <f>IFERROR(VLOOKUP(B51,Config!$A:$C,3,0),"")</f>
        <v>0</v>
      </c>
      <c r="M51" s="56"/>
      <c r="N51" s="56"/>
      <c r="O51" s="60">
        <f>SUMIFS(Inventory!$L:$L,Inventory!$G:$G,2020.12,Inventory!$J:$J,List!B51)</f>
        <v>7</v>
      </c>
      <c r="P51" s="60">
        <f>SUMIFS(Receive!L:L,Receive!C:C,1,Receive!J:J,List!B51)</f>
        <v>0</v>
      </c>
      <c r="Q51" s="60">
        <f>SUMIFS(Delivery!K:K,Delivery!C:C,1,Delivery!I:I,List!B51)</f>
        <v>0</v>
      </c>
      <c r="R51" s="60">
        <f t="shared" si="0"/>
        <v>7</v>
      </c>
      <c r="S51" s="60">
        <f>SUMIFS(Inventory!$L:$L,Inventory!$G:$G,1,Inventory!$J:$J,List!B51)</f>
        <v>7</v>
      </c>
      <c r="T51" s="60">
        <f>SUMIFS(Receive!L:L,Receive!C:C,2,Receive!J:J,List!B51)</f>
        <v>0</v>
      </c>
      <c r="U51" s="60">
        <f>SUMIFS(Delivery!K:K,Delivery!C:C,2,Delivery!I:I,List!B51)</f>
        <v>0</v>
      </c>
      <c r="V51" s="60">
        <f t="shared" si="1"/>
        <v>7</v>
      </c>
      <c r="W51" s="60">
        <f>SUMIFS(Inventory!$L:$L,Inventory!$G:$G,2,Inventory!$J:$J,List!B51)</f>
        <v>7</v>
      </c>
      <c r="X51" s="60">
        <f>SUMIFS(Receive!L:L,Receive!C:C,3,Receive!J:J,List!B51)</f>
        <v>0</v>
      </c>
      <c r="Y51" s="60">
        <f>SUMIFS(Delivery!K:K,Delivery!C:C,3,Delivery!I:I,List!B51)</f>
        <v>0</v>
      </c>
      <c r="Z51" s="60">
        <f t="shared" si="2"/>
        <v>7</v>
      </c>
      <c r="AA51" s="60">
        <f>SUMIFS(Inventory!$L:$L,Inventory!$G:$G,3,Inventory!$J:$J,List!B51)</f>
        <v>7</v>
      </c>
      <c r="AB51" s="60">
        <f>SUMIFS(Receive!L:L,Receive!C:C,4,Receive!J:J,List!B51)</f>
        <v>0</v>
      </c>
      <c r="AC51" s="60">
        <f>SUMIFS(Delivery!K:K,Delivery!C:C,4,Delivery!I:I,List!B51)</f>
        <v>0</v>
      </c>
      <c r="AD51" s="60">
        <f t="shared" si="3"/>
        <v>7</v>
      </c>
      <c r="AE51" s="60">
        <f>SUMIFS(Inventory!$L:$L,Inventory!$G:$G,4,Inventory!$J:$J,List!B51)</f>
        <v>7</v>
      </c>
      <c r="AF51" s="60">
        <f>SUMIFS(Receive!$L:$L,Receive!$C:$C,5,Receive!$J:$J,List!B51)</f>
        <v>0</v>
      </c>
      <c r="AG51" s="60">
        <f>SUMIFS(Delivery!$K:$K,Delivery!$C:$C,5,Delivery!$I:$I,List!B51)</f>
        <v>2</v>
      </c>
      <c r="AH51" s="60">
        <f t="shared" si="4"/>
        <v>5</v>
      </c>
      <c r="AI51" s="60">
        <f>SUMIFS(Inventory!$L:$L,Inventory!$G:$G,5,Inventory!$J:$J,List!B51)</f>
        <v>5</v>
      </c>
      <c r="AJ51" s="60">
        <f>SUMIFS(Receive!$L:$L,Receive!$C:$C,6,Receive!$J:$J,List!B51)</f>
        <v>0</v>
      </c>
      <c r="AK51" s="60">
        <f>SUMIFS(Delivery!$K:$K,Delivery!$C:$C,6,Delivery!$I:$I,List!B51)</f>
        <v>0</v>
      </c>
      <c r="AL51" s="60">
        <f t="shared" si="5"/>
        <v>5</v>
      </c>
      <c r="AM51" s="60">
        <f>SUMIFS(Inventory!$L:$L,Inventory!$G:$G,6,Inventory!$J:$J,List!B51)</f>
        <v>0</v>
      </c>
      <c r="AN51" s="60">
        <f>SUMIFS(Receive!$L:$L,Receive!$C:$C,7,Receive!$J:$J,List!B51)</f>
        <v>0</v>
      </c>
      <c r="AO51" s="60">
        <f>SUMIFS(Delivery!$K:$K,Delivery!$C:$C,7,Delivery!$I:$I,List!B51)</f>
        <v>0</v>
      </c>
      <c r="AP51" s="60">
        <f t="shared" si="6"/>
        <v>5</v>
      </c>
      <c r="AQ51" s="60">
        <f>SUMIFS(Inventory!$L:$L,Inventory!$G:$G,7,Inventory!$J:$J,List!B51)</f>
        <v>0</v>
      </c>
      <c r="AR51" s="60">
        <f>SUMIFS(Receive!$L:$L,Receive!$C:$C,8,Receive!$J:$J,List!B51)</f>
        <v>0</v>
      </c>
      <c r="AS51" s="60">
        <f>SUMIFS(Delivery!$K:$K,Delivery!$C:$C,8,Delivery!$I:$I,List!B51)</f>
        <v>0</v>
      </c>
      <c r="AT51" s="60">
        <f t="shared" si="7"/>
        <v>5</v>
      </c>
      <c r="AU51" s="60">
        <f>SUMIFS(Inventory!$L:$L,Inventory!$G:$G,8,Inventory!$J:$J,List!B51)</f>
        <v>0</v>
      </c>
      <c r="AV51" s="60">
        <f>SUMIFS(Receive!$L:$L,Receive!$C:$C,9,Receive!$J:$J,List!B51)</f>
        <v>0</v>
      </c>
      <c r="AW51" s="60">
        <f>SUMIFS(Delivery!$K:$K,Delivery!$C:$C,9,Delivery!$I:$I,List!B51)</f>
        <v>0</v>
      </c>
      <c r="AX51" s="60">
        <f t="shared" si="8"/>
        <v>5</v>
      </c>
      <c r="AY51" s="60">
        <f>SUMIFS(Inventory!$L:$L,Inventory!$G:$G,9,Inventory!$J:$J,List!B51)</f>
        <v>0</v>
      </c>
      <c r="AZ51" s="60">
        <f>SUMIFS(Receive!$L:$L,Receive!$C:$C,10,Receive!$J:$J,List!B51)</f>
        <v>0</v>
      </c>
      <c r="BA51" s="60">
        <f>SUMIFS(Delivery!$K:$K,Delivery!$C:$C,10,Delivery!$I:$I,List!B51)</f>
        <v>0</v>
      </c>
      <c r="BB51" s="60">
        <f t="shared" si="9"/>
        <v>5</v>
      </c>
      <c r="BC51" s="60">
        <f>SUMIFS(Inventory!$L:$L,Inventory!$G:$G,10,Inventory!$J:$J,List!B51)</f>
        <v>0</v>
      </c>
      <c r="BD51" s="60">
        <f>SUMIFS(Receive!$L:$L,Receive!$C:$C,11,Receive!$J:$J,List!B51)</f>
        <v>0</v>
      </c>
      <c r="BE51" s="60">
        <f>SUMIFS(Delivery!$K:$K,Delivery!$C:$C,11,Delivery!$I:$I,List!B51)</f>
        <v>0</v>
      </c>
      <c r="BF51" s="60">
        <f t="shared" si="10"/>
        <v>5</v>
      </c>
      <c r="BG51" s="60">
        <f>SUMIFS(Inventory!$L:$L,Inventory!$G:$G,11,Inventory!$J:$J,List!B51)</f>
        <v>0</v>
      </c>
      <c r="BH51" s="60">
        <f>SUMIFS(Receive!$L:$L,Receive!$C:$C,12,Receive!$J:$J,List!B51)</f>
        <v>0</v>
      </c>
      <c r="BI51" s="60">
        <f>SUMIFS(Delivery!$K:$K,Delivery!$C:$C,12,Delivery!$I:$I,List!B51)</f>
        <v>0</v>
      </c>
      <c r="BJ51" s="60">
        <f t="shared" si="11"/>
        <v>5</v>
      </c>
      <c r="BK51" s="60">
        <f>SUMIFS(Inventory!$L:$L,Inventory!$G:$G,12,Inventory!$J:$J,List!B51)</f>
        <v>0</v>
      </c>
    </row>
    <row r="52" spans="1:63" x14ac:dyDescent="0.25">
      <c r="A52" s="56">
        <f t="shared" si="12"/>
        <v>51</v>
      </c>
      <c r="B52" s="57" t="s">
        <v>87</v>
      </c>
      <c r="C52" s="58" t="str">
        <f>IFERROR(VLOOKUP(B52,Config!$A:$B,2,0),"")</f>
        <v>Giấy mài phân tích 85-150-500</v>
      </c>
      <c r="D52" s="64">
        <v>520000</v>
      </c>
      <c r="E52" s="65">
        <f>D52/'Exchange rate'!$C$2</f>
        <v>22.429126118113505</v>
      </c>
      <c r="F52" s="58" t="str">
        <f>IFERROR(VLOOKUP(B52,Config!$A:$D,4,0),"")</f>
        <v>REHL</v>
      </c>
      <c r="G52" s="58" t="str">
        <f>IFERROR(VLOOKUP(B52,Config!$A:$E,5,0),"")</f>
        <v>REHL</v>
      </c>
      <c r="H52" s="58">
        <f>IFERROR(VLOOKUP(B52,Config!$A:$F,6,0),"")</f>
        <v>0</v>
      </c>
      <c r="I52" s="58">
        <v>10</v>
      </c>
      <c r="J52" s="58" t="str">
        <f>IFERROR(VLOOKUP(B52,Config!$A:$G,7,),"")</f>
        <v>Ea</v>
      </c>
      <c r="K52" s="56" t="s">
        <v>555</v>
      </c>
      <c r="L52" s="59">
        <f>IFERROR(VLOOKUP(B52,Config!$A:$C,3,0),"")</f>
        <v>0</v>
      </c>
      <c r="M52" s="56"/>
      <c r="N52" s="56"/>
      <c r="O52" s="60">
        <f>SUMIFS(Inventory!$L:$L,Inventory!$G:$G,2020.12,Inventory!$J:$J,List!B52)</f>
        <v>10</v>
      </c>
      <c r="P52" s="60">
        <f>SUMIFS(Receive!L:L,Receive!C:C,1,Receive!J:J,List!B52)</f>
        <v>0</v>
      </c>
      <c r="Q52" s="60">
        <f>SUMIFS(Delivery!K:K,Delivery!C:C,1,Delivery!I:I,List!B52)</f>
        <v>0</v>
      </c>
      <c r="R52" s="60">
        <f t="shared" si="0"/>
        <v>10</v>
      </c>
      <c r="S52" s="60">
        <f>SUMIFS(Inventory!$L:$L,Inventory!$G:$G,1,Inventory!$J:$J,List!B52)</f>
        <v>10</v>
      </c>
      <c r="T52" s="60">
        <f>SUMIFS(Receive!L:L,Receive!C:C,2,Receive!J:J,List!B52)</f>
        <v>0</v>
      </c>
      <c r="U52" s="60">
        <f>SUMIFS(Delivery!K:K,Delivery!C:C,2,Delivery!I:I,List!B52)</f>
        <v>0</v>
      </c>
      <c r="V52" s="60">
        <f t="shared" si="1"/>
        <v>10</v>
      </c>
      <c r="W52" s="60">
        <f>SUMIFS(Inventory!$L:$L,Inventory!$G:$G,2,Inventory!$J:$J,List!B52)</f>
        <v>10</v>
      </c>
      <c r="X52" s="60">
        <f>SUMIFS(Receive!L:L,Receive!C:C,3,Receive!J:J,List!B52)</f>
        <v>0</v>
      </c>
      <c r="Y52" s="60">
        <f>SUMIFS(Delivery!K:K,Delivery!C:C,3,Delivery!I:I,List!B52)</f>
        <v>0</v>
      </c>
      <c r="Z52" s="60">
        <f t="shared" si="2"/>
        <v>10</v>
      </c>
      <c r="AA52" s="60">
        <f>SUMIFS(Inventory!$L:$L,Inventory!$G:$G,3,Inventory!$J:$J,List!B52)</f>
        <v>10</v>
      </c>
      <c r="AB52" s="60">
        <f>SUMIFS(Receive!L:L,Receive!C:C,4,Receive!J:J,List!B52)</f>
        <v>0</v>
      </c>
      <c r="AC52" s="60">
        <f>SUMIFS(Delivery!K:K,Delivery!C:C,4,Delivery!I:I,List!B52)</f>
        <v>0</v>
      </c>
      <c r="AD52" s="60">
        <f t="shared" si="3"/>
        <v>10</v>
      </c>
      <c r="AE52" s="60">
        <f>SUMIFS(Inventory!$L:$L,Inventory!$G:$G,4,Inventory!$J:$J,List!B52)</f>
        <v>10</v>
      </c>
      <c r="AF52" s="60">
        <f>SUMIFS(Receive!$L:$L,Receive!$C:$C,5,Receive!$J:$J,List!B52)</f>
        <v>0</v>
      </c>
      <c r="AG52" s="60">
        <f>SUMIFS(Delivery!$K:$K,Delivery!$C:$C,5,Delivery!$I:$I,List!B52)</f>
        <v>0</v>
      </c>
      <c r="AH52" s="60">
        <f t="shared" si="4"/>
        <v>10</v>
      </c>
      <c r="AI52" s="60">
        <f>SUMIFS(Inventory!$L:$L,Inventory!$G:$G,5,Inventory!$J:$J,List!B52)</f>
        <v>10</v>
      </c>
      <c r="AJ52" s="60">
        <f>SUMIFS(Receive!$L:$L,Receive!$C:$C,6,Receive!$J:$J,List!B52)</f>
        <v>0</v>
      </c>
      <c r="AK52" s="60">
        <f>SUMIFS(Delivery!$K:$K,Delivery!$C:$C,6,Delivery!$I:$I,List!B52)</f>
        <v>0</v>
      </c>
      <c r="AL52" s="60">
        <f t="shared" si="5"/>
        <v>10</v>
      </c>
      <c r="AM52" s="60">
        <f>SUMIFS(Inventory!$L:$L,Inventory!$G:$G,6,Inventory!$J:$J,List!B52)</f>
        <v>0</v>
      </c>
      <c r="AN52" s="60">
        <f>SUMIFS(Receive!$L:$L,Receive!$C:$C,7,Receive!$J:$J,List!B52)</f>
        <v>0</v>
      </c>
      <c r="AO52" s="60">
        <f>SUMIFS(Delivery!$K:$K,Delivery!$C:$C,7,Delivery!$I:$I,List!B52)</f>
        <v>0</v>
      </c>
      <c r="AP52" s="60">
        <f t="shared" si="6"/>
        <v>10</v>
      </c>
      <c r="AQ52" s="60">
        <f>SUMIFS(Inventory!$L:$L,Inventory!$G:$G,7,Inventory!$J:$J,List!B52)</f>
        <v>0</v>
      </c>
      <c r="AR52" s="60">
        <f>SUMIFS(Receive!$L:$L,Receive!$C:$C,8,Receive!$J:$J,List!B52)</f>
        <v>0</v>
      </c>
      <c r="AS52" s="60">
        <f>SUMIFS(Delivery!$K:$K,Delivery!$C:$C,8,Delivery!$I:$I,List!B52)</f>
        <v>0</v>
      </c>
      <c r="AT52" s="60">
        <f t="shared" si="7"/>
        <v>10</v>
      </c>
      <c r="AU52" s="60">
        <f>SUMIFS(Inventory!$L:$L,Inventory!$G:$G,8,Inventory!$J:$J,List!B52)</f>
        <v>0</v>
      </c>
      <c r="AV52" s="60">
        <f>SUMIFS(Receive!$L:$L,Receive!$C:$C,9,Receive!$J:$J,List!B52)</f>
        <v>0</v>
      </c>
      <c r="AW52" s="60">
        <f>SUMIFS(Delivery!$K:$K,Delivery!$C:$C,9,Delivery!$I:$I,List!B52)</f>
        <v>0</v>
      </c>
      <c r="AX52" s="60">
        <f t="shared" si="8"/>
        <v>10</v>
      </c>
      <c r="AY52" s="60">
        <f>SUMIFS(Inventory!$L:$L,Inventory!$G:$G,9,Inventory!$J:$J,List!B52)</f>
        <v>0</v>
      </c>
      <c r="AZ52" s="60">
        <f>SUMIFS(Receive!$L:$L,Receive!$C:$C,10,Receive!$J:$J,List!B52)</f>
        <v>0</v>
      </c>
      <c r="BA52" s="60">
        <f>SUMIFS(Delivery!$K:$K,Delivery!$C:$C,10,Delivery!$I:$I,List!B52)</f>
        <v>0</v>
      </c>
      <c r="BB52" s="60">
        <f t="shared" si="9"/>
        <v>10</v>
      </c>
      <c r="BC52" s="60">
        <f>SUMIFS(Inventory!$L:$L,Inventory!$G:$G,10,Inventory!$J:$J,List!B52)</f>
        <v>0</v>
      </c>
      <c r="BD52" s="60">
        <f>SUMIFS(Receive!$L:$L,Receive!$C:$C,11,Receive!$J:$J,List!B52)</f>
        <v>0</v>
      </c>
      <c r="BE52" s="60">
        <f>SUMIFS(Delivery!$K:$K,Delivery!$C:$C,11,Delivery!$I:$I,List!B52)</f>
        <v>0</v>
      </c>
      <c r="BF52" s="60">
        <f t="shared" si="10"/>
        <v>10</v>
      </c>
      <c r="BG52" s="60">
        <f>SUMIFS(Inventory!$L:$L,Inventory!$G:$G,11,Inventory!$J:$J,List!B52)</f>
        <v>0</v>
      </c>
      <c r="BH52" s="60">
        <f>SUMIFS(Receive!$L:$L,Receive!$C:$C,12,Receive!$J:$J,List!B52)</f>
        <v>0</v>
      </c>
      <c r="BI52" s="60">
        <f>SUMIFS(Delivery!$K:$K,Delivery!$C:$C,12,Delivery!$I:$I,List!B52)</f>
        <v>0</v>
      </c>
      <c r="BJ52" s="60">
        <f t="shared" si="11"/>
        <v>10</v>
      </c>
      <c r="BK52" s="60">
        <f>SUMIFS(Inventory!$L:$L,Inventory!$G:$G,12,Inventory!$J:$J,List!B52)</f>
        <v>0</v>
      </c>
    </row>
    <row r="53" spans="1:63" x14ac:dyDescent="0.25">
      <c r="A53" s="56">
        <f t="shared" si="12"/>
        <v>52</v>
      </c>
      <c r="B53" s="57" t="s">
        <v>88</v>
      </c>
      <c r="C53" s="58" t="str">
        <f>IFERROR(VLOOKUP(B53,Config!$A:$B,2,0),"")</f>
        <v>Giấy mài phân tích 90-150-705</v>
      </c>
      <c r="D53" s="64">
        <v>1100000</v>
      </c>
      <c r="E53" s="65">
        <f>D53/'Exchange rate'!$C$2</f>
        <v>47.446228326778566</v>
      </c>
      <c r="F53" s="58" t="str">
        <f>IFERROR(VLOOKUP(B53,Config!$A:$D,4,0),"")</f>
        <v>REHL</v>
      </c>
      <c r="G53" s="58" t="str">
        <f>IFERROR(VLOOKUP(B53,Config!$A:$E,5,0),"")</f>
        <v>REHL</v>
      </c>
      <c r="H53" s="58">
        <f>IFERROR(VLOOKUP(B53,Config!$A:$F,6,0),"")</f>
        <v>0</v>
      </c>
      <c r="I53" s="58">
        <v>5</v>
      </c>
      <c r="J53" s="58" t="str">
        <f>IFERROR(VLOOKUP(B53,Config!$A:$G,7,),"")</f>
        <v>Ea</v>
      </c>
      <c r="K53" s="56" t="s">
        <v>555</v>
      </c>
      <c r="L53" s="59">
        <f>IFERROR(VLOOKUP(B53,Config!$A:$C,3,0),"")</f>
        <v>0</v>
      </c>
      <c r="M53" s="56"/>
      <c r="N53" s="56"/>
      <c r="O53" s="60">
        <f>SUMIFS(Inventory!$L:$L,Inventory!$G:$G,2020.12,Inventory!$J:$J,List!B53)</f>
        <v>5</v>
      </c>
      <c r="P53" s="60">
        <f>SUMIFS(Receive!L:L,Receive!C:C,1,Receive!J:J,List!B53)</f>
        <v>0</v>
      </c>
      <c r="Q53" s="60">
        <f>SUMIFS(Delivery!K:K,Delivery!C:C,1,Delivery!I:I,List!B53)</f>
        <v>0</v>
      </c>
      <c r="R53" s="60">
        <f t="shared" si="0"/>
        <v>5</v>
      </c>
      <c r="S53" s="60">
        <f>SUMIFS(Inventory!$L:$L,Inventory!$G:$G,1,Inventory!$J:$J,List!B53)</f>
        <v>5</v>
      </c>
      <c r="T53" s="60">
        <f>SUMIFS(Receive!L:L,Receive!C:C,2,Receive!J:J,List!B53)</f>
        <v>0</v>
      </c>
      <c r="U53" s="60">
        <f>SUMIFS(Delivery!K:K,Delivery!C:C,2,Delivery!I:I,List!B53)</f>
        <v>0</v>
      </c>
      <c r="V53" s="60">
        <f t="shared" si="1"/>
        <v>5</v>
      </c>
      <c r="W53" s="60">
        <f>SUMIFS(Inventory!$L:$L,Inventory!$G:$G,2,Inventory!$J:$J,List!B53)</f>
        <v>5</v>
      </c>
      <c r="X53" s="60">
        <f>SUMIFS(Receive!L:L,Receive!C:C,3,Receive!J:J,List!B53)</f>
        <v>0</v>
      </c>
      <c r="Y53" s="60">
        <f>SUMIFS(Delivery!K:K,Delivery!C:C,3,Delivery!I:I,List!B53)</f>
        <v>0</v>
      </c>
      <c r="Z53" s="60">
        <f t="shared" si="2"/>
        <v>5</v>
      </c>
      <c r="AA53" s="60">
        <f>SUMIFS(Inventory!$L:$L,Inventory!$G:$G,3,Inventory!$J:$J,List!B53)</f>
        <v>5</v>
      </c>
      <c r="AB53" s="60">
        <f>SUMIFS(Receive!L:L,Receive!C:C,4,Receive!J:J,List!B53)</f>
        <v>0</v>
      </c>
      <c r="AC53" s="60">
        <f>SUMIFS(Delivery!K:K,Delivery!C:C,4,Delivery!I:I,List!B53)</f>
        <v>2</v>
      </c>
      <c r="AD53" s="60">
        <f t="shared" si="3"/>
        <v>3</v>
      </c>
      <c r="AE53" s="60">
        <f>SUMIFS(Inventory!$L:$L,Inventory!$G:$G,4,Inventory!$J:$J,List!B53)</f>
        <v>3</v>
      </c>
      <c r="AF53" s="60">
        <f>SUMIFS(Receive!$L:$L,Receive!$C:$C,5,Receive!$J:$J,List!B53)</f>
        <v>0</v>
      </c>
      <c r="AG53" s="60">
        <f>SUMIFS(Delivery!$K:$K,Delivery!$C:$C,5,Delivery!$I:$I,List!B53)</f>
        <v>0</v>
      </c>
      <c r="AH53" s="60">
        <f t="shared" si="4"/>
        <v>3</v>
      </c>
      <c r="AI53" s="60">
        <f>SUMIFS(Inventory!$L:$L,Inventory!$G:$G,5,Inventory!$J:$J,List!B53)</f>
        <v>3</v>
      </c>
      <c r="AJ53" s="60">
        <f>SUMIFS(Receive!$L:$L,Receive!$C:$C,6,Receive!$J:$J,List!B53)</f>
        <v>0</v>
      </c>
      <c r="AK53" s="60">
        <f>SUMIFS(Delivery!$K:$K,Delivery!$C:$C,6,Delivery!$I:$I,List!B53)</f>
        <v>0</v>
      </c>
      <c r="AL53" s="60">
        <f t="shared" si="5"/>
        <v>3</v>
      </c>
      <c r="AM53" s="60">
        <f>SUMIFS(Inventory!$L:$L,Inventory!$G:$G,6,Inventory!$J:$J,List!B53)</f>
        <v>0</v>
      </c>
      <c r="AN53" s="60">
        <f>SUMIFS(Receive!$L:$L,Receive!$C:$C,7,Receive!$J:$J,List!B53)</f>
        <v>0</v>
      </c>
      <c r="AO53" s="60">
        <f>SUMIFS(Delivery!$K:$K,Delivery!$C:$C,7,Delivery!$I:$I,List!B53)</f>
        <v>0</v>
      </c>
      <c r="AP53" s="60">
        <f t="shared" si="6"/>
        <v>3</v>
      </c>
      <c r="AQ53" s="60">
        <f>SUMIFS(Inventory!$L:$L,Inventory!$G:$G,7,Inventory!$J:$J,List!B53)</f>
        <v>0</v>
      </c>
      <c r="AR53" s="60">
        <f>SUMIFS(Receive!$L:$L,Receive!$C:$C,8,Receive!$J:$J,List!B53)</f>
        <v>0</v>
      </c>
      <c r="AS53" s="60">
        <f>SUMIFS(Delivery!$K:$K,Delivery!$C:$C,8,Delivery!$I:$I,List!B53)</f>
        <v>0</v>
      </c>
      <c r="AT53" s="60">
        <f t="shared" si="7"/>
        <v>3</v>
      </c>
      <c r="AU53" s="60">
        <f>SUMIFS(Inventory!$L:$L,Inventory!$G:$G,8,Inventory!$J:$J,List!B53)</f>
        <v>0</v>
      </c>
      <c r="AV53" s="60">
        <f>SUMIFS(Receive!$L:$L,Receive!$C:$C,9,Receive!$J:$J,List!B53)</f>
        <v>0</v>
      </c>
      <c r="AW53" s="60">
        <f>SUMIFS(Delivery!$K:$K,Delivery!$C:$C,9,Delivery!$I:$I,List!B53)</f>
        <v>0</v>
      </c>
      <c r="AX53" s="60">
        <f t="shared" si="8"/>
        <v>3</v>
      </c>
      <c r="AY53" s="60">
        <f>SUMIFS(Inventory!$L:$L,Inventory!$G:$G,9,Inventory!$J:$J,List!B53)</f>
        <v>0</v>
      </c>
      <c r="AZ53" s="60">
        <f>SUMIFS(Receive!$L:$L,Receive!$C:$C,10,Receive!$J:$J,List!B53)</f>
        <v>0</v>
      </c>
      <c r="BA53" s="60">
        <f>SUMIFS(Delivery!$K:$K,Delivery!$C:$C,10,Delivery!$I:$I,List!B53)</f>
        <v>0</v>
      </c>
      <c r="BB53" s="60">
        <f t="shared" si="9"/>
        <v>3</v>
      </c>
      <c r="BC53" s="60">
        <f>SUMIFS(Inventory!$L:$L,Inventory!$G:$G,10,Inventory!$J:$J,List!B53)</f>
        <v>0</v>
      </c>
      <c r="BD53" s="60">
        <f>SUMIFS(Receive!$L:$L,Receive!$C:$C,11,Receive!$J:$J,List!B53)</f>
        <v>0</v>
      </c>
      <c r="BE53" s="60">
        <f>SUMIFS(Delivery!$K:$K,Delivery!$C:$C,11,Delivery!$I:$I,List!B53)</f>
        <v>0</v>
      </c>
      <c r="BF53" s="60">
        <f t="shared" si="10"/>
        <v>3</v>
      </c>
      <c r="BG53" s="60">
        <f>SUMIFS(Inventory!$L:$L,Inventory!$G:$G,11,Inventory!$J:$J,List!B53)</f>
        <v>0</v>
      </c>
      <c r="BH53" s="60">
        <f>SUMIFS(Receive!$L:$L,Receive!$C:$C,12,Receive!$J:$J,List!B53)</f>
        <v>0</v>
      </c>
      <c r="BI53" s="60">
        <f>SUMIFS(Delivery!$K:$K,Delivery!$C:$C,12,Delivery!$I:$I,List!B53)</f>
        <v>0</v>
      </c>
      <c r="BJ53" s="60">
        <f t="shared" si="11"/>
        <v>3</v>
      </c>
      <c r="BK53" s="60">
        <f>SUMIFS(Inventory!$L:$L,Inventory!$G:$G,12,Inventory!$J:$J,List!B53)</f>
        <v>0</v>
      </c>
    </row>
    <row r="54" spans="1:63" x14ac:dyDescent="0.25">
      <c r="A54" s="56">
        <f t="shared" si="12"/>
        <v>53</v>
      </c>
      <c r="B54" s="57" t="s">
        <v>89</v>
      </c>
      <c r="C54" s="58" t="str">
        <f>IFERROR(VLOOKUP(B54,Config!$A:$B,2,0),"")</f>
        <v>Giấy mài phân tích 180-100-50</v>
      </c>
      <c r="D54" s="64">
        <v>1100000</v>
      </c>
      <c r="E54" s="65">
        <f>D54/'Exchange rate'!$C$2</f>
        <v>47.446228326778566</v>
      </c>
      <c r="F54" s="58" t="str">
        <f>IFERROR(VLOOKUP(B54,Config!$A:$D,4,0),"")</f>
        <v>REHL</v>
      </c>
      <c r="G54" s="58" t="str">
        <f>IFERROR(VLOOKUP(B54,Config!$A:$E,5,0),"")</f>
        <v>REHL</v>
      </c>
      <c r="H54" s="58">
        <f>IFERROR(VLOOKUP(B54,Config!$A:$F,6,0),"")</f>
        <v>0</v>
      </c>
      <c r="I54" s="58">
        <v>5</v>
      </c>
      <c r="J54" s="58" t="str">
        <f>IFERROR(VLOOKUP(B54,Config!$A:$G,7,),"")</f>
        <v>Ea</v>
      </c>
      <c r="K54" s="56" t="s">
        <v>555</v>
      </c>
      <c r="L54" s="59">
        <f>IFERROR(VLOOKUP(B54,Config!$A:$C,3,0),"")</f>
        <v>0</v>
      </c>
      <c r="M54" s="56"/>
      <c r="N54" s="56"/>
      <c r="O54" s="60">
        <f>SUMIFS(Inventory!$L:$L,Inventory!$G:$G,2020.12,Inventory!$J:$J,List!B54)</f>
        <v>5</v>
      </c>
      <c r="P54" s="60">
        <f>SUMIFS(Receive!L:L,Receive!C:C,1,Receive!J:J,List!B54)</f>
        <v>0</v>
      </c>
      <c r="Q54" s="60">
        <f>SUMIFS(Delivery!K:K,Delivery!C:C,1,Delivery!I:I,List!B54)</f>
        <v>0</v>
      </c>
      <c r="R54" s="60">
        <f t="shared" si="0"/>
        <v>5</v>
      </c>
      <c r="S54" s="60">
        <f>SUMIFS(Inventory!$L:$L,Inventory!$G:$G,1,Inventory!$J:$J,List!B54)</f>
        <v>5</v>
      </c>
      <c r="T54" s="60">
        <f>SUMIFS(Receive!L:L,Receive!C:C,2,Receive!J:J,List!B54)</f>
        <v>0</v>
      </c>
      <c r="U54" s="60">
        <f>SUMIFS(Delivery!K:K,Delivery!C:C,2,Delivery!I:I,List!B54)</f>
        <v>0</v>
      </c>
      <c r="V54" s="60">
        <f t="shared" si="1"/>
        <v>5</v>
      </c>
      <c r="W54" s="60">
        <f>SUMIFS(Inventory!$L:$L,Inventory!$G:$G,2,Inventory!$J:$J,List!B54)</f>
        <v>5</v>
      </c>
      <c r="X54" s="60">
        <f>SUMIFS(Receive!L:L,Receive!C:C,3,Receive!J:J,List!B54)</f>
        <v>0</v>
      </c>
      <c r="Y54" s="60">
        <f>SUMIFS(Delivery!K:K,Delivery!C:C,3,Delivery!I:I,List!B54)</f>
        <v>0</v>
      </c>
      <c r="Z54" s="60">
        <f t="shared" si="2"/>
        <v>5</v>
      </c>
      <c r="AA54" s="60">
        <f>SUMIFS(Inventory!$L:$L,Inventory!$G:$G,3,Inventory!$J:$J,List!B54)</f>
        <v>5</v>
      </c>
      <c r="AB54" s="60">
        <f>SUMIFS(Receive!L:L,Receive!C:C,4,Receive!J:J,List!B54)</f>
        <v>0</v>
      </c>
      <c r="AC54" s="60">
        <f>SUMIFS(Delivery!K:K,Delivery!C:C,4,Delivery!I:I,List!B54)</f>
        <v>0</v>
      </c>
      <c r="AD54" s="60">
        <f t="shared" si="3"/>
        <v>5</v>
      </c>
      <c r="AE54" s="60">
        <f>SUMIFS(Inventory!$L:$L,Inventory!$G:$G,4,Inventory!$J:$J,List!B54)</f>
        <v>5</v>
      </c>
      <c r="AF54" s="60">
        <f>SUMIFS(Receive!$L:$L,Receive!$C:$C,5,Receive!$J:$J,List!B54)</f>
        <v>0</v>
      </c>
      <c r="AG54" s="60">
        <f>SUMIFS(Delivery!$K:$K,Delivery!$C:$C,5,Delivery!$I:$I,List!B54)</f>
        <v>0</v>
      </c>
      <c r="AH54" s="60">
        <f t="shared" si="4"/>
        <v>5</v>
      </c>
      <c r="AI54" s="60">
        <f>SUMIFS(Inventory!$L:$L,Inventory!$G:$G,5,Inventory!$J:$J,List!B54)</f>
        <v>5</v>
      </c>
      <c r="AJ54" s="60">
        <f>SUMIFS(Receive!$L:$L,Receive!$C:$C,6,Receive!$J:$J,List!B54)</f>
        <v>0</v>
      </c>
      <c r="AK54" s="60">
        <f>SUMIFS(Delivery!$K:$K,Delivery!$C:$C,6,Delivery!$I:$I,List!B54)</f>
        <v>0</v>
      </c>
      <c r="AL54" s="60">
        <f t="shared" si="5"/>
        <v>5</v>
      </c>
      <c r="AM54" s="60">
        <f>SUMIFS(Inventory!$L:$L,Inventory!$G:$G,6,Inventory!$J:$J,List!B54)</f>
        <v>0</v>
      </c>
      <c r="AN54" s="60">
        <f>SUMIFS(Receive!$L:$L,Receive!$C:$C,7,Receive!$J:$J,List!B54)</f>
        <v>0</v>
      </c>
      <c r="AO54" s="60">
        <f>SUMIFS(Delivery!$K:$K,Delivery!$C:$C,7,Delivery!$I:$I,List!B54)</f>
        <v>0</v>
      </c>
      <c r="AP54" s="60">
        <f t="shared" si="6"/>
        <v>5</v>
      </c>
      <c r="AQ54" s="60">
        <f>SUMIFS(Inventory!$L:$L,Inventory!$G:$G,7,Inventory!$J:$J,List!B54)</f>
        <v>0</v>
      </c>
      <c r="AR54" s="60">
        <f>SUMIFS(Receive!$L:$L,Receive!$C:$C,8,Receive!$J:$J,List!B54)</f>
        <v>0</v>
      </c>
      <c r="AS54" s="60">
        <f>SUMIFS(Delivery!$K:$K,Delivery!$C:$C,8,Delivery!$I:$I,List!B54)</f>
        <v>0</v>
      </c>
      <c r="AT54" s="60">
        <f t="shared" si="7"/>
        <v>5</v>
      </c>
      <c r="AU54" s="60">
        <f>SUMIFS(Inventory!$L:$L,Inventory!$G:$G,8,Inventory!$J:$J,List!B54)</f>
        <v>0</v>
      </c>
      <c r="AV54" s="60">
        <f>SUMIFS(Receive!$L:$L,Receive!$C:$C,9,Receive!$J:$J,List!B54)</f>
        <v>0</v>
      </c>
      <c r="AW54" s="60">
        <f>SUMIFS(Delivery!$K:$K,Delivery!$C:$C,9,Delivery!$I:$I,List!B54)</f>
        <v>0</v>
      </c>
      <c r="AX54" s="60">
        <f t="shared" si="8"/>
        <v>5</v>
      </c>
      <c r="AY54" s="60">
        <f>SUMIFS(Inventory!$L:$L,Inventory!$G:$G,9,Inventory!$J:$J,List!B54)</f>
        <v>0</v>
      </c>
      <c r="AZ54" s="60">
        <f>SUMIFS(Receive!$L:$L,Receive!$C:$C,10,Receive!$J:$J,List!B54)</f>
        <v>0</v>
      </c>
      <c r="BA54" s="60">
        <f>SUMIFS(Delivery!$K:$K,Delivery!$C:$C,10,Delivery!$I:$I,List!B54)</f>
        <v>0</v>
      </c>
      <c r="BB54" s="60">
        <f t="shared" si="9"/>
        <v>5</v>
      </c>
      <c r="BC54" s="60">
        <f>SUMIFS(Inventory!$L:$L,Inventory!$G:$G,10,Inventory!$J:$J,List!B54)</f>
        <v>0</v>
      </c>
      <c r="BD54" s="60">
        <f>SUMIFS(Receive!$L:$L,Receive!$C:$C,11,Receive!$J:$J,List!B54)</f>
        <v>0</v>
      </c>
      <c r="BE54" s="60">
        <f>SUMIFS(Delivery!$K:$K,Delivery!$C:$C,11,Delivery!$I:$I,List!B54)</f>
        <v>0</v>
      </c>
      <c r="BF54" s="60">
        <f t="shared" si="10"/>
        <v>5</v>
      </c>
      <c r="BG54" s="60">
        <f>SUMIFS(Inventory!$L:$L,Inventory!$G:$G,11,Inventory!$J:$J,List!B54)</f>
        <v>0</v>
      </c>
      <c r="BH54" s="60">
        <f>SUMIFS(Receive!$L:$L,Receive!$C:$C,12,Receive!$J:$J,List!B54)</f>
        <v>0</v>
      </c>
      <c r="BI54" s="60">
        <f>SUMIFS(Delivery!$K:$K,Delivery!$C:$C,12,Delivery!$I:$I,List!B54)</f>
        <v>0</v>
      </c>
      <c r="BJ54" s="60">
        <f t="shared" si="11"/>
        <v>5</v>
      </c>
      <c r="BK54" s="60">
        <f>SUMIFS(Inventory!$L:$L,Inventory!$G:$G,12,Inventory!$J:$J,List!B54)</f>
        <v>0</v>
      </c>
    </row>
    <row r="55" spans="1:63" x14ac:dyDescent="0.25">
      <c r="A55" s="56">
        <f t="shared" si="12"/>
        <v>54</v>
      </c>
      <c r="B55" s="57" t="s">
        <v>90</v>
      </c>
      <c r="C55" s="58" t="str">
        <f>IFERROR(VLOOKUP(B55,Config!$A:$B,2,0),"")</f>
        <v>Giấy nhám tròn lưng dính P240</v>
      </c>
      <c r="D55" s="64">
        <v>13500</v>
      </c>
      <c r="E55" s="65">
        <f>D55/'Exchange rate'!$C$2</f>
        <v>0.58229462037410062</v>
      </c>
      <c r="F55" s="58" t="str">
        <f>IFERROR(VLOOKUP(B55,Config!$A:$D,4,0),"")</f>
        <v>REHL</v>
      </c>
      <c r="G55" s="58" t="str">
        <f>IFERROR(VLOOKUP(B55,Config!$A:$E,5,0),"")</f>
        <v>REHL</v>
      </c>
      <c r="H55" s="58">
        <f>IFERROR(VLOOKUP(B55,Config!$A:$F,6,0),"")</f>
        <v>0</v>
      </c>
      <c r="I55" s="58">
        <v>100</v>
      </c>
      <c r="J55" s="58" t="str">
        <f>IFERROR(VLOOKUP(B55,Config!$A:$G,7,),"")</f>
        <v>Ea</v>
      </c>
      <c r="K55" s="56" t="s">
        <v>555</v>
      </c>
      <c r="L55" s="59">
        <f>IFERROR(VLOOKUP(B55,Config!$A:$C,3,0),"")</f>
        <v>0</v>
      </c>
      <c r="M55" s="56"/>
      <c r="N55" s="56"/>
      <c r="O55" s="60">
        <f>SUMIFS(Inventory!$L:$L,Inventory!$G:$G,2020.12,Inventory!$J:$J,List!B55)</f>
        <v>100</v>
      </c>
      <c r="P55" s="60">
        <f>SUMIFS(Receive!L:L,Receive!C:C,1,Receive!J:J,List!B55)</f>
        <v>0</v>
      </c>
      <c r="Q55" s="60">
        <f>SUMIFS(Delivery!K:K,Delivery!C:C,1,Delivery!I:I,List!B55)</f>
        <v>0</v>
      </c>
      <c r="R55" s="60">
        <f t="shared" si="0"/>
        <v>100</v>
      </c>
      <c r="S55" s="60">
        <f>SUMIFS(Inventory!$L:$L,Inventory!$G:$G,1,Inventory!$J:$J,List!B55)</f>
        <v>100</v>
      </c>
      <c r="T55" s="60">
        <f>SUMIFS(Receive!L:L,Receive!C:C,2,Receive!J:J,List!B55)</f>
        <v>0</v>
      </c>
      <c r="U55" s="60">
        <f>SUMIFS(Delivery!K:K,Delivery!C:C,2,Delivery!I:I,List!B55)</f>
        <v>0</v>
      </c>
      <c r="V55" s="60">
        <f t="shared" si="1"/>
        <v>100</v>
      </c>
      <c r="W55" s="60">
        <f>SUMIFS(Inventory!$L:$L,Inventory!$G:$G,2,Inventory!$J:$J,List!B55)</f>
        <v>100</v>
      </c>
      <c r="X55" s="60">
        <f>SUMIFS(Receive!L:L,Receive!C:C,3,Receive!J:J,List!B55)</f>
        <v>0</v>
      </c>
      <c r="Y55" s="60">
        <f>SUMIFS(Delivery!K:K,Delivery!C:C,3,Delivery!I:I,List!B55)</f>
        <v>0</v>
      </c>
      <c r="Z55" s="60">
        <f t="shared" si="2"/>
        <v>100</v>
      </c>
      <c r="AA55" s="60">
        <f>SUMIFS(Inventory!$L:$L,Inventory!$G:$G,3,Inventory!$J:$J,List!B55)</f>
        <v>100</v>
      </c>
      <c r="AB55" s="60">
        <f>SUMIFS(Receive!L:L,Receive!C:C,4,Receive!J:J,List!B55)</f>
        <v>0</v>
      </c>
      <c r="AC55" s="60">
        <f>SUMIFS(Delivery!K:K,Delivery!C:C,4,Delivery!I:I,List!B55)</f>
        <v>0</v>
      </c>
      <c r="AD55" s="60">
        <f t="shared" si="3"/>
        <v>100</v>
      </c>
      <c r="AE55" s="60">
        <f>SUMIFS(Inventory!$L:$L,Inventory!$G:$G,4,Inventory!$J:$J,List!B55)</f>
        <v>100</v>
      </c>
      <c r="AF55" s="60">
        <f>SUMIFS(Receive!$L:$L,Receive!$C:$C,5,Receive!$J:$J,List!B55)</f>
        <v>0</v>
      </c>
      <c r="AG55" s="60">
        <f>SUMIFS(Delivery!$K:$K,Delivery!$C:$C,5,Delivery!$I:$I,List!B55)</f>
        <v>0</v>
      </c>
      <c r="AH55" s="60">
        <f t="shared" si="4"/>
        <v>100</v>
      </c>
      <c r="AI55" s="60">
        <f>SUMIFS(Inventory!$L:$L,Inventory!$G:$G,5,Inventory!$J:$J,List!B55)</f>
        <v>100</v>
      </c>
      <c r="AJ55" s="60">
        <f>SUMIFS(Receive!$L:$L,Receive!$C:$C,6,Receive!$J:$J,List!B55)</f>
        <v>0</v>
      </c>
      <c r="AK55" s="60">
        <f>SUMIFS(Delivery!$K:$K,Delivery!$C:$C,6,Delivery!$I:$I,List!B55)</f>
        <v>0</v>
      </c>
      <c r="AL55" s="60">
        <f t="shared" si="5"/>
        <v>100</v>
      </c>
      <c r="AM55" s="60">
        <f>SUMIFS(Inventory!$L:$L,Inventory!$G:$G,6,Inventory!$J:$J,List!B55)</f>
        <v>0</v>
      </c>
      <c r="AN55" s="60">
        <f>SUMIFS(Receive!$L:$L,Receive!$C:$C,7,Receive!$J:$J,List!B55)</f>
        <v>0</v>
      </c>
      <c r="AO55" s="60">
        <f>SUMIFS(Delivery!$K:$K,Delivery!$C:$C,7,Delivery!$I:$I,List!B55)</f>
        <v>0</v>
      </c>
      <c r="AP55" s="60">
        <f t="shared" si="6"/>
        <v>100</v>
      </c>
      <c r="AQ55" s="60">
        <f>SUMIFS(Inventory!$L:$L,Inventory!$G:$G,7,Inventory!$J:$J,List!B55)</f>
        <v>0</v>
      </c>
      <c r="AR55" s="60">
        <f>SUMIFS(Receive!$L:$L,Receive!$C:$C,8,Receive!$J:$J,List!B55)</f>
        <v>0</v>
      </c>
      <c r="AS55" s="60">
        <f>SUMIFS(Delivery!$K:$K,Delivery!$C:$C,8,Delivery!$I:$I,List!B55)</f>
        <v>0</v>
      </c>
      <c r="AT55" s="60">
        <f t="shared" si="7"/>
        <v>100</v>
      </c>
      <c r="AU55" s="60">
        <f>SUMIFS(Inventory!$L:$L,Inventory!$G:$G,8,Inventory!$J:$J,List!B55)</f>
        <v>0</v>
      </c>
      <c r="AV55" s="60">
        <f>SUMIFS(Receive!$L:$L,Receive!$C:$C,9,Receive!$J:$J,List!B55)</f>
        <v>0</v>
      </c>
      <c r="AW55" s="60">
        <f>SUMIFS(Delivery!$K:$K,Delivery!$C:$C,9,Delivery!$I:$I,List!B55)</f>
        <v>0</v>
      </c>
      <c r="AX55" s="60">
        <f t="shared" si="8"/>
        <v>100</v>
      </c>
      <c r="AY55" s="60">
        <f>SUMIFS(Inventory!$L:$L,Inventory!$G:$G,9,Inventory!$J:$J,List!B55)</f>
        <v>0</v>
      </c>
      <c r="AZ55" s="60">
        <f>SUMIFS(Receive!$L:$L,Receive!$C:$C,10,Receive!$J:$J,List!B55)</f>
        <v>0</v>
      </c>
      <c r="BA55" s="60">
        <f>SUMIFS(Delivery!$K:$K,Delivery!$C:$C,10,Delivery!$I:$I,List!B55)</f>
        <v>0</v>
      </c>
      <c r="BB55" s="60">
        <f t="shared" si="9"/>
        <v>100</v>
      </c>
      <c r="BC55" s="60">
        <f>SUMIFS(Inventory!$L:$L,Inventory!$G:$G,10,Inventory!$J:$J,List!B55)</f>
        <v>0</v>
      </c>
      <c r="BD55" s="60">
        <f>SUMIFS(Receive!$L:$L,Receive!$C:$C,11,Receive!$J:$J,List!B55)</f>
        <v>0</v>
      </c>
      <c r="BE55" s="60">
        <f>SUMIFS(Delivery!$K:$K,Delivery!$C:$C,11,Delivery!$I:$I,List!B55)</f>
        <v>0</v>
      </c>
      <c r="BF55" s="60">
        <f t="shared" si="10"/>
        <v>100</v>
      </c>
      <c r="BG55" s="60">
        <f>SUMIFS(Inventory!$L:$L,Inventory!$G:$G,11,Inventory!$J:$J,List!B55)</f>
        <v>0</v>
      </c>
      <c r="BH55" s="60">
        <f>SUMIFS(Receive!$L:$L,Receive!$C:$C,12,Receive!$J:$J,List!B55)</f>
        <v>0</v>
      </c>
      <c r="BI55" s="60">
        <f>SUMIFS(Delivery!$K:$K,Delivery!$C:$C,12,Delivery!$I:$I,List!B55)</f>
        <v>0</v>
      </c>
      <c r="BJ55" s="60">
        <f t="shared" si="11"/>
        <v>100</v>
      </c>
      <c r="BK55" s="60">
        <f>SUMIFS(Inventory!$L:$L,Inventory!$G:$G,12,Inventory!$J:$J,List!B55)</f>
        <v>0</v>
      </c>
    </row>
    <row r="56" spans="1:63" x14ac:dyDescent="0.25">
      <c r="A56" s="56">
        <f t="shared" si="12"/>
        <v>55</v>
      </c>
      <c r="B56" s="57" t="s">
        <v>91</v>
      </c>
      <c r="C56" s="58" t="str">
        <f>IFERROR(VLOOKUP(B56,Config!$A:$B,2,0),"")</f>
        <v>Giấy nhám tròn lưng dính P400</v>
      </c>
      <c r="D56" s="64">
        <v>13500</v>
      </c>
      <c r="E56" s="65">
        <f>D56/'Exchange rate'!$C$2</f>
        <v>0.58229462037410062</v>
      </c>
      <c r="F56" s="58" t="str">
        <f>IFERROR(VLOOKUP(B56,Config!$A:$D,4,0),"")</f>
        <v>REHL</v>
      </c>
      <c r="G56" s="58" t="str">
        <f>IFERROR(VLOOKUP(B56,Config!$A:$E,5,0),"")</f>
        <v>REHL</v>
      </c>
      <c r="H56" s="58">
        <f>IFERROR(VLOOKUP(B56,Config!$A:$F,6,0),"")</f>
        <v>0</v>
      </c>
      <c r="I56" s="58">
        <v>100</v>
      </c>
      <c r="J56" s="58" t="str">
        <f>IFERROR(VLOOKUP(B56,Config!$A:$G,7,),"")</f>
        <v>Ea</v>
      </c>
      <c r="K56" s="56" t="s">
        <v>555</v>
      </c>
      <c r="L56" s="59">
        <f>IFERROR(VLOOKUP(B56,Config!$A:$C,3,0),"")</f>
        <v>0</v>
      </c>
      <c r="M56" s="56"/>
      <c r="N56" s="56"/>
      <c r="O56" s="60">
        <f>SUMIFS(Inventory!$L:$L,Inventory!$G:$G,2020.12,Inventory!$J:$J,List!B56)</f>
        <v>100</v>
      </c>
      <c r="P56" s="60">
        <f>SUMIFS(Receive!L:L,Receive!C:C,1,Receive!J:J,List!B56)</f>
        <v>0</v>
      </c>
      <c r="Q56" s="60">
        <f>SUMIFS(Delivery!K:K,Delivery!C:C,1,Delivery!I:I,List!B56)</f>
        <v>0</v>
      </c>
      <c r="R56" s="60">
        <f t="shared" si="0"/>
        <v>100</v>
      </c>
      <c r="S56" s="60">
        <f>SUMIFS(Inventory!$L:$L,Inventory!$G:$G,1,Inventory!$J:$J,List!B56)</f>
        <v>100</v>
      </c>
      <c r="T56" s="60">
        <f>SUMIFS(Receive!L:L,Receive!C:C,2,Receive!J:J,List!B56)</f>
        <v>0</v>
      </c>
      <c r="U56" s="60">
        <f>SUMIFS(Delivery!K:K,Delivery!C:C,2,Delivery!I:I,List!B56)</f>
        <v>0</v>
      </c>
      <c r="V56" s="60">
        <f t="shared" si="1"/>
        <v>100</v>
      </c>
      <c r="W56" s="60">
        <f>SUMIFS(Inventory!$L:$L,Inventory!$G:$G,2,Inventory!$J:$J,List!B56)</f>
        <v>100</v>
      </c>
      <c r="X56" s="60">
        <f>SUMIFS(Receive!L:L,Receive!C:C,3,Receive!J:J,List!B56)</f>
        <v>0</v>
      </c>
      <c r="Y56" s="60">
        <f>SUMIFS(Delivery!K:K,Delivery!C:C,3,Delivery!I:I,List!B56)</f>
        <v>0</v>
      </c>
      <c r="Z56" s="60">
        <f t="shared" si="2"/>
        <v>100</v>
      </c>
      <c r="AA56" s="60">
        <f>SUMIFS(Inventory!$L:$L,Inventory!$G:$G,3,Inventory!$J:$J,List!B56)</f>
        <v>100</v>
      </c>
      <c r="AB56" s="60">
        <f>SUMIFS(Receive!L:L,Receive!C:C,4,Receive!J:J,List!B56)</f>
        <v>0</v>
      </c>
      <c r="AC56" s="60">
        <f>SUMIFS(Delivery!K:K,Delivery!C:C,4,Delivery!I:I,List!B56)</f>
        <v>0</v>
      </c>
      <c r="AD56" s="60">
        <f t="shared" si="3"/>
        <v>100</v>
      </c>
      <c r="AE56" s="60">
        <f>SUMIFS(Inventory!$L:$L,Inventory!$G:$G,4,Inventory!$J:$J,List!B56)</f>
        <v>100</v>
      </c>
      <c r="AF56" s="60">
        <f>SUMIFS(Receive!$L:$L,Receive!$C:$C,5,Receive!$J:$J,List!B56)</f>
        <v>0</v>
      </c>
      <c r="AG56" s="60">
        <f>SUMIFS(Delivery!$K:$K,Delivery!$C:$C,5,Delivery!$I:$I,List!B56)</f>
        <v>0</v>
      </c>
      <c r="AH56" s="60">
        <f t="shared" si="4"/>
        <v>100</v>
      </c>
      <c r="AI56" s="60">
        <f>SUMIFS(Inventory!$L:$L,Inventory!$G:$G,5,Inventory!$J:$J,List!B56)</f>
        <v>100</v>
      </c>
      <c r="AJ56" s="60">
        <f>SUMIFS(Receive!$L:$L,Receive!$C:$C,6,Receive!$J:$J,List!B56)</f>
        <v>0</v>
      </c>
      <c r="AK56" s="60">
        <f>SUMIFS(Delivery!$K:$K,Delivery!$C:$C,6,Delivery!$I:$I,List!B56)</f>
        <v>0</v>
      </c>
      <c r="AL56" s="60">
        <f t="shared" si="5"/>
        <v>100</v>
      </c>
      <c r="AM56" s="60">
        <f>SUMIFS(Inventory!$L:$L,Inventory!$G:$G,6,Inventory!$J:$J,List!B56)</f>
        <v>0</v>
      </c>
      <c r="AN56" s="60">
        <f>SUMIFS(Receive!$L:$L,Receive!$C:$C,7,Receive!$J:$J,List!B56)</f>
        <v>0</v>
      </c>
      <c r="AO56" s="60">
        <f>SUMIFS(Delivery!$K:$K,Delivery!$C:$C,7,Delivery!$I:$I,List!B56)</f>
        <v>0</v>
      </c>
      <c r="AP56" s="60">
        <f t="shared" si="6"/>
        <v>100</v>
      </c>
      <c r="AQ56" s="60">
        <f>SUMIFS(Inventory!$L:$L,Inventory!$G:$G,7,Inventory!$J:$J,List!B56)</f>
        <v>0</v>
      </c>
      <c r="AR56" s="60">
        <f>SUMIFS(Receive!$L:$L,Receive!$C:$C,8,Receive!$J:$J,List!B56)</f>
        <v>0</v>
      </c>
      <c r="AS56" s="60">
        <f>SUMIFS(Delivery!$K:$K,Delivery!$C:$C,8,Delivery!$I:$I,List!B56)</f>
        <v>0</v>
      </c>
      <c r="AT56" s="60">
        <f t="shared" si="7"/>
        <v>100</v>
      </c>
      <c r="AU56" s="60">
        <f>SUMIFS(Inventory!$L:$L,Inventory!$G:$G,8,Inventory!$J:$J,List!B56)</f>
        <v>0</v>
      </c>
      <c r="AV56" s="60">
        <f>SUMIFS(Receive!$L:$L,Receive!$C:$C,9,Receive!$J:$J,List!B56)</f>
        <v>0</v>
      </c>
      <c r="AW56" s="60">
        <f>SUMIFS(Delivery!$K:$K,Delivery!$C:$C,9,Delivery!$I:$I,List!B56)</f>
        <v>0</v>
      </c>
      <c r="AX56" s="60">
        <f t="shared" si="8"/>
        <v>100</v>
      </c>
      <c r="AY56" s="60">
        <f>SUMIFS(Inventory!$L:$L,Inventory!$G:$G,9,Inventory!$J:$J,List!B56)</f>
        <v>0</v>
      </c>
      <c r="AZ56" s="60">
        <f>SUMIFS(Receive!$L:$L,Receive!$C:$C,10,Receive!$J:$J,List!B56)</f>
        <v>0</v>
      </c>
      <c r="BA56" s="60">
        <f>SUMIFS(Delivery!$K:$K,Delivery!$C:$C,10,Delivery!$I:$I,List!B56)</f>
        <v>0</v>
      </c>
      <c r="BB56" s="60">
        <f t="shared" si="9"/>
        <v>100</v>
      </c>
      <c r="BC56" s="60">
        <f>SUMIFS(Inventory!$L:$L,Inventory!$G:$G,10,Inventory!$J:$J,List!B56)</f>
        <v>0</v>
      </c>
      <c r="BD56" s="60">
        <f>SUMIFS(Receive!$L:$L,Receive!$C:$C,11,Receive!$J:$J,List!B56)</f>
        <v>0</v>
      </c>
      <c r="BE56" s="60">
        <f>SUMIFS(Delivery!$K:$K,Delivery!$C:$C,11,Delivery!$I:$I,List!B56)</f>
        <v>0</v>
      </c>
      <c r="BF56" s="60">
        <f t="shared" si="10"/>
        <v>100</v>
      </c>
      <c r="BG56" s="60">
        <f>SUMIFS(Inventory!$L:$L,Inventory!$G:$G,11,Inventory!$J:$J,List!B56)</f>
        <v>0</v>
      </c>
      <c r="BH56" s="60">
        <f>SUMIFS(Receive!$L:$L,Receive!$C:$C,12,Receive!$J:$J,List!B56)</f>
        <v>0</v>
      </c>
      <c r="BI56" s="60">
        <f>SUMIFS(Delivery!$K:$K,Delivery!$C:$C,12,Delivery!$I:$I,List!B56)</f>
        <v>0</v>
      </c>
      <c r="BJ56" s="60">
        <f t="shared" si="11"/>
        <v>100</v>
      </c>
      <c r="BK56" s="60">
        <f>SUMIFS(Inventory!$L:$L,Inventory!$G:$G,12,Inventory!$J:$J,List!B56)</f>
        <v>0</v>
      </c>
    </row>
    <row r="57" spans="1:63" x14ac:dyDescent="0.25">
      <c r="A57" s="56">
        <f t="shared" si="12"/>
        <v>56</v>
      </c>
      <c r="B57" s="57" t="s">
        <v>92</v>
      </c>
      <c r="C57" s="58" t="str">
        <f>IFERROR(VLOOKUP(B57,Config!$A:$B,2,0),"")</f>
        <v>Giấy nhám tròn lưng dính P800</v>
      </c>
      <c r="D57" s="64">
        <v>14000</v>
      </c>
      <c r="E57" s="65">
        <f>D57/'Exchange rate'!$C$2</f>
        <v>0.60386108779536352</v>
      </c>
      <c r="F57" s="58" t="str">
        <f>IFERROR(VLOOKUP(B57,Config!$A:$D,4,0),"")</f>
        <v>REHL</v>
      </c>
      <c r="G57" s="58" t="str">
        <f>IFERROR(VLOOKUP(B57,Config!$A:$E,5,0),"")</f>
        <v>REHL</v>
      </c>
      <c r="H57" s="58">
        <f>IFERROR(VLOOKUP(B57,Config!$A:$F,6,0),"")</f>
        <v>0</v>
      </c>
      <c r="I57" s="58">
        <v>100</v>
      </c>
      <c r="J57" s="58" t="str">
        <f>IFERROR(VLOOKUP(B57,Config!$A:$G,7,),"")</f>
        <v>Ea</v>
      </c>
      <c r="K57" s="56" t="s">
        <v>555</v>
      </c>
      <c r="L57" s="59">
        <f>IFERROR(VLOOKUP(B57,Config!$A:$C,3,0),"")</f>
        <v>0</v>
      </c>
      <c r="M57" s="56"/>
      <c r="N57" s="56"/>
      <c r="O57" s="60">
        <f>SUMIFS(Inventory!$L:$L,Inventory!$G:$G,2020.12,Inventory!$J:$J,List!B57)</f>
        <v>100</v>
      </c>
      <c r="P57" s="60">
        <f>SUMIFS(Receive!L:L,Receive!C:C,1,Receive!J:J,List!B57)</f>
        <v>0</v>
      </c>
      <c r="Q57" s="60">
        <f>SUMIFS(Delivery!K:K,Delivery!C:C,1,Delivery!I:I,List!B57)</f>
        <v>0</v>
      </c>
      <c r="R57" s="60">
        <f t="shared" si="0"/>
        <v>100</v>
      </c>
      <c r="S57" s="60">
        <f>SUMIFS(Inventory!$L:$L,Inventory!$G:$G,1,Inventory!$J:$J,List!B57)</f>
        <v>100</v>
      </c>
      <c r="T57" s="60">
        <f>SUMIFS(Receive!L:L,Receive!C:C,2,Receive!J:J,List!B57)</f>
        <v>0</v>
      </c>
      <c r="U57" s="60">
        <f>SUMIFS(Delivery!K:K,Delivery!C:C,2,Delivery!I:I,List!B57)</f>
        <v>0</v>
      </c>
      <c r="V57" s="60">
        <f t="shared" si="1"/>
        <v>100</v>
      </c>
      <c r="W57" s="60">
        <f>SUMIFS(Inventory!$L:$L,Inventory!$G:$G,2,Inventory!$J:$J,List!B57)</f>
        <v>100</v>
      </c>
      <c r="X57" s="60">
        <f>SUMIFS(Receive!L:L,Receive!C:C,3,Receive!J:J,List!B57)</f>
        <v>0</v>
      </c>
      <c r="Y57" s="60">
        <f>SUMIFS(Delivery!K:K,Delivery!C:C,3,Delivery!I:I,List!B57)</f>
        <v>0</v>
      </c>
      <c r="Z57" s="60">
        <f t="shared" si="2"/>
        <v>100</v>
      </c>
      <c r="AA57" s="60">
        <f>SUMIFS(Inventory!$L:$L,Inventory!$G:$G,3,Inventory!$J:$J,List!B57)</f>
        <v>100</v>
      </c>
      <c r="AB57" s="60">
        <f>SUMIFS(Receive!L:L,Receive!C:C,4,Receive!J:J,List!B57)</f>
        <v>0</v>
      </c>
      <c r="AC57" s="60">
        <f>SUMIFS(Delivery!K:K,Delivery!C:C,4,Delivery!I:I,List!B57)</f>
        <v>0</v>
      </c>
      <c r="AD57" s="60">
        <f t="shared" si="3"/>
        <v>100</v>
      </c>
      <c r="AE57" s="60">
        <f>SUMIFS(Inventory!$L:$L,Inventory!$G:$G,4,Inventory!$J:$J,List!B57)</f>
        <v>100</v>
      </c>
      <c r="AF57" s="60">
        <f>SUMIFS(Receive!$L:$L,Receive!$C:$C,5,Receive!$J:$J,List!B57)</f>
        <v>0</v>
      </c>
      <c r="AG57" s="60">
        <f>SUMIFS(Delivery!$K:$K,Delivery!$C:$C,5,Delivery!$I:$I,List!B57)</f>
        <v>0</v>
      </c>
      <c r="AH57" s="60">
        <f t="shared" si="4"/>
        <v>100</v>
      </c>
      <c r="AI57" s="60">
        <f>SUMIFS(Inventory!$L:$L,Inventory!$G:$G,5,Inventory!$J:$J,List!B57)</f>
        <v>100</v>
      </c>
      <c r="AJ57" s="60">
        <f>SUMIFS(Receive!$L:$L,Receive!$C:$C,6,Receive!$J:$J,List!B57)</f>
        <v>0</v>
      </c>
      <c r="AK57" s="60">
        <f>SUMIFS(Delivery!$K:$K,Delivery!$C:$C,6,Delivery!$I:$I,List!B57)</f>
        <v>0</v>
      </c>
      <c r="AL57" s="60">
        <f t="shared" si="5"/>
        <v>100</v>
      </c>
      <c r="AM57" s="60">
        <f>SUMIFS(Inventory!$L:$L,Inventory!$G:$G,6,Inventory!$J:$J,List!B57)</f>
        <v>0</v>
      </c>
      <c r="AN57" s="60">
        <f>SUMIFS(Receive!$L:$L,Receive!$C:$C,7,Receive!$J:$J,List!B57)</f>
        <v>0</v>
      </c>
      <c r="AO57" s="60">
        <f>SUMIFS(Delivery!$K:$K,Delivery!$C:$C,7,Delivery!$I:$I,List!B57)</f>
        <v>0</v>
      </c>
      <c r="AP57" s="60">
        <f t="shared" si="6"/>
        <v>100</v>
      </c>
      <c r="AQ57" s="60">
        <f>SUMIFS(Inventory!$L:$L,Inventory!$G:$G,7,Inventory!$J:$J,List!B57)</f>
        <v>0</v>
      </c>
      <c r="AR57" s="60">
        <f>SUMIFS(Receive!$L:$L,Receive!$C:$C,8,Receive!$J:$J,List!B57)</f>
        <v>0</v>
      </c>
      <c r="AS57" s="60">
        <f>SUMIFS(Delivery!$K:$K,Delivery!$C:$C,8,Delivery!$I:$I,List!B57)</f>
        <v>0</v>
      </c>
      <c r="AT57" s="60">
        <f t="shared" si="7"/>
        <v>100</v>
      </c>
      <c r="AU57" s="60">
        <f>SUMIFS(Inventory!$L:$L,Inventory!$G:$G,8,Inventory!$J:$J,List!B57)</f>
        <v>0</v>
      </c>
      <c r="AV57" s="60">
        <f>SUMIFS(Receive!$L:$L,Receive!$C:$C,9,Receive!$J:$J,List!B57)</f>
        <v>0</v>
      </c>
      <c r="AW57" s="60">
        <f>SUMIFS(Delivery!$K:$K,Delivery!$C:$C,9,Delivery!$I:$I,List!B57)</f>
        <v>0</v>
      </c>
      <c r="AX57" s="60">
        <f t="shared" si="8"/>
        <v>100</v>
      </c>
      <c r="AY57" s="60">
        <f>SUMIFS(Inventory!$L:$L,Inventory!$G:$G,9,Inventory!$J:$J,List!B57)</f>
        <v>0</v>
      </c>
      <c r="AZ57" s="60">
        <f>SUMIFS(Receive!$L:$L,Receive!$C:$C,10,Receive!$J:$J,List!B57)</f>
        <v>0</v>
      </c>
      <c r="BA57" s="60">
        <f>SUMIFS(Delivery!$K:$K,Delivery!$C:$C,10,Delivery!$I:$I,List!B57)</f>
        <v>0</v>
      </c>
      <c r="BB57" s="60">
        <f t="shared" si="9"/>
        <v>100</v>
      </c>
      <c r="BC57" s="60">
        <f>SUMIFS(Inventory!$L:$L,Inventory!$G:$G,10,Inventory!$J:$J,List!B57)</f>
        <v>0</v>
      </c>
      <c r="BD57" s="60">
        <f>SUMIFS(Receive!$L:$L,Receive!$C:$C,11,Receive!$J:$J,List!B57)</f>
        <v>0</v>
      </c>
      <c r="BE57" s="60">
        <f>SUMIFS(Delivery!$K:$K,Delivery!$C:$C,11,Delivery!$I:$I,List!B57)</f>
        <v>0</v>
      </c>
      <c r="BF57" s="60">
        <f t="shared" si="10"/>
        <v>100</v>
      </c>
      <c r="BG57" s="60">
        <f>SUMIFS(Inventory!$L:$L,Inventory!$G:$G,11,Inventory!$J:$J,List!B57)</f>
        <v>0</v>
      </c>
      <c r="BH57" s="60">
        <f>SUMIFS(Receive!$L:$L,Receive!$C:$C,12,Receive!$J:$J,List!B57)</f>
        <v>0</v>
      </c>
      <c r="BI57" s="60">
        <f>SUMIFS(Delivery!$K:$K,Delivery!$C:$C,12,Delivery!$I:$I,List!B57)</f>
        <v>0</v>
      </c>
      <c r="BJ57" s="60">
        <f t="shared" si="11"/>
        <v>100</v>
      </c>
      <c r="BK57" s="60">
        <f>SUMIFS(Inventory!$L:$L,Inventory!$G:$G,12,Inventory!$J:$J,List!B57)</f>
        <v>0</v>
      </c>
    </row>
    <row r="58" spans="1:63" x14ac:dyDescent="0.25">
      <c r="A58" s="56">
        <f t="shared" si="12"/>
        <v>57</v>
      </c>
      <c r="B58" s="57" t="s">
        <v>93</v>
      </c>
      <c r="C58" s="58" t="str">
        <f>IFERROR(VLOOKUP(B58,Config!$A:$B,2,0),"")</f>
        <v>Giấy nhám tròn lưng dính P1200</v>
      </c>
      <c r="D58" s="64">
        <v>15000</v>
      </c>
      <c r="E58" s="65">
        <f>D58/'Exchange rate'!$C$2</f>
        <v>0.64699402263788952</v>
      </c>
      <c r="F58" s="58" t="str">
        <f>IFERROR(VLOOKUP(B58,Config!$A:$D,4,0),"")</f>
        <v>REHL</v>
      </c>
      <c r="G58" s="58" t="str">
        <f>IFERROR(VLOOKUP(B58,Config!$A:$E,5,0),"")</f>
        <v>REHL</v>
      </c>
      <c r="H58" s="58">
        <f>IFERROR(VLOOKUP(B58,Config!$A:$F,6,0),"")</f>
        <v>0</v>
      </c>
      <c r="I58" s="58">
        <v>100</v>
      </c>
      <c r="J58" s="58" t="str">
        <f>IFERROR(VLOOKUP(B58,Config!$A:$G,7,),"")</f>
        <v>Ea</v>
      </c>
      <c r="K58" s="56" t="s">
        <v>555</v>
      </c>
      <c r="L58" s="59">
        <f>IFERROR(VLOOKUP(B58,Config!$A:$C,3,0),"")</f>
        <v>0</v>
      </c>
      <c r="M58" s="56"/>
      <c r="N58" s="56"/>
      <c r="O58" s="60">
        <f>SUMIFS(Inventory!$L:$L,Inventory!$G:$G,2020.12,Inventory!$J:$J,List!B58)</f>
        <v>100</v>
      </c>
      <c r="P58" s="60">
        <f>SUMIFS(Receive!L:L,Receive!C:C,1,Receive!J:J,List!B58)</f>
        <v>0</v>
      </c>
      <c r="Q58" s="60">
        <f>SUMIFS(Delivery!K:K,Delivery!C:C,1,Delivery!I:I,List!B58)</f>
        <v>0</v>
      </c>
      <c r="R58" s="60">
        <f t="shared" si="0"/>
        <v>100</v>
      </c>
      <c r="S58" s="60">
        <f>SUMIFS(Inventory!$L:$L,Inventory!$G:$G,1,Inventory!$J:$J,List!B58)</f>
        <v>100</v>
      </c>
      <c r="T58" s="60">
        <f>SUMIFS(Receive!L:L,Receive!C:C,2,Receive!J:J,List!B58)</f>
        <v>0</v>
      </c>
      <c r="U58" s="60">
        <f>SUMIFS(Delivery!K:K,Delivery!C:C,2,Delivery!I:I,List!B58)</f>
        <v>0</v>
      </c>
      <c r="V58" s="60">
        <f t="shared" si="1"/>
        <v>100</v>
      </c>
      <c r="W58" s="60">
        <f>SUMIFS(Inventory!$L:$L,Inventory!$G:$G,2,Inventory!$J:$J,List!B58)</f>
        <v>100</v>
      </c>
      <c r="X58" s="60">
        <f>SUMIFS(Receive!L:L,Receive!C:C,3,Receive!J:J,List!B58)</f>
        <v>0</v>
      </c>
      <c r="Y58" s="60">
        <f>SUMIFS(Delivery!K:K,Delivery!C:C,3,Delivery!I:I,List!B58)</f>
        <v>0</v>
      </c>
      <c r="Z58" s="60">
        <f t="shared" si="2"/>
        <v>100</v>
      </c>
      <c r="AA58" s="60">
        <f>SUMIFS(Inventory!$L:$L,Inventory!$G:$G,3,Inventory!$J:$J,List!B58)</f>
        <v>100</v>
      </c>
      <c r="AB58" s="60">
        <f>SUMIFS(Receive!L:L,Receive!C:C,4,Receive!J:J,List!B58)</f>
        <v>0</v>
      </c>
      <c r="AC58" s="60">
        <f>SUMIFS(Delivery!K:K,Delivery!C:C,4,Delivery!I:I,List!B58)</f>
        <v>0</v>
      </c>
      <c r="AD58" s="60">
        <f t="shared" si="3"/>
        <v>100</v>
      </c>
      <c r="AE58" s="60">
        <f>SUMIFS(Inventory!$L:$L,Inventory!$G:$G,4,Inventory!$J:$J,List!B58)</f>
        <v>100</v>
      </c>
      <c r="AF58" s="60">
        <f>SUMIFS(Receive!$L:$L,Receive!$C:$C,5,Receive!$J:$J,List!B58)</f>
        <v>0</v>
      </c>
      <c r="AG58" s="60">
        <f>SUMIFS(Delivery!$K:$K,Delivery!$C:$C,5,Delivery!$I:$I,List!B58)</f>
        <v>0</v>
      </c>
      <c r="AH58" s="60">
        <f t="shared" si="4"/>
        <v>100</v>
      </c>
      <c r="AI58" s="60">
        <f>SUMIFS(Inventory!$L:$L,Inventory!$G:$G,5,Inventory!$J:$J,List!B58)</f>
        <v>100</v>
      </c>
      <c r="AJ58" s="60">
        <f>SUMIFS(Receive!$L:$L,Receive!$C:$C,6,Receive!$J:$J,List!B58)</f>
        <v>0</v>
      </c>
      <c r="AK58" s="60">
        <f>SUMIFS(Delivery!$K:$K,Delivery!$C:$C,6,Delivery!$I:$I,List!B58)</f>
        <v>0</v>
      </c>
      <c r="AL58" s="60">
        <f t="shared" si="5"/>
        <v>100</v>
      </c>
      <c r="AM58" s="60">
        <f>SUMIFS(Inventory!$L:$L,Inventory!$G:$G,6,Inventory!$J:$J,List!B58)</f>
        <v>0</v>
      </c>
      <c r="AN58" s="60">
        <f>SUMIFS(Receive!$L:$L,Receive!$C:$C,7,Receive!$J:$J,List!B58)</f>
        <v>0</v>
      </c>
      <c r="AO58" s="60">
        <f>SUMIFS(Delivery!$K:$K,Delivery!$C:$C,7,Delivery!$I:$I,List!B58)</f>
        <v>0</v>
      </c>
      <c r="AP58" s="60">
        <f t="shared" si="6"/>
        <v>100</v>
      </c>
      <c r="AQ58" s="60">
        <f>SUMIFS(Inventory!$L:$L,Inventory!$G:$G,7,Inventory!$J:$J,List!B58)</f>
        <v>0</v>
      </c>
      <c r="AR58" s="60">
        <f>SUMIFS(Receive!$L:$L,Receive!$C:$C,8,Receive!$J:$J,List!B58)</f>
        <v>0</v>
      </c>
      <c r="AS58" s="60">
        <f>SUMIFS(Delivery!$K:$K,Delivery!$C:$C,8,Delivery!$I:$I,List!B58)</f>
        <v>0</v>
      </c>
      <c r="AT58" s="60">
        <f t="shared" si="7"/>
        <v>100</v>
      </c>
      <c r="AU58" s="60">
        <f>SUMIFS(Inventory!$L:$L,Inventory!$G:$G,8,Inventory!$J:$J,List!B58)</f>
        <v>0</v>
      </c>
      <c r="AV58" s="60">
        <f>SUMIFS(Receive!$L:$L,Receive!$C:$C,9,Receive!$J:$J,List!B58)</f>
        <v>0</v>
      </c>
      <c r="AW58" s="60">
        <f>SUMIFS(Delivery!$K:$K,Delivery!$C:$C,9,Delivery!$I:$I,List!B58)</f>
        <v>0</v>
      </c>
      <c r="AX58" s="60">
        <f t="shared" si="8"/>
        <v>100</v>
      </c>
      <c r="AY58" s="60">
        <f>SUMIFS(Inventory!$L:$L,Inventory!$G:$G,9,Inventory!$J:$J,List!B58)</f>
        <v>0</v>
      </c>
      <c r="AZ58" s="60">
        <f>SUMIFS(Receive!$L:$L,Receive!$C:$C,10,Receive!$J:$J,List!B58)</f>
        <v>0</v>
      </c>
      <c r="BA58" s="60">
        <f>SUMIFS(Delivery!$K:$K,Delivery!$C:$C,10,Delivery!$I:$I,List!B58)</f>
        <v>0</v>
      </c>
      <c r="BB58" s="60">
        <f t="shared" si="9"/>
        <v>100</v>
      </c>
      <c r="BC58" s="60">
        <f>SUMIFS(Inventory!$L:$L,Inventory!$G:$G,10,Inventory!$J:$J,List!B58)</f>
        <v>0</v>
      </c>
      <c r="BD58" s="60">
        <f>SUMIFS(Receive!$L:$L,Receive!$C:$C,11,Receive!$J:$J,List!B58)</f>
        <v>0</v>
      </c>
      <c r="BE58" s="60">
        <f>SUMIFS(Delivery!$K:$K,Delivery!$C:$C,11,Delivery!$I:$I,List!B58)</f>
        <v>0</v>
      </c>
      <c r="BF58" s="60">
        <f t="shared" si="10"/>
        <v>100</v>
      </c>
      <c r="BG58" s="60">
        <f>SUMIFS(Inventory!$L:$L,Inventory!$G:$G,11,Inventory!$J:$J,List!B58)</f>
        <v>0</v>
      </c>
      <c r="BH58" s="60">
        <f>SUMIFS(Receive!$L:$L,Receive!$C:$C,12,Receive!$J:$J,List!B58)</f>
        <v>0</v>
      </c>
      <c r="BI58" s="60">
        <f>SUMIFS(Delivery!$K:$K,Delivery!$C:$C,12,Delivery!$I:$I,List!B58)</f>
        <v>0</v>
      </c>
      <c r="BJ58" s="60">
        <f t="shared" si="11"/>
        <v>100</v>
      </c>
      <c r="BK58" s="60">
        <f>SUMIFS(Inventory!$L:$L,Inventory!$G:$G,12,Inventory!$J:$J,List!B58)</f>
        <v>0</v>
      </c>
    </row>
    <row r="59" spans="1:63" x14ac:dyDescent="0.25">
      <c r="A59" s="56">
        <f t="shared" si="12"/>
        <v>58</v>
      </c>
      <c r="B59" s="57" t="s">
        <v>94</v>
      </c>
      <c r="C59" s="58" t="str">
        <f>IFERROR(VLOOKUP(B59,Config!$A:$B,2,0),"")</f>
        <v>Thảm dính bụi</v>
      </c>
      <c r="D59" s="64">
        <v>46000</v>
      </c>
      <c r="E59" s="65">
        <f>D59/'Exchange rate'!$C$2</f>
        <v>1.9841150027561947</v>
      </c>
      <c r="F59" s="58" t="str">
        <f>IFERROR(VLOOKUP(B59,Config!$A:$D,4,0),"")</f>
        <v>Toàn Thịnh</v>
      </c>
      <c r="G59" s="58" t="str">
        <f>IFERROR(VLOOKUP(B59,Config!$A:$E,5,0),"")</f>
        <v>Toàn Thịnh</v>
      </c>
      <c r="H59" s="58">
        <f>IFERROR(VLOOKUP(B59,Config!$A:$F,6,0),"")</f>
        <v>0</v>
      </c>
      <c r="I59" s="58">
        <v>10</v>
      </c>
      <c r="J59" s="58" t="str">
        <f>IFERROR(VLOOKUP(B59,Config!$A:$G,7,),"")</f>
        <v>Ea</v>
      </c>
      <c r="K59" s="56" t="s">
        <v>555</v>
      </c>
      <c r="L59" s="59">
        <f>IFERROR(VLOOKUP(B59,Config!$A:$C,3,0),"")</f>
        <v>0</v>
      </c>
      <c r="M59" s="56"/>
      <c r="N59" s="56"/>
      <c r="O59" s="60">
        <f>SUMIFS(Inventory!$L:$L,Inventory!$G:$G,2020.12,Inventory!$J:$J,List!B59)</f>
        <v>80</v>
      </c>
      <c r="P59" s="60">
        <f>SUMIFS(Receive!L:L,Receive!C:C,1,Receive!J:J,List!B59)</f>
        <v>0</v>
      </c>
      <c r="Q59" s="60">
        <f>SUMIFS(Delivery!K:K,Delivery!C:C,1,Delivery!I:I,List!B59)</f>
        <v>6</v>
      </c>
      <c r="R59" s="60">
        <f t="shared" si="0"/>
        <v>74</v>
      </c>
      <c r="S59" s="60">
        <f>SUMIFS(Inventory!$L:$L,Inventory!$G:$G,1,Inventory!$J:$J,List!B59)</f>
        <v>74</v>
      </c>
      <c r="T59" s="60">
        <f>SUMIFS(Receive!L:L,Receive!C:C,2,Receive!J:J,List!B59)</f>
        <v>0</v>
      </c>
      <c r="U59" s="60">
        <f>SUMIFS(Delivery!K:K,Delivery!C:C,2,Delivery!I:I,List!B59)</f>
        <v>0</v>
      </c>
      <c r="V59" s="60">
        <f t="shared" si="1"/>
        <v>74</v>
      </c>
      <c r="W59" s="60">
        <f>SUMIFS(Inventory!$L:$L,Inventory!$G:$G,2,Inventory!$J:$J,List!B59)</f>
        <v>74</v>
      </c>
      <c r="X59" s="60">
        <f>SUMIFS(Receive!L:L,Receive!C:C,3,Receive!J:J,List!B59)</f>
        <v>0</v>
      </c>
      <c r="Y59" s="60">
        <f>SUMIFS(Delivery!K:K,Delivery!C:C,3,Delivery!I:I,List!B59)</f>
        <v>0</v>
      </c>
      <c r="Z59" s="60">
        <f t="shared" si="2"/>
        <v>74</v>
      </c>
      <c r="AA59" s="60">
        <f>SUMIFS(Inventory!$L:$L,Inventory!$G:$G,3,Inventory!$J:$J,List!B59)</f>
        <v>74</v>
      </c>
      <c r="AB59" s="60">
        <f>SUMIFS(Receive!L:L,Receive!C:C,4,Receive!J:J,List!B59)</f>
        <v>0</v>
      </c>
      <c r="AC59" s="60">
        <f>SUMIFS(Delivery!K:K,Delivery!C:C,4,Delivery!I:I,List!B59)</f>
        <v>1</v>
      </c>
      <c r="AD59" s="60">
        <f t="shared" si="3"/>
        <v>73</v>
      </c>
      <c r="AE59" s="60">
        <f>SUMIFS(Inventory!$L:$L,Inventory!$G:$G,4,Inventory!$J:$J,List!B59)</f>
        <v>73</v>
      </c>
      <c r="AF59" s="60">
        <f>SUMIFS(Receive!$L:$L,Receive!$C:$C,5,Receive!$J:$J,List!B59)</f>
        <v>0</v>
      </c>
      <c r="AG59" s="60">
        <f>SUMIFS(Delivery!$K:$K,Delivery!$C:$C,5,Delivery!$I:$I,List!B59)</f>
        <v>17</v>
      </c>
      <c r="AH59" s="60">
        <f t="shared" si="4"/>
        <v>56</v>
      </c>
      <c r="AI59" s="60">
        <f>SUMIFS(Inventory!$L:$L,Inventory!$G:$G,5,Inventory!$J:$J,List!B59)</f>
        <v>56</v>
      </c>
      <c r="AJ59" s="60">
        <f>SUMIFS(Receive!$L:$L,Receive!$C:$C,6,Receive!$J:$J,List!B59)</f>
        <v>0</v>
      </c>
      <c r="AK59" s="60">
        <f>SUMIFS(Delivery!$K:$K,Delivery!$C:$C,6,Delivery!$I:$I,List!B59)</f>
        <v>0</v>
      </c>
      <c r="AL59" s="60">
        <f t="shared" si="5"/>
        <v>56</v>
      </c>
      <c r="AM59" s="60">
        <f>SUMIFS(Inventory!$L:$L,Inventory!$G:$G,6,Inventory!$J:$J,List!B59)</f>
        <v>0</v>
      </c>
      <c r="AN59" s="60">
        <f>SUMIFS(Receive!$L:$L,Receive!$C:$C,7,Receive!$J:$J,List!B59)</f>
        <v>0</v>
      </c>
      <c r="AO59" s="60">
        <f>SUMIFS(Delivery!$K:$K,Delivery!$C:$C,7,Delivery!$I:$I,List!B59)</f>
        <v>0</v>
      </c>
      <c r="AP59" s="60">
        <f t="shared" si="6"/>
        <v>56</v>
      </c>
      <c r="AQ59" s="60">
        <f>SUMIFS(Inventory!$L:$L,Inventory!$G:$G,7,Inventory!$J:$J,List!B59)</f>
        <v>0</v>
      </c>
      <c r="AR59" s="60">
        <f>SUMIFS(Receive!$L:$L,Receive!$C:$C,8,Receive!$J:$J,List!B59)</f>
        <v>0</v>
      </c>
      <c r="AS59" s="60">
        <f>SUMIFS(Delivery!$K:$K,Delivery!$C:$C,8,Delivery!$I:$I,List!B59)</f>
        <v>0</v>
      </c>
      <c r="AT59" s="60">
        <f t="shared" si="7"/>
        <v>56</v>
      </c>
      <c r="AU59" s="60">
        <f>SUMIFS(Inventory!$L:$L,Inventory!$G:$G,8,Inventory!$J:$J,List!B59)</f>
        <v>0</v>
      </c>
      <c r="AV59" s="60">
        <f>SUMIFS(Receive!$L:$L,Receive!$C:$C,9,Receive!$J:$J,List!B59)</f>
        <v>0</v>
      </c>
      <c r="AW59" s="60">
        <f>SUMIFS(Delivery!$K:$K,Delivery!$C:$C,9,Delivery!$I:$I,List!B59)</f>
        <v>0</v>
      </c>
      <c r="AX59" s="60">
        <f t="shared" si="8"/>
        <v>56</v>
      </c>
      <c r="AY59" s="60">
        <f>SUMIFS(Inventory!$L:$L,Inventory!$G:$G,9,Inventory!$J:$J,List!B59)</f>
        <v>0</v>
      </c>
      <c r="AZ59" s="60">
        <f>SUMIFS(Receive!$L:$L,Receive!$C:$C,10,Receive!$J:$J,List!B59)</f>
        <v>0</v>
      </c>
      <c r="BA59" s="60">
        <f>SUMIFS(Delivery!$K:$K,Delivery!$C:$C,10,Delivery!$I:$I,List!B59)</f>
        <v>0</v>
      </c>
      <c r="BB59" s="60">
        <f t="shared" si="9"/>
        <v>56</v>
      </c>
      <c r="BC59" s="60">
        <f>SUMIFS(Inventory!$L:$L,Inventory!$G:$G,10,Inventory!$J:$J,List!B59)</f>
        <v>0</v>
      </c>
      <c r="BD59" s="60">
        <f>SUMIFS(Receive!$L:$L,Receive!$C:$C,11,Receive!$J:$J,List!B59)</f>
        <v>0</v>
      </c>
      <c r="BE59" s="60">
        <f>SUMIFS(Delivery!$K:$K,Delivery!$C:$C,11,Delivery!$I:$I,List!B59)</f>
        <v>0</v>
      </c>
      <c r="BF59" s="60">
        <f t="shared" si="10"/>
        <v>56</v>
      </c>
      <c r="BG59" s="60">
        <f>SUMIFS(Inventory!$L:$L,Inventory!$G:$G,11,Inventory!$J:$J,List!B59)</f>
        <v>0</v>
      </c>
      <c r="BH59" s="60">
        <f>SUMIFS(Receive!$L:$L,Receive!$C:$C,12,Receive!$J:$J,List!B59)</f>
        <v>0</v>
      </c>
      <c r="BI59" s="60">
        <f>SUMIFS(Delivery!$K:$K,Delivery!$C:$C,12,Delivery!$I:$I,List!B59)</f>
        <v>0</v>
      </c>
      <c r="BJ59" s="60">
        <f t="shared" si="11"/>
        <v>56</v>
      </c>
      <c r="BK59" s="60">
        <f>SUMIFS(Inventory!$L:$L,Inventory!$G:$G,12,Inventory!$J:$J,List!B59)</f>
        <v>0</v>
      </c>
    </row>
    <row r="60" spans="1:63" x14ac:dyDescent="0.25">
      <c r="A60" s="56">
        <f t="shared" si="12"/>
        <v>59</v>
      </c>
      <c r="B60" s="57" t="s">
        <v>95</v>
      </c>
      <c r="C60" s="58" t="str">
        <f>IFERROR(VLOOKUP(B60,Config!$A:$B,2,0),"")</f>
        <v>Thảm chống tĩnh điện</v>
      </c>
      <c r="D60" s="64">
        <v>1500000</v>
      </c>
      <c r="E60" s="65">
        <f>D60/'Exchange rate'!$C$2</f>
        <v>64.699402263788954</v>
      </c>
      <c r="F60" s="58" t="str">
        <f>IFERROR(VLOOKUP(B60,Config!$A:$D,4,0),"")</f>
        <v>Toàn Thịnh</v>
      </c>
      <c r="G60" s="58" t="str">
        <f>IFERROR(VLOOKUP(B60,Config!$A:$E,5,0),"")</f>
        <v>Toàn Thịnh</v>
      </c>
      <c r="H60" s="58">
        <f>IFERROR(VLOOKUP(B60,Config!$A:$F,6,0),"")</f>
        <v>0</v>
      </c>
      <c r="I60" s="58">
        <v>1</v>
      </c>
      <c r="J60" s="58" t="str">
        <f>IFERROR(VLOOKUP(B60,Config!$A:$G,7,),"")</f>
        <v>Roll</v>
      </c>
      <c r="K60" s="56" t="s">
        <v>555</v>
      </c>
      <c r="L60" s="59">
        <f>IFERROR(VLOOKUP(B60,Config!$A:$C,3,0),"")</f>
        <v>0</v>
      </c>
      <c r="M60" s="56"/>
      <c r="N60" s="56"/>
      <c r="O60" s="60">
        <f>SUMIFS(Inventory!$L:$L,Inventory!$G:$G,2020.12,Inventory!$J:$J,List!B60)</f>
        <v>2</v>
      </c>
      <c r="P60" s="60">
        <f>SUMIFS(Receive!L:L,Receive!C:C,1,Receive!J:J,List!B60)</f>
        <v>2</v>
      </c>
      <c r="Q60" s="60">
        <f>SUMIFS(Delivery!K:K,Delivery!C:C,1,Delivery!I:I,List!B60)</f>
        <v>0</v>
      </c>
      <c r="R60" s="60">
        <f t="shared" si="0"/>
        <v>4</v>
      </c>
      <c r="S60" s="60">
        <f>SUMIFS(Inventory!$L:$L,Inventory!$G:$G,1,Inventory!$J:$J,List!B60)</f>
        <v>4</v>
      </c>
      <c r="T60" s="60">
        <f>SUMIFS(Receive!L:L,Receive!C:C,2,Receive!J:J,List!B60)</f>
        <v>0</v>
      </c>
      <c r="U60" s="60">
        <f>SUMIFS(Delivery!K:K,Delivery!C:C,2,Delivery!I:I,List!B60)</f>
        <v>0</v>
      </c>
      <c r="V60" s="60">
        <f t="shared" si="1"/>
        <v>4</v>
      </c>
      <c r="W60" s="60">
        <f>SUMIFS(Inventory!$L:$L,Inventory!$G:$G,2,Inventory!$J:$J,List!B60)</f>
        <v>4</v>
      </c>
      <c r="X60" s="60">
        <f>SUMIFS(Receive!L:L,Receive!C:C,3,Receive!J:J,List!B60)</f>
        <v>0</v>
      </c>
      <c r="Y60" s="60">
        <f>SUMIFS(Delivery!K:K,Delivery!C:C,3,Delivery!I:I,List!B60)</f>
        <v>0</v>
      </c>
      <c r="Z60" s="60">
        <f t="shared" si="2"/>
        <v>4</v>
      </c>
      <c r="AA60" s="60">
        <f>SUMIFS(Inventory!$L:$L,Inventory!$G:$G,3,Inventory!$J:$J,List!B60)</f>
        <v>4</v>
      </c>
      <c r="AB60" s="60">
        <f>SUMIFS(Receive!L:L,Receive!C:C,4,Receive!J:J,List!B60)</f>
        <v>0</v>
      </c>
      <c r="AC60" s="60">
        <f>SUMIFS(Delivery!K:K,Delivery!C:C,4,Delivery!I:I,List!B60)</f>
        <v>0</v>
      </c>
      <c r="AD60" s="60">
        <f t="shared" si="3"/>
        <v>4</v>
      </c>
      <c r="AE60" s="60">
        <f>SUMIFS(Inventory!$L:$L,Inventory!$G:$G,4,Inventory!$J:$J,List!B60)</f>
        <v>4</v>
      </c>
      <c r="AF60" s="60">
        <f>SUMIFS(Receive!$L:$L,Receive!$C:$C,5,Receive!$J:$J,List!B60)</f>
        <v>0</v>
      </c>
      <c r="AG60" s="60">
        <f>SUMIFS(Delivery!$K:$K,Delivery!$C:$C,5,Delivery!$I:$I,List!B60)</f>
        <v>3</v>
      </c>
      <c r="AH60" s="60">
        <f t="shared" si="4"/>
        <v>1</v>
      </c>
      <c r="AI60" s="60">
        <f>SUMIFS(Inventory!$L:$L,Inventory!$G:$G,5,Inventory!$J:$J,List!B60)</f>
        <v>1</v>
      </c>
      <c r="AJ60" s="60">
        <f>SUMIFS(Receive!$L:$L,Receive!$C:$C,6,Receive!$J:$J,List!B60)</f>
        <v>0</v>
      </c>
      <c r="AK60" s="60">
        <f>SUMIFS(Delivery!$K:$K,Delivery!$C:$C,6,Delivery!$I:$I,List!B60)</f>
        <v>0</v>
      </c>
      <c r="AL60" s="60">
        <f t="shared" si="5"/>
        <v>1</v>
      </c>
      <c r="AM60" s="60">
        <f>SUMIFS(Inventory!$L:$L,Inventory!$G:$G,6,Inventory!$J:$J,List!B60)</f>
        <v>0</v>
      </c>
      <c r="AN60" s="60">
        <f>SUMIFS(Receive!$L:$L,Receive!$C:$C,7,Receive!$J:$J,List!B60)</f>
        <v>0</v>
      </c>
      <c r="AO60" s="60">
        <f>SUMIFS(Delivery!$K:$K,Delivery!$C:$C,7,Delivery!$I:$I,List!B60)</f>
        <v>0</v>
      </c>
      <c r="AP60" s="60">
        <f t="shared" si="6"/>
        <v>1</v>
      </c>
      <c r="AQ60" s="60">
        <f>SUMIFS(Inventory!$L:$L,Inventory!$G:$G,7,Inventory!$J:$J,List!B60)</f>
        <v>0</v>
      </c>
      <c r="AR60" s="60">
        <f>SUMIFS(Receive!$L:$L,Receive!$C:$C,8,Receive!$J:$J,List!B60)</f>
        <v>0</v>
      </c>
      <c r="AS60" s="60">
        <f>SUMIFS(Delivery!$K:$K,Delivery!$C:$C,8,Delivery!$I:$I,List!B60)</f>
        <v>0</v>
      </c>
      <c r="AT60" s="60">
        <f t="shared" si="7"/>
        <v>1</v>
      </c>
      <c r="AU60" s="60">
        <f>SUMIFS(Inventory!$L:$L,Inventory!$G:$G,8,Inventory!$J:$J,List!B60)</f>
        <v>0</v>
      </c>
      <c r="AV60" s="60">
        <f>SUMIFS(Receive!$L:$L,Receive!$C:$C,9,Receive!$J:$J,List!B60)</f>
        <v>0</v>
      </c>
      <c r="AW60" s="60">
        <f>SUMIFS(Delivery!$K:$K,Delivery!$C:$C,9,Delivery!$I:$I,List!B60)</f>
        <v>0</v>
      </c>
      <c r="AX60" s="60">
        <f t="shared" si="8"/>
        <v>1</v>
      </c>
      <c r="AY60" s="60">
        <f>SUMIFS(Inventory!$L:$L,Inventory!$G:$G,9,Inventory!$J:$J,List!B60)</f>
        <v>0</v>
      </c>
      <c r="AZ60" s="60">
        <f>SUMIFS(Receive!$L:$L,Receive!$C:$C,10,Receive!$J:$J,List!B60)</f>
        <v>0</v>
      </c>
      <c r="BA60" s="60">
        <f>SUMIFS(Delivery!$K:$K,Delivery!$C:$C,10,Delivery!$I:$I,List!B60)</f>
        <v>0</v>
      </c>
      <c r="BB60" s="60">
        <f t="shared" si="9"/>
        <v>1</v>
      </c>
      <c r="BC60" s="60">
        <f>SUMIFS(Inventory!$L:$L,Inventory!$G:$G,10,Inventory!$J:$J,List!B60)</f>
        <v>0</v>
      </c>
      <c r="BD60" s="60">
        <f>SUMIFS(Receive!$L:$L,Receive!$C:$C,11,Receive!$J:$J,List!B60)</f>
        <v>0</v>
      </c>
      <c r="BE60" s="60">
        <f>SUMIFS(Delivery!$K:$K,Delivery!$C:$C,11,Delivery!$I:$I,List!B60)</f>
        <v>0</v>
      </c>
      <c r="BF60" s="60">
        <f t="shared" si="10"/>
        <v>1</v>
      </c>
      <c r="BG60" s="60">
        <f>SUMIFS(Inventory!$L:$L,Inventory!$G:$G,11,Inventory!$J:$J,List!B60)</f>
        <v>0</v>
      </c>
      <c r="BH60" s="60">
        <f>SUMIFS(Receive!$L:$L,Receive!$C:$C,12,Receive!$J:$J,List!B60)</f>
        <v>0</v>
      </c>
      <c r="BI60" s="60">
        <f>SUMIFS(Delivery!$K:$K,Delivery!$C:$C,12,Delivery!$I:$I,List!B60)</f>
        <v>0</v>
      </c>
      <c r="BJ60" s="60">
        <f t="shared" si="11"/>
        <v>1</v>
      </c>
      <c r="BK60" s="60">
        <f>SUMIFS(Inventory!$L:$L,Inventory!$G:$G,12,Inventory!$J:$J,List!B60)</f>
        <v>0</v>
      </c>
    </row>
    <row r="61" spans="1:63" x14ac:dyDescent="0.25">
      <c r="A61" s="56">
        <f t="shared" si="12"/>
        <v>60</v>
      </c>
      <c r="B61" s="57" t="s">
        <v>96</v>
      </c>
      <c r="C61" s="58" t="str">
        <f>IFERROR(VLOOKUP(B61,Config!$A:$B,2,0),"")</f>
        <v>Nozzle 1001</v>
      </c>
      <c r="D61" s="64"/>
      <c r="E61" s="65"/>
      <c r="F61" s="58" t="str">
        <f>IFERROR(VLOOKUP(B61,Config!$A:$D,4,0),"")</f>
        <v>ASM</v>
      </c>
      <c r="G61" s="58" t="str">
        <f>IFERROR(VLOOKUP(B61,Config!$A:$E,5,0),"")</f>
        <v>ASM</v>
      </c>
      <c r="H61" s="58" t="str">
        <f>IFERROR(VLOOKUP(B61,Config!$A:$F,6,0),"")</f>
        <v>03013307-03</v>
      </c>
      <c r="I61" s="58">
        <v>6</v>
      </c>
      <c r="J61" s="58" t="str">
        <f>IFERROR(VLOOKUP(B61,Config!$A:$G,7,),"")</f>
        <v>Pac</v>
      </c>
      <c r="K61" s="56" t="s">
        <v>556</v>
      </c>
      <c r="L61" s="59">
        <f>IFERROR(VLOOKUP(B61,Config!$A:$C,3,0),"")</f>
        <v>0</v>
      </c>
      <c r="M61" s="56"/>
      <c r="N61" s="56"/>
      <c r="O61" s="60">
        <f>SUMIFS(Inventory!$L:$L,Inventory!$G:$G,2020.12,Inventory!$J:$J,List!B61)</f>
        <v>0</v>
      </c>
      <c r="P61" s="60">
        <f>SUMIFS(Receive!L:L,Receive!C:C,1,Receive!J:J,List!B61)</f>
        <v>0</v>
      </c>
      <c r="Q61" s="60">
        <f>SUMIFS(Delivery!K:K,Delivery!C:C,1,Delivery!I:I,List!B61)</f>
        <v>0</v>
      </c>
      <c r="R61" s="60">
        <f t="shared" si="0"/>
        <v>0</v>
      </c>
      <c r="S61" s="60">
        <f>SUMIFS(Inventory!$L:$L,Inventory!$G:$G,1,Inventory!$J:$J,List!B61)</f>
        <v>0</v>
      </c>
      <c r="T61" s="60">
        <f>SUMIFS(Receive!L:L,Receive!C:C,2,Receive!J:J,List!B61)</f>
        <v>0</v>
      </c>
      <c r="U61" s="60">
        <f>SUMIFS(Delivery!K:K,Delivery!C:C,2,Delivery!I:I,List!B61)</f>
        <v>0</v>
      </c>
      <c r="V61" s="60">
        <f t="shared" si="1"/>
        <v>0</v>
      </c>
      <c r="W61" s="60">
        <f>SUMIFS(Inventory!$L:$L,Inventory!$G:$G,2,Inventory!$J:$J,List!B61)</f>
        <v>0</v>
      </c>
      <c r="X61" s="60">
        <f>SUMIFS(Receive!L:L,Receive!C:C,3,Receive!J:J,List!B61)</f>
        <v>0</v>
      </c>
      <c r="Y61" s="60">
        <f>SUMIFS(Delivery!K:K,Delivery!C:C,3,Delivery!I:I,List!B61)</f>
        <v>0</v>
      </c>
      <c r="Z61" s="60">
        <f t="shared" si="2"/>
        <v>0</v>
      </c>
      <c r="AA61" s="60">
        <f>SUMIFS(Inventory!$L:$L,Inventory!$G:$G,3,Inventory!$J:$J,List!B61)</f>
        <v>0</v>
      </c>
      <c r="AB61" s="60">
        <f>SUMIFS(Receive!L:L,Receive!C:C,4,Receive!J:J,List!B61)</f>
        <v>0</v>
      </c>
      <c r="AC61" s="60">
        <f>SUMIFS(Delivery!K:K,Delivery!C:C,4,Delivery!I:I,List!B61)</f>
        <v>0</v>
      </c>
      <c r="AD61" s="60">
        <f t="shared" si="3"/>
        <v>0</v>
      </c>
      <c r="AE61" s="60">
        <f>SUMIFS(Inventory!$L:$L,Inventory!$G:$G,4,Inventory!$J:$J,List!B61)</f>
        <v>0</v>
      </c>
      <c r="AF61" s="60">
        <f>SUMIFS(Receive!$L:$L,Receive!$C:$C,5,Receive!$J:$J,List!B61)</f>
        <v>0</v>
      </c>
      <c r="AG61" s="60">
        <f>SUMIFS(Delivery!$K:$K,Delivery!$C:$C,5,Delivery!$I:$I,List!B61)</f>
        <v>0</v>
      </c>
      <c r="AH61" s="60">
        <f t="shared" si="4"/>
        <v>0</v>
      </c>
      <c r="AI61" s="60">
        <f>SUMIFS(Inventory!$L:$L,Inventory!$G:$G,5,Inventory!$J:$J,List!B61)</f>
        <v>0</v>
      </c>
      <c r="AJ61" s="60">
        <f>SUMIFS(Receive!$L:$L,Receive!$C:$C,6,Receive!$J:$J,List!B61)</f>
        <v>0</v>
      </c>
      <c r="AK61" s="60">
        <f>SUMIFS(Delivery!$K:$K,Delivery!$C:$C,6,Delivery!$I:$I,List!B61)</f>
        <v>0</v>
      </c>
      <c r="AL61" s="60">
        <f t="shared" si="5"/>
        <v>0</v>
      </c>
      <c r="AM61" s="60">
        <f>SUMIFS(Inventory!$L:$L,Inventory!$G:$G,6,Inventory!$J:$J,List!B61)</f>
        <v>0</v>
      </c>
      <c r="AN61" s="60">
        <f>SUMIFS(Receive!$L:$L,Receive!$C:$C,7,Receive!$J:$J,List!B61)</f>
        <v>0</v>
      </c>
      <c r="AO61" s="60">
        <f>SUMIFS(Delivery!$K:$K,Delivery!$C:$C,7,Delivery!$I:$I,List!B61)</f>
        <v>0</v>
      </c>
      <c r="AP61" s="60">
        <f t="shared" si="6"/>
        <v>0</v>
      </c>
      <c r="AQ61" s="60">
        <f>SUMIFS(Inventory!$L:$L,Inventory!$G:$G,7,Inventory!$J:$J,List!B61)</f>
        <v>0</v>
      </c>
      <c r="AR61" s="60">
        <f>SUMIFS(Receive!$L:$L,Receive!$C:$C,8,Receive!$J:$J,List!B61)</f>
        <v>0</v>
      </c>
      <c r="AS61" s="60">
        <f>SUMIFS(Delivery!$K:$K,Delivery!$C:$C,8,Delivery!$I:$I,List!B61)</f>
        <v>0</v>
      </c>
      <c r="AT61" s="60">
        <f t="shared" si="7"/>
        <v>0</v>
      </c>
      <c r="AU61" s="60">
        <f>SUMIFS(Inventory!$L:$L,Inventory!$G:$G,8,Inventory!$J:$J,List!B61)</f>
        <v>0</v>
      </c>
      <c r="AV61" s="60">
        <f>SUMIFS(Receive!$L:$L,Receive!$C:$C,9,Receive!$J:$J,List!B61)</f>
        <v>0</v>
      </c>
      <c r="AW61" s="60">
        <f>SUMIFS(Delivery!$K:$K,Delivery!$C:$C,9,Delivery!$I:$I,List!B61)</f>
        <v>0</v>
      </c>
      <c r="AX61" s="60">
        <f t="shared" si="8"/>
        <v>0</v>
      </c>
      <c r="AY61" s="60">
        <f>SUMIFS(Inventory!$L:$L,Inventory!$G:$G,9,Inventory!$J:$J,List!B61)</f>
        <v>0</v>
      </c>
      <c r="AZ61" s="60">
        <f>SUMIFS(Receive!$L:$L,Receive!$C:$C,10,Receive!$J:$J,List!B61)</f>
        <v>0</v>
      </c>
      <c r="BA61" s="60">
        <f>SUMIFS(Delivery!$K:$K,Delivery!$C:$C,10,Delivery!$I:$I,List!B61)</f>
        <v>0</v>
      </c>
      <c r="BB61" s="60">
        <f t="shared" si="9"/>
        <v>0</v>
      </c>
      <c r="BC61" s="60">
        <f>SUMIFS(Inventory!$L:$L,Inventory!$G:$G,10,Inventory!$J:$J,List!B61)</f>
        <v>0</v>
      </c>
      <c r="BD61" s="60">
        <f>SUMIFS(Receive!$L:$L,Receive!$C:$C,11,Receive!$J:$J,List!B61)</f>
        <v>0</v>
      </c>
      <c r="BE61" s="60">
        <f>SUMIFS(Delivery!$K:$K,Delivery!$C:$C,11,Delivery!$I:$I,List!B61)</f>
        <v>0</v>
      </c>
      <c r="BF61" s="60">
        <f t="shared" si="10"/>
        <v>0</v>
      </c>
      <c r="BG61" s="60">
        <f>SUMIFS(Inventory!$L:$L,Inventory!$G:$G,11,Inventory!$J:$J,List!B61)</f>
        <v>0</v>
      </c>
      <c r="BH61" s="60">
        <f>SUMIFS(Receive!$L:$L,Receive!$C:$C,12,Receive!$J:$J,List!B61)</f>
        <v>0</v>
      </c>
      <c r="BI61" s="60">
        <f>SUMIFS(Delivery!$K:$K,Delivery!$C:$C,12,Delivery!$I:$I,List!B61)</f>
        <v>0</v>
      </c>
      <c r="BJ61" s="60">
        <f t="shared" si="11"/>
        <v>0</v>
      </c>
      <c r="BK61" s="60">
        <f>SUMIFS(Inventory!$L:$L,Inventory!$G:$G,12,Inventory!$J:$J,List!B61)</f>
        <v>0</v>
      </c>
    </row>
    <row r="62" spans="1:63" x14ac:dyDescent="0.25">
      <c r="A62" s="56">
        <f t="shared" si="12"/>
        <v>61</v>
      </c>
      <c r="B62" s="57" t="s">
        <v>97</v>
      </c>
      <c r="C62" s="58" t="str">
        <f>IFERROR(VLOOKUP(B62,Config!$A:$B,2,0),"")</f>
        <v>Nozzle1003</v>
      </c>
      <c r="D62" s="64">
        <f>E62*'Exchange rate'!$C$2</f>
        <v>2711617.0143999998</v>
      </c>
      <c r="E62" s="65">
        <v>116.96</v>
      </c>
      <c r="F62" s="58" t="str">
        <f>IFERROR(VLOOKUP(B62,Config!$A:$D,4,0),"")</f>
        <v>ASM</v>
      </c>
      <c r="G62" s="58" t="str">
        <f>IFERROR(VLOOKUP(B62,Config!$A:$E,5,0),"")</f>
        <v>ASM</v>
      </c>
      <c r="H62" s="58" t="str">
        <f>IFERROR(VLOOKUP(B62,Config!$A:$F,6,0),"")</f>
        <v>03015869-03</v>
      </c>
      <c r="I62" s="58">
        <v>6</v>
      </c>
      <c r="J62" s="58" t="str">
        <f>IFERROR(VLOOKUP(B62,Config!$A:$G,7,),"")</f>
        <v>Pac</v>
      </c>
      <c r="K62" s="56" t="s">
        <v>556</v>
      </c>
      <c r="L62" s="59">
        <f>IFERROR(VLOOKUP(B62,Config!$A:$C,3,0),"")</f>
        <v>0</v>
      </c>
      <c r="M62" s="56"/>
      <c r="N62" s="56">
        <v>15</v>
      </c>
      <c r="O62" s="60">
        <f>SUMIFS(Inventory!$L:$L,Inventory!$G:$G,2020.12,Inventory!$J:$J,List!B62)</f>
        <v>23</v>
      </c>
      <c r="P62" s="60">
        <f>SUMIFS(Receive!L:L,Receive!C:C,1,Receive!J:J,List!B62)</f>
        <v>5</v>
      </c>
      <c r="Q62" s="60">
        <f>SUMIFS(Delivery!K:K,Delivery!C:C,1,Delivery!I:I,List!B62)</f>
        <v>14</v>
      </c>
      <c r="R62" s="60">
        <f t="shared" si="0"/>
        <v>14</v>
      </c>
      <c r="S62" s="60">
        <f>SUMIFS(Inventory!$L:$L,Inventory!$G:$G,1,Inventory!$J:$J,List!B62)</f>
        <v>14</v>
      </c>
      <c r="T62" s="60">
        <f>SUMIFS(Receive!L:L,Receive!C:C,2,Receive!J:J,List!B62)</f>
        <v>0</v>
      </c>
      <c r="U62" s="60">
        <f>SUMIFS(Delivery!K:K,Delivery!C:C,2,Delivery!I:I,List!B62)</f>
        <v>0</v>
      </c>
      <c r="V62" s="60">
        <f t="shared" si="1"/>
        <v>14</v>
      </c>
      <c r="W62" s="60">
        <f>SUMIFS(Inventory!$L:$L,Inventory!$G:$G,2,Inventory!$J:$J,List!B62)</f>
        <v>14</v>
      </c>
      <c r="X62" s="60">
        <f>SUMIFS(Receive!L:L,Receive!C:C,3,Receive!J:J,List!B62)</f>
        <v>30</v>
      </c>
      <c r="Y62" s="60">
        <f>SUMIFS(Delivery!K:K,Delivery!C:C,3,Delivery!I:I,List!B62)</f>
        <v>0</v>
      </c>
      <c r="Z62" s="60">
        <f t="shared" si="2"/>
        <v>44</v>
      </c>
      <c r="AA62" s="60">
        <f>SUMIFS(Inventory!$L:$L,Inventory!$G:$G,3,Inventory!$J:$J,List!B62)</f>
        <v>44</v>
      </c>
      <c r="AB62" s="60">
        <f>SUMIFS(Receive!L:L,Receive!C:C,4,Receive!J:J,List!B62)</f>
        <v>7</v>
      </c>
      <c r="AC62" s="60">
        <f>SUMIFS(Delivery!K:K,Delivery!C:C,4,Delivery!I:I,List!B62)</f>
        <v>0</v>
      </c>
      <c r="AD62" s="60">
        <f t="shared" si="3"/>
        <v>51</v>
      </c>
      <c r="AE62" s="60">
        <f>SUMIFS(Inventory!$L:$L,Inventory!$G:$G,4,Inventory!$J:$J,List!B62)</f>
        <v>51</v>
      </c>
      <c r="AF62" s="60">
        <f>SUMIFS(Receive!$L:$L,Receive!$C:$C,5,Receive!$J:$J,List!B62)</f>
        <v>10</v>
      </c>
      <c r="AG62" s="60">
        <f>SUMIFS(Delivery!$K:$K,Delivery!$C:$C,5,Delivery!$I:$I,List!B62)</f>
        <v>0</v>
      </c>
      <c r="AH62" s="60">
        <f t="shared" si="4"/>
        <v>61</v>
      </c>
      <c r="AI62" s="60">
        <f>SUMIFS(Inventory!$L:$L,Inventory!$G:$G,5,Inventory!$J:$J,List!B62)</f>
        <v>61</v>
      </c>
      <c r="AJ62" s="60">
        <f>SUMIFS(Receive!$L:$L,Receive!$C:$C,6,Receive!$J:$J,List!B62)</f>
        <v>0</v>
      </c>
      <c r="AK62" s="60">
        <f>SUMIFS(Delivery!$K:$K,Delivery!$C:$C,6,Delivery!$I:$I,List!B62)</f>
        <v>0</v>
      </c>
      <c r="AL62" s="60">
        <f t="shared" si="5"/>
        <v>61</v>
      </c>
      <c r="AM62" s="60">
        <f>SUMIFS(Inventory!$L:$L,Inventory!$G:$G,6,Inventory!$J:$J,List!B62)</f>
        <v>0</v>
      </c>
      <c r="AN62" s="60">
        <f>SUMIFS(Receive!$L:$L,Receive!$C:$C,7,Receive!$J:$J,List!B62)</f>
        <v>0</v>
      </c>
      <c r="AO62" s="60">
        <f>SUMIFS(Delivery!$K:$K,Delivery!$C:$C,7,Delivery!$I:$I,List!B62)</f>
        <v>0</v>
      </c>
      <c r="AP62" s="60">
        <f t="shared" si="6"/>
        <v>61</v>
      </c>
      <c r="AQ62" s="60">
        <f>SUMIFS(Inventory!$L:$L,Inventory!$G:$G,7,Inventory!$J:$J,List!B62)</f>
        <v>0</v>
      </c>
      <c r="AR62" s="60">
        <f>SUMIFS(Receive!$L:$L,Receive!$C:$C,8,Receive!$J:$J,List!B62)</f>
        <v>0</v>
      </c>
      <c r="AS62" s="60">
        <f>SUMIFS(Delivery!$K:$K,Delivery!$C:$C,8,Delivery!$I:$I,List!B62)</f>
        <v>0</v>
      </c>
      <c r="AT62" s="60">
        <f t="shared" si="7"/>
        <v>61</v>
      </c>
      <c r="AU62" s="60">
        <f>SUMIFS(Inventory!$L:$L,Inventory!$G:$G,8,Inventory!$J:$J,List!B62)</f>
        <v>0</v>
      </c>
      <c r="AV62" s="60">
        <f>SUMIFS(Receive!$L:$L,Receive!$C:$C,9,Receive!$J:$J,List!B62)</f>
        <v>0</v>
      </c>
      <c r="AW62" s="60">
        <f>SUMIFS(Delivery!$K:$K,Delivery!$C:$C,9,Delivery!$I:$I,List!B62)</f>
        <v>0</v>
      </c>
      <c r="AX62" s="60">
        <f t="shared" si="8"/>
        <v>61</v>
      </c>
      <c r="AY62" s="60">
        <f>SUMIFS(Inventory!$L:$L,Inventory!$G:$G,9,Inventory!$J:$J,List!B62)</f>
        <v>0</v>
      </c>
      <c r="AZ62" s="60">
        <f>SUMIFS(Receive!$L:$L,Receive!$C:$C,10,Receive!$J:$J,List!B62)</f>
        <v>0</v>
      </c>
      <c r="BA62" s="60">
        <f>SUMIFS(Delivery!$K:$K,Delivery!$C:$C,10,Delivery!$I:$I,List!B62)</f>
        <v>0</v>
      </c>
      <c r="BB62" s="60">
        <f t="shared" si="9"/>
        <v>61</v>
      </c>
      <c r="BC62" s="60">
        <f>SUMIFS(Inventory!$L:$L,Inventory!$G:$G,10,Inventory!$J:$J,List!B62)</f>
        <v>0</v>
      </c>
      <c r="BD62" s="60">
        <f>SUMIFS(Receive!$L:$L,Receive!$C:$C,11,Receive!$J:$J,List!B62)</f>
        <v>0</v>
      </c>
      <c r="BE62" s="60">
        <f>SUMIFS(Delivery!$K:$K,Delivery!$C:$C,11,Delivery!$I:$I,List!B62)</f>
        <v>0</v>
      </c>
      <c r="BF62" s="60">
        <f t="shared" si="10"/>
        <v>61</v>
      </c>
      <c r="BG62" s="60">
        <f>SUMIFS(Inventory!$L:$L,Inventory!$G:$G,11,Inventory!$J:$J,List!B62)</f>
        <v>0</v>
      </c>
      <c r="BH62" s="60">
        <f>SUMIFS(Receive!$L:$L,Receive!$C:$C,12,Receive!$J:$J,List!B62)</f>
        <v>0</v>
      </c>
      <c r="BI62" s="60">
        <f>SUMIFS(Delivery!$K:$K,Delivery!$C:$C,12,Delivery!$I:$I,List!B62)</f>
        <v>0</v>
      </c>
      <c r="BJ62" s="60">
        <f t="shared" si="11"/>
        <v>61</v>
      </c>
      <c r="BK62" s="60">
        <f>SUMIFS(Inventory!$L:$L,Inventory!$G:$G,12,Inventory!$J:$J,List!B62)</f>
        <v>0</v>
      </c>
    </row>
    <row r="63" spans="1:63" x14ac:dyDescent="0.25">
      <c r="A63" s="56">
        <f t="shared" si="12"/>
        <v>62</v>
      </c>
      <c r="B63" s="57" t="s">
        <v>98</v>
      </c>
      <c r="C63" s="58" t="str">
        <f>IFERROR(VLOOKUP(B63,Config!$A:$B,2,0),"")</f>
        <v>Nozzle 1004</v>
      </c>
      <c r="D63" s="64">
        <f>E63*'Exchange rate'!$C$2</f>
        <v>2711617.0143999998</v>
      </c>
      <c r="E63" s="65">
        <v>116.96</v>
      </c>
      <c r="F63" s="58" t="str">
        <f>IFERROR(VLOOKUP(B63,Config!$A:$D,4,0),"")</f>
        <v>ASM</v>
      </c>
      <c r="G63" s="58" t="str">
        <f>IFERROR(VLOOKUP(B63,Config!$A:$E,5,0),"")</f>
        <v>ASM</v>
      </c>
      <c r="H63" s="58" t="str">
        <f>IFERROR(VLOOKUP(B63,Config!$A:$F,6,0),"")</f>
        <v>03015840-03</v>
      </c>
      <c r="I63" s="58">
        <v>6</v>
      </c>
      <c r="J63" s="58" t="str">
        <f>IFERROR(VLOOKUP(B63,Config!$A:$G,7,),"")</f>
        <v>Pac</v>
      </c>
      <c r="K63" s="56" t="s">
        <v>556</v>
      </c>
      <c r="L63" s="59">
        <f>IFERROR(VLOOKUP(B63,Config!$A:$C,3,0),"")</f>
        <v>0</v>
      </c>
      <c r="M63" s="56"/>
      <c r="N63" s="56">
        <v>5</v>
      </c>
      <c r="O63" s="60">
        <f>SUMIFS(Inventory!$L:$L,Inventory!$G:$G,2020.12,Inventory!$J:$J,List!B63)</f>
        <v>5</v>
      </c>
      <c r="P63" s="60">
        <f>SUMIFS(Receive!L:L,Receive!C:C,1,Receive!J:J,List!B63)</f>
        <v>10</v>
      </c>
      <c r="Q63" s="60">
        <f>SUMIFS(Delivery!K:K,Delivery!C:C,1,Delivery!I:I,List!B63)</f>
        <v>0</v>
      </c>
      <c r="R63" s="60">
        <f t="shared" si="0"/>
        <v>15</v>
      </c>
      <c r="S63" s="60">
        <f>SUMIFS(Inventory!$L:$L,Inventory!$G:$G,1,Inventory!$J:$J,List!B63)</f>
        <v>15</v>
      </c>
      <c r="T63" s="60">
        <f>SUMIFS(Receive!L:L,Receive!C:C,2,Receive!J:J,List!B63)</f>
        <v>0</v>
      </c>
      <c r="U63" s="60">
        <f>SUMIFS(Delivery!K:K,Delivery!C:C,2,Delivery!I:I,List!B63)</f>
        <v>0</v>
      </c>
      <c r="V63" s="60">
        <f t="shared" si="1"/>
        <v>15</v>
      </c>
      <c r="W63" s="60">
        <f>SUMIFS(Inventory!$L:$L,Inventory!$G:$G,2,Inventory!$J:$J,List!B63)</f>
        <v>15</v>
      </c>
      <c r="X63" s="60">
        <f>SUMIFS(Receive!L:L,Receive!C:C,3,Receive!J:J,List!B63)</f>
        <v>10</v>
      </c>
      <c r="Y63" s="60">
        <f>SUMIFS(Delivery!K:K,Delivery!C:C,3,Delivery!I:I,List!B63)</f>
        <v>0</v>
      </c>
      <c r="Z63" s="60">
        <f t="shared" si="2"/>
        <v>25</v>
      </c>
      <c r="AA63" s="60">
        <f>SUMIFS(Inventory!$L:$L,Inventory!$G:$G,3,Inventory!$J:$J,List!B63)</f>
        <v>25</v>
      </c>
      <c r="AB63" s="60">
        <f>SUMIFS(Receive!L:L,Receive!C:C,4,Receive!J:J,List!B63)</f>
        <v>6</v>
      </c>
      <c r="AC63" s="60">
        <f>SUMIFS(Delivery!K:K,Delivery!C:C,4,Delivery!I:I,List!B63)</f>
        <v>0</v>
      </c>
      <c r="AD63" s="60">
        <f t="shared" si="3"/>
        <v>31</v>
      </c>
      <c r="AE63" s="60">
        <f>SUMIFS(Inventory!$L:$L,Inventory!$G:$G,4,Inventory!$J:$J,List!B63)</f>
        <v>31</v>
      </c>
      <c r="AF63" s="60">
        <f>SUMIFS(Receive!$L:$L,Receive!$C:$C,5,Receive!$J:$J,List!B63)</f>
        <v>6</v>
      </c>
      <c r="AG63" s="60">
        <f>SUMIFS(Delivery!$K:$K,Delivery!$C:$C,5,Delivery!$I:$I,List!B63)</f>
        <v>0</v>
      </c>
      <c r="AH63" s="60">
        <f t="shared" si="4"/>
        <v>37</v>
      </c>
      <c r="AI63" s="60">
        <f>SUMIFS(Inventory!$L:$L,Inventory!$G:$G,5,Inventory!$J:$J,List!B63)</f>
        <v>37</v>
      </c>
      <c r="AJ63" s="60">
        <f>SUMIFS(Receive!$L:$L,Receive!$C:$C,6,Receive!$J:$J,List!B63)</f>
        <v>0</v>
      </c>
      <c r="AK63" s="60">
        <f>SUMIFS(Delivery!$K:$K,Delivery!$C:$C,6,Delivery!$I:$I,List!B63)</f>
        <v>0</v>
      </c>
      <c r="AL63" s="60">
        <f t="shared" si="5"/>
        <v>37</v>
      </c>
      <c r="AM63" s="60">
        <f>SUMIFS(Inventory!$L:$L,Inventory!$G:$G,6,Inventory!$J:$J,List!B63)</f>
        <v>0</v>
      </c>
      <c r="AN63" s="60">
        <f>SUMIFS(Receive!$L:$L,Receive!$C:$C,7,Receive!$J:$J,List!B63)</f>
        <v>0</v>
      </c>
      <c r="AO63" s="60">
        <f>SUMIFS(Delivery!$K:$K,Delivery!$C:$C,7,Delivery!$I:$I,List!B63)</f>
        <v>0</v>
      </c>
      <c r="AP63" s="60">
        <f t="shared" si="6"/>
        <v>37</v>
      </c>
      <c r="AQ63" s="60">
        <f>SUMIFS(Inventory!$L:$L,Inventory!$G:$G,7,Inventory!$J:$J,List!B63)</f>
        <v>0</v>
      </c>
      <c r="AR63" s="60">
        <f>SUMIFS(Receive!$L:$L,Receive!$C:$C,8,Receive!$J:$J,List!B63)</f>
        <v>0</v>
      </c>
      <c r="AS63" s="60">
        <f>SUMIFS(Delivery!$K:$K,Delivery!$C:$C,8,Delivery!$I:$I,List!B63)</f>
        <v>0</v>
      </c>
      <c r="AT63" s="60">
        <f t="shared" si="7"/>
        <v>37</v>
      </c>
      <c r="AU63" s="60">
        <f>SUMIFS(Inventory!$L:$L,Inventory!$G:$G,8,Inventory!$J:$J,List!B63)</f>
        <v>0</v>
      </c>
      <c r="AV63" s="60">
        <f>SUMIFS(Receive!$L:$L,Receive!$C:$C,9,Receive!$J:$J,List!B63)</f>
        <v>0</v>
      </c>
      <c r="AW63" s="60">
        <f>SUMIFS(Delivery!$K:$K,Delivery!$C:$C,9,Delivery!$I:$I,List!B63)</f>
        <v>0</v>
      </c>
      <c r="AX63" s="60">
        <f t="shared" si="8"/>
        <v>37</v>
      </c>
      <c r="AY63" s="60">
        <f>SUMIFS(Inventory!$L:$L,Inventory!$G:$G,9,Inventory!$J:$J,List!B63)</f>
        <v>0</v>
      </c>
      <c r="AZ63" s="60">
        <f>SUMIFS(Receive!$L:$L,Receive!$C:$C,10,Receive!$J:$J,List!B63)</f>
        <v>0</v>
      </c>
      <c r="BA63" s="60">
        <f>SUMIFS(Delivery!$K:$K,Delivery!$C:$C,10,Delivery!$I:$I,List!B63)</f>
        <v>0</v>
      </c>
      <c r="BB63" s="60">
        <f t="shared" si="9"/>
        <v>37</v>
      </c>
      <c r="BC63" s="60">
        <f>SUMIFS(Inventory!$L:$L,Inventory!$G:$G,10,Inventory!$J:$J,List!B63)</f>
        <v>0</v>
      </c>
      <c r="BD63" s="60">
        <f>SUMIFS(Receive!$L:$L,Receive!$C:$C,11,Receive!$J:$J,List!B63)</f>
        <v>0</v>
      </c>
      <c r="BE63" s="60">
        <f>SUMIFS(Delivery!$K:$K,Delivery!$C:$C,11,Delivery!$I:$I,List!B63)</f>
        <v>0</v>
      </c>
      <c r="BF63" s="60">
        <f t="shared" si="10"/>
        <v>37</v>
      </c>
      <c r="BG63" s="60">
        <f>SUMIFS(Inventory!$L:$L,Inventory!$G:$G,11,Inventory!$J:$J,List!B63)</f>
        <v>0</v>
      </c>
      <c r="BH63" s="60">
        <f>SUMIFS(Receive!$L:$L,Receive!$C:$C,12,Receive!$J:$J,List!B63)</f>
        <v>0</v>
      </c>
      <c r="BI63" s="60">
        <f>SUMIFS(Delivery!$K:$K,Delivery!$C:$C,12,Delivery!$I:$I,List!B63)</f>
        <v>0</v>
      </c>
      <c r="BJ63" s="60">
        <f t="shared" si="11"/>
        <v>37</v>
      </c>
      <c r="BK63" s="60">
        <f>SUMIFS(Inventory!$L:$L,Inventory!$G:$G,12,Inventory!$J:$J,List!B63)</f>
        <v>0</v>
      </c>
    </row>
    <row r="64" spans="1:63" x14ac:dyDescent="0.25">
      <c r="A64" s="56">
        <f t="shared" si="12"/>
        <v>63</v>
      </c>
      <c r="B64" s="57" t="s">
        <v>99</v>
      </c>
      <c r="C64" s="58" t="str">
        <f>IFERROR(VLOOKUP(B64,Config!$A:$B,2,0),"")</f>
        <v>Nozzle 1005</v>
      </c>
      <c r="D64" s="64">
        <f>E64*'Exchange rate'!$C$2</f>
        <v>0</v>
      </c>
      <c r="E64" s="65"/>
      <c r="F64" s="58" t="str">
        <f>IFERROR(VLOOKUP(B64,Config!$A:$D,4,0),"")</f>
        <v>ASM</v>
      </c>
      <c r="G64" s="58" t="str">
        <f>IFERROR(VLOOKUP(B64,Config!$A:$E,5,0),"")</f>
        <v>ASM</v>
      </c>
      <c r="H64" s="58" t="str">
        <f>IFERROR(VLOOKUP(B64,Config!$A:$F,6,0),"")</f>
        <v>03056499-03</v>
      </c>
      <c r="I64" s="58">
        <v>6</v>
      </c>
      <c r="J64" s="58" t="str">
        <f>IFERROR(VLOOKUP(B64,Config!$A:$G,7,),"")</f>
        <v>Pac</v>
      </c>
      <c r="K64" s="56" t="s">
        <v>556</v>
      </c>
      <c r="L64" s="59">
        <f>IFERROR(VLOOKUP(B64,Config!$A:$C,3,0),"")</f>
        <v>0</v>
      </c>
      <c r="M64" s="56"/>
      <c r="N64" s="56"/>
      <c r="O64" s="60">
        <f>SUMIFS(Inventory!$L:$L,Inventory!$G:$G,2020.12,Inventory!$J:$J,List!B64)</f>
        <v>0</v>
      </c>
      <c r="P64" s="60">
        <f>SUMIFS(Receive!L:L,Receive!C:C,1,Receive!J:J,List!B64)</f>
        <v>0</v>
      </c>
      <c r="Q64" s="60">
        <f>SUMIFS(Delivery!K:K,Delivery!C:C,1,Delivery!I:I,List!B64)</f>
        <v>0</v>
      </c>
      <c r="R64" s="60">
        <f t="shared" si="0"/>
        <v>0</v>
      </c>
      <c r="S64" s="60">
        <f>SUMIFS(Inventory!$L:$L,Inventory!$G:$G,1,Inventory!$J:$J,List!B64)</f>
        <v>0</v>
      </c>
      <c r="T64" s="60">
        <f>SUMIFS(Receive!L:L,Receive!C:C,2,Receive!J:J,List!B64)</f>
        <v>0</v>
      </c>
      <c r="U64" s="60">
        <f>SUMIFS(Delivery!K:K,Delivery!C:C,2,Delivery!I:I,List!B64)</f>
        <v>0</v>
      </c>
      <c r="V64" s="60">
        <f t="shared" si="1"/>
        <v>0</v>
      </c>
      <c r="W64" s="60">
        <f>SUMIFS(Inventory!$L:$L,Inventory!$G:$G,2,Inventory!$J:$J,List!B64)</f>
        <v>0</v>
      </c>
      <c r="X64" s="60">
        <f>SUMIFS(Receive!L:L,Receive!C:C,3,Receive!J:J,List!B64)</f>
        <v>0</v>
      </c>
      <c r="Y64" s="60">
        <f>SUMIFS(Delivery!K:K,Delivery!C:C,3,Delivery!I:I,List!B64)</f>
        <v>0</v>
      </c>
      <c r="Z64" s="60">
        <f t="shared" si="2"/>
        <v>0</v>
      </c>
      <c r="AA64" s="60">
        <f>SUMIFS(Inventory!$L:$L,Inventory!$G:$G,3,Inventory!$J:$J,List!B64)</f>
        <v>0</v>
      </c>
      <c r="AB64" s="60">
        <f>SUMIFS(Receive!L:L,Receive!C:C,4,Receive!J:J,List!B64)</f>
        <v>0</v>
      </c>
      <c r="AC64" s="60">
        <f>SUMIFS(Delivery!K:K,Delivery!C:C,4,Delivery!I:I,List!B64)</f>
        <v>0</v>
      </c>
      <c r="AD64" s="60">
        <f t="shared" si="3"/>
        <v>0</v>
      </c>
      <c r="AE64" s="60">
        <f>SUMIFS(Inventory!$L:$L,Inventory!$G:$G,4,Inventory!$J:$J,List!B64)</f>
        <v>0</v>
      </c>
      <c r="AF64" s="60">
        <f>SUMIFS(Receive!$L:$L,Receive!$C:$C,5,Receive!$J:$J,List!B64)</f>
        <v>0</v>
      </c>
      <c r="AG64" s="60">
        <f>SUMIFS(Delivery!$K:$K,Delivery!$C:$C,5,Delivery!$I:$I,List!B64)</f>
        <v>0</v>
      </c>
      <c r="AH64" s="60">
        <f t="shared" si="4"/>
        <v>0</v>
      </c>
      <c r="AI64" s="60">
        <f>SUMIFS(Inventory!$L:$L,Inventory!$G:$G,5,Inventory!$J:$J,List!B64)</f>
        <v>0</v>
      </c>
      <c r="AJ64" s="60">
        <f>SUMIFS(Receive!$L:$L,Receive!$C:$C,6,Receive!$J:$J,List!B64)</f>
        <v>0</v>
      </c>
      <c r="AK64" s="60">
        <f>SUMIFS(Delivery!$K:$K,Delivery!$C:$C,6,Delivery!$I:$I,List!B64)</f>
        <v>0</v>
      </c>
      <c r="AL64" s="60">
        <f t="shared" si="5"/>
        <v>0</v>
      </c>
      <c r="AM64" s="60">
        <f>SUMIFS(Inventory!$L:$L,Inventory!$G:$G,6,Inventory!$J:$J,List!B64)</f>
        <v>0</v>
      </c>
      <c r="AN64" s="60">
        <f>SUMIFS(Receive!$L:$L,Receive!$C:$C,7,Receive!$J:$J,List!B64)</f>
        <v>0</v>
      </c>
      <c r="AO64" s="60">
        <f>SUMIFS(Delivery!$K:$K,Delivery!$C:$C,7,Delivery!$I:$I,List!B64)</f>
        <v>0</v>
      </c>
      <c r="AP64" s="60">
        <f t="shared" si="6"/>
        <v>0</v>
      </c>
      <c r="AQ64" s="60">
        <f>SUMIFS(Inventory!$L:$L,Inventory!$G:$G,7,Inventory!$J:$J,List!B64)</f>
        <v>0</v>
      </c>
      <c r="AR64" s="60">
        <f>SUMIFS(Receive!$L:$L,Receive!$C:$C,8,Receive!$J:$J,List!B64)</f>
        <v>0</v>
      </c>
      <c r="AS64" s="60">
        <f>SUMIFS(Delivery!$K:$K,Delivery!$C:$C,8,Delivery!$I:$I,List!B64)</f>
        <v>0</v>
      </c>
      <c r="AT64" s="60">
        <f t="shared" si="7"/>
        <v>0</v>
      </c>
      <c r="AU64" s="60">
        <f>SUMIFS(Inventory!$L:$L,Inventory!$G:$G,8,Inventory!$J:$J,List!B64)</f>
        <v>0</v>
      </c>
      <c r="AV64" s="60">
        <f>SUMIFS(Receive!$L:$L,Receive!$C:$C,9,Receive!$J:$J,List!B64)</f>
        <v>0</v>
      </c>
      <c r="AW64" s="60">
        <f>SUMIFS(Delivery!$K:$K,Delivery!$C:$C,9,Delivery!$I:$I,List!B64)</f>
        <v>0</v>
      </c>
      <c r="AX64" s="60">
        <f t="shared" si="8"/>
        <v>0</v>
      </c>
      <c r="AY64" s="60">
        <f>SUMIFS(Inventory!$L:$L,Inventory!$G:$G,9,Inventory!$J:$J,List!B64)</f>
        <v>0</v>
      </c>
      <c r="AZ64" s="60">
        <f>SUMIFS(Receive!$L:$L,Receive!$C:$C,10,Receive!$J:$J,List!B64)</f>
        <v>0</v>
      </c>
      <c r="BA64" s="60">
        <f>SUMIFS(Delivery!$K:$K,Delivery!$C:$C,10,Delivery!$I:$I,List!B64)</f>
        <v>0</v>
      </c>
      <c r="BB64" s="60">
        <f t="shared" si="9"/>
        <v>0</v>
      </c>
      <c r="BC64" s="60">
        <f>SUMIFS(Inventory!$L:$L,Inventory!$G:$G,10,Inventory!$J:$J,List!B64)</f>
        <v>0</v>
      </c>
      <c r="BD64" s="60">
        <f>SUMIFS(Receive!$L:$L,Receive!$C:$C,11,Receive!$J:$J,List!B64)</f>
        <v>0</v>
      </c>
      <c r="BE64" s="60">
        <f>SUMIFS(Delivery!$K:$K,Delivery!$C:$C,11,Delivery!$I:$I,List!B64)</f>
        <v>0</v>
      </c>
      <c r="BF64" s="60">
        <f t="shared" si="10"/>
        <v>0</v>
      </c>
      <c r="BG64" s="60">
        <f>SUMIFS(Inventory!$L:$L,Inventory!$G:$G,11,Inventory!$J:$J,List!B64)</f>
        <v>0</v>
      </c>
      <c r="BH64" s="60">
        <f>SUMIFS(Receive!$L:$L,Receive!$C:$C,12,Receive!$J:$J,List!B64)</f>
        <v>0</v>
      </c>
      <c r="BI64" s="60">
        <f>SUMIFS(Delivery!$K:$K,Delivery!$C:$C,12,Delivery!$I:$I,List!B64)</f>
        <v>0</v>
      </c>
      <c r="BJ64" s="60">
        <f t="shared" si="11"/>
        <v>0</v>
      </c>
      <c r="BK64" s="60">
        <f>SUMIFS(Inventory!$L:$L,Inventory!$G:$G,12,Inventory!$J:$J,List!B64)</f>
        <v>0</v>
      </c>
    </row>
    <row r="65" spans="1:63" x14ac:dyDescent="0.25">
      <c r="A65" s="56">
        <f t="shared" si="12"/>
        <v>64</v>
      </c>
      <c r="B65" s="57" t="s">
        <v>100</v>
      </c>
      <c r="C65" s="58" t="str">
        <f>IFERROR(VLOOKUP(B65,Config!$A:$B,2,0),"")</f>
        <v>Nozzle 1006</v>
      </c>
      <c r="D65" s="64">
        <f>E65*'Exchange rate'!$C$2</f>
        <v>2575526.1126000001</v>
      </c>
      <c r="E65" s="65">
        <v>111.09</v>
      </c>
      <c r="F65" s="58" t="str">
        <f>IFERROR(VLOOKUP(B65,Config!$A:$D,4,0),"")</f>
        <v>ASM</v>
      </c>
      <c r="G65" s="58" t="str">
        <f>IFERROR(VLOOKUP(B65,Config!$A:$E,5,0),"")</f>
        <v>ASM</v>
      </c>
      <c r="H65" s="58" t="str">
        <f>IFERROR(VLOOKUP(B65,Config!$A:$F,6,0),"")</f>
        <v>03015854-03</v>
      </c>
      <c r="I65" s="58">
        <v>6</v>
      </c>
      <c r="J65" s="58" t="str">
        <f>IFERROR(VLOOKUP(B65,Config!$A:$G,7,),"")</f>
        <v>Pac</v>
      </c>
      <c r="K65" s="56" t="s">
        <v>556</v>
      </c>
      <c r="L65" s="59">
        <f>IFERROR(VLOOKUP(B65,Config!$A:$C,3,0),"")</f>
        <v>0</v>
      </c>
      <c r="M65" s="56"/>
      <c r="N65" s="56"/>
      <c r="O65" s="60">
        <f>SUMIFS(Inventory!$L:$L,Inventory!$G:$G,2020.12,Inventory!$J:$J,List!B65)</f>
        <v>14</v>
      </c>
      <c r="P65" s="60">
        <f>SUMIFS(Receive!L:L,Receive!C:C,1,Receive!J:J,List!B65)</f>
        <v>0</v>
      </c>
      <c r="Q65" s="60">
        <f>SUMIFS(Delivery!K:K,Delivery!C:C,1,Delivery!I:I,List!B65)</f>
        <v>0</v>
      </c>
      <c r="R65" s="60">
        <f t="shared" si="0"/>
        <v>14</v>
      </c>
      <c r="S65" s="60">
        <f>SUMIFS(Inventory!$L:$L,Inventory!$G:$G,1,Inventory!$J:$J,List!B65)</f>
        <v>14</v>
      </c>
      <c r="T65" s="60">
        <f>SUMIFS(Receive!L:L,Receive!C:C,2,Receive!J:J,List!B65)</f>
        <v>0</v>
      </c>
      <c r="U65" s="60">
        <f>SUMIFS(Delivery!K:K,Delivery!C:C,2,Delivery!I:I,List!B65)</f>
        <v>0</v>
      </c>
      <c r="V65" s="60">
        <f t="shared" si="1"/>
        <v>14</v>
      </c>
      <c r="W65" s="60">
        <f>SUMIFS(Inventory!$L:$L,Inventory!$G:$G,2,Inventory!$J:$J,List!B65)</f>
        <v>14</v>
      </c>
      <c r="X65" s="60">
        <f>SUMIFS(Receive!L:L,Receive!C:C,3,Receive!J:J,List!B65)</f>
        <v>0</v>
      </c>
      <c r="Y65" s="60">
        <f>SUMIFS(Delivery!K:K,Delivery!C:C,3,Delivery!I:I,List!B65)</f>
        <v>0</v>
      </c>
      <c r="Z65" s="60">
        <f t="shared" si="2"/>
        <v>14</v>
      </c>
      <c r="AA65" s="60">
        <f>SUMIFS(Inventory!$L:$L,Inventory!$G:$G,3,Inventory!$J:$J,List!B65)</f>
        <v>14</v>
      </c>
      <c r="AB65" s="60">
        <f>SUMIFS(Receive!L:L,Receive!C:C,4,Receive!J:J,List!B65)</f>
        <v>0</v>
      </c>
      <c r="AC65" s="60">
        <f>SUMIFS(Delivery!K:K,Delivery!C:C,4,Delivery!I:I,List!B65)</f>
        <v>0</v>
      </c>
      <c r="AD65" s="60">
        <f t="shared" si="3"/>
        <v>14</v>
      </c>
      <c r="AE65" s="60">
        <f>SUMIFS(Inventory!$L:$L,Inventory!$G:$G,4,Inventory!$J:$J,List!B65)</f>
        <v>14</v>
      </c>
      <c r="AF65" s="60">
        <f>SUMIFS(Receive!$L:$L,Receive!$C:$C,5,Receive!$J:$J,List!B65)</f>
        <v>0</v>
      </c>
      <c r="AG65" s="60">
        <f>SUMIFS(Delivery!$K:$K,Delivery!$C:$C,5,Delivery!$I:$I,List!B65)</f>
        <v>0</v>
      </c>
      <c r="AH65" s="60">
        <f t="shared" si="4"/>
        <v>14</v>
      </c>
      <c r="AI65" s="60">
        <f>SUMIFS(Inventory!$L:$L,Inventory!$G:$G,5,Inventory!$J:$J,List!B65)</f>
        <v>14</v>
      </c>
      <c r="AJ65" s="60">
        <f>SUMIFS(Receive!$L:$L,Receive!$C:$C,6,Receive!$J:$J,List!B65)</f>
        <v>0</v>
      </c>
      <c r="AK65" s="60">
        <f>SUMIFS(Delivery!$K:$K,Delivery!$C:$C,6,Delivery!$I:$I,List!B65)</f>
        <v>0</v>
      </c>
      <c r="AL65" s="60">
        <f t="shared" si="5"/>
        <v>14</v>
      </c>
      <c r="AM65" s="60">
        <f>SUMIFS(Inventory!$L:$L,Inventory!$G:$G,6,Inventory!$J:$J,List!B65)</f>
        <v>0</v>
      </c>
      <c r="AN65" s="60">
        <f>SUMIFS(Receive!$L:$L,Receive!$C:$C,7,Receive!$J:$J,List!B65)</f>
        <v>0</v>
      </c>
      <c r="AO65" s="60">
        <f>SUMIFS(Delivery!$K:$K,Delivery!$C:$C,7,Delivery!$I:$I,List!B65)</f>
        <v>0</v>
      </c>
      <c r="AP65" s="60">
        <f t="shared" si="6"/>
        <v>14</v>
      </c>
      <c r="AQ65" s="60">
        <f>SUMIFS(Inventory!$L:$L,Inventory!$G:$G,7,Inventory!$J:$J,List!B65)</f>
        <v>0</v>
      </c>
      <c r="AR65" s="60">
        <f>SUMIFS(Receive!$L:$L,Receive!$C:$C,8,Receive!$J:$J,List!B65)</f>
        <v>0</v>
      </c>
      <c r="AS65" s="60">
        <f>SUMIFS(Delivery!$K:$K,Delivery!$C:$C,8,Delivery!$I:$I,List!B65)</f>
        <v>0</v>
      </c>
      <c r="AT65" s="60">
        <f t="shared" si="7"/>
        <v>14</v>
      </c>
      <c r="AU65" s="60">
        <f>SUMIFS(Inventory!$L:$L,Inventory!$G:$G,8,Inventory!$J:$J,List!B65)</f>
        <v>0</v>
      </c>
      <c r="AV65" s="60">
        <f>SUMIFS(Receive!$L:$L,Receive!$C:$C,9,Receive!$J:$J,List!B65)</f>
        <v>0</v>
      </c>
      <c r="AW65" s="60">
        <f>SUMIFS(Delivery!$K:$K,Delivery!$C:$C,9,Delivery!$I:$I,List!B65)</f>
        <v>0</v>
      </c>
      <c r="AX65" s="60">
        <f t="shared" si="8"/>
        <v>14</v>
      </c>
      <c r="AY65" s="60">
        <f>SUMIFS(Inventory!$L:$L,Inventory!$G:$G,9,Inventory!$J:$J,List!B65)</f>
        <v>0</v>
      </c>
      <c r="AZ65" s="60">
        <f>SUMIFS(Receive!$L:$L,Receive!$C:$C,10,Receive!$J:$J,List!B65)</f>
        <v>0</v>
      </c>
      <c r="BA65" s="60">
        <f>SUMIFS(Delivery!$K:$K,Delivery!$C:$C,10,Delivery!$I:$I,List!B65)</f>
        <v>0</v>
      </c>
      <c r="BB65" s="60">
        <f t="shared" si="9"/>
        <v>14</v>
      </c>
      <c r="BC65" s="60">
        <f>SUMIFS(Inventory!$L:$L,Inventory!$G:$G,10,Inventory!$J:$J,List!B65)</f>
        <v>0</v>
      </c>
      <c r="BD65" s="60">
        <f>SUMIFS(Receive!$L:$L,Receive!$C:$C,11,Receive!$J:$J,List!B65)</f>
        <v>0</v>
      </c>
      <c r="BE65" s="60">
        <f>SUMIFS(Delivery!$K:$K,Delivery!$C:$C,11,Delivery!$I:$I,List!B65)</f>
        <v>0</v>
      </c>
      <c r="BF65" s="60">
        <f t="shared" si="10"/>
        <v>14</v>
      </c>
      <c r="BG65" s="60">
        <f>SUMIFS(Inventory!$L:$L,Inventory!$G:$G,11,Inventory!$J:$J,List!B65)</f>
        <v>0</v>
      </c>
      <c r="BH65" s="60">
        <f>SUMIFS(Receive!$L:$L,Receive!$C:$C,12,Receive!$J:$J,List!B65)</f>
        <v>0</v>
      </c>
      <c r="BI65" s="60">
        <f>SUMIFS(Delivery!$K:$K,Delivery!$C:$C,12,Delivery!$I:$I,List!B65)</f>
        <v>0</v>
      </c>
      <c r="BJ65" s="60">
        <f t="shared" si="11"/>
        <v>14</v>
      </c>
      <c r="BK65" s="60">
        <f>SUMIFS(Inventory!$L:$L,Inventory!$G:$G,12,Inventory!$J:$J,List!B65)</f>
        <v>0</v>
      </c>
    </row>
    <row r="66" spans="1:63" x14ac:dyDescent="0.25">
      <c r="A66" s="56">
        <f t="shared" si="12"/>
        <v>65</v>
      </c>
      <c r="B66" s="57" t="s">
        <v>101</v>
      </c>
      <c r="C66" s="58" t="str">
        <f>IFERROR(VLOOKUP(B66,Config!$A:$B,2,0),"")</f>
        <v>Nozzle 1007</v>
      </c>
      <c r="D66" s="64">
        <f>E66*'Exchange rate'!$C$2</f>
        <v>3014633.7242000001</v>
      </c>
      <c r="E66" s="65">
        <v>130.03</v>
      </c>
      <c r="F66" s="58" t="str">
        <f>IFERROR(VLOOKUP(B66,Config!$A:$D,4,0),"")</f>
        <v>ASM</v>
      </c>
      <c r="G66" s="58" t="str">
        <f>IFERROR(VLOOKUP(B66,Config!$A:$E,5,0),"")</f>
        <v>ASM</v>
      </c>
      <c r="H66" s="58" t="str">
        <f>IFERROR(VLOOKUP(B66,Config!$A:$F,6,0),"")</f>
        <v>03054812-03</v>
      </c>
      <c r="I66" s="58">
        <v>6</v>
      </c>
      <c r="J66" s="58" t="str">
        <f>IFERROR(VLOOKUP(B66,Config!$A:$G,7,),"")</f>
        <v>Pac</v>
      </c>
      <c r="K66" s="56" t="s">
        <v>556</v>
      </c>
      <c r="L66" s="59">
        <f>IFERROR(VLOOKUP(B66,Config!$A:$C,3,0),"")</f>
        <v>0</v>
      </c>
      <c r="M66" s="56"/>
      <c r="N66" s="56"/>
      <c r="O66" s="60">
        <f>SUMIFS(Inventory!$L:$L,Inventory!$G:$G,2020.12,Inventory!$J:$J,List!B66)</f>
        <v>8</v>
      </c>
      <c r="P66" s="60">
        <f>SUMIFS(Receive!L:L,Receive!C:C,1,Receive!J:J,List!B66)</f>
        <v>0</v>
      </c>
      <c r="Q66" s="60">
        <f>SUMIFS(Delivery!K:K,Delivery!C:C,1,Delivery!I:I,List!B66)</f>
        <v>0</v>
      </c>
      <c r="R66" s="60">
        <f t="shared" si="0"/>
        <v>8</v>
      </c>
      <c r="S66" s="60">
        <f>SUMIFS(Inventory!$L:$L,Inventory!$G:$G,1,Inventory!$J:$J,List!B66)</f>
        <v>8</v>
      </c>
      <c r="T66" s="60">
        <f>SUMIFS(Receive!L:L,Receive!C:C,2,Receive!J:J,List!B66)</f>
        <v>0</v>
      </c>
      <c r="U66" s="60">
        <f>SUMIFS(Delivery!K:K,Delivery!C:C,2,Delivery!I:I,List!B66)</f>
        <v>0</v>
      </c>
      <c r="V66" s="60">
        <f t="shared" si="1"/>
        <v>8</v>
      </c>
      <c r="W66" s="60">
        <f>SUMIFS(Inventory!$L:$L,Inventory!$G:$G,2,Inventory!$J:$J,List!B66)</f>
        <v>8</v>
      </c>
      <c r="X66" s="60">
        <f>SUMIFS(Receive!L:L,Receive!C:C,3,Receive!J:J,List!B66)</f>
        <v>0</v>
      </c>
      <c r="Y66" s="60">
        <f>SUMIFS(Delivery!K:K,Delivery!C:C,3,Delivery!I:I,List!B66)</f>
        <v>0</v>
      </c>
      <c r="Z66" s="60">
        <f t="shared" si="2"/>
        <v>8</v>
      </c>
      <c r="AA66" s="60">
        <f>SUMIFS(Inventory!$L:$L,Inventory!$G:$G,3,Inventory!$J:$J,List!B66)</f>
        <v>8</v>
      </c>
      <c r="AB66" s="60">
        <f>SUMIFS(Receive!L:L,Receive!C:C,4,Receive!J:J,List!B66)</f>
        <v>0</v>
      </c>
      <c r="AC66" s="60">
        <f>SUMIFS(Delivery!K:K,Delivery!C:C,4,Delivery!I:I,List!B66)</f>
        <v>0</v>
      </c>
      <c r="AD66" s="60">
        <f t="shared" si="3"/>
        <v>8</v>
      </c>
      <c r="AE66" s="60">
        <f>SUMIFS(Inventory!$L:$L,Inventory!$G:$G,4,Inventory!$J:$J,List!B66)</f>
        <v>8</v>
      </c>
      <c r="AF66" s="60">
        <f>SUMIFS(Receive!$L:$L,Receive!$C:$C,5,Receive!$J:$J,List!B66)</f>
        <v>0</v>
      </c>
      <c r="AG66" s="60">
        <f>SUMIFS(Delivery!$K:$K,Delivery!$C:$C,5,Delivery!$I:$I,List!B66)</f>
        <v>0</v>
      </c>
      <c r="AH66" s="60">
        <f t="shared" si="4"/>
        <v>8</v>
      </c>
      <c r="AI66" s="60">
        <f>SUMIFS(Inventory!$L:$L,Inventory!$G:$G,5,Inventory!$J:$J,List!B66)</f>
        <v>8</v>
      </c>
      <c r="AJ66" s="60">
        <f>SUMIFS(Receive!$L:$L,Receive!$C:$C,6,Receive!$J:$J,List!B66)</f>
        <v>0</v>
      </c>
      <c r="AK66" s="60">
        <f>SUMIFS(Delivery!$K:$K,Delivery!$C:$C,6,Delivery!$I:$I,List!B66)</f>
        <v>0</v>
      </c>
      <c r="AL66" s="60">
        <f t="shared" si="5"/>
        <v>8</v>
      </c>
      <c r="AM66" s="60">
        <f>SUMIFS(Inventory!$L:$L,Inventory!$G:$G,6,Inventory!$J:$J,List!B66)</f>
        <v>0</v>
      </c>
      <c r="AN66" s="60">
        <f>SUMIFS(Receive!$L:$L,Receive!$C:$C,7,Receive!$J:$J,List!B66)</f>
        <v>0</v>
      </c>
      <c r="AO66" s="60">
        <f>SUMIFS(Delivery!$K:$K,Delivery!$C:$C,7,Delivery!$I:$I,List!B66)</f>
        <v>0</v>
      </c>
      <c r="AP66" s="60">
        <f t="shared" si="6"/>
        <v>8</v>
      </c>
      <c r="AQ66" s="60">
        <f>SUMIFS(Inventory!$L:$L,Inventory!$G:$G,7,Inventory!$J:$J,List!B66)</f>
        <v>0</v>
      </c>
      <c r="AR66" s="60">
        <f>SUMIFS(Receive!$L:$L,Receive!$C:$C,8,Receive!$J:$J,List!B66)</f>
        <v>0</v>
      </c>
      <c r="AS66" s="60">
        <f>SUMIFS(Delivery!$K:$K,Delivery!$C:$C,8,Delivery!$I:$I,List!B66)</f>
        <v>0</v>
      </c>
      <c r="AT66" s="60">
        <f t="shared" si="7"/>
        <v>8</v>
      </c>
      <c r="AU66" s="60">
        <f>SUMIFS(Inventory!$L:$L,Inventory!$G:$G,8,Inventory!$J:$J,List!B66)</f>
        <v>0</v>
      </c>
      <c r="AV66" s="60">
        <f>SUMIFS(Receive!$L:$L,Receive!$C:$C,9,Receive!$J:$J,List!B66)</f>
        <v>0</v>
      </c>
      <c r="AW66" s="60">
        <f>SUMIFS(Delivery!$K:$K,Delivery!$C:$C,9,Delivery!$I:$I,List!B66)</f>
        <v>0</v>
      </c>
      <c r="AX66" s="60">
        <f t="shared" si="8"/>
        <v>8</v>
      </c>
      <c r="AY66" s="60">
        <f>SUMIFS(Inventory!$L:$L,Inventory!$G:$G,9,Inventory!$J:$J,List!B66)</f>
        <v>0</v>
      </c>
      <c r="AZ66" s="60">
        <f>SUMIFS(Receive!$L:$L,Receive!$C:$C,10,Receive!$J:$J,List!B66)</f>
        <v>0</v>
      </c>
      <c r="BA66" s="60">
        <f>SUMIFS(Delivery!$K:$K,Delivery!$C:$C,10,Delivery!$I:$I,List!B66)</f>
        <v>0</v>
      </c>
      <c r="BB66" s="60">
        <f t="shared" si="9"/>
        <v>8</v>
      </c>
      <c r="BC66" s="60">
        <f>SUMIFS(Inventory!$L:$L,Inventory!$G:$G,10,Inventory!$J:$J,List!B66)</f>
        <v>0</v>
      </c>
      <c r="BD66" s="60">
        <f>SUMIFS(Receive!$L:$L,Receive!$C:$C,11,Receive!$J:$J,List!B66)</f>
        <v>0</v>
      </c>
      <c r="BE66" s="60">
        <f>SUMIFS(Delivery!$K:$K,Delivery!$C:$C,11,Delivery!$I:$I,List!B66)</f>
        <v>0</v>
      </c>
      <c r="BF66" s="60">
        <f t="shared" si="10"/>
        <v>8</v>
      </c>
      <c r="BG66" s="60">
        <f>SUMIFS(Inventory!$L:$L,Inventory!$G:$G,11,Inventory!$J:$J,List!B66)</f>
        <v>0</v>
      </c>
      <c r="BH66" s="60">
        <f>SUMIFS(Receive!$L:$L,Receive!$C:$C,12,Receive!$J:$J,List!B66)</f>
        <v>0</v>
      </c>
      <c r="BI66" s="60">
        <f>SUMIFS(Delivery!$K:$K,Delivery!$C:$C,12,Delivery!$I:$I,List!B66)</f>
        <v>0</v>
      </c>
      <c r="BJ66" s="60">
        <f t="shared" si="11"/>
        <v>8</v>
      </c>
      <c r="BK66" s="60">
        <f>SUMIFS(Inventory!$L:$L,Inventory!$G:$G,12,Inventory!$J:$J,List!B66)</f>
        <v>0</v>
      </c>
    </row>
    <row r="67" spans="1:63" x14ac:dyDescent="0.25">
      <c r="A67" s="56">
        <f t="shared" si="12"/>
        <v>66</v>
      </c>
      <c r="B67" s="57" t="s">
        <v>102</v>
      </c>
      <c r="C67" s="58" t="str">
        <f>IFERROR(VLOOKUP(B67,Config!$A:$B,2,0),"")</f>
        <v>Nozzle 1008</v>
      </c>
      <c r="D67" s="64">
        <f>E67*'Exchange rate'!$C$2</f>
        <v>2000559.4406000001</v>
      </c>
      <c r="E67" s="65">
        <v>86.29</v>
      </c>
      <c r="F67" s="58" t="str">
        <f>IFERROR(VLOOKUP(B67,Config!$A:$D,4,0),"")</f>
        <v>ASM</v>
      </c>
      <c r="G67" s="58" t="str">
        <f>IFERROR(VLOOKUP(B67,Config!$A:$E,5,0),"")</f>
        <v>ASM</v>
      </c>
      <c r="H67" s="58" t="str">
        <f>IFERROR(VLOOKUP(B67,Config!$A:$F,6,0),"")</f>
        <v>03099720-01</v>
      </c>
      <c r="I67" s="58">
        <v>6</v>
      </c>
      <c r="J67" s="58" t="str">
        <f>IFERROR(VLOOKUP(B67,Config!$A:$G,7,),"")</f>
        <v>Pac</v>
      </c>
      <c r="K67" s="56" t="s">
        <v>556</v>
      </c>
      <c r="L67" s="59">
        <f>IFERROR(VLOOKUP(B67,Config!$A:$C,3,0),"")</f>
        <v>0</v>
      </c>
      <c r="M67" s="56"/>
      <c r="N67" s="56">
        <v>20</v>
      </c>
      <c r="O67" s="60">
        <f>SUMIFS(Inventory!$L:$L,Inventory!$G:$G,2020.12,Inventory!$J:$J,List!B67)</f>
        <v>33</v>
      </c>
      <c r="P67" s="60">
        <f>SUMIFS(Receive!L:L,Receive!C:C,1,Receive!J:J,List!B67)</f>
        <v>7</v>
      </c>
      <c r="Q67" s="60">
        <f>SUMIFS(Delivery!K:K,Delivery!C:C,1,Delivery!I:I,List!B67)</f>
        <v>8</v>
      </c>
      <c r="R67" s="60">
        <f t="shared" ref="R67:R130" si="13">O67+P67-Q67</f>
        <v>32</v>
      </c>
      <c r="S67" s="60">
        <f>SUMIFS(Inventory!$L:$L,Inventory!$G:$G,1,Inventory!$J:$J,List!B67)</f>
        <v>32</v>
      </c>
      <c r="T67" s="60">
        <f>SUMIFS(Receive!L:L,Receive!C:C,2,Receive!J:J,List!B67)</f>
        <v>0</v>
      </c>
      <c r="U67" s="60">
        <f>SUMIFS(Delivery!K:K,Delivery!C:C,2,Delivery!I:I,List!B67)</f>
        <v>2</v>
      </c>
      <c r="V67" s="60">
        <f t="shared" ref="V67:V130" si="14">S67+T67-U67</f>
        <v>30</v>
      </c>
      <c r="W67" s="60">
        <f>SUMIFS(Inventory!$L:$L,Inventory!$G:$G,2,Inventory!$J:$J,List!B67)</f>
        <v>30</v>
      </c>
      <c r="X67" s="60">
        <f>SUMIFS(Receive!L:L,Receive!C:C,3,Receive!J:J,List!B67)</f>
        <v>15</v>
      </c>
      <c r="Y67" s="60">
        <f>SUMIFS(Delivery!K:K,Delivery!C:C,3,Delivery!I:I,List!B67)</f>
        <v>8</v>
      </c>
      <c r="Z67" s="60">
        <f t="shared" ref="Z67:Z130" si="15">W67+X67-Y67</f>
        <v>37</v>
      </c>
      <c r="AA67" s="60">
        <f>SUMIFS(Inventory!$L:$L,Inventory!$G:$G,3,Inventory!$J:$J,List!B67)</f>
        <v>37</v>
      </c>
      <c r="AB67" s="60">
        <f>SUMIFS(Receive!L:L,Receive!C:C,4,Receive!J:J,List!B67)</f>
        <v>17</v>
      </c>
      <c r="AC67" s="60">
        <f>SUMIFS(Delivery!K:K,Delivery!C:C,4,Delivery!I:I,List!B67)</f>
        <v>0</v>
      </c>
      <c r="AD67" s="60">
        <f t="shared" ref="AD67:AD130" si="16">AA67+AB67-AC67</f>
        <v>54</v>
      </c>
      <c r="AE67" s="60">
        <f>SUMIFS(Inventory!$L:$L,Inventory!$G:$G,4,Inventory!$J:$J,List!B67)</f>
        <v>54</v>
      </c>
      <c r="AF67" s="60">
        <f>SUMIFS(Receive!$L:$L,Receive!$C:$C,5,Receive!$J:$J,List!B67)</f>
        <v>10</v>
      </c>
      <c r="AG67" s="60">
        <f>SUMIFS(Delivery!$K:$K,Delivery!$C:$C,5,Delivery!$I:$I,List!B67)</f>
        <v>0</v>
      </c>
      <c r="AH67" s="60">
        <f t="shared" ref="AH67:AH130" si="17">AD67+AF67-AG67</f>
        <v>64</v>
      </c>
      <c r="AI67" s="60">
        <f>SUMIFS(Inventory!$L:$L,Inventory!$G:$G,5,Inventory!$J:$J,List!B67)</f>
        <v>64</v>
      </c>
      <c r="AJ67" s="60">
        <f>SUMIFS(Receive!$L:$L,Receive!$C:$C,6,Receive!$J:$J,List!B67)</f>
        <v>0</v>
      </c>
      <c r="AK67" s="60">
        <f>SUMIFS(Delivery!$K:$K,Delivery!$C:$C,6,Delivery!$I:$I,List!B67)</f>
        <v>0</v>
      </c>
      <c r="AL67" s="60">
        <f t="shared" ref="AL67:AL130" si="18">AH67+AJ67-AK67</f>
        <v>64</v>
      </c>
      <c r="AM67" s="60">
        <f>SUMIFS(Inventory!$L:$L,Inventory!$G:$G,6,Inventory!$J:$J,List!B67)</f>
        <v>0</v>
      </c>
      <c r="AN67" s="60">
        <f>SUMIFS(Receive!$L:$L,Receive!$C:$C,7,Receive!$J:$J,List!B67)</f>
        <v>0</v>
      </c>
      <c r="AO67" s="60">
        <f>SUMIFS(Delivery!$K:$K,Delivery!$C:$C,7,Delivery!$I:$I,List!B67)</f>
        <v>0</v>
      </c>
      <c r="AP67" s="60">
        <f t="shared" ref="AP67:AP130" si="19">AL67+AN67-AO67</f>
        <v>64</v>
      </c>
      <c r="AQ67" s="60">
        <f>SUMIFS(Inventory!$L:$L,Inventory!$G:$G,7,Inventory!$J:$J,List!B67)</f>
        <v>0</v>
      </c>
      <c r="AR67" s="60">
        <f>SUMIFS(Receive!$L:$L,Receive!$C:$C,8,Receive!$J:$J,List!B67)</f>
        <v>0</v>
      </c>
      <c r="AS67" s="60">
        <f>SUMIFS(Delivery!$K:$K,Delivery!$C:$C,8,Delivery!$I:$I,List!B67)</f>
        <v>0</v>
      </c>
      <c r="AT67" s="60">
        <f t="shared" ref="AT67:AT130" si="20">AP67+AR67-AS67</f>
        <v>64</v>
      </c>
      <c r="AU67" s="60">
        <f>SUMIFS(Inventory!$L:$L,Inventory!$G:$G,8,Inventory!$J:$J,List!B67)</f>
        <v>0</v>
      </c>
      <c r="AV67" s="60">
        <f>SUMIFS(Receive!$L:$L,Receive!$C:$C,9,Receive!$J:$J,List!B67)</f>
        <v>0</v>
      </c>
      <c r="AW67" s="60">
        <f>SUMIFS(Delivery!$K:$K,Delivery!$C:$C,9,Delivery!$I:$I,List!B67)</f>
        <v>0</v>
      </c>
      <c r="AX67" s="60">
        <f t="shared" ref="AX67:AX130" si="21">AT67+AV67-AW67</f>
        <v>64</v>
      </c>
      <c r="AY67" s="60">
        <f>SUMIFS(Inventory!$L:$L,Inventory!$G:$G,9,Inventory!$J:$J,List!B67)</f>
        <v>0</v>
      </c>
      <c r="AZ67" s="60">
        <f>SUMIFS(Receive!$L:$L,Receive!$C:$C,10,Receive!$J:$J,List!B67)</f>
        <v>0</v>
      </c>
      <c r="BA67" s="60">
        <f>SUMIFS(Delivery!$K:$K,Delivery!$C:$C,10,Delivery!$I:$I,List!B67)</f>
        <v>0</v>
      </c>
      <c r="BB67" s="60">
        <f t="shared" ref="BB67:BB130" si="22">AX67+AZ67-BA67</f>
        <v>64</v>
      </c>
      <c r="BC67" s="60">
        <f>SUMIFS(Inventory!$L:$L,Inventory!$G:$G,10,Inventory!$J:$J,List!B67)</f>
        <v>0</v>
      </c>
      <c r="BD67" s="60">
        <f>SUMIFS(Receive!$L:$L,Receive!$C:$C,11,Receive!$J:$J,List!B67)</f>
        <v>0</v>
      </c>
      <c r="BE67" s="60">
        <f>SUMIFS(Delivery!$K:$K,Delivery!$C:$C,11,Delivery!$I:$I,List!B67)</f>
        <v>0</v>
      </c>
      <c r="BF67" s="60">
        <f t="shared" ref="BF67:BF130" si="23">BB67+BD67-BE67</f>
        <v>64</v>
      </c>
      <c r="BG67" s="60">
        <f>SUMIFS(Inventory!$L:$L,Inventory!$G:$G,11,Inventory!$J:$J,List!B67)</f>
        <v>0</v>
      </c>
      <c r="BH67" s="60">
        <f>SUMIFS(Receive!$L:$L,Receive!$C:$C,12,Receive!$J:$J,List!B67)</f>
        <v>0</v>
      </c>
      <c r="BI67" s="60">
        <f>SUMIFS(Delivery!$K:$K,Delivery!$C:$C,12,Delivery!$I:$I,List!B67)</f>
        <v>0</v>
      </c>
      <c r="BJ67" s="60">
        <f t="shared" ref="BJ67:BJ130" si="24">BF67+BH67-BI67</f>
        <v>64</v>
      </c>
      <c r="BK67" s="60">
        <f>SUMIFS(Inventory!$L:$L,Inventory!$G:$G,12,Inventory!$J:$J,List!B67)</f>
        <v>0</v>
      </c>
    </row>
    <row r="68" spans="1:63" x14ac:dyDescent="0.25">
      <c r="A68" s="56">
        <f t="shared" ref="A68:A131" si="25">A67+1</f>
        <v>67</v>
      </c>
      <c r="B68" s="57" t="s">
        <v>103</v>
      </c>
      <c r="C68" s="58" t="str">
        <f>IFERROR(VLOOKUP(B68,Config!$A:$B,2,0),"")</f>
        <v>Nozzle 1009</v>
      </c>
      <c r="D68" s="64">
        <f>E68*'Exchange rate'!$C$2</f>
        <v>2268568.0989999999</v>
      </c>
      <c r="E68" s="65">
        <v>97.85</v>
      </c>
      <c r="F68" s="58" t="str">
        <f>IFERROR(VLOOKUP(B68,Config!$A:$D,4,0),"")</f>
        <v>ASM</v>
      </c>
      <c r="G68" s="58" t="str">
        <f>IFERROR(VLOOKUP(B68,Config!$A:$E,5,0),"")</f>
        <v>ASM</v>
      </c>
      <c r="H68" s="58" t="str">
        <f>IFERROR(VLOOKUP(B68,Config!$A:$F,6,0),"")</f>
        <v>03102963-01</v>
      </c>
      <c r="I68" s="58">
        <v>6</v>
      </c>
      <c r="J68" s="58" t="str">
        <f>IFERROR(VLOOKUP(B68,Config!$A:$G,7,),"")</f>
        <v>Pac</v>
      </c>
      <c r="K68" s="56" t="s">
        <v>556</v>
      </c>
      <c r="L68" s="59">
        <f>IFERROR(VLOOKUP(B68,Config!$A:$C,3,0),"")</f>
        <v>0</v>
      </c>
      <c r="M68" s="56"/>
      <c r="N68" s="56">
        <v>5</v>
      </c>
      <c r="O68" s="60">
        <f>SUMIFS(Inventory!$L:$L,Inventory!$G:$G,2020.12,Inventory!$J:$J,List!B68)</f>
        <v>20</v>
      </c>
      <c r="P68" s="60">
        <f>SUMIFS(Receive!L:L,Receive!C:C,1,Receive!J:J,List!B68)</f>
        <v>6</v>
      </c>
      <c r="Q68" s="60">
        <f>SUMIFS(Delivery!K:K,Delivery!C:C,1,Delivery!I:I,List!B68)</f>
        <v>0</v>
      </c>
      <c r="R68" s="60">
        <f t="shared" si="13"/>
        <v>26</v>
      </c>
      <c r="S68" s="60">
        <f>SUMIFS(Inventory!$L:$L,Inventory!$G:$G,1,Inventory!$J:$J,List!B68)</f>
        <v>26</v>
      </c>
      <c r="T68" s="60">
        <f>SUMIFS(Receive!L:L,Receive!C:C,2,Receive!J:J,List!B68)</f>
        <v>0</v>
      </c>
      <c r="U68" s="60">
        <f>SUMIFS(Delivery!K:K,Delivery!C:C,2,Delivery!I:I,List!B68)</f>
        <v>0</v>
      </c>
      <c r="V68" s="60">
        <f t="shared" si="14"/>
        <v>26</v>
      </c>
      <c r="W68" s="60">
        <f>SUMIFS(Inventory!$L:$L,Inventory!$G:$G,2,Inventory!$J:$J,List!B68)</f>
        <v>26</v>
      </c>
      <c r="X68" s="60">
        <f>SUMIFS(Receive!L:L,Receive!C:C,3,Receive!J:J,List!B68)</f>
        <v>5</v>
      </c>
      <c r="Y68" s="60">
        <f>SUMIFS(Delivery!K:K,Delivery!C:C,3,Delivery!I:I,List!B68)</f>
        <v>0</v>
      </c>
      <c r="Z68" s="60">
        <f t="shared" si="15"/>
        <v>31</v>
      </c>
      <c r="AA68" s="60">
        <f>SUMIFS(Inventory!$L:$L,Inventory!$G:$G,3,Inventory!$J:$J,List!B68)</f>
        <v>31</v>
      </c>
      <c r="AB68" s="60">
        <f>SUMIFS(Receive!L:L,Receive!C:C,4,Receive!J:J,List!B68)</f>
        <v>0</v>
      </c>
      <c r="AC68" s="60">
        <f>SUMIFS(Delivery!K:K,Delivery!C:C,4,Delivery!I:I,List!B68)</f>
        <v>0</v>
      </c>
      <c r="AD68" s="60">
        <f t="shared" si="16"/>
        <v>31</v>
      </c>
      <c r="AE68" s="60">
        <f>SUMIFS(Inventory!$L:$L,Inventory!$G:$G,4,Inventory!$J:$J,List!B68)</f>
        <v>31</v>
      </c>
      <c r="AF68" s="60">
        <f>SUMIFS(Receive!$L:$L,Receive!$C:$C,5,Receive!$J:$J,List!B68)</f>
        <v>8</v>
      </c>
      <c r="AG68" s="60">
        <f>SUMIFS(Delivery!$K:$K,Delivery!$C:$C,5,Delivery!$I:$I,List!B68)</f>
        <v>0</v>
      </c>
      <c r="AH68" s="60">
        <f t="shared" si="17"/>
        <v>39</v>
      </c>
      <c r="AI68" s="60">
        <f>SUMIFS(Inventory!$L:$L,Inventory!$G:$G,5,Inventory!$J:$J,List!B68)</f>
        <v>39</v>
      </c>
      <c r="AJ68" s="60">
        <f>SUMIFS(Receive!$L:$L,Receive!$C:$C,6,Receive!$J:$J,List!B68)</f>
        <v>0</v>
      </c>
      <c r="AK68" s="60">
        <f>SUMIFS(Delivery!$K:$K,Delivery!$C:$C,6,Delivery!$I:$I,List!B68)</f>
        <v>0</v>
      </c>
      <c r="AL68" s="60">
        <f t="shared" si="18"/>
        <v>39</v>
      </c>
      <c r="AM68" s="60">
        <f>SUMIFS(Inventory!$L:$L,Inventory!$G:$G,6,Inventory!$J:$J,List!B68)</f>
        <v>0</v>
      </c>
      <c r="AN68" s="60">
        <f>SUMIFS(Receive!$L:$L,Receive!$C:$C,7,Receive!$J:$J,List!B68)</f>
        <v>0</v>
      </c>
      <c r="AO68" s="60">
        <f>SUMIFS(Delivery!$K:$K,Delivery!$C:$C,7,Delivery!$I:$I,List!B68)</f>
        <v>0</v>
      </c>
      <c r="AP68" s="60">
        <f t="shared" si="19"/>
        <v>39</v>
      </c>
      <c r="AQ68" s="60">
        <f>SUMIFS(Inventory!$L:$L,Inventory!$G:$G,7,Inventory!$J:$J,List!B68)</f>
        <v>0</v>
      </c>
      <c r="AR68" s="60">
        <f>SUMIFS(Receive!$L:$L,Receive!$C:$C,8,Receive!$J:$J,List!B68)</f>
        <v>0</v>
      </c>
      <c r="AS68" s="60">
        <f>SUMIFS(Delivery!$K:$K,Delivery!$C:$C,8,Delivery!$I:$I,List!B68)</f>
        <v>0</v>
      </c>
      <c r="AT68" s="60">
        <f t="shared" si="20"/>
        <v>39</v>
      </c>
      <c r="AU68" s="60">
        <f>SUMIFS(Inventory!$L:$L,Inventory!$G:$G,8,Inventory!$J:$J,List!B68)</f>
        <v>0</v>
      </c>
      <c r="AV68" s="60">
        <f>SUMIFS(Receive!$L:$L,Receive!$C:$C,9,Receive!$J:$J,List!B68)</f>
        <v>0</v>
      </c>
      <c r="AW68" s="60">
        <f>SUMIFS(Delivery!$K:$K,Delivery!$C:$C,9,Delivery!$I:$I,List!B68)</f>
        <v>0</v>
      </c>
      <c r="AX68" s="60">
        <f t="shared" si="21"/>
        <v>39</v>
      </c>
      <c r="AY68" s="60">
        <f>SUMIFS(Inventory!$L:$L,Inventory!$G:$G,9,Inventory!$J:$J,List!B68)</f>
        <v>0</v>
      </c>
      <c r="AZ68" s="60">
        <f>SUMIFS(Receive!$L:$L,Receive!$C:$C,10,Receive!$J:$J,List!B68)</f>
        <v>0</v>
      </c>
      <c r="BA68" s="60">
        <f>SUMIFS(Delivery!$K:$K,Delivery!$C:$C,10,Delivery!$I:$I,List!B68)</f>
        <v>0</v>
      </c>
      <c r="BB68" s="60">
        <f t="shared" si="22"/>
        <v>39</v>
      </c>
      <c r="BC68" s="60">
        <f>SUMIFS(Inventory!$L:$L,Inventory!$G:$G,10,Inventory!$J:$J,List!B68)</f>
        <v>0</v>
      </c>
      <c r="BD68" s="60">
        <f>SUMIFS(Receive!$L:$L,Receive!$C:$C,11,Receive!$J:$J,List!B68)</f>
        <v>0</v>
      </c>
      <c r="BE68" s="60">
        <f>SUMIFS(Delivery!$K:$K,Delivery!$C:$C,11,Delivery!$I:$I,List!B68)</f>
        <v>0</v>
      </c>
      <c r="BF68" s="60">
        <f t="shared" si="23"/>
        <v>39</v>
      </c>
      <c r="BG68" s="60">
        <f>SUMIFS(Inventory!$L:$L,Inventory!$G:$G,11,Inventory!$J:$J,List!B68)</f>
        <v>0</v>
      </c>
      <c r="BH68" s="60">
        <f>SUMIFS(Receive!$L:$L,Receive!$C:$C,12,Receive!$J:$J,List!B68)</f>
        <v>0</v>
      </c>
      <c r="BI68" s="60">
        <f>SUMIFS(Delivery!$K:$K,Delivery!$C:$C,12,Delivery!$I:$I,List!B68)</f>
        <v>0</v>
      </c>
      <c r="BJ68" s="60">
        <f t="shared" si="24"/>
        <v>39</v>
      </c>
      <c r="BK68" s="60">
        <f>SUMIFS(Inventory!$L:$L,Inventory!$G:$G,12,Inventory!$J:$J,List!B68)</f>
        <v>0</v>
      </c>
    </row>
    <row r="69" spans="1:63" x14ac:dyDescent="0.25">
      <c r="A69" s="56">
        <f t="shared" si="25"/>
        <v>68</v>
      </c>
      <c r="B69" s="57" t="s">
        <v>104</v>
      </c>
      <c r="C69" s="58" t="str">
        <f>IFERROR(VLOOKUP(B69,Config!$A:$B,2,0),"")</f>
        <v>Nozzle 1075 / 1010</v>
      </c>
      <c r="D69" s="64">
        <f>E69*'Exchange rate'!$C$2</f>
        <v>1961378.2439999997</v>
      </c>
      <c r="E69" s="65">
        <v>84.6</v>
      </c>
      <c r="F69" s="58" t="str">
        <f>IFERROR(VLOOKUP(B69,Config!$A:$D,4,0),"")</f>
        <v>ASM</v>
      </c>
      <c r="G69" s="58" t="str">
        <f>IFERROR(VLOOKUP(B69,Config!$A:$E,5,0),"")</f>
        <v>ASM</v>
      </c>
      <c r="H69" s="58" t="str">
        <f>IFERROR(VLOOKUP(B69,Config!$A:$F,6,0),"")</f>
        <v>03107579-01</v>
      </c>
      <c r="I69" s="58">
        <v>6</v>
      </c>
      <c r="J69" s="58" t="str">
        <f>IFERROR(VLOOKUP(B69,Config!$A:$G,7,),"")</f>
        <v>Pac</v>
      </c>
      <c r="K69" s="56" t="s">
        <v>556</v>
      </c>
      <c r="L69" s="59">
        <f>IFERROR(VLOOKUP(B69,Config!$A:$C,3,0),"")</f>
        <v>0</v>
      </c>
      <c r="M69" s="56"/>
      <c r="N69" s="56"/>
      <c r="O69" s="60">
        <f>SUMIFS(Inventory!$L:$L,Inventory!$G:$G,2020.12,Inventory!$J:$J,List!B69)</f>
        <v>5</v>
      </c>
      <c r="P69" s="60">
        <f>SUMIFS(Receive!L:L,Receive!C:C,1,Receive!J:J,List!B69)</f>
        <v>0</v>
      </c>
      <c r="Q69" s="60">
        <f>SUMIFS(Delivery!K:K,Delivery!C:C,1,Delivery!I:I,List!B69)</f>
        <v>0</v>
      </c>
      <c r="R69" s="60">
        <f t="shared" si="13"/>
        <v>5</v>
      </c>
      <c r="S69" s="60">
        <f>SUMIFS(Inventory!$L:$L,Inventory!$G:$G,1,Inventory!$J:$J,List!B69)</f>
        <v>5</v>
      </c>
      <c r="T69" s="60">
        <f>SUMIFS(Receive!L:L,Receive!C:C,2,Receive!J:J,List!B69)</f>
        <v>0</v>
      </c>
      <c r="U69" s="60">
        <f>SUMIFS(Delivery!K:K,Delivery!C:C,2,Delivery!I:I,List!B69)</f>
        <v>0</v>
      </c>
      <c r="V69" s="60">
        <f t="shared" si="14"/>
        <v>5</v>
      </c>
      <c r="W69" s="60">
        <f>SUMIFS(Inventory!$L:$L,Inventory!$G:$G,2,Inventory!$J:$J,List!B69)</f>
        <v>5</v>
      </c>
      <c r="X69" s="60">
        <f>SUMIFS(Receive!L:L,Receive!C:C,3,Receive!J:J,List!B69)</f>
        <v>0</v>
      </c>
      <c r="Y69" s="60">
        <f>SUMIFS(Delivery!K:K,Delivery!C:C,3,Delivery!I:I,List!B69)</f>
        <v>0</v>
      </c>
      <c r="Z69" s="60">
        <f t="shared" si="15"/>
        <v>5</v>
      </c>
      <c r="AA69" s="60">
        <f>SUMIFS(Inventory!$L:$L,Inventory!$G:$G,3,Inventory!$J:$J,List!B69)</f>
        <v>5</v>
      </c>
      <c r="AB69" s="60">
        <f>SUMIFS(Receive!L:L,Receive!C:C,4,Receive!J:J,List!B69)</f>
        <v>0</v>
      </c>
      <c r="AC69" s="60">
        <f>SUMIFS(Delivery!K:K,Delivery!C:C,4,Delivery!I:I,List!B69)</f>
        <v>0</v>
      </c>
      <c r="AD69" s="60">
        <f t="shared" si="16"/>
        <v>5</v>
      </c>
      <c r="AE69" s="60">
        <f>SUMIFS(Inventory!$L:$L,Inventory!$G:$G,4,Inventory!$J:$J,List!B69)</f>
        <v>5</v>
      </c>
      <c r="AF69" s="60">
        <f>SUMIFS(Receive!$L:$L,Receive!$C:$C,5,Receive!$J:$J,List!B69)</f>
        <v>0</v>
      </c>
      <c r="AG69" s="60">
        <f>SUMIFS(Delivery!$K:$K,Delivery!$C:$C,5,Delivery!$I:$I,List!B69)</f>
        <v>0</v>
      </c>
      <c r="AH69" s="60">
        <f t="shared" si="17"/>
        <v>5</v>
      </c>
      <c r="AI69" s="60">
        <f>SUMIFS(Inventory!$L:$L,Inventory!$G:$G,5,Inventory!$J:$J,List!B69)</f>
        <v>5</v>
      </c>
      <c r="AJ69" s="60">
        <f>SUMIFS(Receive!$L:$L,Receive!$C:$C,6,Receive!$J:$J,List!B69)</f>
        <v>0</v>
      </c>
      <c r="AK69" s="60">
        <f>SUMIFS(Delivery!$K:$K,Delivery!$C:$C,6,Delivery!$I:$I,List!B69)</f>
        <v>0</v>
      </c>
      <c r="AL69" s="60">
        <f t="shared" si="18"/>
        <v>5</v>
      </c>
      <c r="AM69" s="60">
        <f>SUMIFS(Inventory!$L:$L,Inventory!$G:$G,6,Inventory!$J:$J,List!B69)</f>
        <v>0</v>
      </c>
      <c r="AN69" s="60">
        <f>SUMIFS(Receive!$L:$L,Receive!$C:$C,7,Receive!$J:$J,List!B69)</f>
        <v>0</v>
      </c>
      <c r="AO69" s="60">
        <f>SUMIFS(Delivery!$K:$K,Delivery!$C:$C,7,Delivery!$I:$I,List!B69)</f>
        <v>0</v>
      </c>
      <c r="AP69" s="60">
        <f t="shared" si="19"/>
        <v>5</v>
      </c>
      <c r="AQ69" s="60">
        <f>SUMIFS(Inventory!$L:$L,Inventory!$G:$G,7,Inventory!$J:$J,List!B69)</f>
        <v>0</v>
      </c>
      <c r="AR69" s="60">
        <f>SUMIFS(Receive!$L:$L,Receive!$C:$C,8,Receive!$J:$J,List!B69)</f>
        <v>0</v>
      </c>
      <c r="AS69" s="60">
        <f>SUMIFS(Delivery!$K:$K,Delivery!$C:$C,8,Delivery!$I:$I,List!B69)</f>
        <v>0</v>
      </c>
      <c r="AT69" s="60">
        <f t="shared" si="20"/>
        <v>5</v>
      </c>
      <c r="AU69" s="60">
        <f>SUMIFS(Inventory!$L:$L,Inventory!$G:$G,8,Inventory!$J:$J,List!B69)</f>
        <v>0</v>
      </c>
      <c r="AV69" s="60">
        <f>SUMIFS(Receive!$L:$L,Receive!$C:$C,9,Receive!$J:$J,List!B69)</f>
        <v>0</v>
      </c>
      <c r="AW69" s="60">
        <f>SUMIFS(Delivery!$K:$K,Delivery!$C:$C,9,Delivery!$I:$I,List!B69)</f>
        <v>0</v>
      </c>
      <c r="AX69" s="60">
        <f t="shared" si="21"/>
        <v>5</v>
      </c>
      <c r="AY69" s="60">
        <f>SUMIFS(Inventory!$L:$L,Inventory!$G:$G,9,Inventory!$J:$J,List!B69)</f>
        <v>0</v>
      </c>
      <c r="AZ69" s="60">
        <f>SUMIFS(Receive!$L:$L,Receive!$C:$C,10,Receive!$J:$J,List!B69)</f>
        <v>0</v>
      </c>
      <c r="BA69" s="60">
        <f>SUMIFS(Delivery!$K:$K,Delivery!$C:$C,10,Delivery!$I:$I,List!B69)</f>
        <v>0</v>
      </c>
      <c r="BB69" s="60">
        <f t="shared" si="22"/>
        <v>5</v>
      </c>
      <c r="BC69" s="60">
        <f>SUMIFS(Inventory!$L:$L,Inventory!$G:$G,10,Inventory!$J:$J,List!B69)</f>
        <v>0</v>
      </c>
      <c r="BD69" s="60">
        <f>SUMIFS(Receive!$L:$L,Receive!$C:$C,11,Receive!$J:$J,List!B69)</f>
        <v>0</v>
      </c>
      <c r="BE69" s="60">
        <f>SUMIFS(Delivery!$K:$K,Delivery!$C:$C,11,Delivery!$I:$I,List!B69)</f>
        <v>0</v>
      </c>
      <c r="BF69" s="60">
        <f t="shared" si="23"/>
        <v>5</v>
      </c>
      <c r="BG69" s="60">
        <f>SUMIFS(Inventory!$L:$L,Inventory!$G:$G,11,Inventory!$J:$J,List!B69)</f>
        <v>0</v>
      </c>
      <c r="BH69" s="60">
        <f>SUMIFS(Receive!$L:$L,Receive!$C:$C,12,Receive!$J:$J,List!B69)</f>
        <v>0</v>
      </c>
      <c r="BI69" s="60">
        <f>SUMIFS(Delivery!$K:$K,Delivery!$C:$C,12,Delivery!$I:$I,List!B69)</f>
        <v>0</v>
      </c>
      <c r="BJ69" s="60">
        <f t="shared" si="24"/>
        <v>5</v>
      </c>
      <c r="BK69" s="60">
        <f>SUMIFS(Inventory!$L:$L,Inventory!$G:$G,12,Inventory!$J:$J,List!B69)</f>
        <v>0</v>
      </c>
    </row>
    <row r="70" spans="1:63" x14ac:dyDescent="0.25">
      <c r="A70" s="56">
        <f t="shared" si="25"/>
        <v>69</v>
      </c>
      <c r="B70" s="57" t="s">
        <v>105</v>
      </c>
      <c r="C70" s="58" t="str">
        <f>IFERROR(VLOOKUP(B70,Config!$A:$B,2,0),"")</f>
        <v>Nozzle 4004</v>
      </c>
      <c r="D70" s="64">
        <f>E70*'Exchange rate'!$C$2</f>
        <v>0</v>
      </c>
      <c r="E70" s="65"/>
      <c r="F70" s="58" t="str">
        <f>IFERROR(VLOOKUP(B70,Config!$A:$D,4,0),"")</f>
        <v>ASM</v>
      </c>
      <c r="G70" s="58" t="str">
        <f>IFERROR(VLOOKUP(B70,Config!$A:$E,5,0),"")</f>
        <v>ASM</v>
      </c>
      <c r="H70" s="58" t="str">
        <f>IFERROR(VLOOKUP(B70,Config!$A:$F,6,0),"")</f>
        <v>03121197-01</v>
      </c>
      <c r="I70" s="58">
        <v>6</v>
      </c>
      <c r="J70" s="58" t="str">
        <f>IFERROR(VLOOKUP(B70,Config!$A:$G,7,),"")</f>
        <v>Pac</v>
      </c>
      <c r="K70" s="56" t="s">
        <v>556</v>
      </c>
      <c r="L70" s="59">
        <f>IFERROR(VLOOKUP(B70,Config!$A:$C,3,0),"")</f>
        <v>0</v>
      </c>
      <c r="M70" s="56"/>
      <c r="N70" s="56">
        <v>10</v>
      </c>
      <c r="O70" s="60">
        <f>SUMIFS(Inventory!$L:$L,Inventory!$G:$G,2020.12,Inventory!$J:$J,List!B70)</f>
        <v>0</v>
      </c>
      <c r="P70" s="60">
        <f>SUMIFS(Receive!L:L,Receive!C:C,1,Receive!J:J,List!B70)</f>
        <v>0</v>
      </c>
      <c r="Q70" s="60">
        <f>SUMIFS(Delivery!K:K,Delivery!C:C,1,Delivery!I:I,List!B70)</f>
        <v>0</v>
      </c>
      <c r="R70" s="60">
        <f t="shared" si="13"/>
        <v>0</v>
      </c>
      <c r="S70" s="60">
        <f>SUMIFS(Inventory!$L:$L,Inventory!$G:$G,1,Inventory!$J:$J,List!B70)</f>
        <v>0</v>
      </c>
      <c r="T70" s="60">
        <f>SUMIFS(Receive!L:L,Receive!C:C,2,Receive!J:J,List!B70)</f>
        <v>0</v>
      </c>
      <c r="U70" s="60">
        <f>SUMIFS(Delivery!K:K,Delivery!C:C,2,Delivery!I:I,List!B70)</f>
        <v>0</v>
      </c>
      <c r="V70" s="60">
        <f t="shared" si="14"/>
        <v>0</v>
      </c>
      <c r="W70" s="60">
        <f>SUMIFS(Inventory!$L:$L,Inventory!$G:$G,2,Inventory!$J:$J,List!B70)</f>
        <v>0</v>
      </c>
      <c r="X70" s="60">
        <f>SUMIFS(Receive!L:L,Receive!C:C,3,Receive!J:J,List!B70)</f>
        <v>0</v>
      </c>
      <c r="Y70" s="60">
        <f>SUMIFS(Delivery!K:K,Delivery!C:C,3,Delivery!I:I,List!B70)</f>
        <v>0</v>
      </c>
      <c r="Z70" s="60">
        <f t="shared" si="15"/>
        <v>0</v>
      </c>
      <c r="AA70" s="60">
        <f>SUMIFS(Inventory!$L:$L,Inventory!$G:$G,3,Inventory!$J:$J,List!B70)</f>
        <v>0</v>
      </c>
      <c r="AB70" s="60">
        <f>SUMIFS(Receive!L:L,Receive!C:C,4,Receive!J:J,List!B70)</f>
        <v>0</v>
      </c>
      <c r="AC70" s="60">
        <f>SUMIFS(Delivery!K:K,Delivery!C:C,4,Delivery!I:I,List!B70)</f>
        <v>0</v>
      </c>
      <c r="AD70" s="60">
        <f t="shared" si="16"/>
        <v>0</v>
      </c>
      <c r="AE70" s="60">
        <f>SUMIFS(Inventory!$L:$L,Inventory!$G:$G,4,Inventory!$J:$J,List!B70)</f>
        <v>0</v>
      </c>
      <c r="AF70" s="60">
        <f>SUMIFS(Receive!$L:$L,Receive!$C:$C,5,Receive!$J:$J,List!B70)</f>
        <v>0</v>
      </c>
      <c r="AG70" s="60">
        <f>SUMIFS(Delivery!$K:$K,Delivery!$C:$C,5,Delivery!$I:$I,List!B70)</f>
        <v>0</v>
      </c>
      <c r="AH70" s="60">
        <f t="shared" si="17"/>
        <v>0</v>
      </c>
      <c r="AI70" s="60">
        <f>SUMIFS(Inventory!$L:$L,Inventory!$G:$G,5,Inventory!$J:$J,List!B70)</f>
        <v>0</v>
      </c>
      <c r="AJ70" s="60">
        <f>SUMIFS(Receive!$L:$L,Receive!$C:$C,6,Receive!$J:$J,List!B70)</f>
        <v>0</v>
      </c>
      <c r="AK70" s="60">
        <f>SUMIFS(Delivery!$K:$K,Delivery!$C:$C,6,Delivery!$I:$I,List!B70)</f>
        <v>0</v>
      </c>
      <c r="AL70" s="60">
        <f t="shared" si="18"/>
        <v>0</v>
      </c>
      <c r="AM70" s="60">
        <f>SUMIFS(Inventory!$L:$L,Inventory!$G:$G,6,Inventory!$J:$J,List!B70)</f>
        <v>0</v>
      </c>
      <c r="AN70" s="60">
        <f>SUMIFS(Receive!$L:$L,Receive!$C:$C,7,Receive!$J:$J,List!B70)</f>
        <v>0</v>
      </c>
      <c r="AO70" s="60">
        <f>SUMIFS(Delivery!$K:$K,Delivery!$C:$C,7,Delivery!$I:$I,List!B70)</f>
        <v>0</v>
      </c>
      <c r="AP70" s="60">
        <f t="shared" si="19"/>
        <v>0</v>
      </c>
      <c r="AQ70" s="60">
        <f>SUMIFS(Inventory!$L:$L,Inventory!$G:$G,7,Inventory!$J:$J,List!B70)</f>
        <v>0</v>
      </c>
      <c r="AR70" s="60">
        <f>SUMIFS(Receive!$L:$L,Receive!$C:$C,8,Receive!$J:$J,List!B70)</f>
        <v>0</v>
      </c>
      <c r="AS70" s="60">
        <f>SUMIFS(Delivery!$K:$K,Delivery!$C:$C,8,Delivery!$I:$I,List!B70)</f>
        <v>0</v>
      </c>
      <c r="AT70" s="60">
        <f t="shared" si="20"/>
        <v>0</v>
      </c>
      <c r="AU70" s="60">
        <f>SUMIFS(Inventory!$L:$L,Inventory!$G:$G,8,Inventory!$J:$J,List!B70)</f>
        <v>0</v>
      </c>
      <c r="AV70" s="60">
        <f>SUMIFS(Receive!$L:$L,Receive!$C:$C,9,Receive!$J:$J,List!B70)</f>
        <v>0</v>
      </c>
      <c r="AW70" s="60">
        <f>SUMIFS(Delivery!$K:$K,Delivery!$C:$C,9,Delivery!$I:$I,List!B70)</f>
        <v>0</v>
      </c>
      <c r="AX70" s="60">
        <f t="shared" si="21"/>
        <v>0</v>
      </c>
      <c r="AY70" s="60">
        <f>SUMIFS(Inventory!$L:$L,Inventory!$G:$G,9,Inventory!$J:$J,List!B70)</f>
        <v>0</v>
      </c>
      <c r="AZ70" s="60">
        <f>SUMIFS(Receive!$L:$L,Receive!$C:$C,10,Receive!$J:$J,List!B70)</f>
        <v>0</v>
      </c>
      <c r="BA70" s="60">
        <f>SUMIFS(Delivery!$K:$K,Delivery!$C:$C,10,Delivery!$I:$I,List!B70)</f>
        <v>0</v>
      </c>
      <c r="BB70" s="60">
        <f t="shared" si="22"/>
        <v>0</v>
      </c>
      <c r="BC70" s="60">
        <f>SUMIFS(Inventory!$L:$L,Inventory!$G:$G,10,Inventory!$J:$J,List!B70)</f>
        <v>0</v>
      </c>
      <c r="BD70" s="60">
        <f>SUMIFS(Receive!$L:$L,Receive!$C:$C,11,Receive!$J:$J,List!B70)</f>
        <v>0</v>
      </c>
      <c r="BE70" s="60">
        <f>SUMIFS(Delivery!$K:$K,Delivery!$C:$C,11,Delivery!$I:$I,List!B70)</f>
        <v>0</v>
      </c>
      <c r="BF70" s="60">
        <f t="shared" si="23"/>
        <v>0</v>
      </c>
      <c r="BG70" s="60">
        <f>SUMIFS(Inventory!$L:$L,Inventory!$G:$G,11,Inventory!$J:$J,List!B70)</f>
        <v>0</v>
      </c>
      <c r="BH70" s="60">
        <f>SUMIFS(Receive!$L:$L,Receive!$C:$C,12,Receive!$J:$J,List!B70)</f>
        <v>0</v>
      </c>
      <c r="BI70" s="60">
        <f>SUMIFS(Delivery!$K:$K,Delivery!$C:$C,12,Delivery!$I:$I,List!B70)</f>
        <v>0</v>
      </c>
      <c r="BJ70" s="60">
        <f t="shared" si="24"/>
        <v>0</v>
      </c>
      <c r="BK70" s="60">
        <f>SUMIFS(Inventory!$L:$L,Inventory!$G:$G,12,Inventory!$J:$J,List!B70)</f>
        <v>0</v>
      </c>
    </row>
    <row r="71" spans="1:63" x14ac:dyDescent="0.25">
      <c r="A71" s="56">
        <f t="shared" si="25"/>
        <v>70</v>
      </c>
      <c r="B71" s="57" t="s">
        <v>106</v>
      </c>
      <c r="C71" s="58" t="str">
        <f>IFERROR(VLOOKUP(B71,Config!$A:$B,2,0),"")</f>
        <v>Nozzle 4028</v>
      </c>
      <c r="D71" s="64">
        <f>E71*'Exchange rate'!$C$2</f>
        <v>2494149.7812000001</v>
      </c>
      <c r="E71" s="65">
        <v>107.58</v>
      </c>
      <c r="F71" s="58" t="str">
        <f>IFERROR(VLOOKUP(B71,Config!$A:$D,4,0),"")</f>
        <v>ASM</v>
      </c>
      <c r="G71" s="58" t="str">
        <f>IFERROR(VLOOKUP(B71,Config!$A:$E,5,0),"")</f>
        <v>ASM</v>
      </c>
      <c r="H71" s="58" t="str">
        <f>IFERROR(VLOOKUP(B71,Config!$A:$F,6,0),"")</f>
        <v>03115821-01</v>
      </c>
      <c r="I71" s="58">
        <v>6</v>
      </c>
      <c r="J71" s="58" t="str">
        <f>IFERROR(VLOOKUP(B71,Config!$A:$G,7,),"")</f>
        <v>Pac</v>
      </c>
      <c r="K71" s="56" t="s">
        <v>556</v>
      </c>
      <c r="L71" s="59">
        <f>IFERROR(VLOOKUP(B71,Config!$A:$C,3,0),"")</f>
        <v>0</v>
      </c>
      <c r="M71" s="56"/>
      <c r="N71" s="56"/>
      <c r="O71" s="60">
        <f>SUMIFS(Inventory!$L:$L,Inventory!$G:$G,2020.12,Inventory!$J:$J,List!B71)</f>
        <v>25</v>
      </c>
      <c r="P71" s="60">
        <f>SUMIFS(Receive!L:L,Receive!C:C,1,Receive!J:J,List!B71)</f>
        <v>3</v>
      </c>
      <c r="Q71" s="60">
        <f>SUMIFS(Delivery!K:K,Delivery!C:C,1,Delivery!I:I,List!B71)</f>
        <v>0</v>
      </c>
      <c r="R71" s="60">
        <f t="shared" si="13"/>
        <v>28</v>
      </c>
      <c r="S71" s="60">
        <f>SUMIFS(Inventory!$L:$L,Inventory!$G:$G,1,Inventory!$J:$J,List!B71)</f>
        <v>28</v>
      </c>
      <c r="T71" s="60">
        <f>SUMIFS(Receive!L:L,Receive!C:C,2,Receive!J:J,List!B71)</f>
        <v>0</v>
      </c>
      <c r="U71" s="60">
        <f>SUMIFS(Delivery!K:K,Delivery!C:C,2,Delivery!I:I,List!B71)</f>
        <v>4</v>
      </c>
      <c r="V71" s="60">
        <f t="shared" si="14"/>
        <v>24</v>
      </c>
      <c r="W71" s="60">
        <f>SUMIFS(Inventory!$L:$L,Inventory!$G:$G,2,Inventory!$J:$J,List!B71)</f>
        <v>24</v>
      </c>
      <c r="X71" s="60">
        <f>SUMIFS(Receive!L:L,Receive!C:C,3,Receive!J:J,List!B71)</f>
        <v>0</v>
      </c>
      <c r="Y71" s="60">
        <f>SUMIFS(Delivery!K:K,Delivery!C:C,3,Delivery!I:I,List!B71)</f>
        <v>0</v>
      </c>
      <c r="Z71" s="60">
        <f t="shared" si="15"/>
        <v>24</v>
      </c>
      <c r="AA71" s="60">
        <f>SUMIFS(Inventory!$L:$L,Inventory!$G:$G,3,Inventory!$J:$J,List!B71)</f>
        <v>24</v>
      </c>
      <c r="AB71" s="60">
        <f>SUMIFS(Receive!L:L,Receive!C:C,4,Receive!J:J,List!B71)</f>
        <v>10</v>
      </c>
      <c r="AC71" s="60">
        <f>SUMIFS(Delivery!K:K,Delivery!C:C,4,Delivery!I:I,List!B71)</f>
        <v>0</v>
      </c>
      <c r="AD71" s="60">
        <f t="shared" si="16"/>
        <v>34</v>
      </c>
      <c r="AE71" s="60">
        <f>SUMIFS(Inventory!$L:$L,Inventory!$G:$G,4,Inventory!$J:$J,List!B71)</f>
        <v>34</v>
      </c>
      <c r="AF71" s="60">
        <f>SUMIFS(Receive!$L:$L,Receive!$C:$C,5,Receive!$J:$J,List!B71)</f>
        <v>6</v>
      </c>
      <c r="AG71" s="60">
        <f>SUMIFS(Delivery!$K:$K,Delivery!$C:$C,5,Delivery!$I:$I,List!B71)</f>
        <v>0</v>
      </c>
      <c r="AH71" s="60">
        <f t="shared" si="17"/>
        <v>40</v>
      </c>
      <c r="AI71" s="60">
        <f>SUMIFS(Inventory!$L:$L,Inventory!$G:$G,5,Inventory!$J:$J,List!B71)</f>
        <v>40</v>
      </c>
      <c r="AJ71" s="60">
        <f>SUMIFS(Receive!$L:$L,Receive!$C:$C,6,Receive!$J:$J,List!B71)</f>
        <v>0</v>
      </c>
      <c r="AK71" s="60">
        <f>SUMIFS(Delivery!$K:$K,Delivery!$C:$C,6,Delivery!$I:$I,List!B71)</f>
        <v>0</v>
      </c>
      <c r="AL71" s="60">
        <f t="shared" si="18"/>
        <v>40</v>
      </c>
      <c r="AM71" s="60">
        <f>SUMIFS(Inventory!$L:$L,Inventory!$G:$G,6,Inventory!$J:$J,List!B71)</f>
        <v>0</v>
      </c>
      <c r="AN71" s="60">
        <f>SUMIFS(Receive!$L:$L,Receive!$C:$C,7,Receive!$J:$J,List!B71)</f>
        <v>0</v>
      </c>
      <c r="AO71" s="60">
        <f>SUMIFS(Delivery!$K:$K,Delivery!$C:$C,7,Delivery!$I:$I,List!B71)</f>
        <v>0</v>
      </c>
      <c r="AP71" s="60">
        <f t="shared" si="19"/>
        <v>40</v>
      </c>
      <c r="AQ71" s="60">
        <f>SUMIFS(Inventory!$L:$L,Inventory!$G:$G,7,Inventory!$J:$J,List!B71)</f>
        <v>0</v>
      </c>
      <c r="AR71" s="60">
        <f>SUMIFS(Receive!$L:$L,Receive!$C:$C,8,Receive!$J:$J,List!B71)</f>
        <v>0</v>
      </c>
      <c r="AS71" s="60">
        <f>SUMIFS(Delivery!$K:$K,Delivery!$C:$C,8,Delivery!$I:$I,List!B71)</f>
        <v>0</v>
      </c>
      <c r="AT71" s="60">
        <f t="shared" si="20"/>
        <v>40</v>
      </c>
      <c r="AU71" s="60">
        <f>SUMIFS(Inventory!$L:$L,Inventory!$G:$G,8,Inventory!$J:$J,List!B71)</f>
        <v>0</v>
      </c>
      <c r="AV71" s="60">
        <f>SUMIFS(Receive!$L:$L,Receive!$C:$C,9,Receive!$J:$J,List!B71)</f>
        <v>0</v>
      </c>
      <c r="AW71" s="60">
        <f>SUMIFS(Delivery!$K:$K,Delivery!$C:$C,9,Delivery!$I:$I,List!B71)</f>
        <v>0</v>
      </c>
      <c r="AX71" s="60">
        <f t="shared" si="21"/>
        <v>40</v>
      </c>
      <c r="AY71" s="60">
        <f>SUMIFS(Inventory!$L:$L,Inventory!$G:$G,9,Inventory!$J:$J,List!B71)</f>
        <v>0</v>
      </c>
      <c r="AZ71" s="60">
        <f>SUMIFS(Receive!$L:$L,Receive!$C:$C,10,Receive!$J:$J,List!B71)</f>
        <v>0</v>
      </c>
      <c r="BA71" s="60">
        <f>SUMIFS(Delivery!$K:$K,Delivery!$C:$C,10,Delivery!$I:$I,List!B71)</f>
        <v>0</v>
      </c>
      <c r="BB71" s="60">
        <f t="shared" si="22"/>
        <v>40</v>
      </c>
      <c r="BC71" s="60">
        <f>SUMIFS(Inventory!$L:$L,Inventory!$G:$G,10,Inventory!$J:$J,List!B71)</f>
        <v>0</v>
      </c>
      <c r="BD71" s="60">
        <f>SUMIFS(Receive!$L:$L,Receive!$C:$C,11,Receive!$J:$J,List!B71)</f>
        <v>0</v>
      </c>
      <c r="BE71" s="60">
        <f>SUMIFS(Delivery!$K:$K,Delivery!$C:$C,11,Delivery!$I:$I,List!B71)</f>
        <v>0</v>
      </c>
      <c r="BF71" s="60">
        <f t="shared" si="23"/>
        <v>40</v>
      </c>
      <c r="BG71" s="60">
        <f>SUMIFS(Inventory!$L:$L,Inventory!$G:$G,11,Inventory!$J:$J,List!B71)</f>
        <v>0</v>
      </c>
      <c r="BH71" s="60">
        <f>SUMIFS(Receive!$L:$L,Receive!$C:$C,12,Receive!$J:$J,List!B71)</f>
        <v>0</v>
      </c>
      <c r="BI71" s="60">
        <f>SUMIFS(Delivery!$K:$K,Delivery!$C:$C,12,Delivery!$I:$I,List!B71)</f>
        <v>0</v>
      </c>
      <c r="BJ71" s="60">
        <f t="shared" si="24"/>
        <v>40</v>
      </c>
      <c r="BK71" s="60">
        <f>SUMIFS(Inventory!$L:$L,Inventory!$G:$G,12,Inventory!$J:$J,List!B71)</f>
        <v>0</v>
      </c>
    </row>
    <row r="72" spans="1:63" x14ac:dyDescent="0.25">
      <c r="A72" s="56">
        <f t="shared" si="25"/>
        <v>71</v>
      </c>
      <c r="B72" s="57" t="s">
        <v>107</v>
      </c>
      <c r="C72" s="58" t="str">
        <f>IFERROR(VLOOKUP(B72,Config!$A:$B,2,0),"")</f>
        <v>Nozzle 4046</v>
      </c>
      <c r="D72" s="64">
        <f>E72*'Exchange rate'!$C$2</f>
        <v>2562774.8355999999</v>
      </c>
      <c r="E72" s="65">
        <v>110.54</v>
      </c>
      <c r="F72" s="58" t="str">
        <f>IFERROR(VLOOKUP(B72,Config!$A:$D,4,0),"")</f>
        <v>ASM</v>
      </c>
      <c r="G72" s="58" t="str">
        <f>IFERROR(VLOOKUP(B72,Config!$A:$E,5,0),"")</f>
        <v>ASM</v>
      </c>
      <c r="H72" s="58" t="str">
        <f>IFERROR(VLOOKUP(B72,Config!$A:$F,6,0),"")</f>
        <v>03105714-01</v>
      </c>
      <c r="I72" s="58">
        <v>6</v>
      </c>
      <c r="J72" s="58" t="str">
        <f>IFERROR(VLOOKUP(B72,Config!$A:$G,7,),"")</f>
        <v>Pac</v>
      </c>
      <c r="K72" s="56" t="s">
        <v>556</v>
      </c>
      <c r="L72" s="59">
        <f>IFERROR(VLOOKUP(B72,Config!$A:$C,3,0),"")</f>
        <v>0</v>
      </c>
      <c r="M72" s="56"/>
      <c r="N72" s="56"/>
      <c r="O72" s="60">
        <f>SUMIFS(Inventory!$L:$L,Inventory!$G:$G,2020.12,Inventory!$J:$J,List!B72)</f>
        <v>8</v>
      </c>
      <c r="P72" s="60">
        <f>SUMIFS(Receive!L:L,Receive!C:C,1,Receive!J:J,List!B72)</f>
        <v>0</v>
      </c>
      <c r="Q72" s="60">
        <f>SUMIFS(Delivery!K:K,Delivery!C:C,1,Delivery!I:I,List!B72)</f>
        <v>0</v>
      </c>
      <c r="R72" s="60">
        <f t="shared" si="13"/>
        <v>8</v>
      </c>
      <c r="S72" s="60">
        <f>SUMIFS(Inventory!$L:$L,Inventory!$G:$G,1,Inventory!$J:$J,List!B72)</f>
        <v>8</v>
      </c>
      <c r="T72" s="60">
        <f>SUMIFS(Receive!L:L,Receive!C:C,2,Receive!J:J,List!B72)</f>
        <v>0</v>
      </c>
      <c r="U72" s="60">
        <f>SUMIFS(Delivery!K:K,Delivery!C:C,2,Delivery!I:I,List!B72)</f>
        <v>0</v>
      </c>
      <c r="V72" s="60">
        <f t="shared" si="14"/>
        <v>8</v>
      </c>
      <c r="W72" s="60">
        <f>SUMIFS(Inventory!$L:$L,Inventory!$G:$G,2,Inventory!$J:$J,List!B72)</f>
        <v>8</v>
      </c>
      <c r="X72" s="60">
        <f>SUMIFS(Receive!L:L,Receive!C:C,3,Receive!J:J,List!B72)</f>
        <v>0</v>
      </c>
      <c r="Y72" s="60">
        <f>SUMIFS(Delivery!K:K,Delivery!C:C,3,Delivery!I:I,List!B72)</f>
        <v>0</v>
      </c>
      <c r="Z72" s="60">
        <f t="shared" si="15"/>
        <v>8</v>
      </c>
      <c r="AA72" s="60">
        <f>SUMIFS(Inventory!$L:$L,Inventory!$G:$G,3,Inventory!$J:$J,List!B72)</f>
        <v>8</v>
      </c>
      <c r="AB72" s="60">
        <f>SUMIFS(Receive!L:L,Receive!C:C,4,Receive!J:J,List!B72)</f>
        <v>0</v>
      </c>
      <c r="AC72" s="60">
        <f>SUMIFS(Delivery!K:K,Delivery!C:C,4,Delivery!I:I,List!B72)</f>
        <v>0</v>
      </c>
      <c r="AD72" s="60">
        <f t="shared" si="16"/>
        <v>8</v>
      </c>
      <c r="AE72" s="60">
        <f>SUMIFS(Inventory!$L:$L,Inventory!$G:$G,4,Inventory!$J:$J,List!B72)</f>
        <v>8</v>
      </c>
      <c r="AF72" s="60">
        <f>SUMIFS(Receive!$L:$L,Receive!$C:$C,5,Receive!$J:$J,List!B72)</f>
        <v>0</v>
      </c>
      <c r="AG72" s="60">
        <f>SUMIFS(Delivery!$K:$K,Delivery!$C:$C,5,Delivery!$I:$I,List!B72)</f>
        <v>0</v>
      </c>
      <c r="AH72" s="60">
        <f t="shared" si="17"/>
        <v>8</v>
      </c>
      <c r="AI72" s="60">
        <f>SUMIFS(Inventory!$L:$L,Inventory!$G:$G,5,Inventory!$J:$J,List!B72)</f>
        <v>8</v>
      </c>
      <c r="AJ72" s="60">
        <f>SUMIFS(Receive!$L:$L,Receive!$C:$C,6,Receive!$J:$J,List!B72)</f>
        <v>0</v>
      </c>
      <c r="AK72" s="60">
        <f>SUMIFS(Delivery!$K:$K,Delivery!$C:$C,6,Delivery!$I:$I,List!B72)</f>
        <v>0</v>
      </c>
      <c r="AL72" s="60">
        <f t="shared" si="18"/>
        <v>8</v>
      </c>
      <c r="AM72" s="60">
        <f>SUMIFS(Inventory!$L:$L,Inventory!$G:$G,6,Inventory!$J:$J,List!B72)</f>
        <v>0</v>
      </c>
      <c r="AN72" s="60">
        <f>SUMIFS(Receive!$L:$L,Receive!$C:$C,7,Receive!$J:$J,List!B72)</f>
        <v>0</v>
      </c>
      <c r="AO72" s="60">
        <f>SUMIFS(Delivery!$K:$K,Delivery!$C:$C,7,Delivery!$I:$I,List!B72)</f>
        <v>0</v>
      </c>
      <c r="AP72" s="60">
        <f t="shared" si="19"/>
        <v>8</v>
      </c>
      <c r="AQ72" s="60">
        <f>SUMIFS(Inventory!$L:$L,Inventory!$G:$G,7,Inventory!$J:$J,List!B72)</f>
        <v>0</v>
      </c>
      <c r="AR72" s="60">
        <f>SUMIFS(Receive!$L:$L,Receive!$C:$C,8,Receive!$J:$J,List!B72)</f>
        <v>0</v>
      </c>
      <c r="AS72" s="60">
        <f>SUMIFS(Delivery!$K:$K,Delivery!$C:$C,8,Delivery!$I:$I,List!B72)</f>
        <v>0</v>
      </c>
      <c r="AT72" s="60">
        <f t="shared" si="20"/>
        <v>8</v>
      </c>
      <c r="AU72" s="60">
        <f>SUMIFS(Inventory!$L:$L,Inventory!$G:$G,8,Inventory!$J:$J,List!B72)</f>
        <v>0</v>
      </c>
      <c r="AV72" s="60">
        <f>SUMIFS(Receive!$L:$L,Receive!$C:$C,9,Receive!$J:$J,List!B72)</f>
        <v>0</v>
      </c>
      <c r="AW72" s="60">
        <f>SUMIFS(Delivery!$K:$K,Delivery!$C:$C,9,Delivery!$I:$I,List!B72)</f>
        <v>0</v>
      </c>
      <c r="AX72" s="60">
        <f t="shared" si="21"/>
        <v>8</v>
      </c>
      <c r="AY72" s="60">
        <f>SUMIFS(Inventory!$L:$L,Inventory!$G:$G,9,Inventory!$J:$J,List!B72)</f>
        <v>0</v>
      </c>
      <c r="AZ72" s="60">
        <f>SUMIFS(Receive!$L:$L,Receive!$C:$C,10,Receive!$J:$J,List!B72)</f>
        <v>0</v>
      </c>
      <c r="BA72" s="60">
        <f>SUMIFS(Delivery!$K:$K,Delivery!$C:$C,10,Delivery!$I:$I,List!B72)</f>
        <v>0</v>
      </c>
      <c r="BB72" s="60">
        <f t="shared" si="22"/>
        <v>8</v>
      </c>
      <c r="BC72" s="60">
        <f>SUMIFS(Inventory!$L:$L,Inventory!$G:$G,10,Inventory!$J:$J,List!B72)</f>
        <v>0</v>
      </c>
      <c r="BD72" s="60">
        <f>SUMIFS(Receive!$L:$L,Receive!$C:$C,11,Receive!$J:$J,List!B72)</f>
        <v>0</v>
      </c>
      <c r="BE72" s="60">
        <f>SUMIFS(Delivery!$K:$K,Delivery!$C:$C,11,Delivery!$I:$I,List!B72)</f>
        <v>0</v>
      </c>
      <c r="BF72" s="60">
        <f t="shared" si="23"/>
        <v>8</v>
      </c>
      <c r="BG72" s="60">
        <f>SUMIFS(Inventory!$L:$L,Inventory!$G:$G,11,Inventory!$J:$J,List!B72)</f>
        <v>0</v>
      </c>
      <c r="BH72" s="60">
        <f>SUMIFS(Receive!$L:$L,Receive!$C:$C,12,Receive!$J:$J,List!B72)</f>
        <v>0</v>
      </c>
      <c r="BI72" s="60">
        <f>SUMIFS(Delivery!$K:$K,Delivery!$C:$C,12,Delivery!$I:$I,List!B72)</f>
        <v>0</v>
      </c>
      <c r="BJ72" s="60">
        <f t="shared" si="24"/>
        <v>8</v>
      </c>
      <c r="BK72" s="60">
        <f>SUMIFS(Inventory!$L:$L,Inventory!$G:$G,12,Inventory!$J:$J,List!B72)</f>
        <v>0</v>
      </c>
    </row>
    <row r="73" spans="1:63" x14ac:dyDescent="0.25">
      <c r="A73" s="56">
        <f t="shared" si="25"/>
        <v>72</v>
      </c>
      <c r="B73" s="57" t="s">
        <v>108</v>
      </c>
      <c r="C73" s="58" t="str">
        <f>IFERROR(VLOOKUP(B73,Config!$A:$B,2,0),"")</f>
        <v>Nozzle 4069</v>
      </c>
      <c r="D73" s="64">
        <f>E73*'Exchange rate'!$C$2</f>
        <v>0</v>
      </c>
      <c r="E73" s="65"/>
      <c r="F73" s="58" t="str">
        <f>IFERROR(VLOOKUP(B73,Config!$A:$D,4,0),"")</f>
        <v>ASM</v>
      </c>
      <c r="G73" s="58" t="str">
        <f>IFERROR(VLOOKUP(B73,Config!$A:$E,5,0),"")</f>
        <v>ASM</v>
      </c>
      <c r="H73" s="58" t="str">
        <f>IFERROR(VLOOKUP(B73,Config!$A:$F,6,0),"")</f>
        <v>03106244-01</v>
      </c>
      <c r="I73" s="58">
        <v>6</v>
      </c>
      <c r="J73" s="58" t="str">
        <f>IFERROR(VLOOKUP(B73,Config!$A:$G,7,),"")</f>
        <v>Pac</v>
      </c>
      <c r="K73" s="56" t="s">
        <v>556</v>
      </c>
      <c r="L73" s="59">
        <f>IFERROR(VLOOKUP(B73,Config!$A:$C,3,0),"")</f>
        <v>0</v>
      </c>
      <c r="M73" s="56"/>
      <c r="N73" s="56"/>
      <c r="O73" s="60">
        <f>SUMIFS(Inventory!$L:$L,Inventory!$G:$G,2020.12,Inventory!$J:$J,List!B73)</f>
        <v>0</v>
      </c>
      <c r="P73" s="60">
        <f>SUMIFS(Receive!L:L,Receive!C:C,1,Receive!J:J,List!B73)</f>
        <v>0</v>
      </c>
      <c r="Q73" s="60">
        <f>SUMIFS(Delivery!K:K,Delivery!C:C,1,Delivery!I:I,List!B73)</f>
        <v>0</v>
      </c>
      <c r="R73" s="60">
        <f t="shared" si="13"/>
        <v>0</v>
      </c>
      <c r="S73" s="60">
        <f>SUMIFS(Inventory!$L:$L,Inventory!$G:$G,1,Inventory!$J:$J,List!B73)</f>
        <v>0</v>
      </c>
      <c r="T73" s="60">
        <f>SUMIFS(Receive!L:L,Receive!C:C,2,Receive!J:J,List!B73)</f>
        <v>0</v>
      </c>
      <c r="U73" s="60">
        <f>SUMIFS(Delivery!K:K,Delivery!C:C,2,Delivery!I:I,List!B73)</f>
        <v>0</v>
      </c>
      <c r="V73" s="60">
        <f t="shared" si="14"/>
        <v>0</v>
      </c>
      <c r="W73" s="60">
        <f>SUMIFS(Inventory!$L:$L,Inventory!$G:$G,2,Inventory!$J:$J,List!B73)</f>
        <v>0</v>
      </c>
      <c r="X73" s="60">
        <f>SUMIFS(Receive!L:L,Receive!C:C,3,Receive!J:J,List!B73)</f>
        <v>0</v>
      </c>
      <c r="Y73" s="60">
        <f>SUMIFS(Delivery!K:K,Delivery!C:C,3,Delivery!I:I,List!B73)</f>
        <v>0</v>
      </c>
      <c r="Z73" s="60">
        <f t="shared" si="15"/>
        <v>0</v>
      </c>
      <c r="AA73" s="60">
        <f>SUMIFS(Inventory!$L:$L,Inventory!$G:$G,3,Inventory!$J:$J,List!B73)</f>
        <v>0</v>
      </c>
      <c r="AB73" s="60">
        <f>SUMIFS(Receive!L:L,Receive!C:C,4,Receive!J:J,List!B73)</f>
        <v>0</v>
      </c>
      <c r="AC73" s="60">
        <f>SUMIFS(Delivery!K:K,Delivery!C:C,4,Delivery!I:I,List!B73)</f>
        <v>0</v>
      </c>
      <c r="AD73" s="60">
        <f t="shared" si="16"/>
        <v>0</v>
      </c>
      <c r="AE73" s="60">
        <f>SUMIFS(Inventory!$L:$L,Inventory!$G:$G,4,Inventory!$J:$J,List!B73)</f>
        <v>0</v>
      </c>
      <c r="AF73" s="60">
        <f>SUMIFS(Receive!$L:$L,Receive!$C:$C,5,Receive!$J:$J,List!B73)</f>
        <v>0</v>
      </c>
      <c r="AG73" s="60">
        <f>SUMIFS(Delivery!$K:$K,Delivery!$C:$C,5,Delivery!$I:$I,List!B73)</f>
        <v>0</v>
      </c>
      <c r="AH73" s="60">
        <f t="shared" si="17"/>
        <v>0</v>
      </c>
      <c r="AI73" s="60">
        <f>SUMIFS(Inventory!$L:$L,Inventory!$G:$G,5,Inventory!$J:$J,List!B73)</f>
        <v>0</v>
      </c>
      <c r="AJ73" s="60">
        <f>SUMIFS(Receive!$L:$L,Receive!$C:$C,6,Receive!$J:$J,List!B73)</f>
        <v>0</v>
      </c>
      <c r="AK73" s="60">
        <f>SUMIFS(Delivery!$K:$K,Delivery!$C:$C,6,Delivery!$I:$I,List!B73)</f>
        <v>0</v>
      </c>
      <c r="AL73" s="60">
        <f t="shared" si="18"/>
        <v>0</v>
      </c>
      <c r="AM73" s="60">
        <f>SUMIFS(Inventory!$L:$L,Inventory!$G:$G,6,Inventory!$J:$J,List!B73)</f>
        <v>0</v>
      </c>
      <c r="AN73" s="60">
        <f>SUMIFS(Receive!$L:$L,Receive!$C:$C,7,Receive!$J:$J,List!B73)</f>
        <v>0</v>
      </c>
      <c r="AO73" s="60">
        <f>SUMIFS(Delivery!$K:$K,Delivery!$C:$C,7,Delivery!$I:$I,List!B73)</f>
        <v>0</v>
      </c>
      <c r="AP73" s="60">
        <f t="shared" si="19"/>
        <v>0</v>
      </c>
      <c r="AQ73" s="60">
        <f>SUMIFS(Inventory!$L:$L,Inventory!$G:$G,7,Inventory!$J:$J,List!B73)</f>
        <v>0</v>
      </c>
      <c r="AR73" s="60">
        <f>SUMIFS(Receive!$L:$L,Receive!$C:$C,8,Receive!$J:$J,List!B73)</f>
        <v>0</v>
      </c>
      <c r="AS73" s="60">
        <f>SUMIFS(Delivery!$K:$K,Delivery!$C:$C,8,Delivery!$I:$I,List!B73)</f>
        <v>0</v>
      </c>
      <c r="AT73" s="60">
        <f t="shared" si="20"/>
        <v>0</v>
      </c>
      <c r="AU73" s="60">
        <f>SUMIFS(Inventory!$L:$L,Inventory!$G:$G,8,Inventory!$J:$J,List!B73)</f>
        <v>0</v>
      </c>
      <c r="AV73" s="60">
        <f>SUMIFS(Receive!$L:$L,Receive!$C:$C,9,Receive!$J:$J,List!B73)</f>
        <v>0</v>
      </c>
      <c r="AW73" s="60">
        <f>SUMIFS(Delivery!$K:$K,Delivery!$C:$C,9,Delivery!$I:$I,List!B73)</f>
        <v>0</v>
      </c>
      <c r="AX73" s="60">
        <f t="shared" si="21"/>
        <v>0</v>
      </c>
      <c r="AY73" s="60">
        <f>SUMIFS(Inventory!$L:$L,Inventory!$G:$G,9,Inventory!$J:$J,List!B73)</f>
        <v>0</v>
      </c>
      <c r="AZ73" s="60">
        <f>SUMIFS(Receive!$L:$L,Receive!$C:$C,10,Receive!$J:$J,List!B73)</f>
        <v>0</v>
      </c>
      <c r="BA73" s="60">
        <f>SUMIFS(Delivery!$K:$K,Delivery!$C:$C,10,Delivery!$I:$I,List!B73)</f>
        <v>0</v>
      </c>
      <c r="BB73" s="60">
        <f t="shared" si="22"/>
        <v>0</v>
      </c>
      <c r="BC73" s="60">
        <f>SUMIFS(Inventory!$L:$L,Inventory!$G:$G,10,Inventory!$J:$J,List!B73)</f>
        <v>0</v>
      </c>
      <c r="BD73" s="60">
        <f>SUMIFS(Receive!$L:$L,Receive!$C:$C,11,Receive!$J:$J,List!B73)</f>
        <v>0</v>
      </c>
      <c r="BE73" s="60">
        <f>SUMIFS(Delivery!$K:$K,Delivery!$C:$C,11,Delivery!$I:$I,List!B73)</f>
        <v>0</v>
      </c>
      <c r="BF73" s="60">
        <f t="shared" si="23"/>
        <v>0</v>
      </c>
      <c r="BG73" s="60">
        <f>SUMIFS(Inventory!$L:$L,Inventory!$G:$G,11,Inventory!$J:$J,List!B73)</f>
        <v>0</v>
      </c>
      <c r="BH73" s="60">
        <f>SUMIFS(Receive!$L:$L,Receive!$C:$C,12,Receive!$J:$J,List!B73)</f>
        <v>0</v>
      </c>
      <c r="BI73" s="60">
        <f>SUMIFS(Delivery!$K:$K,Delivery!$C:$C,12,Delivery!$I:$I,List!B73)</f>
        <v>0</v>
      </c>
      <c r="BJ73" s="60">
        <f t="shared" si="24"/>
        <v>0</v>
      </c>
      <c r="BK73" s="60">
        <f>SUMIFS(Inventory!$L:$L,Inventory!$G:$G,12,Inventory!$J:$J,List!B73)</f>
        <v>0</v>
      </c>
    </row>
    <row r="74" spans="1:63" x14ac:dyDescent="0.25">
      <c r="A74" s="56">
        <f t="shared" si="25"/>
        <v>73</v>
      </c>
      <c r="B74" s="57" t="s">
        <v>109</v>
      </c>
      <c r="C74" s="58" t="str">
        <f>IFERROR(VLOOKUP(B74,Config!$A:$B,2,0),"")</f>
        <v>Nozzle 4075 / 4077</v>
      </c>
      <c r="D74" s="64">
        <f>E74*'Exchange rate'!$C$2</f>
        <v>0</v>
      </c>
      <c r="E74" s="65"/>
      <c r="F74" s="58" t="str">
        <f>IFERROR(VLOOKUP(B74,Config!$A:$D,4,0),"")</f>
        <v>ASM</v>
      </c>
      <c r="G74" s="58" t="str">
        <f>IFERROR(VLOOKUP(B74,Config!$A:$E,5,0),"")</f>
        <v>ASM</v>
      </c>
      <c r="H74" s="58">
        <f>IFERROR(VLOOKUP(B74,Config!$A:$F,6,0),"")</f>
        <v>0</v>
      </c>
      <c r="I74" s="58">
        <v>6</v>
      </c>
      <c r="J74" s="58" t="str">
        <f>IFERROR(VLOOKUP(B74,Config!$A:$G,7,),"")</f>
        <v>Pac</v>
      </c>
      <c r="K74" s="56" t="s">
        <v>556</v>
      </c>
      <c r="L74" s="59">
        <f>IFERROR(VLOOKUP(B74,Config!$A:$C,3,0),"")</f>
        <v>0</v>
      </c>
      <c r="M74" s="56"/>
      <c r="N74" s="56"/>
      <c r="O74" s="60">
        <f>SUMIFS(Inventory!$L:$L,Inventory!$G:$G,2020.12,Inventory!$J:$J,List!B74)</f>
        <v>10</v>
      </c>
      <c r="P74" s="60">
        <f>SUMIFS(Receive!L:L,Receive!C:C,1,Receive!J:J,List!B74)</f>
        <v>0</v>
      </c>
      <c r="Q74" s="60">
        <f>SUMIFS(Delivery!K:K,Delivery!C:C,1,Delivery!I:I,List!B74)</f>
        <v>0</v>
      </c>
      <c r="R74" s="60">
        <f t="shared" si="13"/>
        <v>10</v>
      </c>
      <c r="S74" s="60">
        <f>SUMIFS(Inventory!$L:$L,Inventory!$G:$G,1,Inventory!$J:$J,List!B74)</f>
        <v>10</v>
      </c>
      <c r="T74" s="60">
        <f>SUMIFS(Receive!L:L,Receive!C:C,2,Receive!J:J,List!B74)</f>
        <v>0</v>
      </c>
      <c r="U74" s="60">
        <f>SUMIFS(Delivery!K:K,Delivery!C:C,2,Delivery!I:I,List!B74)</f>
        <v>0</v>
      </c>
      <c r="V74" s="60">
        <f t="shared" si="14"/>
        <v>10</v>
      </c>
      <c r="W74" s="60">
        <f>SUMIFS(Inventory!$L:$L,Inventory!$G:$G,2,Inventory!$J:$J,List!B74)</f>
        <v>10</v>
      </c>
      <c r="X74" s="60">
        <f>SUMIFS(Receive!L:L,Receive!C:C,3,Receive!J:J,List!B74)</f>
        <v>0</v>
      </c>
      <c r="Y74" s="60">
        <f>SUMIFS(Delivery!K:K,Delivery!C:C,3,Delivery!I:I,List!B74)</f>
        <v>0</v>
      </c>
      <c r="Z74" s="60">
        <f t="shared" si="15"/>
        <v>10</v>
      </c>
      <c r="AA74" s="60">
        <f>SUMIFS(Inventory!$L:$L,Inventory!$G:$G,3,Inventory!$J:$J,List!B74)</f>
        <v>10</v>
      </c>
      <c r="AB74" s="60">
        <f>SUMIFS(Receive!L:L,Receive!C:C,4,Receive!J:J,List!B74)</f>
        <v>0</v>
      </c>
      <c r="AC74" s="60">
        <f>SUMIFS(Delivery!K:K,Delivery!C:C,4,Delivery!I:I,List!B74)</f>
        <v>0</v>
      </c>
      <c r="AD74" s="60">
        <f t="shared" si="16"/>
        <v>10</v>
      </c>
      <c r="AE74" s="60">
        <f>SUMIFS(Inventory!$L:$L,Inventory!$G:$G,4,Inventory!$J:$J,List!B74)</f>
        <v>10</v>
      </c>
      <c r="AF74" s="60">
        <f>SUMIFS(Receive!$L:$L,Receive!$C:$C,5,Receive!$J:$J,List!B74)</f>
        <v>0</v>
      </c>
      <c r="AG74" s="60">
        <f>SUMIFS(Delivery!$K:$K,Delivery!$C:$C,5,Delivery!$I:$I,List!B74)</f>
        <v>0</v>
      </c>
      <c r="AH74" s="60">
        <f t="shared" si="17"/>
        <v>10</v>
      </c>
      <c r="AI74" s="60">
        <f>SUMIFS(Inventory!$L:$L,Inventory!$G:$G,5,Inventory!$J:$J,List!B74)</f>
        <v>10</v>
      </c>
      <c r="AJ74" s="60">
        <f>SUMIFS(Receive!$L:$L,Receive!$C:$C,6,Receive!$J:$J,List!B74)</f>
        <v>0</v>
      </c>
      <c r="AK74" s="60">
        <f>SUMIFS(Delivery!$K:$K,Delivery!$C:$C,6,Delivery!$I:$I,List!B74)</f>
        <v>0</v>
      </c>
      <c r="AL74" s="60">
        <f t="shared" si="18"/>
        <v>10</v>
      </c>
      <c r="AM74" s="60">
        <f>SUMIFS(Inventory!$L:$L,Inventory!$G:$G,6,Inventory!$J:$J,List!B74)</f>
        <v>0</v>
      </c>
      <c r="AN74" s="60">
        <f>SUMIFS(Receive!$L:$L,Receive!$C:$C,7,Receive!$J:$J,List!B74)</f>
        <v>0</v>
      </c>
      <c r="AO74" s="60">
        <f>SUMIFS(Delivery!$K:$K,Delivery!$C:$C,7,Delivery!$I:$I,List!B74)</f>
        <v>0</v>
      </c>
      <c r="AP74" s="60">
        <f t="shared" si="19"/>
        <v>10</v>
      </c>
      <c r="AQ74" s="60">
        <f>SUMIFS(Inventory!$L:$L,Inventory!$G:$G,7,Inventory!$J:$J,List!B74)</f>
        <v>0</v>
      </c>
      <c r="AR74" s="60">
        <f>SUMIFS(Receive!$L:$L,Receive!$C:$C,8,Receive!$J:$J,List!B74)</f>
        <v>0</v>
      </c>
      <c r="AS74" s="60">
        <f>SUMIFS(Delivery!$K:$K,Delivery!$C:$C,8,Delivery!$I:$I,List!B74)</f>
        <v>0</v>
      </c>
      <c r="AT74" s="60">
        <f t="shared" si="20"/>
        <v>10</v>
      </c>
      <c r="AU74" s="60">
        <f>SUMIFS(Inventory!$L:$L,Inventory!$G:$G,8,Inventory!$J:$J,List!B74)</f>
        <v>0</v>
      </c>
      <c r="AV74" s="60">
        <f>SUMIFS(Receive!$L:$L,Receive!$C:$C,9,Receive!$J:$J,List!B74)</f>
        <v>0</v>
      </c>
      <c r="AW74" s="60">
        <f>SUMIFS(Delivery!$K:$K,Delivery!$C:$C,9,Delivery!$I:$I,List!B74)</f>
        <v>0</v>
      </c>
      <c r="AX74" s="60">
        <f t="shared" si="21"/>
        <v>10</v>
      </c>
      <c r="AY74" s="60">
        <f>SUMIFS(Inventory!$L:$L,Inventory!$G:$G,9,Inventory!$J:$J,List!B74)</f>
        <v>0</v>
      </c>
      <c r="AZ74" s="60">
        <f>SUMIFS(Receive!$L:$L,Receive!$C:$C,10,Receive!$J:$J,List!B74)</f>
        <v>0</v>
      </c>
      <c r="BA74" s="60">
        <f>SUMIFS(Delivery!$K:$K,Delivery!$C:$C,10,Delivery!$I:$I,List!B74)</f>
        <v>0</v>
      </c>
      <c r="BB74" s="60">
        <f t="shared" si="22"/>
        <v>10</v>
      </c>
      <c r="BC74" s="60">
        <f>SUMIFS(Inventory!$L:$L,Inventory!$G:$G,10,Inventory!$J:$J,List!B74)</f>
        <v>0</v>
      </c>
      <c r="BD74" s="60">
        <f>SUMIFS(Receive!$L:$L,Receive!$C:$C,11,Receive!$J:$J,List!B74)</f>
        <v>0</v>
      </c>
      <c r="BE74" s="60">
        <f>SUMIFS(Delivery!$K:$K,Delivery!$C:$C,11,Delivery!$I:$I,List!B74)</f>
        <v>0</v>
      </c>
      <c r="BF74" s="60">
        <f t="shared" si="23"/>
        <v>10</v>
      </c>
      <c r="BG74" s="60">
        <f>SUMIFS(Inventory!$L:$L,Inventory!$G:$G,11,Inventory!$J:$J,List!B74)</f>
        <v>0</v>
      </c>
      <c r="BH74" s="60">
        <f>SUMIFS(Receive!$L:$L,Receive!$C:$C,12,Receive!$J:$J,List!B74)</f>
        <v>0</v>
      </c>
      <c r="BI74" s="60">
        <f>SUMIFS(Delivery!$K:$K,Delivery!$C:$C,12,Delivery!$I:$I,List!B74)</f>
        <v>0</v>
      </c>
      <c r="BJ74" s="60">
        <f t="shared" si="24"/>
        <v>10</v>
      </c>
      <c r="BK74" s="60">
        <f>SUMIFS(Inventory!$L:$L,Inventory!$G:$G,12,Inventory!$J:$J,List!B74)</f>
        <v>0</v>
      </c>
    </row>
    <row r="75" spans="1:63" x14ac:dyDescent="0.25">
      <c r="A75" s="56">
        <f t="shared" si="25"/>
        <v>74</v>
      </c>
      <c r="B75" s="57" t="s">
        <v>110</v>
      </c>
      <c r="C75" s="58" t="str">
        <f>IFERROR(VLOOKUP(B75,Config!$A:$B,2,0),"")</f>
        <v>Nozzle 4095</v>
      </c>
      <c r="D75" s="64">
        <f>E75*'Exchange rate'!$C$2</f>
        <v>0</v>
      </c>
      <c r="E75" s="65"/>
      <c r="F75" s="58" t="str">
        <f>IFERROR(VLOOKUP(B75,Config!$A:$D,4,0),"")</f>
        <v>ASM</v>
      </c>
      <c r="G75" s="58" t="str">
        <f>IFERROR(VLOOKUP(B75,Config!$A:$E,5,0),"")</f>
        <v>ASM</v>
      </c>
      <c r="H75" s="58">
        <f>IFERROR(VLOOKUP(B75,Config!$A:$F,6,0),"")</f>
        <v>0</v>
      </c>
      <c r="I75" s="58">
        <v>6</v>
      </c>
      <c r="J75" s="58" t="str">
        <f>IFERROR(VLOOKUP(B75,Config!$A:$G,7,),"")</f>
        <v>Pac</v>
      </c>
      <c r="K75" s="56" t="s">
        <v>556</v>
      </c>
      <c r="L75" s="59">
        <f>IFERROR(VLOOKUP(B75,Config!$A:$C,3,0),"")</f>
        <v>0</v>
      </c>
      <c r="M75" s="56"/>
      <c r="N75" s="56"/>
      <c r="O75" s="60">
        <f>SUMIFS(Inventory!$L:$L,Inventory!$G:$G,2020.12,Inventory!$J:$J,List!B75)</f>
        <v>8</v>
      </c>
      <c r="P75" s="60">
        <f>SUMIFS(Receive!L:L,Receive!C:C,1,Receive!J:J,List!B75)</f>
        <v>0</v>
      </c>
      <c r="Q75" s="60">
        <f>SUMIFS(Delivery!K:K,Delivery!C:C,1,Delivery!I:I,List!B75)</f>
        <v>0</v>
      </c>
      <c r="R75" s="60">
        <f t="shared" si="13"/>
        <v>8</v>
      </c>
      <c r="S75" s="60">
        <f>SUMIFS(Inventory!$L:$L,Inventory!$G:$G,1,Inventory!$J:$J,List!B75)</f>
        <v>8</v>
      </c>
      <c r="T75" s="60">
        <f>SUMIFS(Receive!L:L,Receive!C:C,2,Receive!J:J,List!B75)</f>
        <v>0</v>
      </c>
      <c r="U75" s="60">
        <f>SUMIFS(Delivery!K:K,Delivery!C:C,2,Delivery!I:I,List!B75)</f>
        <v>0</v>
      </c>
      <c r="V75" s="60">
        <f t="shared" si="14"/>
        <v>8</v>
      </c>
      <c r="W75" s="60">
        <f>SUMIFS(Inventory!$L:$L,Inventory!$G:$G,2,Inventory!$J:$J,List!B75)</f>
        <v>8</v>
      </c>
      <c r="X75" s="60">
        <f>SUMIFS(Receive!L:L,Receive!C:C,3,Receive!J:J,List!B75)</f>
        <v>0</v>
      </c>
      <c r="Y75" s="60">
        <f>SUMIFS(Delivery!K:K,Delivery!C:C,3,Delivery!I:I,List!B75)</f>
        <v>0</v>
      </c>
      <c r="Z75" s="60">
        <f t="shared" si="15"/>
        <v>8</v>
      </c>
      <c r="AA75" s="60">
        <f>SUMIFS(Inventory!$L:$L,Inventory!$G:$G,3,Inventory!$J:$J,List!B75)</f>
        <v>8</v>
      </c>
      <c r="AB75" s="60">
        <f>SUMIFS(Receive!L:L,Receive!C:C,4,Receive!J:J,List!B75)</f>
        <v>0</v>
      </c>
      <c r="AC75" s="60">
        <f>SUMIFS(Delivery!K:K,Delivery!C:C,4,Delivery!I:I,List!B75)</f>
        <v>0</v>
      </c>
      <c r="AD75" s="60">
        <f t="shared" si="16"/>
        <v>8</v>
      </c>
      <c r="AE75" s="60">
        <f>SUMIFS(Inventory!$L:$L,Inventory!$G:$G,4,Inventory!$J:$J,List!B75)</f>
        <v>8</v>
      </c>
      <c r="AF75" s="60">
        <f>SUMIFS(Receive!$L:$L,Receive!$C:$C,5,Receive!$J:$J,List!B75)</f>
        <v>0</v>
      </c>
      <c r="AG75" s="60">
        <f>SUMIFS(Delivery!$K:$K,Delivery!$C:$C,5,Delivery!$I:$I,List!B75)</f>
        <v>0</v>
      </c>
      <c r="AH75" s="60">
        <f t="shared" si="17"/>
        <v>8</v>
      </c>
      <c r="AI75" s="60">
        <f>SUMIFS(Inventory!$L:$L,Inventory!$G:$G,5,Inventory!$J:$J,List!B75)</f>
        <v>8</v>
      </c>
      <c r="AJ75" s="60">
        <f>SUMIFS(Receive!$L:$L,Receive!$C:$C,6,Receive!$J:$J,List!B75)</f>
        <v>0</v>
      </c>
      <c r="AK75" s="60">
        <f>SUMIFS(Delivery!$K:$K,Delivery!$C:$C,6,Delivery!$I:$I,List!B75)</f>
        <v>0</v>
      </c>
      <c r="AL75" s="60">
        <f t="shared" si="18"/>
        <v>8</v>
      </c>
      <c r="AM75" s="60">
        <f>SUMIFS(Inventory!$L:$L,Inventory!$G:$G,6,Inventory!$J:$J,List!B75)</f>
        <v>0</v>
      </c>
      <c r="AN75" s="60">
        <f>SUMIFS(Receive!$L:$L,Receive!$C:$C,7,Receive!$J:$J,List!B75)</f>
        <v>0</v>
      </c>
      <c r="AO75" s="60">
        <f>SUMIFS(Delivery!$K:$K,Delivery!$C:$C,7,Delivery!$I:$I,List!B75)</f>
        <v>0</v>
      </c>
      <c r="AP75" s="60">
        <f t="shared" si="19"/>
        <v>8</v>
      </c>
      <c r="AQ75" s="60">
        <f>SUMIFS(Inventory!$L:$L,Inventory!$G:$G,7,Inventory!$J:$J,List!B75)</f>
        <v>0</v>
      </c>
      <c r="AR75" s="60">
        <f>SUMIFS(Receive!$L:$L,Receive!$C:$C,8,Receive!$J:$J,List!B75)</f>
        <v>0</v>
      </c>
      <c r="AS75" s="60">
        <f>SUMIFS(Delivery!$K:$K,Delivery!$C:$C,8,Delivery!$I:$I,List!B75)</f>
        <v>0</v>
      </c>
      <c r="AT75" s="60">
        <f t="shared" si="20"/>
        <v>8</v>
      </c>
      <c r="AU75" s="60">
        <f>SUMIFS(Inventory!$L:$L,Inventory!$G:$G,8,Inventory!$J:$J,List!B75)</f>
        <v>0</v>
      </c>
      <c r="AV75" s="60">
        <f>SUMIFS(Receive!$L:$L,Receive!$C:$C,9,Receive!$J:$J,List!B75)</f>
        <v>0</v>
      </c>
      <c r="AW75" s="60">
        <f>SUMIFS(Delivery!$K:$K,Delivery!$C:$C,9,Delivery!$I:$I,List!B75)</f>
        <v>0</v>
      </c>
      <c r="AX75" s="60">
        <f t="shared" si="21"/>
        <v>8</v>
      </c>
      <c r="AY75" s="60">
        <f>SUMIFS(Inventory!$L:$L,Inventory!$G:$G,9,Inventory!$J:$J,List!B75)</f>
        <v>0</v>
      </c>
      <c r="AZ75" s="60">
        <f>SUMIFS(Receive!$L:$L,Receive!$C:$C,10,Receive!$J:$J,List!B75)</f>
        <v>0</v>
      </c>
      <c r="BA75" s="60">
        <f>SUMIFS(Delivery!$K:$K,Delivery!$C:$C,10,Delivery!$I:$I,List!B75)</f>
        <v>0</v>
      </c>
      <c r="BB75" s="60">
        <f t="shared" si="22"/>
        <v>8</v>
      </c>
      <c r="BC75" s="60">
        <f>SUMIFS(Inventory!$L:$L,Inventory!$G:$G,10,Inventory!$J:$J,List!B75)</f>
        <v>0</v>
      </c>
      <c r="BD75" s="60">
        <f>SUMIFS(Receive!$L:$L,Receive!$C:$C,11,Receive!$J:$J,List!B75)</f>
        <v>0</v>
      </c>
      <c r="BE75" s="60">
        <f>SUMIFS(Delivery!$K:$K,Delivery!$C:$C,11,Delivery!$I:$I,List!B75)</f>
        <v>0</v>
      </c>
      <c r="BF75" s="60">
        <f t="shared" si="23"/>
        <v>8</v>
      </c>
      <c r="BG75" s="60">
        <f>SUMIFS(Inventory!$L:$L,Inventory!$G:$G,11,Inventory!$J:$J,List!B75)</f>
        <v>0</v>
      </c>
      <c r="BH75" s="60">
        <f>SUMIFS(Receive!$L:$L,Receive!$C:$C,12,Receive!$J:$J,List!B75)</f>
        <v>0</v>
      </c>
      <c r="BI75" s="60">
        <f>SUMIFS(Delivery!$K:$K,Delivery!$C:$C,12,Delivery!$I:$I,List!B75)</f>
        <v>0</v>
      </c>
      <c r="BJ75" s="60">
        <f t="shared" si="24"/>
        <v>8</v>
      </c>
      <c r="BK75" s="60">
        <f>SUMIFS(Inventory!$L:$L,Inventory!$G:$G,12,Inventory!$J:$J,List!B75)</f>
        <v>0</v>
      </c>
    </row>
    <row r="76" spans="1:63" x14ac:dyDescent="0.25">
      <c r="A76" s="56">
        <f t="shared" si="25"/>
        <v>75</v>
      </c>
      <c r="B76" s="57" t="s">
        <v>111</v>
      </c>
      <c r="C76" s="58" t="str">
        <f>IFERROR(VLOOKUP(B76,Config!$A:$B,2,0),"")</f>
        <v>Nozzle 4102</v>
      </c>
      <c r="D76" s="64">
        <f>E76*'Exchange rate'!$C$2</f>
        <v>4913182.9487999994</v>
      </c>
      <c r="E76" s="65">
        <v>211.92</v>
      </c>
      <c r="F76" s="58" t="str">
        <f>IFERROR(VLOOKUP(B76,Config!$A:$D,4,0),"")</f>
        <v>ASM</v>
      </c>
      <c r="G76" s="58" t="str">
        <f>IFERROR(VLOOKUP(B76,Config!$A:$E,5,0),"")</f>
        <v>ASM</v>
      </c>
      <c r="H76" s="58" t="str">
        <f>IFERROR(VLOOKUP(B76,Config!$A:$F,6,0),"")</f>
        <v>03133662-01</v>
      </c>
      <c r="I76" s="58">
        <v>6</v>
      </c>
      <c r="J76" s="58" t="str">
        <f>IFERROR(VLOOKUP(B76,Config!$A:$G,7,),"")</f>
        <v>Pac</v>
      </c>
      <c r="K76" s="56" t="s">
        <v>556</v>
      </c>
      <c r="L76" s="59">
        <f>IFERROR(VLOOKUP(B76,Config!$A:$C,3,0),"")</f>
        <v>0</v>
      </c>
      <c r="M76" s="56"/>
      <c r="N76" s="56"/>
      <c r="O76" s="60">
        <f>SUMIFS(Inventory!$L:$L,Inventory!$G:$G,2020.12,Inventory!$J:$J,List!B76)</f>
        <v>34</v>
      </c>
      <c r="P76" s="60">
        <f>SUMIFS(Receive!L:L,Receive!C:C,1,Receive!J:J,List!B76)</f>
        <v>0</v>
      </c>
      <c r="Q76" s="60">
        <f>SUMIFS(Delivery!K:K,Delivery!C:C,1,Delivery!I:I,List!B76)</f>
        <v>0</v>
      </c>
      <c r="R76" s="60">
        <f t="shared" si="13"/>
        <v>34</v>
      </c>
      <c r="S76" s="60">
        <f>SUMIFS(Inventory!$L:$L,Inventory!$G:$G,1,Inventory!$J:$J,List!B76)</f>
        <v>34</v>
      </c>
      <c r="T76" s="60">
        <f>SUMIFS(Receive!L:L,Receive!C:C,2,Receive!J:J,List!B76)</f>
        <v>0</v>
      </c>
      <c r="U76" s="60">
        <f>SUMIFS(Delivery!K:K,Delivery!C:C,2,Delivery!I:I,List!B76)</f>
        <v>0</v>
      </c>
      <c r="V76" s="60">
        <f t="shared" si="14"/>
        <v>34</v>
      </c>
      <c r="W76" s="60">
        <f>SUMIFS(Inventory!$L:$L,Inventory!$G:$G,2,Inventory!$J:$J,List!B76)</f>
        <v>34</v>
      </c>
      <c r="X76" s="60">
        <f>SUMIFS(Receive!L:L,Receive!C:C,3,Receive!J:J,List!B76)</f>
        <v>0</v>
      </c>
      <c r="Y76" s="60">
        <f>SUMIFS(Delivery!K:K,Delivery!C:C,3,Delivery!I:I,List!B76)</f>
        <v>0</v>
      </c>
      <c r="Z76" s="60">
        <f t="shared" si="15"/>
        <v>34</v>
      </c>
      <c r="AA76" s="60">
        <f>SUMIFS(Inventory!$L:$L,Inventory!$G:$G,3,Inventory!$J:$J,List!B76)</f>
        <v>34</v>
      </c>
      <c r="AB76" s="60">
        <f>SUMIFS(Receive!L:L,Receive!C:C,4,Receive!J:J,List!B76)</f>
        <v>0</v>
      </c>
      <c r="AC76" s="60">
        <f>SUMIFS(Delivery!K:K,Delivery!C:C,4,Delivery!I:I,List!B76)</f>
        <v>0</v>
      </c>
      <c r="AD76" s="60">
        <f t="shared" si="16"/>
        <v>34</v>
      </c>
      <c r="AE76" s="60">
        <f>SUMIFS(Inventory!$L:$L,Inventory!$G:$G,4,Inventory!$J:$J,List!B76)</f>
        <v>34</v>
      </c>
      <c r="AF76" s="60">
        <f>SUMIFS(Receive!$L:$L,Receive!$C:$C,5,Receive!$J:$J,List!B76)</f>
        <v>0</v>
      </c>
      <c r="AG76" s="60">
        <f>SUMIFS(Delivery!$K:$K,Delivery!$C:$C,5,Delivery!$I:$I,List!B76)</f>
        <v>0</v>
      </c>
      <c r="AH76" s="60">
        <f t="shared" si="17"/>
        <v>34</v>
      </c>
      <c r="AI76" s="60">
        <f>SUMIFS(Inventory!$L:$L,Inventory!$G:$G,5,Inventory!$J:$J,List!B76)</f>
        <v>34</v>
      </c>
      <c r="AJ76" s="60">
        <f>SUMIFS(Receive!$L:$L,Receive!$C:$C,6,Receive!$J:$J,List!B76)</f>
        <v>0</v>
      </c>
      <c r="AK76" s="60">
        <f>SUMIFS(Delivery!$K:$K,Delivery!$C:$C,6,Delivery!$I:$I,List!B76)</f>
        <v>0</v>
      </c>
      <c r="AL76" s="60">
        <f t="shared" si="18"/>
        <v>34</v>
      </c>
      <c r="AM76" s="60">
        <f>SUMIFS(Inventory!$L:$L,Inventory!$G:$G,6,Inventory!$J:$J,List!B76)</f>
        <v>0</v>
      </c>
      <c r="AN76" s="60">
        <f>SUMIFS(Receive!$L:$L,Receive!$C:$C,7,Receive!$J:$J,List!B76)</f>
        <v>0</v>
      </c>
      <c r="AO76" s="60">
        <f>SUMIFS(Delivery!$K:$K,Delivery!$C:$C,7,Delivery!$I:$I,List!B76)</f>
        <v>0</v>
      </c>
      <c r="AP76" s="60">
        <f t="shared" si="19"/>
        <v>34</v>
      </c>
      <c r="AQ76" s="60">
        <f>SUMIFS(Inventory!$L:$L,Inventory!$G:$G,7,Inventory!$J:$J,List!B76)</f>
        <v>0</v>
      </c>
      <c r="AR76" s="60">
        <f>SUMIFS(Receive!$L:$L,Receive!$C:$C,8,Receive!$J:$J,List!B76)</f>
        <v>0</v>
      </c>
      <c r="AS76" s="60">
        <f>SUMIFS(Delivery!$K:$K,Delivery!$C:$C,8,Delivery!$I:$I,List!B76)</f>
        <v>0</v>
      </c>
      <c r="AT76" s="60">
        <f t="shared" si="20"/>
        <v>34</v>
      </c>
      <c r="AU76" s="60">
        <f>SUMIFS(Inventory!$L:$L,Inventory!$G:$G,8,Inventory!$J:$J,List!B76)</f>
        <v>0</v>
      </c>
      <c r="AV76" s="60">
        <f>SUMIFS(Receive!$L:$L,Receive!$C:$C,9,Receive!$J:$J,List!B76)</f>
        <v>0</v>
      </c>
      <c r="AW76" s="60">
        <f>SUMIFS(Delivery!$K:$K,Delivery!$C:$C,9,Delivery!$I:$I,List!B76)</f>
        <v>0</v>
      </c>
      <c r="AX76" s="60">
        <f t="shared" si="21"/>
        <v>34</v>
      </c>
      <c r="AY76" s="60">
        <f>SUMIFS(Inventory!$L:$L,Inventory!$G:$G,9,Inventory!$J:$J,List!B76)</f>
        <v>0</v>
      </c>
      <c r="AZ76" s="60">
        <f>SUMIFS(Receive!$L:$L,Receive!$C:$C,10,Receive!$J:$J,List!B76)</f>
        <v>0</v>
      </c>
      <c r="BA76" s="60">
        <f>SUMIFS(Delivery!$K:$K,Delivery!$C:$C,10,Delivery!$I:$I,List!B76)</f>
        <v>0</v>
      </c>
      <c r="BB76" s="60">
        <f t="shared" si="22"/>
        <v>34</v>
      </c>
      <c r="BC76" s="60">
        <f>SUMIFS(Inventory!$L:$L,Inventory!$G:$G,10,Inventory!$J:$J,List!B76)</f>
        <v>0</v>
      </c>
      <c r="BD76" s="60">
        <f>SUMIFS(Receive!$L:$L,Receive!$C:$C,11,Receive!$J:$J,List!B76)</f>
        <v>0</v>
      </c>
      <c r="BE76" s="60">
        <f>SUMIFS(Delivery!$K:$K,Delivery!$C:$C,11,Delivery!$I:$I,List!B76)</f>
        <v>0</v>
      </c>
      <c r="BF76" s="60">
        <f t="shared" si="23"/>
        <v>34</v>
      </c>
      <c r="BG76" s="60">
        <f>SUMIFS(Inventory!$L:$L,Inventory!$G:$G,11,Inventory!$J:$J,List!B76)</f>
        <v>0</v>
      </c>
      <c r="BH76" s="60">
        <f>SUMIFS(Receive!$L:$L,Receive!$C:$C,12,Receive!$J:$J,List!B76)</f>
        <v>0</v>
      </c>
      <c r="BI76" s="60">
        <f>SUMIFS(Delivery!$K:$K,Delivery!$C:$C,12,Delivery!$I:$I,List!B76)</f>
        <v>0</v>
      </c>
      <c r="BJ76" s="60">
        <f t="shared" si="24"/>
        <v>34</v>
      </c>
      <c r="BK76" s="60">
        <f>SUMIFS(Inventory!$L:$L,Inventory!$G:$G,12,Inventory!$J:$J,List!B76)</f>
        <v>0</v>
      </c>
    </row>
    <row r="77" spans="1:63" x14ac:dyDescent="0.25">
      <c r="A77" s="56">
        <f t="shared" si="25"/>
        <v>76</v>
      </c>
      <c r="B77" s="57" t="s">
        <v>112</v>
      </c>
      <c r="C77" s="58" t="str">
        <f>IFERROR(VLOOKUP(B77,Config!$A:$B,2,0),"")</f>
        <v>Nozzle 4103</v>
      </c>
      <c r="D77" s="64">
        <f>E77*'Exchange rate'!$C$2</f>
        <v>2562774.8355999999</v>
      </c>
      <c r="E77" s="65">
        <v>110.54</v>
      </c>
      <c r="F77" s="58" t="str">
        <f>IFERROR(VLOOKUP(B77,Config!$A:$D,4,0),"")</f>
        <v>ASM</v>
      </c>
      <c r="G77" s="58" t="str">
        <f>IFERROR(VLOOKUP(B77,Config!$A:$E,5,0),"")</f>
        <v>ASM</v>
      </c>
      <c r="H77" s="58" t="str">
        <f>IFERROR(VLOOKUP(B77,Config!$A:$F,6,0),"")</f>
        <v>03101981-01</v>
      </c>
      <c r="I77" s="58">
        <v>6</v>
      </c>
      <c r="J77" s="58" t="str">
        <f>IFERROR(VLOOKUP(B77,Config!$A:$G,7,),"")</f>
        <v>Pac</v>
      </c>
      <c r="K77" s="56" t="s">
        <v>556</v>
      </c>
      <c r="L77" s="59">
        <f>IFERROR(VLOOKUP(B77,Config!$A:$C,3,0),"")</f>
        <v>0</v>
      </c>
      <c r="M77" s="56"/>
      <c r="N77" s="56"/>
      <c r="O77" s="60">
        <f>SUMIFS(Inventory!$L:$L,Inventory!$G:$G,2020.12,Inventory!$J:$J,List!B77)</f>
        <v>92</v>
      </c>
      <c r="P77" s="60">
        <f>SUMIFS(Receive!L:L,Receive!C:C,1,Receive!J:J,List!B77)</f>
        <v>0</v>
      </c>
      <c r="Q77" s="60">
        <f>SUMIFS(Delivery!K:K,Delivery!C:C,1,Delivery!I:I,List!B77)</f>
        <v>0</v>
      </c>
      <c r="R77" s="60">
        <f t="shared" si="13"/>
        <v>92</v>
      </c>
      <c r="S77" s="60">
        <f>SUMIFS(Inventory!$L:$L,Inventory!$G:$G,1,Inventory!$J:$J,List!B77)</f>
        <v>92</v>
      </c>
      <c r="T77" s="60">
        <f>SUMIFS(Receive!L:L,Receive!C:C,2,Receive!J:J,List!B77)</f>
        <v>0</v>
      </c>
      <c r="U77" s="60">
        <f>SUMIFS(Delivery!K:K,Delivery!C:C,2,Delivery!I:I,List!B77)</f>
        <v>0</v>
      </c>
      <c r="V77" s="60">
        <f t="shared" si="14"/>
        <v>92</v>
      </c>
      <c r="W77" s="60">
        <f>SUMIFS(Inventory!$L:$L,Inventory!$G:$G,2,Inventory!$J:$J,List!B77)</f>
        <v>92</v>
      </c>
      <c r="X77" s="60">
        <f>SUMIFS(Receive!L:L,Receive!C:C,3,Receive!J:J,List!B77)</f>
        <v>0</v>
      </c>
      <c r="Y77" s="60">
        <f>SUMIFS(Delivery!K:K,Delivery!C:C,3,Delivery!I:I,List!B77)</f>
        <v>0</v>
      </c>
      <c r="Z77" s="60">
        <f t="shared" si="15"/>
        <v>92</v>
      </c>
      <c r="AA77" s="60">
        <f>SUMIFS(Inventory!$L:$L,Inventory!$G:$G,3,Inventory!$J:$J,List!B77)</f>
        <v>92</v>
      </c>
      <c r="AB77" s="60">
        <f>SUMIFS(Receive!L:L,Receive!C:C,4,Receive!J:J,List!B77)</f>
        <v>0</v>
      </c>
      <c r="AC77" s="60">
        <f>SUMIFS(Delivery!K:K,Delivery!C:C,4,Delivery!I:I,List!B77)</f>
        <v>0</v>
      </c>
      <c r="AD77" s="60">
        <f t="shared" si="16"/>
        <v>92</v>
      </c>
      <c r="AE77" s="60">
        <f>SUMIFS(Inventory!$L:$L,Inventory!$G:$G,4,Inventory!$J:$J,List!B77)</f>
        <v>92</v>
      </c>
      <c r="AF77" s="60">
        <f>SUMIFS(Receive!$L:$L,Receive!$C:$C,5,Receive!$J:$J,List!B77)</f>
        <v>0</v>
      </c>
      <c r="AG77" s="60">
        <f>SUMIFS(Delivery!$K:$K,Delivery!$C:$C,5,Delivery!$I:$I,List!B77)</f>
        <v>0</v>
      </c>
      <c r="AH77" s="60">
        <f t="shared" si="17"/>
        <v>92</v>
      </c>
      <c r="AI77" s="60">
        <f>SUMIFS(Inventory!$L:$L,Inventory!$G:$G,5,Inventory!$J:$J,List!B77)</f>
        <v>92</v>
      </c>
      <c r="AJ77" s="60">
        <f>SUMIFS(Receive!$L:$L,Receive!$C:$C,6,Receive!$J:$J,List!B77)</f>
        <v>0</v>
      </c>
      <c r="AK77" s="60">
        <f>SUMIFS(Delivery!$K:$K,Delivery!$C:$C,6,Delivery!$I:$I,List!B77)</f>
        <v>0</v>
      </c>
      <c r="AL77" s="60">
        <f t="shared" si="18"/>
        <v>92</v>
      </c>
      <c r="AM77" s="60">
        <f>SUMIFS(Inventory!$L:$L,Inventory!$G:$G,6,Inventory!$J:$J,List!B77)</f>
        <v>0</v>
      </c>
      <c r="AN77" s="60">
        <f>SUMIFS(Receive!$L:$L,Receive!$C:$C,7,Receive!$J:$J,List!B77)</f>
        <v>0</v>
      </c>
      <c r="AO77" s="60">
        <f>SUMIFS(Delivery!$K:$K,Delivery!$C:$C,7,Delivery!$I:$I,List!B77)</f>
        <v>0</v>
      </c>
      <c r="AP77" s="60">
        <f t="shared" si="19"/>
        <v>92</v>
      </c>
      <c r="AQ77" s="60">
        <f>SUMIFS(Inventory!$L:$L,Inventory!$G:$G,7,Inventory!$J:$J,List!B77)</f>
        <v>0</v>
      </c>
      <c r="AR77" s="60">
        <f>SUMIFS(Receive!$L:$L,Receive!$C:$C,8,Receive!$J:$J,List!B77)</f>
        <v>0</v>
      </c>
      <c r="AS77" s="60">
        <f>SUMIFS(Delivery!$K:$K,Delivery!$C:$C,8,Delivery!$I:$I,List!B77)</f>
        <v>0</v>
      </c>
      <c r="AT77" s="60">
        <f t="shared" si="20"/>
        <v>92</v>
      </c>
      <c r="AU77" s="60">
        <f>SUMIFS(Inventory!$L:$L,Inventory!$G:$G,8,Inventory!$J:$J,List!B77)</f>
        <v>0</v>
      </c>
      <c r="AV77" s="60">
        <f>SUMIFS(Receive!$L:$L,Receive!$C:$C,9,Receive!$J:$J,List!B77)</f>
        <v>0</v>
      </c>
      <c r="AW77" s="60">
        <f>SUMIFS(Delivery!$K:$K,Delivery!$C:$C,9,Delivery!$I:$I,List!B77)</f>
        <v>0</v>
      </c>
      <c r="AX77" s="60">
        <f t="shared" si="21"/>
        <v>92</v>
      </c>
      <c r="AY77" s="60">
        <f>SUMIFS(Inventory!$L:$L,Inventory!$G:$G,9,Inventory!$J:$J,List!B77)</f>
        <v>0</v>
      </c>
      <c r="AZ77" s="60">
        <f>SUMIFS(Receive!$L:$L,Receive!$C:$C,10,Receive!$J:$J,List!B77)</f>
        <v>0</v>
      </c>
      <c r="BA77" s="60">
        <f>SUMIFS(Delivery!$K:$K,Delivery!$C:$C,10,Delivery!$I:$I,List!B77)</f>
        <v>0</v>
      </c>
      <c r="BB77" s="60">
        <f t="shared" si="22"/>
        <v>92</v>
      </c>
      <c r="BC77" s="60">
        <f>SUMIFS(Inventory!$L:$L,Inventory!$G:$G,10,Inventory!$J:$J,List!B77)</f>
        <v>0</v>
      </c>
      <c r="BD77" s="60">
        <f>SUMIFS(Receive!$L:$L,Receive!$C:$C,11,Receive!$J:$J,List!B77)</f>
        <v>0</v>
      </c>
      <c r="BE77" s="60">
        <f>SUMIFS(Delivery!$K:$K,Delivery!$C:$C,11,Delivery!$I:$I,List!B77)</f>
        <v>0</v>
      </c>
      <c r="BF77" s="60">
        <f t="shared" si="23"/>
        <v>92</v>
      </c>
      <c r="BG77" s="60">
        <f>SUMIFS(Inventory!$L:$L,Inventory!$G:$G,11,Inventory!$J:$J,List!B77)</f>
        <v>0</v>
      </c>
      <c r="BH77" s="60">
        <f>SUMIFS(Receive!$L:$L,Receive!$C:$C,12,Receive!$J:$J,List!B77)</f>
        <v>0</v>
      </c>
      <c r="BI77" s="60">
        <f>SUMIFS(Delivery!$K:$K,Delivery!$C:$C,12,Delivery!$I:$I,List!B77)</f>
        <v>0</v>
      </c>
      <c r="BJ77" s="60">
        <f t="shared" si="24"/>
        <v>92</v>
      </c>
      <c r="BK77" s="60">
        <f>SUMIFS(Inventory!$L:$L,Inventory!$G:$G,12,Inventory!$J:$J,List!B77)</f>
        <v>0</v>
      </c>
    </row>
    <row r="78" spans="1:63" x14ac:dyDescent="0.25">
      <c r="A78" s="56">
        <f t="shared" si="25"/>
        <v>77</v>
      </c>
      <c r="B78" s="57" t="s">
        <v>113</v>
      </c>
      <c r="C78" s="58" t="str">
        <f>IFERROR(VLOOKUP(B78,Config!$A:$B,2,0),"")</f>
        <v>Nozzle 4105</v>
      </c>
      <c r="D78" s="64">
        <f>E78*'Exchange rate'!$C$2</f>
        <v>2562774.8355999999</v>
      </c>
      <c r="E78" s="65">
        <v>110.54</v>
      </c>
      <c r="F78" s="58" t="str">
        <f>IFERROR(VLOOKUP(B78,Config!$A:$D,4,0),"")</f>
        <v>ASM</v>
      </c>
      <c r="G78" s="58" t="str">
        <f>IFERROR(VLOOKUP(B78,Config!$A:$E,5,0),"")</f>
        <v>ASM</v>
      </c>
      <c r="H78" s="58" t="str">
        <f>IFERROR(VLOOKUP(B78,Config!$A:$F,6,0),"")</f>
        <v>03102457-01</v>
      </c>
      <c r="I78" s="58">
        <v>6</v>
      </c>
      <c r="J78" s="58" t="str">
        <f>IFERROR(VLOOKUP(B78,Config!$A:$G,7,),"")</f>
        <v>Pac</v>
      </c>
      <c r="K78" s="56" t="s">
        <v>556</v>
      </c>
      <c r="L78" s="59">
        <f>IFERROR(VLOOKUP(B78,Config!$A:$C,3,0),"")</f>
        <v>0</v>
      </c>
      <c r="M78" s="56"/>
      <c r="N78" s="56"/>
      <c r="O78" s="60">
        <f>SUMIFS(Inventory!$L:$L,Inventory!$G:$G,2020.12,Inventory!$J:$J,List!B78)</f>
        <v>102</v>
      </c>
      <c r="P78" s="60">
        <f>SUMIFS(Receive!L:L,Receive!C:C,1,Receive!J:J,List!B78)</f>
        <v>0</v>
      </c>
      <c r="Q78" s="60">
        <f>SUMIFS(Delivery!K:K,Delivery!C:C,1,Delivery!I:I,List!B78)</f>
        <v>0</v>
      </c>
      <c r="R78" s="60">
        <f t="shared" si="13"/>
        <v>102</v>
      </c>
      <c r="S78" s="60">
        <f>SUMIFS(Inventory!$L:$L,Inventory!$G:$G,1,Inventory!$J:$J,List!B78)</f>
        <v>102</v>
      </c>
      <c r="T78" s="60">
        <f>SUMIFS(Receive!L:L,Receive!C:C,2,Receive!J:J,List!B78)</f>
        <v>0</v>
      </c>
      <c r="U78" s="60">
        <f>SUMIFS(Delivery!K:K,Delivery!C:C,2,Delivery!I:I,List!B78)</f>
        <v>0</v>
      </c>
      <c r="V78" s="60">
        <f t="shared" si="14"/>
        <v>102</v>
      </c>
      <c r="W78" s="60">
        <f>SUMIFS(Inventory!$L:$L,Inventory!$G:$G,2,Inventory!$J:$J,List!B78)</f>
        <v>102</v>
      </c>
      <c r="X78" s="60">
        <f>SUMIFS(Receive!L:L,Receive!C:C,3,Receive!J:J,List!B78)</f>
        <v>0</v>
      </c>
      <c r="Y78" s="60">
        <f>SUMIFS(Delivery!K:K,Delivery!C:C,3,Delivery!I:I,List!B78)</f>
        <v>0</v>
      </c>
      <c r="Z78" s="60">
        <f t="shared" si="15"/>
        <v>102</v>
      </c>
      <c r="AA78" s="60">
        <f>SUMIFS(Inventory!$L:$L,Inventory!$G:$G,3,Inventory!$J:$J,List!B78)</f>
        <v>102</v>
      </c>
      <c r="AB78" s="60">
        <f>SUMIFS(Receive!L:L,Receive!C:C,4,Receive!J:J,List!B78)</f>
        <v>0</v>
      </c>
      <c r="AC78" s="60">
        <f>SUMIFS(Delivery!K:K,Delivery!C:C,4,Delivery!I:I,List!B78)</f>
        <v>0</v>
      </c>
      <c r="AD78" s="60">
        <f t="shared" si="16"/>
        <v>102</v>
      </c>
      <c r="AE78" s="60">
        <f>SUMIFS(Inventory!$L:$L,Inventory!$G:$G,4,Inventory!$J:$J,List!B78)</f>
        <v>102</v>
      </c>
      <c r="AF78" s="60">
        <f>SUMIFS(Receive!$L:$L,Receive!$C:$C,5,Receive!$J:$J,List!B78)</f>
        <v>0</v>
      </c>
      <c r="AG78" s="60">
        <f>SUMIFS(Delivery!$K:$K,Delivery!$C:$C,5,Delivery!$I:$I,List!B78)</f>
        <v>0</v>
      </c>
      <c r="AH78" s="60">
        <f t="shared" si="17"/>
        <v>102</v>
      </c>
      <c r="AI78" s="60">
        <f>SUMIFS(Inventory!$L:$L,Inventory!$G:$G,5,Inventory!$J:$J,List!B78)</f>
        <v>102</v>
      </c>
      <c r="AJ78" s="60">
        <f>SUMIFS(Receive!$L:$L,Receive!$C:$C,6,Receive!$J:$J,List!B78)</f>
        <v>0</v>
      </c>
      <c r="AK78" s="60">
        <f>SUMIFS(Delivery!$K:$K,Delivery!$C:$C,6,Delivery!$I:$I,List!B78)</f>
        <v>0</v>
      </c>
      <c r="AL78" s="60">
        <f t="shared" si="18"/>
        <v>102</v>
      </c>
      <c r="AM78" s="60">
        <f>SUMIFS(Inventory!$L:$L,Inventory!$G:$G,6,Inventory!$J:$J,List!B78)</f>
        <v>0</v>
      </c>
      <c r="AN78" s="60">
        <f>SUMIFS(Receive!$L:$L,Receive!$C:$C,7,Receive!$J:$J,List!B78)</f>
        <v>0</v>
      </c>
      <c r="AO78" s="60">
        <f>SUMIFS(Delivery!$K:$K,Delivery!$C:$C,7,Delivery!$I:$I,List!B78)</f>
        <v>0</v>
      </c>
      <c r="AP78" s="60">
        <f t="shared" si="19"/>
        <v>102</v>
      </c>
      <c r="AQ78" s="60">
        <f>SUMIFS(Inventory!$L:$L,Inventory!$G:$G,7,Inventory!$J:$J,List!B78)</f>
        <v>0</v>
      </c>
      <c r="AR78" s="60">
        <f>SUMIFS(Receive!$L:$L,Receive!$C:$C,8,Receive!$J:$J,List!B78)</f>
        <v>0</v>
      </c>
      <c r="AS78" s="60">
        <f>SUMIFS(Delivery!$K:$K,Delivery!$C:$C,8,Delivery!$I:$I,List!B78)</f>
        <v>0</v>
      </c>
      <c r="AT78" s="60">
        <f t="shared" si="20"/>
        <v>102</v>
      </c>
      <c r="AU78" s="60">
        <f>SUMIFS(Inventory!$L:$L,Inventory!$G:$G,8,Inventory!$J:$J,List!B78)</f>
        <v>0</v>
      </c>
      <c r="AV78" s="60">
        <f>SUMIFS(Receive!$L:$L,Receive!$C:$C,9,Receive!$J:$J,List!B78)</f>
        <v>0</v>
      </c>
      <c r="AW78" s="60">
        <f>SUMIFS(Delivery!$K:$K,Delivery!$C:$C,9,Delivery!$I:$I,List!B78)</f>
        <v>0</v>
      </c>
      <c r="AX78" s="60">
        <f t="shared" si="21"/>
        <v>102</v>
      </c>
      <c r="AY78" s="60">
        <f>SUMIFS(Inventory!$L:$L,Inventory!$G:$G,9,Inventory!$J:$J,List!B78)</f>
        <v>0</v>
      </c>
      <c r="AZ78" s="60">
        <f>SUMIFS(Receive!$L:$L,Receive!$C:$C,10,Receive!$J:$J,List!B78)</f>
        <v>0</v>
      </c>
      <c r="BA78" s="60">
        <f>SUMIFS(Delivery!$K:$K,Delivery!$C:$C,10,Delivery!$I:$I,List!B78)</f>
        <v>0</v>
      </c>
      <c r="BB78" s="60">
        <f t="shared" si="22"/>
        <v>102</v>
      </c>
      <c r="BC78" s="60">
        <f>SUMIFS(Inventory!$L:$L,Inventory!$G:$G,10,Inventory!$J:$J,List!B78)</f>
        <v>0</v>
      </c>
      <c r="BD78" s="60">
        <f>SUMIFS(Receive!$L:$L,Receive!$C:$C,11,Receive!$J:$J,List!B78)</f>
        <v>0</v>
      </c>
      <c r="BE78" s="60">
        <f>SUMIFS(Delivery!$K:$K,Delivery!$C:$C,11,Delivery!$I:$I,List!B78)</f>
        <v>0</v>
      </c>
      <c r="BF78" s="60">
        <f t="shared" si="23"/>
        <v>102</v>
      </c>
      <c r="BG78" s="60">
        <f>SUMIFS(Inventory!$L:$L,Inventory!$G:$G,11,Inventory!$J:$J,List!B78)</f>
        <v>0</v>
      </c>
      <c r="BH78" s="60">
        <f>SUMIFS(Receive!$L:$L,Receive!$C:$C,12,Receive!$J:$J,List!B78)</f>
        <v>0</v>
      </c>
      <c r="BI78" s="60">
        <f>SUMIFS(Delivery!$K:$K,Delivery!$C:$C,12,Delivery!$I:$I,List!B78)</f>
        <v>0</v>
      </c>
      <c r="BJ78" s="60">
        <f t="shared" si="24"/>
        <v>102</v>
      </c>
      <c r="BK78" s="60">
        <f>SUMIFS(Inventory!$L:$L,Inventory!$G:$G,12,Inventory!$J:$J,List!B78)</f>
        <v>0</v>
      </c>
    </row>
    <row r="79" spans="1:63" x14ac:dyDescent="0.25">
      <c r="A79" s="56">
        <f t="shared" si="25"/>
        <v>78</v>
      </c>
      <c r="B79" s="57" t="s">
        <v>114</v>
      </c>
      <c r="C79" s="58" t="str">
        <f>IFERROR(VLOOKUP(B79,Config!$A:$B,2,0),"")</f>
        <v>Nozzle 4106</v>
      </c>
      <c r="D79" s="64">
        <f>E79*'Exchange rate'!$C$2</f>
        <v>2562774.8355999999</v>
      </c>
      <c r="E79" s="65">
        <v>110.54</v>
      </c>
      <c r="F79" s="58" t="str">
        <f>IFERROR(VLOOKUP(B79,Config!$A:$D,4,0),"")</f>
        <v>ASM</v>
      </c>
      <c r="G79" s="58" t="str">
        <f>IFERROR(VLOOKUP(B79,Config!$A:$E,5,0),"")</f>
        <v>ASM</v>
      </c>
      <c r="H79" s="58" t="str">
        <f>IFERROR(VLOOKUP(B79,Config!$A:$F,6,0),"")</f>
        <v>03102459-01</v>
      </c>
      <c r="I79" s="58">
        <v>6</v>
      </c>
      <c r="J79" s="58" t="str">
        <f>IFERROR(VLOOKUP(B79,Config!$A:$G,7,),"")</f>
        <v>Pac</v>
      </c>
      <c r="K79" s="56" t="s">
        <v>556</v>
      </c>
      <c r="L79" s="59">
        <f>IFERROR(VLOOKUP(B79,Config!$A:$C,3,0),"")</f>
        <v>0</v>
      </c>
      <c r="M79" s="56"/>
      <c r="N79" s="56">
        <v>15</v>
      </c>
      <c r="O79" s="60">
        <f>SUMIFS(Inventory!$L:$L,Inventory!$G:$G,2020.12,Inventory!$J:$J,List!B79)</f>
        <v>25</v>
      </c>
      <c r="P79" s="60">
        <f>SUMIFS(Receive!L:L,Receive!C:C,1,Receive!J:J,List!B79)</f>
        <v>6</v>
      </c>
      <c r="Q79" s="60">
        <f>SUMIFS(Delivery!K:K,Delivery!C:C,1,Delivery!I:I,List!B79)</f>
        <v>0</v>
      </c>
      <c r="R79" s="60">
        <f t="shared" si="13"/>
        <v>31</v>
      </c>
      <c r="S79" s="60">
        <f>SUMIFS(Inventory!$L:$L,Inventory!$G:$G,1,Inventory!$J:$J,List!B79)</f>
        <v>31</v>
      </c>
      <c r="T79" s="60">
        <f>SUMIFS(Receive!L:L,Receive!C:C,2,Receive!J:J,List!B79)</f>
        <v>0</v>
      </c>
      <c r="U79" s="60">
        <f>SUMIFS(Delivery!K:K,Delivery!C:C,2,Delivery!I:I,List!B79)</f>
        <v>0</v>
      </c>
      <c r="V79" s="60">
        <f t="shared" si="14"/>
        <v>31</v>
      </c>
      <c r="W79" s="60">
        <f>SUMIFS(Inventory!$L:$L,Inventory!$G:$G,2,Inventory!$J:$J,List!B79)</f>
        <v>31</v>
      </c>
      <c r="X79" s="60">
        <f>SUMIFS(Receive!L:L,Receive!C:C,3,Receive!J:J,List!B79)</f>
        <v>9</v>
      </c>
      <c r="Y79" s="60">
        <f>SUMIFS(Delivery!K:K,Delivery!C:C,3,Delivery!I:I,List!B79)</f>
        <v>0</v>
      </c>
      <c r="Z79" s="60">
        <f t="shared" si="15"/>
        <v>40</v>
      </c>
      <c r="AA79" s="60">
        <f>SUMIFS(Inventory!$L:$L,Inventory!$G:$G,3,Inventory!$J:$J,List!B79)</f>
        <v>40</v>
      </c>
      <c r="AB79" s="60">
        <f>SUMIFS(Receive!L:L,Receive!C:C,4,Receive!J:J,List!B79)</f>
        <v>0</v>
      </c>
      <c r="AC79" s="60">
        <f>SUMIFS(Delivery!K:K,Delivery!C:C,4,Delivery!I:I,List!B79)</f>
        <v>0</v>
      </c>
      <c r="AD79" s="60">
        <f t="shared" si="16"/>
        <v>40</v>
      </c>
      <c r="AE79" s="60">
        <f>SUMIFS(Inventory!$L:$L,Inventory!$G:$G,4,Inventory!$J:$J,List!B79)</f>
        <v>40</v>
      </c>
      <c r="AF79" s="60">
        <f>SUMIFS(Receive!$L:$L,Receive!$C:$C,5,Receive!$J:$J,List!B79)</f>
        <v>0</v>
      </c>
      <c r="AG79" s="60">
        <f>SUMIFS(Delivery!$K:$K,Delivery!$C:$C,5,Delivery!$I:$I,List!B79)</f>
        <v>0</v>
      </c>
      <c r="AH79" s="60">
        <f t="shared" si="17"/>
        <v>40</v>
      </c>
      <c r="AI79" s="60">
        <f>SUMIFS(Inventory!$L:$L,Inventory!$G:$G,5,Inventory!$J:$J,List!B79)</f>
        <v>40</v>
      </c>
      <c r="AJ79" s="60">
        <f>SUMIFS(Receive!$L:$L,Receive!$C:$C,6,Receive!$J:$J,List!B79)</f>
        <v>0</v>
      </c>
      <c r="AK79" s="60">
        <f>SUMIFS(Delivery!$K:$K,Delivery!$C:$C,6,Delivery!$I:$I,List!B79)</f>
        <v>0</v>
      </c>
      <c r="AL79" s="60">
        <f t="shared" si="18"/>
        <v>40</v>
      </c>
      <c r="AM79" s="60">
        <f>SUMIFS(Inventory!$L:$L,Inventory!$G:$G,6,Inventory!$J:$J,List!B79)</f>
        <v>0</v>
      </c>
      <c r="AN79" s="60">
        <f>SUMIFS(Receive!$L:$L,Receive!$C:$C,7,Receive!$J:$J,List!B79)</f>
        <v>0</v>
      </c>
      <c r="AO79" s="60">
        <f>SUMIFS(Delivery!$K:$K,Delivery!$C:$C,7,Delivery!$I:$I,List!B79)</f>
        <v>0</v>
      </c>
      <c r="AP79" s="60">
        <f t="shared" si="19"/>
        <v>40</v>
      </c>
      <c r="AQ79" s="60">
        <f>SUMIFS(Inventory!$L:$L,Inventory!$G:$G,7,Inventory!$J:$J,List!B79)</f>
        <v>0</v>
      </c>
      <c r="AR79" s="60">
        <f>SUMIFS(Receive!$L:$L,Receive!$C:$C,8,Receive!$J:$J,List!B79)</f>
        <v>0</v>
      </c>
      <c r="AS79" s="60">
        <f>SUMIFS(Delivery!$K:$K,Delivery!$C:$C,8,Delivery!$I:$I,List!B79)</f>
        <v>0</v>
      </c>
      <c r="AT79" s="60">
        <f t="shared" si="20"/>
        <v>40</v>
      </c>
      <c r="AU79" s="60">
        <f>SUMIFS(Inventory!$L:$L,Inventory!$G:$G,8,Inventory!$J:$J,List!B79)</f>
        <v>0</v>
      </c>
      <c r="AV79" s="60">
        <f>SUMIFS(Receive!$L:$L,Receive!$C:$C,9,Receive!$J:$J,List!B79)</f>
        <v>0</v>
      </c>
      <c r="AW79" s="60">
        <f>SUMIFS(Delivery!$K:$K,Delivery!$C:$C,9,Delivery!$I:$I,List!B79)</f>
        <v>0</v>
      </c>
      <c r="AX79" s="60">
        <f t="shared" si="21"/>
        <v>40</v>
      </c>
      <c r="AY79" s="60">
        <f>SUMIFS(Inventory!$L:$L,Inventory!$G:$G,9,Inventory!$J:$J,List!B79)</f>
        <v>0</v>
      </c>
      <c r="AZ79" s="60">
        <f>SUMIFS(Receive!$L:$L,Receive!$C:$C,10,Receive!$J:$J,List!B79)</f>
        <v>0</v>
      </c>
      <c r="BA79" s="60">
        <f>SUMIFS(Delivery!$K:$K,Delivery!$C:$C,10,Delivery!$I:$I,List!B79)</f>
        <v>0</v>
      </c>
      <c r="BB79" s="60">
        <f t="shared" si="22"/>
        <v>40</v>
      </c>
      <c r="BC79" s="60">
        <f>SUMIFS(Inventory!$L:$L,Inventory!$G:$G,10,Inventory!$J:$J,List!B79)</f>
        <v>0</v>
      </c>
      <c r="BD79" s="60">
        <f>SUMIFS(Receive!$L:$L,Receive!$C:$C,11,Receive!$J:$J,List!B79)</f>
        <v>0</v>
      </c>
      <c r="BE79" s="60">
        <f>SUMIFS(Delivery!$K:$K,Delivery!$C:$C,11,Delivery!$I:$I,List!B79)</f>
        <v>0</v>
      </c>
      <c r="BF79" s="60">
        <f t="shared" si="23"/>
        <v>40</v>
      </c>
      <c r="BG79" s="60">
        <f>SUMIFS(Inventory!$L:$L,Inventory!$G:$G,11,Inventory!$J:$J,List!B79)</f>
        <v>0</v>
      </c>
      <c r="BH79" s="60">
        <f>SUMIFS(Receive!$L:$L,Receive!$C:$C,12,Receive!$J:$J,List!B79)</f>
        <v>0</v>
      </c>
      <c r="BI79" s="60">
        <f>SUMIFS(Delivery!$K:$K,Delivery!$C:$C,12,Delivery!$I:$I,List!B79)</f>
        <v>0</v>
      </c>
      <c r="BJ79" s="60">
        <f t="shared" si="24"/>
        <v>40</v>
      </c>
      <c r="BK79" s="60">
        <f>SUMIFS(Inventory!$L:$L,Inventory!$G:$G,12,Inventory!$J:$J,List!B79)</f>
        <v>0</v>
      </c>
    </row>
    <row r="80" spans="1:63" x14ac:dyDescent="0.25">
      <c r="A80" s="56">
        <f t="shared" si="25"/>
        <v>79</v>
      </c>
      <c r="B80" s="57" t="s">
        <v>115</v>
      </c>
      <c r="C80" s="58" t="str">
        <f>IFERROR(VLOOKUP(B80,Config!$A:$B,2,0),"")</f>
        <v>Nozzle 4107</v>
      </c>
      <c r="D80" s="64">
        <f>E80*'Exchange rate'!$C$2</f>
        <v>2562774.8355999999</v>
      </c>
      <c r="E80" s="65">
        <v>110.54</v>
      </c>
      <c r="F80" s="58" t="str">
        <f>IFERROR(VLOOKUP(B80,Config!$A:$D,4,0),"")</f>
        <v>ASM</v>
      </c>
      <c r="G80" s="58" t="str">
        <f>IFERROR(VLOOKUP(B80,Config!$A:$E,5,0),"")</f>
        <v>ASM</v>
      </c>
      <c r="H80" s="58" t="str">
        <f>IFERROR(VLOOKUP(B80,Config!$A:$F,6,0),"")</f>
        <v>03102344-01</v>
      </c>
      <c r="I80" s="58">
        <v>6</v>
      </c>
      <c r="J80" s="58" t="str">
        <f>IFERROR(VLOOKUP(B80,Config!$A:$G,7,),"")</f>
        <v>Pac</v>
      </c>
      <c r="K80" s="56" t="s">
        <v>556</v>
      </c>
      <c r="L80" s="59">
        <f>IFERROR(VLOOKUP(B80,Config!$A:$C,3,0),"")</f>
        <v>0</v>
      </c>
      <c r="M80" s="56"/>
      <c r="N80" s="56"/>
      <c r="O80" s="60">
        <f>SUMIFS(Inventory!$L:$L,Inventory!$G:$G,2020.12,Inventory!$J:$J,List!B80)</f>
        <v>176</v>
      </c>
      <c r="P80" s="60">
        <f>SUMIFS(Receive!L:L,Receive!C:C,1,Receive!J:J,List!B80)</f>
        <v>0</v>
      </c>
      <c r="Q80" s="60">
        <f>SUMIFS(Delivery!K:K,Delivery!C:C,1,Delivery!I:I,List!B80)</f>
        <v>0</v>
      </c>
      <c r="R80" s="60">
        <f t="shared" si="13"/>
        <v>176</v>
      </c>
      <c r="S80" s="60">
        <f>SUMIFS(Inventory!$L:$L,Inventory!$G:$G,1,Inventory!$J:$J,List!B80)</f>
        <v>176</v>
      </c>
      <c r="T80" s="60">
        <f>SUMIFS(Receive!L:L,Receive!C:C,2,Receive!J:J,List!B80)</f>
        <v>0</v>
      </c>
      <c r="U80" s="60">
        <f>SUMIFS(Delivery!K:K,Delivery!C:C,2,Delivery!I:I,List!B80)</f>
        <v>0</v>
      </c>
      <c r="V80" s="60">
        <f t="shared" si="14"/>
        <v>176</v>
      </c>
      <c r="W80" s="60">
        <f>SUMIFS(Inventory!$L:$L,Inventory!$G:$G,2,Inventory!$J:$J,List!B80)</f>
        <v>176</v>
      </c>
      <c r="X80" s="60">
        <f>SUMIFS(Receive!L:L,Receive!C:C,3,Receive!J:J,List!B80)</f>
        <v>0</v>
      </c>
      <c r="Y80" s="60">
        <f>SUMIFS(Delivery!K:K,Delivery!C:C,3,Delivery!I:I,List!B80)</f>
        <v>0</v>
      </c>
      <c r="Z80" s="60">
        <f t="shared" si="15"/>
        <v>176</v>
      </c>
      <c r="AA80" s="60">
        <f>SUMIFS(Inventory!$L:$L,Inventory!$G:$G,3,Inventory!$J:$J,List!B80)</f>
        <v>176</v>
      </c>
      <c r="AB80" s="60">
        <f>SUMIFS(Receive!L:L,Receive!C:C,4,Receive!J:J,List!B80)</f>
        <v>0</v>
      </c>
      <c r="AC80" s="60">
        <f>SUMIFS(Delivery!K:K,Delivery!C:C,4,Delivery!I:I,List!B80)</f>
        <v>0</v>
      </c>
      <c r="AD80" s="60">
        <f t="shared" si="16"/>
        <v>176</v>
      </c>
      <c r="AE80" s="60">
        <f>SUMIFS(Inventory!$L:$L,Inventory!$G:$G,4,Inventory!$J:$J,List!B80)</f>
        <v>176</v>
      </c>
      <c r="AF80" s="60">
        <f>SUMIFS(Receive!$L:$L,Receive!$C:$C,5,Receive!$J:$J,List!B80)</f>
        <v>0</v>
      </c>
      <c r="AG80" s="60">
        <f>SUMIFS(Delivery!$K:$K,Delivery!$C:$C,5,Delivery!$I:$I,List!B80)</f>
        <v>0</v>
      </c>
      <c r="AH80" s="60">
        <f t="shared" si="17"/>
        <v>176</v>
      </c>
      <c r="AI80" s="60">
        <f>SUMIFS(Inventory!$L:$L,Inventory!$G:$G,5,Inventory!$J:$J,List!B80)</f>
        <v>176</v>
      </c>
      <c r="AJ80" s="60">
        <f>SUMIFS(Receive!$L:$L,Receive!$C:$C,6,Receive!$J:$J,List!B80)</f>
        <v>0</v>
      </c>
      <c r="AK80" s="60">
        <f>SUMIFS(Delivery!$K:$K,Delivery!$C:$C,6,Delivery!$I:$I,List!B80)</f>
        <v>0</v>
      </c>
      <c r="AL80" s="60">
        <f t="shared" si="18"/>
        <v>176</v>
      </c>
      <c r="AM80" s="60">
        <f>SUMIFS(Inventory!$L:$L,Inventory!$G:$G,6,Inventory!$J:$J,List!B80)</f>
        <v>0</v>
      </c>
      <c r="AN80" s="60">
        <f>SUMIFS(Receive!$L:$L,Receive!$C:$C,7,Receive!$J:$J,List!B80)</f>
        <v>0</v>
      </c>
      <c r="AO80" s="60">
        <f>SUMIFS(Delivery!$K:$K,Delivery!$C:$C,7,Delivery!$I:$I,List!B80)</f>
        <v>0</v>
      </c>
      <c r="AP80" s="60">
        <f t="shared" si="19"/>
        <v>176</v>
      </c>
      <c r="AQ80" s="60">
        <f>SUMIFS(Inventory!$L:$L,Inventory!$G:$G,7,Inventory!$J:$J,List!B80)</f>
        <v>0</v>
      </c>
      <c r="AR80" s="60">
        <f>SUMIFS(Receive!$L:$L,Receive!$C:$C,8,Receive!$J:$J,List!B80)</f>
        <v>0</v>
      </c>
      <c r="AS80" s="60">
        <f>SUMIFS(Delivery!$K:$K,Delivery!$C:$C,8,Delivery!$I:$I,List!B80)</f>
        <v>0</v>
      </c>
      <c r="AT80" s="60">
        <f t="shared" si="20"/>
        <v>176</v>
      </c>
      <c r="AU80" s="60">
        <f>SUMIFS(Inventory!$L:$L,Inventory!$G:$G,8,Inventory!$J:$J,List!B80)</f>
        <v>0</v>
      </c>
      <c r="AV80" s="60">
        <f>SUMIFS(Receive!$L:$L,Receive!$C:$C,9,Receive!$J:$J,List!B80)</f>
        <v>0</v>
      </c>
      <c r="AW80" s="60">
        <f>SUMIFS(Delivery!$K:$K,Delivery!$C:$C,9,Delivery!$I:$I,List!B80)</f>
        <v>0</v>
      </c>
      <c r="AX80" s="60">
        <f t="shared" si="21"/>
        <v>176</v>
      </c>
      <c r="AY80" s="60">
        <f>SUMIFS(Inventory!$L:$L,Inventory!$G:$G,9,Inventory!$J:$J,List!B80)</f>
        <v>0</v>
      </c>
      <c r="AZ80" s="60">
        <f>SUMIFS(Receive!$L:$L,Receive!$C:$C,10,Receive!$J:$J,List!B80)</f>
        <v>0</v>
      </c>
      <c r="BA80" s="60">
        <f>SUMIFS(Delivery!$K:$K,Delivery!$C:$C,10,Delivery!$I:$I,List!B80)</f>
        <v>0</v>
      </c>
      <c r="BB80" s="60">
        <f t="shared" si="22"/>
        <v>176</v>
      </c>
      <c r="BC80" s="60">
        <f>SUMIFS(Inventory!$L:$L,Inventory!$G:$G,10,Inventory!$J:$J,List!B80)</f>
        <v>0</v>
      </c>
      <c r="BD80" s="60">
        <f>SUMIFS(Receive!$L:$L,Receive!$C:$C,11,Receive!$J:$J,List!B80)</f>
        <v>0</v>
      </c>
      <c r="BE80" s="60">
        <f>SUMIFS(Delivery!$K:$K,Delivery!$C:$C,11,Delivery!$I:$I,List!B80)</f>
        <v>0</v>
      </c>
      <c r="BF80" s="60">
        <f t="shared" si="23"/>
        <v>176</v>
      </c>
      <c r="BG80" s="60">
        <f>SUMIFS(Inventory!$L:$L,Inventory!$G:$G,11,Inventory!$J:$J,List!B80)</f>
        <v>0</v>
      </c>
      <c r="BH80" s="60">
        <f>SUMIFS(Receive!$L:$L,Receive!$C:$C,12,Receive!$J:$J,List!B80)</f>
        <v>0</v>
      </c>
      <c r="BI80" s="60">
        <f>SUMIFS(Delivery!$K:$K,Delivery!$C:$C,12,Delivery!$I:$I,List!B80)</f>
        <v>0</v>
      </c>
      <c r="BJ80" s="60">
        <f t="shared" si="24"/>
        <v>176</v>
      </c>
      <c r="BK80" s="60">
        <f>SUMIFS(Inventory!$L:$L,Inventory!$G:$G,12,Inventory!$J:$J,List!B80)</f>
        <v>0</v>
      </c>
    </row>
    <row r="81" spans="1:63" x14ac:dyDescent="0.25">
      <c r="A81" s="56">
        <f t="shared" si="25"/>
        <v>80</v>
      </c>
      <c r="B81" s="57" t="s">
        <v>116</v>
      </c>
      <c r="C81" s="58" t="str">
        <f>IFERROR(VLOOKUP(B81,Config!$A:$B,2,0),"")</f>
        <v>Nozzle 4108</v>
      </c>
      <c r="D81" s="64">
        <f>E81*'Exchange rate'!$C$2</f>
        <v>2595464.4730000002</v>
      </c>
      <c r="E81" s="65">
        <v>111.95</v>
      </c>
      <c r="F81" s="58" t="str">
        <f>IFERROR(VLOOKUP(B81,Config!$A:$D,4,0),"")</f>
        <v>ASM</v>
      </c>
      <c r="G81" s="58" t="str">
        <f>IFERROR(VLOOKUP(B81,Config!$A:$E,5,0),"")</f>
        <v>ASM</v>
      </c>
      <c r="H81" s="58" t="str">
        <f>IFERROR(VLOOKUP(B81,Config!$A:$F,6,0),"")</f>
        <v>03103544-01</v>
      </c>
      <c r="I81" s="58">
        <v>6</v>
      </c>
      <c r="J81" s="58" t="str">
        <f>IFERROR(VLOOKUP(B81,Config!$A:$G,7,),"")</f>
        <v>Pac</v>
      </c>
      <c r="K81" s="56" t="s">
        <v>556</v>
      </c>
      <c r="L81" s="59">
        <f>IFERROR(VLOOKUP(B81,Config!$A:$C,3,0),"")</f>
        <v>0</v>
      </c>
      <c r="M81" s="56"/>
      <c r="N81" s="56">
        <v>30</v>
      </c>
      <c r="O81" s="60">
        <f>SUMIFS(Inventory!$L:$L,Inventory!$G:$G,2020.12,Inventory!$J:$J,List!B81)</f>
        <v>14</v>
      </c>
      <c r="P81" s="60">
        <f>SUMIFS(Receive!L:L,Receive!C:C,1,Receive!J:J,List!B81)</f>
        <v>72</v>
      </c>
      <c r="Q81" s="60">
        <f>SUMIFS(Delivery!K:K,Delivery!C:C,1,Delivery!I:I,List!B81)</f>
        <v>0</v>
      </c>
      <c r="R81" s="60">
        <f t="shared" si="13"/>
        <v>86</v>
      </c>
      <c r="S81" s="60">
        <f>SUMIFS(Inventory!$L:$L,Inventory!$G:$G,1,Inventory!$J:$J,List!B81)</f>
        <v>86</v>
      </c>
      <c r="T81" s="60">
        <f>SUMIFS(Receive!L:L,Receive!C:C,2,Receive!J:J,List!B81)</f>
        <v>8</v>
      </c>
      <c r="U81" s="60">
        <f>SUMIFS(Delivery!K:K,Delivery!C:C,2,Delivery!I:I,List!B81)</f>
        <v>14</v>
      </c>
      <c r="V81" s="60">
        <f t="shared" si="14"/>
        <v>80</v>
      </c>
      <c r="W81" s="60">
        <f>SUMIFS(Inventory!$L:$L,Inventory!$G:$G,2,Inventory!$J:$J,List!B81)</f>
        <v>80</v>
      </c>
      <c r="X81" s="60">
        <f>SUMIFS(Receive!L:L,Receive!C:C,3,Receive!J:J,List!B81)</f>
        <v>10</v>
      </c>
      <c r="Y81" s="60">
        <f>SUMIFS(Delivery!K:K,Delivery!C:C,3,Delivery!I:I,List!B81)</f>
        <v>7</v>
      </c>
      <c r="Z81" s="60">
        <f t="shared" si="15"/>
        <v>83</v>
      </c>
      <c r="AA81" s="60">
        <f>SUMIFS(Inventory!$L:$L,Inventory!$G:$G,3,Inventory!$J:$J,List!B81)</f>
        <v>83</v>
      </c>
      <c r="AB81" s="60">
        <f>SUMIFS(Receive!L:L,Receive!C:C,4,Receive!J:J,List!B81)</f>
        <v>0</v>
      </c>
      <c r="AC81" s="60">
        <f>SUMIFS(Delivery!K:K,Delivery!C:C,4,Delivery!I:I,List!B81)</f>
        <v>23</v>
      </c>
      <c r="AD81" s="60">
        <f t="shared" si="16"/>
        <v>60</v>
      </c>
      <c r="AE81" s="60">
        <f>SUMIFS(Inventory!$L:$L,Inventory!$G:$G,4,Inventory!$J:$J,List!B81)</f>
        <v>60</v>
      </c>
      <c r="AF81" s="60">
        <f>SUMIFS(Receive!$L:$L,Receive!$C:$C,5,Receive!$J:$J,List!B81)</f>
        <v>0</v>
      </c>
      <c r="AG81" s="60">
        <f>SUMIFS(Delivery!$K:$K,Delivery!$C:$C,5,Delivery!$I:$I,List!B81)</f>
        <v>30</v>
      </c>
      <c r="AH81" s="60">
        <f t="shared" si="17"/>
        <v>30</v>
      </c>
      <c r="AI81" s="60">
        <f>SUMIFS(Inventory!$L:$L,Inventory!$G:$G,5,Inventory!$J:$J,List!B81)</f>
        <v>30</v>
      </c>
      <c r="AJ81" s="60">
        <f>SUMIFS(Receive!$L:$L,Receive!$C:$C,6,Receive!$J:$J,List!B81)</f>
        <v>0</v>
      </c>
      <c r="AK81" s="60">
        <f>SUMIFS(Delivery!$K:$K,Delivery!$C:$C,6,Delivery!$I:$I,List!B81)</f>
        <v>0</v>
      </c>
      <c r="AL81" s="60">
        <f t="shared" si="18"/>
        <v>30</v>
      </c>
      <c r="AM81" s="60">
        <f>SUMIFS(Inventory!$L:$L,Inventory!$G:$G,6,Inventory!$J:$J,List!B81)</f>
        <v>0</v>
      </c>
      <c r="AN81" s="60">
        <f>SUMIFS(Receive!$L:$L,Receive!$C:$C,7,Receive!$J:$J,List!B81)</f>
        <v>0</v>
      </c>
      <c r="AO81" s="60">
        <f>SUMIFS(Delivery!$K:$K,Delivery!$C:$C,7,Delivery!$I:$I,List!B81)</f>
        <v>0</v>
      </c>
      <c r="AP81" s="60">
        <f t="shared" si="19"/>
        <v>30</v>
      </c>
      <c r="AQ81" s="60">
        <f>SUMIFS(Inventory!$L:$L,Inventory!$G:$G,7,Inventory!$J:$J,List!B81)</f>
        <v>0</v>
      </c>
      <c r="AR81" s="60">
        <f>SUMIFS(Receive!$L:$L,Receive!$C:$C,8,Receive!$J:$J,List!B81)</f>
        <v>0</v>
      </c>
      <c r="AS81" s="60">
        <f>SUMIFS(Delivery!$K:$K,Delivery!$C:$C,8,Delivery!$I:$I,List!B81)</f>
        <v>0</v>
      </c>
      <c r="AT81" s="60">
        <f t="shared" si="20"/>
        <v>30</v>
      </c>
      <c r="AU81" s="60">
        <f>SUMIFS(Inventory!$L:$L,Inventory!$G:$G,8,Inventory!$J:$J,List!B81)</f>
        <v>0</v>
      </c>
      <c r="AV81" s="60">
        <f>SUMIFS(Receive!$L:$L,Receive!$C:$C,9,Receive!$J:$J,List!B81)</f>
        <v>0</v>
      </c>
      <c r="AW81" s="60">
        <f>SUMIFS(Delivery!$K:$K,Delivery!$C:$C,9,Delivery!$I:$I,List!B81)</f>
        <v>0</v>
      </c>
      <c r="AX81" s="60">
        <f t="shared" si="21"/>
        <v>30</v>
      </c>
      <c r="AY81" s="60">
        <f>SUMIFS(Inventory!$L:$L,Inventory!$G:$G,9,Inventory!$J:$J,List!B81)</f>
        <v>0</v>
      </c>
      <c r="AZ81" s="60">
        <f>SUMIFS(Receive!$L:$L,Receive!$C:$C,10,Receive!$J:$J,List!B81)</f>
        <v>0</v>
      </c>
      <c r="BA81" s="60">
        <f>SUMIFS(Delivery!$K:$K,Delivery!$C:$C,10,Delivery!$I:$I,List!B81)</f>
        <v>0</v>
      </c>
      <c r="BB81" s="60">
        <f t="shared" si="22"/>
        <v>30</v>
      </c>
      <c r="BC81" s="60">
        <f>SUMIFS(Inventory!$L:$L,Inventory!$G:$G,10,Inventory!$J:$J,List!B81)</f>
        <v>0</v>
      </c>
      <c r="BD81" s="60">
        <f>SUMIFS(Receive!$L:$L,Receive!$C:$C,11,Receive!$J:$J,List!B81)</f>
        <v>0</v>
      </c>
      <c r="BE81" s="60">
        <f>SUMIFS(Delivery!$K:$K,Delivery!$C:$C,11,Delivery!$I:$I,List!B81)</f>
        <v>0</v>
      </c>
      <c r="BF81" s="60">
        <f t="shared" si="23"/>
        <v>30</v>
      </c>
      <c r="BG81" s="60">
        <f>SUMIFS(Inventory!$L:$L,Inventory!$G:$G,11,Inventory!$J:$J,List!B81)</f>
        <v>0</v>
      </c>
      <c r="BH81" s="60">
        <f>SUMIFS(Receive!$L:$L,Receive!$C:$C,12,Receive!$J:$J,List!B81)</f>
        <v>0</v>
      </c>
      <c r="BI81" s="60">
        <f>SUMIFS(Delivery!$K:$K,Delivery!$C:$C,12,Delivery!$I:$I,List!B81)</f>
        <v>0</v>
      </c>
      <c r="BJ81" s="60">
        <f t="shared" si="24"/>
        <v>30</v>
      </c>
      <c r="BK81" s="60">
        <f>SUMIFS(Inventory!$L:$L,Inventory!$G:$G,12,Inventory!$J:$J,List!B81)</f>
        <v>0</v>
      </c>
    </row>
    <row r="82" spans="1:63" x14ac:dyDescent="0.25">
      <c r="A82" s="56">
        <f t="shared" si="25"/>
        <v>81</v>
      </c>
      <c r="B82" s="57" t="s">
        <v>117</v>
      </c>
      <c r="C82" s="58" t="str">
        <f>IFERROR(VLOOKUP(B82,Config!$A:$B,2,0),"")</f>
        <v>Nozzle 4109</v>
      </c>
      <c r="D82" s="64">
        <f>E82*'Exchange rate'!$C$2</f>
        <v>2595464.4730000002</v>
      </c>
      <c r="E82" s="65">
        <v>111.95</v>
      </c>
      <c r="F82" s="58" t="str">
        <f>IFERROR(VLOOKUP(B82,Config!$A:$D,4,0),"")</f>
        <v>ASM</v>
      </c>
      <c r="G82" s="58" t="str">
        <f>IFERROR(VLOOKUP(B82,Config!$A:$E,5,0),"")</f>
        <v>ASM</v>
      </c>
      <c r="H82" s="58" t="str">
        <f>IFERROR(VLOOKUP(B82,Config!$A:$F,6,0),"")</f>
        <v>03103553-01</v>
      </c>
      <c r="I82" s="58">
        <v>6</v>
      </c>
      <c r="J82" s="58" t="str">
        <f>IFERROR(VLOOKUP(B82,Config!$A:$G,7,),"")</f>
        <v>Pac</v>
      </c>
      <c r="K82" s="56" t="s">
        <v>556</v>
      </c>
      <c r="L82" s="59">
        <f>IFERROR(VLOOKUP(B82,Config!$A:$C,3,0),"")</f>
        <v>0</v>
      </c>
      <c r="M82" s="56"/>
      <c r="N82" s="56"/>
      <c r="O82" s="60">
        <f>SUMIFS(Inventory!$L:$L,Inventory!$G:$G,2020.12,Inventory!$J:$J,List!B82)</f>
        <v>109</v>
      </c>
      <c r="P82" s="60">
        <f>SUMIFS(Receive!L:L,Receive!C:C,1,Receive!J:J,List!B82)</f>
        <v>0</v>
      </c>
      <c r="Q82" s="60">
        <f>SUMIFS(Delivery!K:K,Delivery!C:C,1,Delivery!I:I,List!B82)</f>
        <v>0</v>
      </c>
      <c r="R82" s="60">
        <f t="shared" si="13"/>
        <v>109</v>
      </c>
      <c r="S82" s="60">
        <f>SUMIFS(Inventory!$L:$L,Inventory!$G:$G,1,Inventory!$J:$J,List!B82)</f>
        <v>109</v>
      </c>
      <c r="T82" s="60">
        <f>SUMIFS(Receive!L:L,Receive!C:C,2,Receive!J:J,List!B82)</f>
        <v>0</v>
      </c>
      <c r="U82" s="60">
        <f>SUMIFS(Delivery!K:K,Delivery!C:C,2,Delivery!I:I,List!B82)</f>
        <v>0</v>
      </c>
      <c r="V82" s="60">
        <f t="shared" si="14"/>
        <v>109</v>
      </c>
      <c r="W82" s="60">
        <f>SUMIFS(Inventory!$L:$L,Inventory!$G:$G,2,Inventory!$J:$J,List!B82)</f>
        <v>109</v>
      </c>
      <c r="X82" s="60">
        <f>SUMIFS(Receive!L:L,Receive!C:C,3,Receive!J:J,List!B82)</f>
        <v>0</v>
      </c>
      <c r="Y82" s="60">
        <f>SUMIFS(Delivery!K:K,Delivery!C:C,3,Delivery!I:I,List!B82)</f>
        <v>0</v>
      </c>
      <c r="Z82" s="60">
        <f t="shared" si="15"/>
        <v>109</v>
      </c>
      <c r="AA82" s="60">
        <f>SUMIFS(Inventory!$L:$L,Inventory!$G:$G,3,Inventory!$J:$J,List!B82)</f>
        <v>109</v>
      </c>
      <c r="AB82" s="60">
        <f>SUMIFS(Receive!L:L,Receive!C:C,4,Receive!J:J,List!B82)</f>
        <v>0</v>
      </c>
      <c r="AC82" s="60">
        <f>SUMIFS(Delivery!K:K,Delivery!C:C,4,Delivery!I:I,List!B82)</f>
        <v>0</v>
      </c>
      <c r="AD82" s="60">
        <f t="shared" si="16"/>
        <v>109</v>
      </c>
      <c r="AE82" s="60">
        <f>SUMIFS(Inventory!$L:$L,Inventory!$G:$G,4,Inventory!$J:$J,List!B82)</f>
        <v>109</v>
      </c>
      <c r="AF82" s="60">
        <f>SUMIFS(Receive!$L:$L,Receive!$C:$C,5,Receive!$J:$J,List!B82)</f>
        <v>0</v>
      </c>
      <c r="AG82" s="60">
        <f>SUMIFS(Delivery!$K:$K,Delivery!$C:$C,5,Delivery!$I:$I,List!B82)</f>
        <v>10</v>
      </c>
      <c r="AH82" s="60">
        <f t="shared" si="17"/>
        <v>99</v>
      </c>
      <c r="AI82" s="60">
        <f>SUMIFS(Inventory!$L:$L,Inventory!$G:$G,5,Inventory!$J:$J,List!B82)</f>
        <v>109</v>
      </c>
      <c r="AJ82" s="60">
        <f>SUMIFS(Receive!$L:$L,Receive!$C:$C,6,Receive!$J:$J,List!B82)</f>
        <v>0</v>
      </c>
      <c r="AK82" s="60">
        <f>SUMIFS(Delivery!$K:$K,Delivery!$C:$C,6,Delivery!$I:$I,List!B82)</f>
        <v>0</v>
      </c>
      <c r="AL82" s="60">
        <f t="shared" si="18"/>
        <v>99</v>
      </c>
      <c r="AM82" s="60">
        <f>SUMIFS(Inventory!$L:$L,Inventory!$G:$G,6,Inventory!$J:$J,List!B82)</f>
        <v>0</v>
      </c>
      <c r="AN82" s="60">
        <f>SUMIFS(Receive!$L:$L,Receive!$C:$C,7,Receive!$J:$J,List!B82)</f>
        <v>0</v>
      </c>
      <c r="AO82" s="60">
        <f>SUMIFS(Delivery!$K:$K,Delivery!$C:$C,7,Delivery!$I:$I,List!B82)</f>
        <v>0</v>
      </c>
      <c r="AP82" s="60">
        <f t="shared" si="19"/>
        <v>99</v>
      </c>
      <c r="AQ82" s="60">
        <f>SUMIFS(Inventory!$L:$L,Inventory!$G:$G,7,Inventory!$J:$J,List!B82)</f>
        <v>0</v>
      </c>
      <c r="AR82" s="60">
        <f>SUMIFS(Receive!$L:$L,Receive!$C:$C,8,Receive!$J:$J,List!B82)</f>
        <v>0</v>
      </c>
      <c r="AS82" s="60">
        <f>SUMIFS(Delivery!$K:$K,Delivery!$C:$C,8,Delivery!$I:$I,List!B82)</f>
        <v>0</v>
      </c>
      <c r="AT82" s="60">
        <f t="shared" si="20"/>
        <v>99</v>
      </c>
      <c r="AU82" s="60">
        <f>SUMIFS(Inventory!$L:$L,Inventory!$G:$G,8,Inventory!$J:$J,List!B82)</f>
        <v>0</v>
      </c>
      <c r="AV82" s="60">
        <f>SUMIFS(Receive!$L:$L,Receive!$C:$C,9,Receive!$J:$J,List!B82)</f>
        <v>0</v>
      </c>
      <c r="AW82" s="60">
        <f>SUMIFS(Delivery!$K:$K,Delivery!$C:$C,9,Delivery!$I:$I,List!B82)</f>
        <v>0</v>
      </c>
      <c r="AX82" s="60">
        <f t="shared" si="21"/>
        <v>99</v>
      </c>
      <c r="AY82" s="60">
        <f>SUMIFS(Inventory!$L:$L,Inventory!$G:$G,9,Inventory!$J:$J,List!B82)</f>
        <v>0</v>
      </c>
      <c r="AZ82" s="60">
        <f>SUMIFS(Receive!$L:$L,Receive!$C:$C,10,Receive!$J:$J,List!B82)</f>
        <v>0</v>
      </c>
      <c r="BA82" s="60">
        <f>SUMIFS(Delivery!$K:$K,Delivery!$C:$C,10,Delivery!$I:$I,List!B82)</f>
        <v>0</v>
      </c>
      <c r="BB82" s="60">
        <f t="shared" si="22"/>
        <v>99</v>
      </c>
      <c r="BC82" s="60">
        <f>SUMIFS(Inventory!$L:$L,Inventory!$G:$G,10,Inventory!$J:$J,List!B82)</f>
        <v>0</v>
      </c>
      <c r="BD82" s="60">
        <f>SUMIFS(Receive!$L:$L,Receive!$C:$C,11,Receive!$J:$J,List!B82)</f>
        <v>0</v>
      </c>
      <c r="BE82" s="60">
        <f>SUMIFS(Delivery!$K:$K,Delivery!$C:$C,11,Delivery!$I:$I,List!B82)</f>
        <v>0</v>
      </c>
      <c r="BF82" s="60">
        <f t="shared" si="23"/>
        <v>99</v>
      </c>
      <c r="BG82" s="60">
        <f>SUMIFS(Inventory!$L:$L,Inventory!$G:$G,11,Inventory!$J:$J,List!B82)</f>
        <v>0</v>
      </c>
      <c r="BH82" s="60">
        <f>SUMIFS(Receive!$L:$L,Receive!$C:$C,12,Receive!$J:$J,List!B82)</f>
        <v>0</v>
      </c>
      <c r="BI82" s="60">
        <f>SUMIFS(Delivery!$K:$K,Delivery!$C:$C,12,Delivery!$I:$I,List!B82)</f>
        <v>0</v>
      </c>
      <c r="BJ82" s="60">
        <f t="shared" si="24"/>
        <v>99</v>
      </c>
      <c r="BK82" s="60">
        <f>SUMIFS(Inventory!$L:$L,Inventory!$G:$G,12,Inventory!$J:$J,List!B82)</f>
        <v>0</v>
      </c>
    </row>
    <row r="83" spans="1:63" x14ac:dyDescent="0.25">
      <c r="A83" s="56">
        <f t="shared" si="25"/>
        <v>82</v>
      </c>
      <c r="B83" s="57" t="s">
        <v>118</v>
      </c>
      <c r="C83" s="58" t="str">
        <f>IFERROR(VLOOKUP(B83,Config!$A:$B,2,0),"")</f>
        <v>Nozzle 4110</v>
      </c>
      <c r="D83" s="64">
        <f>E83*'Exchange rate'!$C$2</f>
        <v>2226141.1228</v>
      </c>
      <c r="E83" s="65">
        <v>96.02</v>
      </c>
      <c r="F83" s="58" t="str">
        <f>IFERROR(VLOOKUP(B83,Config!$A:$D,4,0),"")</f>
        <v>ASM</v>
      </c>
      <c r="G83" s="58" t="str">
        <f>IFERROR(VLOOKUP(B83,Config!$A:$E,5,0),"")</f>
        <v>ASM</v>
      </c>
      <c r="H83" s="58" t="str">
        <f>IFERROR(VLOOKUP(B83,Config!$A:$F,6,0),"")</f>
        <v>03115853-01</v>
      </c>
      <c r="I83" s="58">
        <v>6</v>
      </c>
      <c r="J83" s="58" t="str">
        <f>IFERROR(VLOOKUP(B83,Config!$A:$G,7,),"")</f>
        <v>Pac</v>
      </c>
      <c r="K83" s="56" t="s">
        <v>556</v>
      </c>
      <c r="L83" s="59">
        <f>IFERROR(VLOOKUP(B83,Config!$A:$C,3,0),"")</f>
        <v>0</v>
      </c>
      <c r="M83" s="56"/>
      <c r="N83" s="56"/>
      <c r="O83" s="60">
        <f>SUMIFS(Inventory!$L:$L,Inventory!$G:$G,2020.12,Inventory!$J:$J,List!B83)</f>
        <v>23</v>
      </c>
      <c r="P83" s="60">
        <f>SUMIFS(Receive!L:L,Receive!C:C,1,Receive!J:J,List!B83)</f>
        <v>0</v>
      </c>
      <c r="Q83" s="60">
        <f>SUMIFS(Delivery!K:K,Delivery!C:C,1,Delivery!I:I,List!B83)</f>
        <v>0</v>
      </c>
      <c r="R83" s="60">
        <f t="shared" si="13"/>
        <v>23</v>
      </c>
      <c r="S83" s="60">
        <f>SUMIFS(Inventory!$L:$L,Inventory!$G:$G,1,Inventory!$J:$J,List!B83)</f>
        <v>23</v>
      </c>
      <c r="T83" s="60">
        <f>SUMIFS(Receive!L:L,Receive!C:C,2,Receive!J:J,List!B83)</f>
        <v>0</v>
      </c>
      <c r="U83" s="60">
        <f>SUMIFS(Delivery!K:K,Delivery!C:C,2,Delivery!I:I,List!B83)</f>
        <v>0</v>
      </c>
      <c r="V83" s="60">
        <f t="shared" si="14"/>
        <v>23</v>
      </c>
      <c r="W83" s="60">
        <f>SUMIFS(Inventory!$L:$L,Inventory!$G:$G,2,Inventory!$J:$J,List!B83)</f>
        <v>23</v>
      </c>
      <c r="X83" s="60">
        <f>SUMIFS(Receive!L:L,Receive!C:C,3,Receive!J:J,List!B83)</f>
        <v>0</v>
      </c>
      <c r="Y83" s="60">
        <f>SUMIFS(Delivery!K:K,Delivery!C:C,3,Delivery!I:I,List!B83)</f>
        <v>0</v>
      </c>
      <c r="Z83" s="60">
        <f t="shared" si="15"/>
        <v>23</v>
      </c>
      <c r="AA83" s="60">
        <f>SUMIFS(Inventory!$L:$L,Inventory!$G:$G,3,Inventory!$J:$J,List!B83)</f>
        <v>23</v>
      </c>
      <c r="AB83" s="60">
        <f>SUMIFS(Receive!L:L,Receive!C:C,4,Receive!J:J,List!B83)</f>
        <v>0</v>
      </c>
      <c r="AC83" s="60">
        <f>SUMIFS(Delivery!K:K,Delivery!C:C,4,Delivery!I:I,List!B83)</f>
        <v>0</v>
      </c>
      <c r="AD83" s="60">
        <f t="shared" si="16"/>
        <v>23</v>
      </c>
      <c r="AE83" s="60">
        <f>SUMIFS(Inventory!$L:$L,Inventory!$G:$G,4,Inventory!$J:$J,List!B83)</f>
        <v>23</v>
      </c>
      <c r="AF83" s="60">
        <f>SUMIFS(Receive!$L:$L,Receive!$C:$C,5,Receive!$J:$J,List!B83)</f>
        <v>0</v>
      </c>
      <c r="AG83" s="60">
        <f>SUMIFS(Delivery!$K:$K,Delivery!$C:$C,5,Delivery!$I:$I,List!B83)</f>
        <v>0</v>
      </c>
      <c r="AH83" s="60">
        <f t="shared" si="17"/>
        <v>23</v>
      </c>
      <c r="AI83" s="60">
        <f>SUMIFS(Inventory!$L:$L,Inventory!$G:$G,5,Inventory!$J:$J,List!B83)</f>
        <v>23</v>
      </c>
      <c r="AJ83" s="60">
        <f>SUMIFS(Receive!$L:$L,Receive!$C:$C,6,Receive!$J:$J,List!B83)</f>
        <v>0</v>
      </c>
      <c r="AK83" s="60">
        <f>SUMIFS(Delivery!$K:$K,Delivery!$C:$C,6,Delivery!$I:$I,List!B83)</f>
        <v>0</v>
      </c>
      <c r="AL83" s="60">
        <f t="shared" si="18"/>
        <v>23</v>
      </c>
      <c r="AM83" s="60">
        <f>SUMIFS(Inventory!$L:$L,Inventory!$G:$G,6,Inventory!$J:$J,List!B83)</f>
        <v>0</v>
      </c>
      <c r="AN83" s="60">
        <f>SUMIFS(Receive!$L:$L,Receive!$C:$C,7,Receive!$J:$J,List!B83)</f>
        <v>0</v>
      </c>
      <c r="AO83" s="60">
        <f>SUMIFS(Delivery!$K:$K,Delivery!$C:$C,7,Delivery!$I:$I,List!B83)</f>
        <v>0</v>
      </c>
      <c r="AP83" s="60">
        <f t="shared" si="19"/>
        <v>23</v>
      </c>
      <c r="AQ83" s="60">
        <f>SUMIFS(Inventory!$L:$L,Inventory!$G:$G,7,Inventory!$J:$J,List!B83)</f>
        <v>0</v>
      </c>
      <c r="AR83" s="60">
        <f>SUMIFS(Receive!$L:$L,Receive!$C:$C,8,Receive!$J:$J,List!B83)</f>
        <v>0</v>
      </c>
      <c r="AS83" s="60">
        <f>SUMIFS(Delivery!$K:$K,Delivery!$C:$C,8,Delivery!$I:$I,List!B83)</f>
        <v>0</v>
      </c>
      <c r="AT83" s="60">
        <f t="shared" si="20"/>
        <v>23</v>
      </c>
      <c r="AU83" s="60">
        <f>SUMIFS(Inventory!$L:$L,Inventory!$G:$G,8,Inventory!$J:$J,List!B83)</f>
        <v>0</v>
      </c>
      <c r="AV83" s="60">
        <f>SUMIFS(Receive!$L:$L,Receive!$C:$C,9,Receive!$J:$J,List!B83)</f>
        <v>0</v>
      </c>
      <c r="AW83" s="60">
        <f>SUMIFS(Delivery!$K:$K,Delivery!$C:$C,9,Delivery!$I:$I,List!B83)</f>
        <v>0</v>
      </c>
      <c r="AX83" s="60">
        <f t="shared" si="21"/>
        <v>23</v>
      </c>
      <c r="AY83" s="60">
        <f>SUMIFS(Inventory!$L:$L,Inventory!$G:$G,9,Inventory!$J:$J,List!B83)</f>
        <v>0</v>
      </c>
      <c r="AZ83" s="60">
        <f>SUMIFS(Receive!$L:$L,Receive!$C:$C,10,Receive!$J:$J,List!B83)</f>
        <v>0</v>
      </c>
      <c r="BA83" s="60">
        <f>SUMIFS(Delivery!$K:$K,Delivery!$C:$C,10,Delivery!$I:$I,List!B83)</f>
        <v>0</v>
      </c>
      <c r="BB83" s="60">
        <f t="shared" si="22"/>
        <v>23</v>
      </c>
      <c r="BC83" s="60">
        <f>SUMIFS(Inventory!$L:$L,Inventory!$G:$G,10,Inventory!$J:$J,List!B83)</f>
        <v>0</v>
      </c>
      <c r="BD83" s="60">
        <f>SUMIFS(Receive!$L:$L,Receive!$C:$C,11,Receive!$J:$J,List!B83)</f>
        <v>0</v>
      </c>
      <c r="BE83" s="60">
        <f>SUMIFS(Delivery!$K:$K,Delivery!$C:$C,11,Delivery!$I:$I,List!B83)</f>
        <v>0</v>
      </c>
      <c r="BF83" s="60">
        <f t="shared" si="23"/>
        <v>23</v>
      </c>
      <c r="BG83" s="60">
        <f>SUMIFS(Inventory!$L:$L,Inventory!$G:$G,11,Inventory!$J:$J,List!B83)</f>
        <v>0</v>
      </c>
      <c r="BH83" s="60">
        <f>SUMIFS(Receive!$L:$L,Receive!$C:$C,12,Receive!$J:$J,List!B83)</f>
        <v>0</v>
      </c>
      <c r="BI83" s="60">
        <f>SUMIFS(Delivery!$K:$K,Delivery!$C:$C,12,Delivery!$I:$I,List!B83)</f>
        <v>0</v>
      </c>
      <c r="BJ83" s="60">
        <f t="shared" si="24"/>
        <v>23</v>
      </c>
      <c r="BK83" s="60">
        <f>SUMIFS(Inventory!$L:$L,Inventory!$G:$G,12,Inventory!$J:$J,List!B83)</f>
        <v>0</v>
      </c>
    </row>
    <row r="84" spans="1:63" x14ac:dyDescent="0.25">
      <c r="A84" s="56">
        <f t="shared" si="25"/>
        <v>83</v>
      </c>
      <c r="B84" s="57" t="s">
        <v>119</v>
      </c>
      <c r="C84" s="58" t="str">
        <f>IFERROR(VLOOKUP(B84,Config!$A:$B,2,0),"")</f>
        <v>Nozzle 4113</v>
      </c>
      <c r="D84" s="64">
        <f>E84*'Exchange rate'!$C$2</f>
        <v>0</v>
      </c>
      <c r="E84" s="65"/>
      <c r="F84" s="58" t="str">
        <f>IFERROR(VLOOKUP(B84,Config!$A:$D,4,0),"")</f>
        <v>ASM</v>
      </c>
      <c r="G84" s="58" t="str">
        <f>IFERROR(VLOOKUP(B84,Config!$A:$E,5,0),"")</f>
        <v>ASM</v>
      </c>
      <c r="H84" s="58" t="str">
        <f>IFERROR(VLOOKUP(B84,Config!$A:$F,6,0),"")</f>
        <v>03215882-01</v>
      </c>
      <c r="I84" s="58">
        <v>6</v>
      </c>
      <c r="J84" s="58" t="str">
        <f>IFERROR(VLOOKUP(B84,Config!$A:$G,7,),"")</f>
        <v>Pac</v>
      </c>
      <c r="K84" s="56" t="s">
        <v>556</v>
      </c>
      <c r="L84" s="59">
        <f>IFERROR(VLOOKUP(B84,Config!$A:$C,3,0),"")</f>
        <v>0</v>
      </c>
      <c r="M84" s="56"/>
      <c r="N84" s="56"/>
      <c r="O84" s="60">
        <f>SUMIFS(Inventory!$L:$L,Inventory!$G:$G,2020.12,Inventory!$J:$J,List!B84)</f>
        <v>0</v>
      </c>
      <c r="P84" s="60">
        <f>SUMIFS(Receive!L:L,Receive!C:C,1,Receive!J:J,List!B84)</f>
        <v>0</v>
      </c>
      <c r="Q84" s="60">
        <f>SUMIFS(Delivery!K:K,Delivery!C:C,1,Delivery!I:I,List!B84)</f>
        <v>0</v>
      </c>
      <c r="R84" s="60">
        <f t="shared" si="13"/>
        <v>0</v>
      </c>
      <c r="S84" s="60">
        <f>SUMIFS(Inventory!$L:$L,Inventory!$G:$G,1,Inventory!$J:$J,List!B84)</f>
        <v>0</v>
      </c>
      <c r="T84" s="60">
        <f>SUMIFS(Receive!L:L,Receive!C:C,2,Receive!J:J,List!B84)</f>
        <v>0</v>
      </c>
      <c r="U84" s="60">
        <f>SUMIFS(Delivery!K:K,Delivery!C:C,2,Delivery!I:I,List!B84)</f>
        <v>0</v>
      </c>
      <c r="V84" s="60">
        <f t="shared" si="14"/>
        <v>0</v>
      </c>
      <c r="W84" s="60">
        <f>SUMIFS(Inventory!$L:$L,Inventory!$G:$G,2,Inventory!$J:$J,List!B84)</f>
        <v>0</v>
      </c>
      <c r="X84" s="60">
        <f>SUMIFS(Receive!L:L,Receive!C:C,3,Receive!J:J,List!B84)</f>
        <v>0</v>
      </c>
      <c r="Y84" s="60">
        <f>SUMIFS(Delivery!K:K,Delivery!C:C,3,Delivery!I:I,List!B84)</f>
        <v>0</v>
      </c>
      <c r="Z84" s="60">
        <f t="shared" si="15"/>
        <v>0</v>
      </c>
      <c r="AA84" s="60">
        <f>SUMIFS(Inventory!$L:$L,Inventory!$G:$G,3,Inventory!$J:$J,List!B84)</f>
        <v>0</v>
      </c>
      <c r="AB84" s="60">
        <f>SUMIFS(Receive!L:L,Receive!C:C,4,Receive!J:J,List!B84)</f>
        <v>0</v>
      </c>
      <c r="AC84" s="60">
        <f>SUMIFS(Delivery!K:K,Delivery!C:C,4,Delivery!I:I,List!B84)</f>
        <v>0</v>
      </c>
      <c r="AD84" s="60">
        <f t="shared" si="16"/>
        <v>0</v>
      </c>
      <c r="AE84" s="60">
        <f>SUMIFS(Inventory!$L:$L,Inventory!$G:$G,4,Inventory!$J:$J,List!B84)</f>
        <v>0</v>
      </c>
      <c r="AF84" s="60">
        <f>SUMIFS(Receive!$L:$L,Receive!$C:$C,5,Receive!$J:$J,List!B84)</f>
        <v>0</v>
      </c>
      <c r="AG84" s="60">
        <f>SUMIFS(Delivery!$K:$K,Delivery!$C:$C,5,Delivery!$I:$I,List!B84)</f>
        <v>0</v>
      </c>
      <c r="AH84" s="60">
        <f t="shared" si="17"/>
        <v>0</v>
      </c>
      <c r="AI84" s="60">
        <f>SUMIFS(Inventory!$L:$L,Inventory!$G:$G,5,Inventory!$J:$J,List!B84)</f>
        <v>0</v>
      </c>
      <c r="AJ84" s="60">
        <f>SUMIFS(Receive!$L:$L,Receive!$C:$C,6,Receive!$J:$J,List!B84)</f>
        <v>0</v>
      </c>
      <c r="AK84" s="60">
        <f>SUMIFS(Delivery!$K:$K,Delivery!$C:$C,6,Delivery!$I:$I,List!B84)</f>
        <v>0</v>
      </c>
      <c r="AL84" s="60">
        <f t="shared" si="18"/>
        <v>0</v>
      </c>
      <c r="AM84" s="60">
        <f>SUMIFS(Inventory!$L:$L,Inventory!$G:$G,6,Inventory!$J:$J,List!B84)</f>
        <v>0</v>
      </c>
      <c r="AN84" s="60">
        <f>SUMIFS(Receive!$L:$L,Receive!$C:$C,7,Receive!$J:$J,List!B84)</f>
        <v>0</v>
      </c>
      <c r="AO84" s="60">
        <f>SUMIFS(Delivery!$K:$K,Delivery!$C:$C,7,Delivery!$I:$I,List!B84)</f>
        <v>0</v>
      </c>
      <c r="AP84" s="60">
        <f t="shared" si="19"/>
        <v>0</v>
      </c>
      <c r="AQ84" s="60">
        <f>SUMIFS(Inventory!$L:$L,Inventory!$G:$G,7,Inventory!$J:$J,List!B84)</f>
        <v>0</v>
      </c>
      <c r="AR84" s="60">
        <f>SUMIFS(Receive!$L:$L,Receive!$C:$C,8,Receive!$J:$J,List!B84)</f>
        <v>0</v>
      </c>
      <c r="AS84" s="60">
        <f>SUMIFS(Delivery!$K:$K,Delivery!$C:$C,8,Delivery!$I:$I,List!B84)</f>
        <v>0</v>
      </c>
      <c r="AT84" s="60">
        <f t="shared" si="20"/>
        <v>0</v>
      </c>
      <c r="AU84" s="60">
        <f>SUMIFS(Inventory!$L:$L,Inventory!$G:$G,8,Inventory!$J:$J,List!B84)</f>
        <v>0</v>
      </c>
      <c r="AV84" s="60">
        <f>SUMIFS(Receive!$L:$L,Receive!$C:$C,9,Receive!$J:$J,List!B84)</f>
        <v>0</v>
      </c>
      <c r="AW84" s="60">
        <f>SUMIFS(Delivery!$K:$K,Delivery!$C:$C,9,Delivery!$I:$I,List!B84)</f>
        <v>0</v>
      </c>
      <c r="AX84" s="60">
        <f t="shared" si="21"/>
        <v>0</v>
      </c>
      <c r="AY84" s="60">
        <f>SUMIFS(Inventory!$L:$L,Inventory!$G:$G,9,Inventory!$J:$J,List!B84)</f>
        <v>0</v>
      </c>
      <c r="AZ84" s="60">
        <f>SUMIFS(Receive!$L:$L,Receive!$C:$C,10,Receive!$J:$J,List!B84)</f>
        <v>0</v>
      </c>
      <c r="BA84" s="60">
        <f>SUMIFS(Delivery!$K:$K,Delivery!$C:$C,10,Delivery!$I:$I,List!B84)</f>
        <v>0</v>
      </c>
      <c r="BB84" s="60">
        <f t="shared" si="22"/>
        <v>0</v>
      </c>
      <c r="BC84" s="60">
        <f>SUMIFS(Inventory!$L:$L,Inventory!$G:$G,10,Inventory!$J:$J,List!B84)</f>
        <v>0</v>
      </c>
      <c r="BD84" s="60">
        <f>SUMIFS(Receive!$L:$L,Receive!$C:$C,11,Receive!$J:$J,List!B84)</f>
        <v>0</v>
      </c>
      <c r="BE84" s="60">
        <f>SUMIFS(Delivery!$K:$K,Delivery!$C:$C,11,Delivery!$I:$I,List!B84)</f>
        <v>0</v>
      </c>
      <c r="BF84" s="60">
        <f t="shared" si="23"/>
        <v>0</v>
      </c>
      <c r="BG84" s="60">
        <f>SUMIFS(Inventory!$L:$L,Inventory!$G:$G,11,Inventory!$J:$J,List!B84)</f>
        <v>0</v>
      </c>
      <c r="BH84" s="60">
        <f>SUMIFS(Receive!$L:$L,Receive!$C:$C,12,Receive!$J:$J,List!B84)</f>
        <v>0</v>
      </c>
      <c r="BI84" s="60">
        <f>SUMIFS(Delivery!$K:$K,Delivery!$C:$C,12,Delivery!$I:$I,List!B84)</f>
        <v>0</v>
      </c>
      <c r="BJ84" s="60">
        <f t="shared" si="24"/>
        <v>0</v>
      </c>
      <c r="BK84" s="60">
        <f>SUMIFS(Inventory!$L:$L,Inventory!$G:$G,12,Inventory!$J:$J,List!B84)</f>
        <v>0</v>
      </c>
    </row>
    <row r="85" spans="1:63" x14ac:dyDescent="0.25">
      <c r="A85" s="56">
        <f t="shared" si="25"/>
        <v>84</v>
      </c>
      <c r="B85" s="57" t="s">
        <v>120</v>
      </c>
      <c r="C85" s="58" t="str">
        <f>IFERROR(VLOOKUP(B85,Config!$A:$B,2,0),"")</f>
        <v>Nozzle 4204</v>
      </c>
      <c r="D85" s="64">
        <f>E85*'Exchange rate'!$C$2</f>
        <v>0</v>
      </c>
      <c r="E85" s="65"/>
      <c r="F85" s="58" t="str">
        <f>IFERROR(VLOOKUP(B85,Config!$A:$D,4,0),"")</f>
        <v>ASM</v>
      </c>
      <c r="G85" s="58" t="str">
        <f>IFERROR(VLOOKUP(B85,Config!$A:$E,5,0),"")</f>
        <v>ASM</v>
      </c>
      <c r="H85" s="58" t="str">
        <f>IFERROR(VLOOKUP(B85,Config!$A:$F,6,0),"")</f>
        <v>03149000-01</v>
      </c>
      <c r="I85" s="58">
        <v>6</v>
      </c>
      <c r="J85" s="58" t="str">
        <f>IFERROR(VLOOKUP(B85,Config!$A:$G,7,),"")</f>
        <v>Pac</v>
      </c>
      <c r="K85" s="56" t="s">
        <v>556</v>
      </c>
      <c r="L85" s="59">
        <f>IFERROR(VLOOKUP(B85,Config!$A:$C,3,0),"")</f>
        <v>0</v>
      </c>
      <c r="M85" s="56"/>
      <c r="N85" s="56"/>
      <c r="O85" s="60">
        <f>SUMIFS(Inventory!$L:$L,Inventory!$G:$G,2020.12,Inventory!$J:$J,List!B85)</f>
        <v>0</v>
      </c>
      <c r="P85" s="60">
        <f>SUMIFS(Receive!L:L,Receive!C:C,1,Receive!J:J,List!B85)</f>
        <v>0</v>
      </c>
      <c r="Q85" s="60">
        <f>SUMIFS(Delivery!K:K,Delivery!C:C,1,Delivery!I:I,List!B85)</f>
        <v>0</v>
      </c>
      <c r="R85" s="60">
        <f t="shared" si="13"/>
        <v>0</v>
      </c>
      <c r="S85" s="60">
        <f>SUMIFS(Inventory!$L:$L,Inventory!$G:$G,1,Inventory!$J:$J,List!B85)</f>
        <v>0</v>
      </c>
      <c r="T85" s="60">
        <f>SUMIFS(Receive!L:L,Receive!C:C,2,Receive!J:J,List!B85)</f>
        <v>0</v>
      </c>
      <c r="U85" s="60">
        <f>SUMIFS(Delivery!K:K,Delivery!C:C,2,Delivery!I:I,List!B85)</f>
        <v>0</v>
      </c>
      <c r="V85" s="60">
        <f t="shared" si="14"/>
        <v>0</v>
      </c>
      <c r="W85" s="60">
        <f>SUMIFS(Inventory!$L:$L,Inventory!$G:$G,2,Inventory!$J:$J,List!B85)</f>
        <v>0</v>
      </c>
      <c r="X85" s="60">
        <f>SUMIFS(Receive!L:L,Receive!C:C,3,Receive!J:J,List!B85)</f>
        <v>0</v>
      </c>
      <c r="Y85" s="60">
        <f>SUMIFS(Delivery!K:K,Delivery!C:C,3,Delivery!I:I,List!B85)</f>
        <v>0</v>
      </c>
      <c r="Z85" s="60">
        <f t="shared" si="15"/>
        <v>0</v>
      </c>
      <c r="AA85" s="60">
        <f>SUMIFS(Inventory!$L:$L,Inventory!$G:$G,3,Inventory!$J:$J,List!B85)</f>
        <v>0</v>
      </c>
      <c r="AB85" s="60">
        <f>SUMIFS(Receive!L:L,Receive!C:C,4,Receive!J:J,List!B85)</f>
        <v>0</v>
      </c>
      <c r="AC85" s="60">
        <f>SUMIFS(Delivery!K:K,Delivery!C:C,4,Delivery!I:I,List!B85)</f>
        <v>0</v>
      </c>
      <c r="AD85" s="60">
        <f t="shared" si="16"/>
        <v>0</v>
      </c>
      <c r="AE85" s="60">
        <f>SUMIFS(Inventory!$L:$L,Inventory!$G:$G,4,Inventory!$J:$J,List!B85)</f>
        <v>0</v>
      </c>
      <c r="AF85" s="60">
        <f>SUMIFS(Receive!$L:$L,Receive!$C:$C,5,Receive!$J:$J,List!B85)</f>
        <v>0</v>
      </c>
      <c r="AG85" s="60">
        <f>SUMIFS(Delivery!$K:$K,Delivery!$C:$C,5,Delivery!$I:$I,List!B85)</f>
        <v>0</v>
      </c>
      <c r="AH85" s="60">
        <f t="shared" si="17"/>
        <v>0</v>
      </c>
      <c r="AI85" s="60">
        <f>SUMIFS(Inventory!$L:$L,Inventory!$G:$G,5,Inventory!$J:$J,List!B85)</f>
        <v>0</v>
      </c>
      <c r="AJ85" s="60">
        <f>SUMIFS(Receive!$L:$L,Receive!$C:$C,6,Receive!$J:$J,List!B85)</f>
        <v>0</v>
      </c>
      <c r="AK85" s="60">
        <f>SUMIFS(Delivery!$K:$K,Delivery!$C:$C,6,Delivery!$I:$I,List!B85)</f>
        <v>0</v>
      </c>
      <c r="AL85" s="60">
        <f t="shared" si="18"/>
        <v>0</v>
      </c>
      <c r="AM85" s="60">
        <f>SUMIFS(Inventory!$L:$L,Inventory!$G:$G,6,Inventory!$J:$J,List!B85)</f>
        <v>0</v>
      </c>
      <c r="AN85" s="60">
        <f>SUMIFS(Receive!$L:$L,Receive!$C:$C,7,Receive!$J:$J,List!B85)</f>
        <v>0</v>
      </c>
      <c r="AO85" s="60">
        <f>SUMIFS(Delivery!$K:$K,Delivery!$C:$C,7,Delivery!$I:$I,List!B85)</f>
        <v>0</v>
      </c>
      <c r="AP85" s="60">
        <f t="shared" si="19"/>
        <v>0</v>
      </c>
      <c r="AQ85" s="60">
        <f>SUMIFS(Inventory!$L:$L,Inventory!$G:$G,7,Inventory!$J:$J,List!B85)</f>
        <v>0</v>
      </c>
      <c r="AR85" s="60">
        <f>SUMIFS(Receive!$L:$L,Receive!$C:$C,8,Receive!$J:$J,List!B85)</f>
        <v>0</v>
      </c>
      <c r="AS85" s="60">
        <f>SUMIFS(Delivery!$K:$K,Delivery!$C:$C,8,Delivery!$I:$I,List!B85)</f>
        <v>0</v>
      </c>
      <c r="AT85" s="60">
        <f t="shared" si="20"/>
        <v>0</v>
      </c>
      <c r="AU85" s="60">
        <f>SUMIFS(Inventory!$L:$L,Inventory!$G:$G,8,Inventory!$J:$J,List!B85)</f>
        <v>0</v>
      </c>
      <c r="AV85" s="60">
        <f>SUMIFS(Receive!$L:$L,Receive!$C:$C,9,Receive!$J:$J,List!B85)</f>
        <v>0</v>
      </c>
      <c r="AW85" s="60">
        <f>SUMIFS(Delivery!$K:$K,Delivery!$C:$C,9,Delivery!$I:$I,List!B85)</f>
        <v>0</v>
      </c>
      <c r="AX85" s="60">
        <f t="shared" si="21"/>
        <v>0</v>
      </c>
      <c r="AY85" s="60">
        <f>SUMIFS(Inventory!$L:$L,Inventory!$G:$G,9,Inventory!$J:$J,List!B85)</f>
        <v>0</v>
      </c>
      <c r="AZ85" s="60">
        <f>SUMIFS(Receive!$L:$L,Receive!$C:$C,10,Receive!$J:$J,List!B85)</f>
        <v>0</v>
      </c>
      <c r="BA85" s="60">
        <f>SUMIFS(Delivery!$K:$K,Delivery!$C:$C,10,Delivery!$I:$I,List!B85)</f>
        <v>0</v>
      </c>
      <c r="BB85" s="60">
        <f t="shared" si="22"/>
        <v>0</v>
      </c>
      <c r="BC85" s="60">
        <f>SUMIFS(Inventory!$L:$L,Inventory!$G:$G,10,Inventory!$J:$J,List!B85)</f>
        <v>0</v>
      </c>
      <c r="BD85" s="60">
        <f>SUMIFS(Receive!$L:$L,Receive!$C:$C,11,Receive!$J:$J,List!B85)</f>
        <v>0</v>
      </c>
      <c r="BE85" s="60">
        <f>SUMIFS(Delivery!$K:$K,Delivery!$C:$C,11,Delivery!$I:$I,List!B85)</f>
        <v>0</v>
      </c>
      <c r="BF85" s="60">
        <f t="shared" si="23"/>
        <v>0</v>
      </c>
      <c r="BG85" s="60">
        <f>SUMIFS(Inventory!$L:$L,Inventory!$G:$G,11,Inventory!$J:$J,List!B85)</f>
        <v>0</v>
      </c>
      <c r="BH85" s="60">
        <f>SUMIFS(Receive!$L:$L,Receive!$C:$C,12,Receive!$J:$J,List!B85)</f>
        <v>0</v>
      </c>
      <c r="BI85" s="60">
        <f>SUMIFS(Delivery!$K:$K,Delivery!$C:$C,12,Delivery!$I:$I,List!B85)</f>
        <v>0</v>
      </c>
      <c r="BJ85" s="60">
        <f t="shared" si="24"/>
        <v>0</v>
      </c>
      <c r="BK85" s="60">
        <f>SUMIFS(Inventory!$L:$L,Inventory!$G:$G,12,Inventory!$J:$J,List!B85)</f>
        <v>0</v>
      </c>
    </row>
    <row r="86" spans="1:63" x14ac:dyDescent="0.25">
      <c r="A86" s="56">
        <f t="shared" si="25"/>
        <v>85</v>
      </c>
      <c r="B86" s="57" t="s">
        <v>121</v>
      </c>
      <c r="C86" s="58" t="str">
        <f>IFERROR(VLOOKUP(B86,Config!$A:$B,2,0),"")</f>
        <v>Nozzle 4208</v>
      </c>
      <c r="D86" s="64">
        <f>E86*'Exchange rate'!$C$2</f>
        <v>0</v>
      </c>
      <c r="E86" s="65"/>
      <c r="F86" s="58" t="str">
        <f>IFERROR(VLOOKUP(B86,Config!$A:$D,4,0),"")</f>
        <v>ASM</v>
      </c>
      <c r="G86" s="58" t="str">
        <f>IFERROR(VLOOKUP(B86,Config!$A:$E,5,0),"")</f>
        <v>ASM</v>
      </c>
      <c r="H86" s="58">
        <f>IFERROR(VLOOKUP(B86,Config!$A:$F,6,0),"")</f>
        <v>0</v>
      </c>
      <c r="I86" s="58">
        <v>6</v>
      </c>
      <c r="J86" s="58" t="str">
        <f>IFERROR(VLOOKUP(B86,Config!$A:$G,7,),"")</f>
        <v>Pac</v>
      </c>
      <c r="K86" s="56" t="s">
        <v>556</v>
      </c>
      <c r="L86" s="59">
        <f>IFERROR(VLOOKUP(B86,Config!$A:$C,3,0),"")</f>
        <v>0</v>
      </c>
      <c r="M86" s="56"/>
      <c r="N86" s="56"/>
      <c r="O86" s="60">
        <f>SUMIFS(Inventory!$L:$L,Inventory!$G:$G,2020.12,Inventory!$J:$J,List!B86)</f>
        <v>0</v>
      </c>
      <c r="P86" s="60">
        <f>SUMIFS(Receive!L:L,Receive!C:C,1,Receive!J:J,List!B86)</f>
        <v>0</v>
      </c>
      <c r="Q86" s="60">
        <f>SUMIFS(Delivery!K:K,Delivery!C:C,1,Delivery!I:I,List!B86)</f>
        <v>0</v>
      </c>
      <c r="R86" s="60">
        <f t="shared" si="13"/>
        <v>0</v>
      </c>
      <c r="S86" s="60">
        <f>SUMIFS(Inventory!$L:$L,Inventory!$G:$G,1,Inventory!$J:$J,List!B86)</f>
        <v>0</v>
      </c>
      <c r="T86" s="60">
        <f>SUMIFS(Receive!L:L,Receive!C:C,2,Receive!J:J,List!B86)</f>
        <v>0</v>
      </c>
      <c r="U86" s="60">
        <f>SUMIFS(Delivery!K:K,Delivery!C:C,2,Delivery!I:I,List!B86)</f>
        <v>0</v>
      </c>
      <c r="V86" s="60">
        <f t="shared" si="14"/>
        <v>0</v>
      </c>
      <c r="W86" s="60">
        <f>SUMIFS(Inventory!$L:$L,Inventory!$G:$G,2,Inventory!$J:$J,List!B86)</f>
        <v>0</v>
      </c>
      <c r="X86" s="60">
        <f>SUMIFS(Receive!L:L,Receive!C:C,3,Receive!J:J,List!B86)</f>
        <v>0</v>
      </c>
      <c r="Y86" s="60">
        <f>SUMIFS(Delivery!K:K,Delivery!C:C,3,Delivery!I:I,List!B86)</f>
        <v>0</v>
      </c>
      <c r="Z86" s="60">
        <f t="shared" si="15"/>
        <v>0</v>
      </c>
      <c r="AA86" s="60">
        <f>SUMIFS(Inventory!$L:$L,Inventory!$G:$G,3,Inventory!$J:$J,List!B86)</f>
        <v>0</v>
      </c>
      <c r="AB86" s="60">
        <f>SUMIFS(Receive!L:L,Receive!C:C,4,Receive!J:J,List!B86)</f>
        <v>0</v>
      </c>
      <c r="AC86" s="60">
        <f>SUMIFS(Delivery!K:K,Delivery!C:C,4,Delivery!I:I,List!B86)</f>
        <v>0</v>
      </c>
      <c r="AD86" s="60">
        <f t="shared" si="16"/>
        <v>0</v>
      </c>
      <c r="AE86" s="60">
        <f>SUMIFS(Inventory!$L:$L,Inventory!$G:$G,4,Inventory!$J:$J,List!B86)</f>
        <v>0</v>
      </c>
      <c r="AF86" s="60">
        <f>SUMIFS(Receive!$L:$L,Receive!$C:$C,5,Receive!$J:$J,List!B86)</f>
        <v>0</v>
      </c>
      <c r="AG86" s="60">
        <f>SUMIFS(Delivery!$K:$K,Delivery!$C:$C,5,Delivery!$I:$I,List!B86)</f>
        <v>0</v>
      </c>
      <c r="AH86" s="60">
        <f t="shared" si="17"/>
        <v>0</v>
      </c>
      <c r="AI86" s="60">
        <f>SUMIFS(Inventory!$L:$L,Inventory!$G:$G,5,Inventory!$J:$J,List!B86)</f>
        <v>0</v>
      </c>
      <c r="AJ86" s="60">
        <f>SUMIFS(Receive!$L:$L,Receive!$C:$C,6,Receive!$J:$J,List!B86)</f>
        <v>0</v>
      </c>
      <c r="AK86" s="60">
        <f>SUMIFS(Delivery!$K:$K,Delivery!$C:$C,6,Delivery!$I:$I,List!B86)</f>
        <v>0</v>
      </c>
      <c r="AL86" s="60">
        <f t="shared" si="18"/>
        <v>0</v>
      </c>
      <c r="AM86" s="60">
        <f>SUMIFS(Inventory!$L:$L,Inventory!$G:$G,6,Inventory!$J:$J,List!B86)</f>
        <v>0</v>
      </c>
      <c r="AN86" s="60">
        <f>SUMIFS(Receive!$L:$L,Receive!$C:$C,7,Receive!$J:$J,List!B86)</f>
        <v>0</v>
      </c>
      <c r="AO86" s="60">
        <f>SUMIFS(Delivery!$K:$K,Delivery!$C:$C,7,Delivery!$I:$I,List!B86)</f>
        <v>0</v>
      </c>
      <c r="AP86" s="60">
        <f t="shared" si="19"/>
        <v>0</v>
      </c>
      <c r="AQ86" s="60">
        <f>SUMIFS(Inventory!$L:$L,Inventory!$G:$G,7,Inventory!$J:$J,List!B86)</f>
        <v>0</v>
      </c>
      <c r="AR86" s="60">
        <f>SUMIFS(Receive!$L:$L,Receive!$C:$C,8,Receive!$J:$J,List!B86)</f>
        <v>0</v>
      </c>
      <c r="AS86" s="60">
        <f>SUMIFS(Delivery!$K:$K,Delivery!$C:$C,8,Delivery!$I:$I,List!B86)</f>
        <v>0</v>
      </c>
      <c r="AT86" s="60">
        <f t="shared" si="20"/>
        <v>0</v>
      </c>
      <c r="AU86" s="60">
        <f>SUMIFS(Inventory!$L:$L,Inventory!$G:$G,8,Inventory!$J:$J,List!B86)</f>
        <v>0</v>
      </c>
      <c r="AV86" s="60">
        <f>SUMIFS(Receive!$L:$L,Receive!$C:$C,9,Receive!$J:$J,List!B86)</f>
        <v>0</v>
      </c>
      <c r="AW86" s="60">
        <f>SUMIFS(Delivery!$K:$K,Delivery!$C:$C,9,Delivery!$I:$I,List!B86)</f>
        <v>0</v>
      </c>
      <c r="AX86" s="60">
        <f t="shared" si="21"/>
        <v>0</v>
      </c>
      <c r="AY86" s="60">
        <f>SUMIFS(Inventory!$L:$L,Inventory!$G:$G,9,Inventory!$J:$J,List!B86)</f>
        <v>0</v>
      </c>
      <c r="AZ86" s="60">
        <f>SUMIFS(Receive!$L:$L,Receive!$C:$C,10,Receive!$J:$J,List!B86)</f>
        <v>0</v>
      </c>
      <c r="BA86" s="60">
        <f>SUMIFS(Delivery!$K:$K,Delivery!$C:$C,10,Delivery!$I:$I,List!B86)</f>
        <v>0</v>
      </c>
      <c r="BB86" s="60">
        <f t="shared" si="22"/>
        <v>0</v>
      </c>
      <c r="BC86" s="60">
        <f>SUMIFS(Inventory!$L:$L,Inventory!$G:$G,10,Inventory!$J:$J,List!B86)</f>
        <v>0</v>
      </c>
      <c r="BD86" s="60">
        <f>SUMIFS(Receive!$L:$L,Receive!$C:$C,11,Receive!$J:$J,List!B86)</f>
        <v>0</v>
      </c>
      <c r="BE86" s="60">
        <f>SUMIFS(Delivery!$K:$K,Delivery!$C:$C,11,Delivery!$I:$I,List!B86)</f>
        <v>0</v>
      </c>
      <c r="BF86" s="60">
        <f t="shared" si="23"/>
        <v>0</v>
      </c>
      <c r="BG86" s="60">
        <f>SUMIFS(Inventory!$L:$L,Inventory!$G:$G,11,Inventory!$J:$J,List!B86)</f>
        <v>0</v>
      </c>
      <c r="BH86" s="60">
        <f>SUMIFS(Receive!$L:$L,Receive!$C:$C,12,Receive!$J:$J,List!B86)</f>
        <v>0</v>
      </c>
      <c r="BI86" s="60">
        <f>SUMIFS(Delivery!$K:$K,Delivery!$C:$C,12,Delivery!$I:$I,List!B86)</f>
        <v>0</v>
      </c>
      <c r="BJ86" s="60">
        <f t="shared" si="24"/>
        <v>0</v>
      </c>
      <c r="BK86" s="60">
        <f>SUMIFS(Inventory!$L:$L,Inventory!$G:$G,12,Inventory!$J:$J,List!B86)</f>
        <v>0</v>
      </c>
    </row>
    <row r="87" spans="1:63" x14ac:dyDescent="0.25">
      <c r="A87" s="56">
        <f t="shared" si="25"/>
        <v>86</v>
      </c>
      <c r="B87" s="57" t="s">
        <v>122</v>
      </c>
      <c r="C87" s="58" t="str">
        <f>IFERROR(VLOOKUP(B87,Config!$A:$B,2,0),"")</f>
        <v>Chíp ACT máy ASM</v>
      </c>
      <c r="D87" s="64">
        <f>E87*'Exchange rate'!$C$2</f>
        <v>9126900.3937999997</v>
      </c>
      <c r="E87" s="65">
        <v>393.67</v>
      </c>
      <c r="F87" s="58" t="str">
        <f>IFERROR(VLOOKUP(B87,Config!$A:$D,4,0),"")</f>
        <v>ASM</v>
      </c>
      <c r="G87" s="58" t="str">
        <f>IFERROR(VLOOKUP(B87,Config!$A:$E,5,0),"")</f>
        <v>ASM</v>
      </c>
      <c r="H87" s="58" t="str">
        <f>IFERROR(VLOOKUP(B87,Config!$A:$F,6,0),"")</f>
        <v>00359505-02</v>
      </c>
      <c r="I87" s="58">
        <v>6</v>
      </c>
      <c r="J87" s="58" t="str">
        <f>IFERROR(VLOOKUP(B87,Config!$A:$G,7,),"")</f>
        <v>Reel</v>
      </c>
      <c r="K87" s="56" t="s">
        <v>556</v>
      </c>
      <c r="L87" s="59">
        <f>IFERROR(VLOOKUP(B87,Config!$A:$C,3,0),"")</f>
        <v>0</v>
      </c>
      <c r="M87" s="56"/>
      <c r="N87" s="56">
        <v>5</v>
      </c>
      <c r="O87" s="60">
        <f>SUMIFS(Inventory!$L:$L,Inventory!$G:$G,2020.12,Inventory!$J:$J,List!B87)</f>
        <v>3</v>
      </c>
      <c r="P87" s="60">
        <f>SUMIFS(Receive!L:L,Receive!C:C,1,Receive!J:J,List!B87)</f>
        <v>8</v>
      </c>
      <c r="Q87" s="60">
        <f>SUMIFS(Delivery!K:K,Delivery!C:C,1,Delivery!I:I,List!B87)</f>
        <v>3</v>
      </c>
      <c r="R87" s="60">
        <f t="shared" si="13"/>
        <v>8</v>
      </c>
      <c r="S87" s="60">
        <f>SUMIFS(Inventory!$L:$L,Inventory!$G:$G,1,Inventory!$J:$J,List!B87)</f>
        <v>8</v>
      </c>
      <c r="T87" s="60">
        <f>SUMIFS(Receive!L:L,Receive!C:C,2,Receive!J:J,List!B87)</f>
        <v>5</v>
      </c>
      <c r="U87" s="60">
        <f>SUMIFS(Delivery!K:K,Delivery!C:C,2,Delivery!I:I,List!B87)</f>
        <v>0</v>
      </c>
      <c r="V87" s="60">
        <f t="shared" si="14"/>
        <v>13</v>
      </c>
      <c r="W87" s="60">
        <f>SUMIFS(Inventory!$L:$L,Inventory!$G:$G,2,Inventory!$J:$J,List!B87)</f>
        <v>13</v>
      </c>
      <c r="X87" s="60">
        <f>SUMIFS(Receive!L:L,Receive!C:C,3,Receive!J:J,List!B87)</f>
        <v>0</v>
      </c>
      <c r="Y87" s="60">
        <f>SUMIFS(Delivery!K:K,Delivery!C:C,3,Delivery!I:I,List!B87)</f>
        <v>0</v>
      </c>
      <c r="Z87" s="60">
        <f t="shared" si="15"/>
        <v>13</v>
      </c>
      <c r="AA87" s="60">
        <f>SUMIFS(Inventory!$L:$L,Inventory!$G:$G,3,Inventory!$J:$J,List!B87)</f>
        <v>13</v>
      </c>
      <c r="AB87" s="60">
        <f>SUMIFS(Receive!L:L,Receive!C:C,4,Receive!J:J,List!B87)</f>
        <v>3</v>
      </c>
      <c r="AC87" s="60">
        <f>SUMIFS(Delivery!K:K,Delivery!C:C,4,Delivery!I:I,List!B87)</f>
        <v>3</v>
      </c>
      <c r="AD87" s="60">
        <f t="shared" si="16"/>
        <v>13</v>
      </c>
      <c r="AE87" s="60">
        <f>SUMIFS(Inventory!$L:$L,Inventory!$G:$G,4,Inventory!$J:$J,List!B87)</f>
        <v>13</v>
      </c>
      <c r="AF87" s="60">
        <f>SUMIFS(Receive!$L:$L,Receive!$C:$C,5,Receive!$J:$J,List!B87)</f>
        <v>0</v>
      </c>
      <c r="AG87" s="60">
        <f>SUMIFS(Delivery!$K:$K,Delivery!$C:$C,5,Delivery!$I:$I,List!B87)</f>
        <v>1</v>
      </c>
      <c r="AH87" s="60">
        <f t="shared" si="17"/>
        <v>12</v>
      </c>
      <c r="AI87" s="60">
        <f>SUMIFS(Inventory!$L:$L,Inventory!$G:$G,5,Inventory!$J:$J,List!B87)</f>
        <v>12</v>
      </c>
      <c r="AJ87" s="60">
        <f>SUMIFS(Receive!$L:$L,Receive!$C:$C,6,Receive!$J:$J,List!B87)</f>
        <v>0</v>
      </c>
      <c r="AK87" s="60">
        <f>SUMIFS(Delivery!$K:$K,Delivery!$C:$C,6,Delivery!$I:$I,List!B87)</f>
        <v>0</v>
      </c>
      <c r="AL87" s="60">
        <f t="shared" si="18"/>
        <v>12</v>
      </c>
      <c r="AM87" s="60">
        <f>SUMIFS(Inventory!$L:$L,Inventory!$G:$G,6,Inventory!$J:$J,List!B87)</f>
        <v>0</v>
      </c>
      <c r="AN87" s="60">
        <f>SUMIFS(Receive!$L:$L,Receive!$C:$C,7,Receive!$J:$J,List!B87)</f>
        <v>0</v>
      </c>
      <c r="AO87" s="60">
        <f>SUMIFS(Delivery!$K:$K,Delivery!$C:$C,7,Delivery!$I:$I,List!B87)</f>
        <v>0</v>
      </c>
      <c r="AP87" s="60">
        <f t="shared" si="19"/>
        <v>12</v>
      </c>
      <c r="AQ87" s="60">
        <f>SUMIFS(Inventory!$L:$L,Inventory!$G:$G,7,Inventory!$J:$J,List!B87)</f>
        <v>0</v>
      </c>
      <c r="AR87" s="60">
        <f>SUMIFS(Receive!$L:$L,Receive!$C:$C,8,Receive!$J:$J,List!B87)</f>
        <v>0</v>
      </c>
      <c r="AS87" s="60">
        <f>SUMIFS(Delivery!$K:$K,Delivery!$C:$C,8,Delivery!$I:$I,List!B87)</f>
        <v>0</v>
      </c>
      <c r="AT87" s="60">
        <f t="shared" si="20"/>
        <v>12</v>
      </c>
      <c r="AU87" s="60">
        <f>SUMIFS(Inventory!$L:$L,Inventory!$G:$G,8,Inventory!$J:$J,List!B87)</f>
        <v>0</v>
      </c>
      <c r="AV87" s="60">
        <f>SUMIFS(Receive!$L:$L,Receive!$C:$C,9,Receive!$J:$J,List!B87)</f>
        <v>0</v>
      </c>
      <c r="AW87" s="60">
        <f>SUMIFS(Delivery!$K:$K,Delivery!$C:$C,9,Delivery!$I:$I,List!B87)</f>
        <v>0</v>
      </c>
      <c r="AX87" s="60">
        <f t="shared" si="21"/>
        <v>12</v>
      </c>
      <c r="AY87" s="60">
        <f>SUMIFS(Inventory!$L:$L,Inventory!$G:$G,9,Inventory!$J:$J,List!B87)</f>
        <v>0</v>
      </c>
      <c r="AZ87" s="60">
        <f>SUMIFS(Receive!$L:$L,Receive!$C:$C,10,Receive!$J:$J,List!B87)</f>
        <v>0</v>
      </c>
      <c r="BA87" s="60">
        <f>SUMIFS(Delivery!$K:$K,Delivery!$C:$C,10,Delivery!$I:$I,List!B87)</f>
        <v>0</v>
      </c>
      <c r="BB87" s="60">
        <f t="shared" si="22"/>
        <v>12</v>
      </c>
      <c r="BC87" s="60">
        <f>SUMIFS(Inventory!$L:$L,Inventory!$G:$G,10,Inventory!$J:$J,List!B87)</f>
        <v>0</v>
      </c>
      <c r="BD87" s="60">
        <f>SUMIFS(Receive!$L:$L,Receive!$C:$C,11,Receive!$J:$J,List!B87)</f>
        <v>0</v>
      </c>
      <c r="BE87" s="60">
        <f>SUMIFS(Delivery!$K:$K,Delivery!$C:$C,11,Delivery!$I:$I,List!B87)</f>
        <v>0</v>
      </c>
      <c r="BF87" s="60">
        <f t="shared" si="23"/>
        <v>12</v>
      </c>
      <c r="BG87" s="60">
        <f>SUMIFS(Inventory!$L:$L,Inventory!$G:$G,11,Inventory!$J:$J,List!B87)</f>
        <v>0</v>
      </c>
      <c r="BH87" s="60">
        <f>SUMIFS(Receive!$L:$L,Receive!$C:$C,12,Receive!$J:$J,List!B87)</f>
        <v>0</v>
      </c>
      <c r="BI87" s="60">
        <f>SUMIFS(Delivery!$K:$K,Delivery!$C:$C,12,Delivery!$I:$I,List!B87)</f>
        <v>0</v>
      </c>
      <c r="BJ87" s="60">
        <f t="shared" si="24"/>
        <v>12</v>
      </c>
      <c r="BK87" s="60">
        <f>SUMIFS(Inventory!$L:$L,Inventory!$G:$G,12,Inventory!$J:$J,List!B87)</f>
        <v>0</v>
      </c>
    </row>
    <row r="88" spans="1:63" x14ac:dyDescent="0.25">
      <c r="A88" s="56">
        <f t="shared" si="25"/>
        <v>87</v>
      </c>
      <c r="B88" s="57" t="s">
        <v>123</v>
      </c>
      <c r="C88" s="58" t="str">
        <f>IFERROR(VLOOKUP(B88,Config!$A:$B,2,0),"")</f>
        <v>Nút dừng khẩn cấp</v>
      </c>
      <c r="D88" s="64"/>
      <c r="E88" s="65"/>
      <c r="F88" s="58">
        <f>IFERROR(VLOOKUP(B88,Config!$A:$D,4,0),"")</f>
        <v>0</v>
      </c>
      <c r="G88" s="58">
        <f>IFERROR(VLOOKUP(B88,Config!$A:$E,5,0),"")</f>
        <v>0</v>
      </c>
      <c r="H88" s="58">
        <f>IFERROR(VLOOKUP(B88,Config!$A:$F,6,0),"")</f>
        <v>0</v>
      </c>
      <c r="I88" s="58">
        <v>1</v>
      </c>
      <c r="J88" s="58" t="str">
        <f>IFERROR(VLOOKUP(B88,Config!$A:$G,7,),"")</f>
        <v>Ea</v>
      </c>
      <c r="K88" s="56" t="s">
        <v>555</v>
      </c>
      <c r="L88" s="59">
        <f>IFERROR(VLOOKUP(B88,Config!$A:$C,3,0),"")</f>
        <v>0</v>
      </c>
      <c r="M88" s="56"/>
      <c r="N88" s="56"/>
      <c r="O88" s="60">
        <f>SUMIFS(Inventory!$L:$L,Inventory!$G:$G,2020.12,Inventory!$J:$J,List!B88)</f>
        <v>3</v>
      </c>
      <c r="P88" s="60">
        <f>SUMIFS(Receive!L:L,Receive!C:C,1,Receive!J:J,List!B88)</f>
        <v>0</v>
      </c>
      <c r="Q88" s="60">
        <f>SUMIFS(Delivery!K:K,Delivery!C:C,1,Delivery!I:I,List!B88)</f>
        <v>0</v>
      </c>
      <c r="R88" s="60">
        <f t="shared" si="13"/>
        <v>3</v>
      </c>
      <c r="S88" s="60">
        <f>SUMIFS(Inventory!$L:$L,Inventory!$G:$G,1,Inventory!$J:$J,List!B88)</f>
        <v>3</v>
      </c>
      <c r="T88" s="60">
        <f>SUMIFS(Receive!L:L,Receive!C:C,2,Receive!J:J,List!B88)</f>
        <v>0</v>
      </c>
      <c r="U88" s="60">
        <f>SUMIFS(Delivery!K:K,Delivery!C:C,2,Delivery!I:I,List!B88)</f>
        <v>0</v>
      </c>
      <c r="V88" s="60">
        <f t="shared" si="14"/>
        <v>3</v>
      </c>
      <c r="W88" s="60">
        <f>SUMIFS(Inventory!$L:$L,Inventory!$G:$G,2,Inventory!$J:$J,List!B88)</f>
        <v>3</v>
      </c>
      <c r="X88" s="60">
        <f>SUMIFS(Receive!L:L,Receive!C:C,3,Receive!J:J,List!B88)</f>
        <v>0</v>
      </c>
      <c r="Y88" s="60">
        <f>SUMIFS(Delivery!K:K,Delivery!C:C,3,Delivery!I:I,List!B88)</f>
        <v>0</v>
      </c>
      <c r="Z88" s="60">
        <f t="shared" si="15"/>
        <v>3</v>
      </c>
      <c r="AA88" s="60">
        <f>SUMIFS(Inventory!$L:$L,Inventory!$G:$G,3,Inventory!$J:$J,List!B88)</f>
        <v>3</v>
      </c>
      <c r="AB88" s="60">
        <f>SUMIFS(Receive!L:L,Receive!C:C,4,Receive!J:J,List!B88)</f>
        <v>0</v>
      </c>
      <c r="AC88" s="60">
        <f>SUMIFS(Delivery!K:K,Delivery!C:C,4,Delivery!I:I,List!B88)</f>
        <v>0</v>
      </c>
      <c r="AD88" s="60">
        <f t="shared" si="16"/>
        <v>3</v>
      </c>
      <c r="AE88" s="60">
        <f>SUMIFS(Inventory!$L:$L,Inventory!$G:$G,4,Inventory!$J:$J,List!B88)</f>
        <v>3</v>
      </c>
      <c r="AF88" s="60">
        <f>SUMIFS(Receive!$L:$L,Receive!$C:$C,5,Receive!$J:$J,List!B88)</f>
        <v>0</v>
      </c>
      <c r="AG88" s="60">
        <f>SUMIFS(Delivery!$K:$K,Delivery!$C:$C,5,Delivery!$I:$I,List!B88)</f>
        <v>0</v>
      </c>
      <c r="AH88" s="60">
        <f t="shared" si="17"/>
        <v>3</v>
      </c>
      <c r="AI88" s="60">
        <f>SUMIFS(Inventory!$L:$L,Inventory!$G:$G,5,Inventory!$J:$J,List!B88)</f>
        <v>3</v>
      </c>
      <c r="AJ88" s="60">
        <f>SUMIFS(Receive!$L:$L,Receive!$C:$C,6,Receive!$J:$J,List!B88)</f>
        <v>0</v>
      </c>
      <c r="AK88" s="60">
        <f>SUMIFS(Delivery!$K:$K,Delivery!$C:$C,6,Delivery!$I:$I,List!B88)</f>
        <v>0</v>
      </c>
      <c r="AL88" s="60">
        <f t="shared" si="18"/>
        <v>3</v>
      </c>
      <c r="AM88" s="60">
        <f>SUMIFS(Inventory!$L:$L,Inventory!$G:$G,6,Inventory!$J:$J,List!B88)</f>
        <v>0</v>
      </c>
      <c r="AN88" s="60">
        <f>SUMIFS(Receive!$L:$L,Receive!$C:$C,7,Receive!$J:$J,List!B88)</f>
        <v>0</v>
      </c>
      <c r="AO88" s="60">
        <f>SUMIFS(Delivery!$K:$K,Delivery!$C:$C,7,Delivery!$I:$I,List!B88)</f>
        <v>0</v>
      </c>
      <c r="AP88" s="60">
        <f t="shared" si="19"/>
        <v>3</v>
      </c>
      <c r="AQ88" s="60">
        <f>SUMIFS(Inventory!$L:$L,Inventory!$G:$G,7,Inventory!$J:$J,List!B88)</f>
        <v>0</v>
      </c>
      <c r="AR88" s="60">
        <f>SUMIFS(Receive!$L:$L,Receive!$C:$C,8,Receive!$J:$J,List!B88)</f>
        <v>0</v>
      </c>
      <c r="AS88" s="60">
        <f>SUMIFS(Delivery!$K:$K,Delivery!$C:$C,8,Delivery!$I:$I,List!B88)</f>
        <v>0</v>
      </c>
      <c r="AT88" s="60">
        <f t="shared" si="20"/>
        <v>3</v>
      </c>
      <c r="AU88" s="60">
        <f>SUMIFS(Inventory!$L:$L,Inventory!$G:$G,8,Inventory!$J:$J,List!B88)</f>
        <v>0</v>
      </c>
      <c r="AV88" s="60">
        <f>SUMIFS(Receive!$L:$L,Receive!$C:$C,9,Receive!$J:$J,List!B88)</f>
        <v>0</v>
      </c>
      <c r="AW88" s="60">
        <f>SUMIFS(Delivery!$K:$K,Delivery!$C:$C,9,Delivery!$I:$I,List!B88)</f>
        <v>0</v>
      </c>
      <c r="AX88" s="60">
        <f t="shared" si="21"/>
        <v>3</v>
      </c>
      <c r="AY88" s="60">
        <f>SUMIFS(Inventory!$L:$L,Inventory!$G:$G,9,Inventory!$J:$J,List!B88)</f>
        <v>0</v>
      </c>
      <c r="AZ88" s="60">
        <f>SUMIFS(Receive!$L:$L,Receive!$C:$C,10,Receive!$J:$J,List!B88)</f>
        <v>0</v>
      </c>
      <c r="BA88" s="60">
        <f>SUMIFS(Delivery!$K:$K,Delivery!$C:$C,10,Delivery!$I:$I,List!B88)</f>
        <v>0</v>
      </c>
      <c r="BB88" s="60">
        <f t="shared" si="22"/>
        <v>3</v>
      </c>
      <c r="BC88" s="60">
        <f>SUMIFS(Inventory!$L:$L,Inventory!$G:$G,10,Inventory!$J:$J,List!B88)</f>
        <v>0</v>
      </c>
      <c r="BD88" s="60">
        <f>SUMIFS(Receive!$L:$L,Receive!$C:$C,11,Receive!$J:$J,List!B88)</f>
        <v>0</v>
      </c>
      <c r="BE88" s="60">
        <f>SUMIFS(Delivery!$K:$K,Delivery!$C:$C,11,Delivery!$I:$I,List!B88)</f>
        <v>0</v>
      </c>
      <c r="BF88" s="60">
        <f t="shared" si="23"/>
        <v>3</v>
      </c>
      <c r="BG88" s="60">
        <f>SUMIFS(Inventory!$L:$L,Inventory!$G:$G,11,Inventory!$J:$J,List!B88)</f>
        <v>0</v>
      </c>
      <c r="BH88" s="60">
        <f>SUMIFS(Receive!$L:$L,Receive!$C:$C,12,Receive!$J:$J,List!B88)</f>
        <v>0</v>
      </c>
      <c r="BI88" s="60">
        <f>SUMIFS(Delivery!$K:$K,Delivery!$C:$C,12,Delivery!$I:$I,List!B88)</f>
        <v>0</v>
      </c>
      <c r="BJ88" s="60">
        <f t="shared" si="24"/>
        <v>3</v>
      </c>
      <c r="BK88" s="60">
        <f>SUMIFS(Inventory!$L:$L,Inventory!$G:$G,12,Inventory!$J:$J,List!B88)</f>
        <v>0</v>
      </c>
    </row>
    <row r="89" spans="1:63" x14ac:dyDescent="0.25">
      <c r="A89" s="56">
        <f t="shared" si="25"/>
        <v>88</v>
      </c>
      <c r="B89" s="57" t="s">
        <v>124</v>
      </c>
      <c r="C89" s="58" t="str">
        <f>IFERROR(VLOOKUP(B89,Config!$A:$B,2,0),"")</f>
        <v>Đệm chống va đập cửa máy ASM</v>
      </c>
      <c r="D89" s="64"/>
      <c r="E89" s="65"/>
      <c r="F89" s="58" t="str">
        <f>IFERROR(VLOOKUP(B89,Config!$A:$D,4,0),"")</f>
        <v>ASM</v>
      </c>
      <c r="G89" s="58" t="str">
        <f>IFERROR(VLOOKUP(B89,Config!$A:$E,5,0),"")</f>
        <v>ASM</v>
      </c>
      <c r="H89" s="58">
        <f>IFERROR(VLOOKUP(B89,Config!$A:$F,6,0),"")</f>
        <v>0</v>
      </c>
      <c r="I89" s="58">
        <v>1</v>
      </c>
      <c r="J89" s="58" t="str">
        <f>IFERROR(VLOOKUP(B89,Config!$A:$G,7,),"")</f>
        <v>Ea</v>
      </c>
      <c r="K89" s="56" t="s">
        <v>556</v>
      </c>
      <c r="L89" s="59">
        <f>IFERROR(VLOOKUP(B89,Config!$A:$C,3,0),"")</f>
        <v>0</v>
      </c>
      <c r="M89" s="56"/>
      <c r="N89" s="56"/>
      <c r="O89" s="60">
        <f>SUMIFS(Inventory!$L:$L,Inventory!$G:$G,2020.12,Inventory!$J:$J,List!B89)</f>
        <v>12</v>
      </c>
      <c r="P89" s="60">
        <f>SUMIFS(Receive!L:L,Receive!C:C,1,Receive!J:J,List!B89)</f>
        <v>0</v>
      </c>
      <c r="Q89" s="60">
        <f>SUMIFS(Delivery!K:K,Delivery!C:C,1,Delivery!I:I,List!B89)</f>
        <v>0</v>
      </c>
      <c r="R89" s="60">
        <f t="shared" si="13"/>
        <v>12</v>
      </c>
      <c r="S89" s="60">
        <f>SUMIFS(Inventory!$L:$L,Inventory!$G:$G,1,Inventory!$J:$J,List!B89)</f>
        <v>12</v>
      </c>
      <c r="T89" s="60">
        <f>SUMIFS(Receive!L:L,Receive!C:C,2,Receive!J:J,List!B89)</f>
        <v>0</v>
      </c>
      <c r="U89" s="60">
        <f>SUMIFS(Delivery!K:K,Delivery!C:C,2,Delivery!I:I,List!B89)</f>
        <v>0</v>
      </c>
      <c r="V89" s="60">
        <f t="shared" si="14"/>
        <v>12</v>
      </c>
      <c r="W89" s="60">
        <f>SUMIFS(Inventory!$L:$L,Inventory!$G:$G,2,Inventory!$J:$J,List!B89)</f>
        <v>12</v>
      </c>
      <c r="X89" s="60">
        <f>SUMIFS(Receive!L:L,Receive!C:C,3,Receive!J:J,List!B89)</f>
        <v>0</v>
      </c>
      <c r="Y89" s="60">
        <f>SUMIFS(Delivery!K:K,Delivery!C:C,3,Delivery!I:I,List!B89)</f>
        <v>0</v>
      </c>
      <c r="Z89" s="60">
        <f t="shared" si="15"/>
        <v>12</v>
      </c>
      <c r="AA89" s="60">
        <f>SUMIFS(Inventory!$L:$L,Inventory!$G:$G,3,Inventory!$J:$J,List!B89)</f>
        <v>12</v>
      </c>
      <c r="AB89" s="60">
        <f>SUMIFS(Receive!L:L,Receive!C:C,4,Receive!J:J,List!B89)</f>
        <v>0</v>
      </c>
      <c r="AC89" s="60">
        <f>SUMIFS(Delivery!K:K,Delivery!C:C,4,Delivery!I:I,List!B89)</f>
        <v>0</v>
      </c>
      <c r="AD89" s="60">
        <f t="shared" si="16"/>
        <v>12</v>
      </c>
      <c r="AE89" s="60">
        <f>SUMIFS(Inventory!$L:$L,Inventory!$G:$G,4,Inventory!$J:$J,List!B89)</f>
        <v>12</v>
      </c>
      <c r="AF89" s="60">
        <f>SUMIFS(Receive!$L:$L,Receive!$C:$C,5,Receive!$J:$J,List!B89)</f>
        <v>0</v>
      </c>
      <c r="AG89" s="60">
        <f>SUMIFS(Delivery!$K:$K,Delivery!$C:$C,5,Delivery!$I:$I,List!B89)</f>
        <v>0</v>
      </c>
      <c r="AH89" s="60">
        <f t="shared" si="17"/>
        <v>12</v>
      </c>
      <c r="AI89" s="60">
        <f>SUMIFS(Inventory!$L:$L,Inventory!$G:$G,5,Inventory!$J:$J,List!B89)</f>
        <v>12</v>
      </c>
      <c r="AJ89" s="60">
        <f>SUMIFS(Receive!$L:$L,Receive!$C:$C,6,Receive!$J:$J,List!B89)</f>
        <v>0</v>
      </c>
      <c r="AK89" s="60">
        <f>SUMIFS(Delivery!$K:$K,Delivery!$C:$C,6,Delivery!$I:$I,List!B89)</f>
        <v>0</v>
      </c>
      <c r="AL89" s="60">
        <f t="shared" si="18"/>
        <v>12</v>
      </c>
      <c r="AM89" s="60">
        <f>SUMIFS(Inventory!$L:$L,Inventory!$G:$G,6,Inventory!$J:$J,List!B89)</f>
        <v>0</v>
      </c>
      <c r="AN89" s="60">
        <f>SUMIFS(Receive!$L:$L,Receive!$C:$C,7,Receive!$J:$J,List!B89)</f>
        <v>0</v>
      </c>
      <c r="AO89" s="60">
        <f>SUMIFS(Delivery!$K:$K,Delivery!$C:$C,7,Delivery!$I:$I,List!B89)</f>
        <v>0</v>
      </c>
      <c r="AP89" s="60">
        <f t="shared" si="19"/>
        <v>12</v>
      </c>
      <c r="AQ89" s="60">
        <f>SUMIFS(Inventory!$L:$L,Inventory!$G:$G,7,Inventory!$J:$J,List!B89)</f>
        <v>0</v>
      </c>
      <c r="AR89" s="60">
        <f>SUMIFS(Receive!$L:$L,Receive!$C:$C,8,Receive!$J:$J,List!B89)</f>
        <v>0</v>
      </c>
      <c r="AS89" s="60">
        <f>SUMIFS(Delivery!$K:$K,Delivery!$C:$C,8,Delivery!$I:$I,List!B89)</f>
        <v>0</v>
      </c>
      <c r="AT89" s="60">
        <f t="shared" si="20"/>
        <v>12</v>
      </c>
      <c r="AU89" s="60">
        <f>SUMIFS(Inventory!$L:$L,Inventory!$G:$G,8,Inventory!$J:$J,List!B89)</f>
        <v>0</v>
      </c>
      <c r="AV89" s="60">
        <f>SUMIFS(Receive!$L:$L,Receive!$C:$C,9,Receive!$J:$J,List!B89)</f>
        <v>0</v>
      </c>
      <c r="AW89" s="60">
        <f>SUMIFS(Delivery!$K:$K,Delivery!$C:$C,9,Delivery!$I:$I,List!B89)</f>
        <v>0</v>
      </c>
      <c r="AX89" s="60">
        <f t="shared" si="21"/>
        <v>12</v>
      </c>
      <c r="AY89" s="60">
        <f>SUMIFS(Inventory!$L:$L,Inventory!$G:$G,9,Inventory!$J:$J,List!B89)</f>
        <v>0</v>
      </c>
      <c r="AZ89" s="60">
        <f>SUMIFS(Receive!$L:$L,Receive!$C:$C,10,Receive!$J:$J,List!B89)</f>
        <v>0</v>
      </c>
      <c r="BA89" s="60">
        <f>SUMIFS(Delivery!$K:$K,Delivery!$C:$C,10,Delivery!$I:$I,List!B89)</f>
        <v>0</v>
      </c>
      <c r="BB89" s="60">
        <f t="shared" si="22"/>
        <v>12</v>
      </c>
      <c r="BC89" s="60">
        <f>SUMIFS(Inventory!$L:$L,Inventory!$G:$G,10,Inventory!$J:$J,List!B89)</f>
        <v>0</v>
      </c>
      <c r="BD89" s="60">
        <f>SUMIFS(Receive!$L:$L,Receive!$C:$C,11,Receive!$J:$J,List!B89)</f>
        <v>0</v>
      </c>
      <c r="BE89" s="60">
        <f>SUMIFS(Delivery!$K:$K,Delivery!$C:$C,11,Delivery!$I:$I,List!B89)</f>
        <v>0</v>
      </c>
      <c r="BF89" s="60">
        <f t="shared" si="23"/>
        <v>12</v>
      </c>
      <c r="BG89" s="60">
        <f>SUMIFS(Inventory!$L:$L,Inventory!$G:$G,11,Inventory!$J:$J,List!B89)</f>
        <v>0</v>
      </c>
      <c r="BH89" s="60">
        <f>SUMIFS(Receive!$L:$L,Receive!$C:$C,12,Receive!$J:$J,List!B89)</f>
        <v>0</v>
      </c>
      <c r="BI89" s="60">
        <f>SUMIFS(Delivery!$K:$K,Delivery!$C:$C,12,Delivery!$I:$I,List!B89)</f>
        <v>0</v>
      </c>
      <c r="BJ89" s="60">
        <f t="shared" si="24"/>
        <v>12</v>
      </c>
      <c r="BK89" s="60">
        <f>SUMIFS(Inventory!$L:$L,Inventory!$G:$G,12,Inventory!$J:$J,List!B89)</f>
        <v>0</v>
      </c>
    </row>
    <row r="90" spans="1:63" x14ac:dyDescent="0.25">
      <c r="A90" s="56">
        <f t="shared" si="25"/>
        <v>89</v>
      </c>
      <c r="B90" s="57" t="s">
        <v>125</v>
      </c>
      <c r="C90" s="58" t="str">
        <f>IFERROR(VLOOKUP(B90,Config!$A:$B,2,0),"")</f>
        <v xml:space="preserve">Đồng hồ hiển thị áp suất khí </v>
      </c>
      <c r="D90" s="64"/>
      <c r="E90" s="65"/>
      <c r="F90" s="58">
        <f>IFERROR(VLOOKUP(B90,Config!$A:$D,4,0),"")</f>
        <v>0</v>
      </c>
      <c r="G90" s="58">
        <f>IFERROR(VLOOKUP(B90,Config!$A:$E,5,0),"")</f>
        <v>0</v>
      </c>
      <c r="H90" s="58">
        <f>IFERROR(VLOOKUP(B90,Config!$A:$F,6,0),"")</f>
        <v>0</v>
      </c>
      <c r="I90" s="58">
        <v>1</v>
      </c>
      <c r="J90" s="58" t="str">
        <f>IFERROR(VLOOKUP(B90,Config!$A:$G,7,),"")</f>
        <v>Ea</v>
      </c>
      <c r="K90" s="56" t="s">
        <v>555</v>
      </c>
      <c r="L90" s="59">
        <f>IFERROR(VLOOKUP(B90,Config!$A:$C,3,0),"")</f>
        <v>0</v>
      </c>
      <c r="M90" s="56"/>
      <c r="N90" s="56"/>
      <c r="O90" s="60">
        <f>SUMIFS(Inventory!$L:$L,Inventory!$G:$G,2020.12,Inventory!$J:$J,List!B90)</f>
        <v>2</v>
      </c>
      <c r="P90" s="60">
        <f>SUMIFS(Receive!L:L,Receive!C:C,1,Receive!J:J,List!B90)</f>
        <v>0</v>
      </c>
      <c r="Q90" s="60">
        <f>SUMIFS(Delivery!K:K,Delivery!C:C,1,Delivery!I:I,List!B90)</f>
        <v>0</v>
      </c>
      <c r="R90" s="60">
        <f t="shared" si="13"/>
        <v>2</v>
      </c>
      <c r="S90" s="60">
        <f>SUMIFS(Inventory!$L:$L,Inventory!$G:$G,1,Inventory!$J:$J,List!B90)</f>
        <v>2</v>
      </c>
      <c r="T90" s="60">
        <f>SUMIFS(Receive!L:L,Receive!C:C,2,Receive!J:J,List!B90)</f>
        <v>0</v>
      </c>
      <c r="U90" s="60">
        <f>SUMIFS(Delivery!K:K,Delivery!C:C,2,Delivery!I:I,List!B90)</f>
        <v>0</v>
      </c>
      <c r="V90" s="60">
        <f t="shared" si="14"/>
        <v>2</v>
      </c>
      <c r="W90" s="60">
        <f>SUMIFS(Inventory!$L:$L,Inventory!$G:$G,2,Inventory!$J:$J,List!B90)</f>
        <v>2</v>
      </c>
      <c r="X90" s="60">
        <f>SUMIFS(Receive!L:L,Receive!C:C,3,Receive!J:J,List!B90)</f>
        <v>0</v>
      </c>
      <c r="Y90" s="60">
        <f>SUMIFS(Delivery!K:K,Delivery!C:C,3,Delivery!I:I,List!B90)</f>
        <v>0</v>
      </c>
      <c r="Z90" s="60">
        <f t="shared" si="15"/>
        <v>2</v>
      </c>
      <c r="AA90" s="60">
        <f>SUMIFS(Inventory!$L:$L,Inventory!$G:$G,3,Inventory!$J:$J,List!B90)</f>
        <v>2</v>
      </c>
      <c r="AB90" s="60">
        <f>SUMIFS(Receive!L:L,Receive!C:C,4,Receive!J:J,List!B90)</f>
        <v>0</v>
      </c>
      <c r="AC90" s="60">
        <f>SUMIFS(Delivery!K:K,Delivery!C:C,4,Delivery!I:I,List!B90)</f>
        <v>0</v>
      </c>
      <c r="AD90" s="60">
        <f t="shared" si="16"/>
        <v>2</v>
      </c>
      <c r="AE90" s="60">
        <f>SUMIFS(Inventory!$L:$L,Inventory!$G:$G,4,Inventory!$J:$J,List!B90)</f>
        <v>2</v>
      </c>
      <c r="AF90" s="60">
        <f>SUMIFS(Receive!$L:$L,Receive!$C:$C,5,Receive!$J:$J,List!B90)</f>
        <v>0</v>
      </c>
      <c r="AG90" s="60">
        <f>SUMIFS(Delivery!$K:$K,Delivery!$C:$C,5,Delivery!$I:$I,List!B90)</f>
        <v>0</v>
      </c>
      <c r="AH90" s="60">
        <f t="shared" si="17"/>
        <v>2</v>
      </c>
      <c r="AI90" s="60">
        <f>SUMIFS(Inventory!$L:$L,Inventory!$G:$G,5,Inventory!$J:$J,List!B90)</f>
        <v>2</v>
      </c>
      <c r="AJ90" s="60">
        <f>SUMIFS(Receive!$L:$L,Receive!$C:$C,6,Receive!$J:$J,List!B90)</f>
        <v>0</v>
      </c>
      <c r="AK90" s="60">
        <f>SUMIFS(Delivery!$K:$K,Delivery!$C:$C,6,Delivery!$I:$I,List!B90)</f>
        <v>0</v>
      </c>
      <c r="AL90" s="60">
        <f t="shared" si="18"/>
        <v>2</v>
      </c>
      <c r="AM90" s="60">
        <f>SUMIFS(Inventory!$L:$L,Inventory!$G:$G,6,Inventory!$J:$J,List!B90)</f>
        <v>0</v>
      </c>
      <c r="AN90" s="60">
        <f>SUMIFS(Receive!$L:$L,Receive!$C:$C,7,Receive!$J:$J,List!B90)</f>
        <v>0</v>
      </c>
      <c r="AO90" s="60">
        <f>SUMIFS(Delivery!$K:$K,Delivery!$C:$C,7,Delivery!$I:$I,List!B90)</f>
        <v>0</v>
      </c>
      <c r="AP90" s="60">
        <f t="shared" si="19"/>
        <v>2</v>
      </c>
      <c r="AQ90" s="60">
        <f>SUMIFS(Inventory!$L:$L,Inventory!$G:$G,7,Inventory!$J:$J,List!B90)</f>
        <v>0</v>
      </c>
      <c r="AR90" s="60">
        <f>SUMIFS(Receive!$L:$L,Receive!$C:$C,8,Receive!$J:$J,List!B90)</f>
        <v>0</v>
      </c>
      <c r="AS90" s="60">
        <f>SUMIFS(Delivery!$K:$K,Delivery!$C:$C,8,Delivery!$I:$I,List!B90)</f>
        <v>0</v>
      </c>
      <c r="AT90" s="60">
        <f t="shared" si="20"/>
        <v>2</v>
      </c>
      <c r="AU90" s="60">
        <f>SUMIFS(Inventory!$L:$L,Inventory!$G:$G,8,Inventory!$J:$J,List!B90)</f>
        <v>0</v>
      </c>
      <c r="AV90" s="60">
        <f>SUMIFS(Receive!$L:$L,Receive!$C:$C,9,Receive!$J:$J,List!B90)</f>
        <v>0</v>
      </c>
      <c r="AW90" s="60">
        <f>SUMIFS(Delivery!$K:$K,Delivery!$C:$C,9,Delivery!$I:$I,List!B90)</f>
        <v>0</v>
      </c>
      <c r="AX90" s="60">
        <f t="shared" si="21"/>
        <v>2</v>
      </c>
      <c r="AY90" s="60">
        <f>SUMIFS(Inventory!$L:$L,Inventory!$G:$G,9,Inventory!$J:$J,List!B90)</f>
        <v>0</v>
      </c>
      <c r="AZ90" s="60">
        <f>SUMIFS(Receive!$L:$L,Receive!$C:$C,10,Receive!$J:$J,List!B90)</f>
        <v>0</v>
      </c>
      <c r="BA90" s="60">
        <f>SUMIFS(Delivery!$K:$K,Delivery!$C:$C,10,Delivery!$I:$I,List!B90)</f>
        <v>0</v>
      </c>
      <c r="BB90" s="60">
        <f t="shared" si="22"/>
        <v>2</v>
      </c>
      <c r="BC90" s="60">
        <f>SUMIFS(Inventory!$L:$L,Inventory!$G:$G,10,Inventory!$J:$J,List!B90)</f>
        <v>0</v>
      </c>
      <c r="BD90" s="60">
        <f>SUMIFS(Receive!$L:$L,Receive!$C:$C,11,Receive!$J:$J,List!B90)</f>
        <v>0</v>
      </c>
      <c r="BE90" s="60">
        <f>SUMIFS(Delivery!$K:$K,Delivery!$C:$C,11,Delivery!$I:$I,List!B90)</f>
        <v>0</v>
      </c>
      <c r="BF90" s="60">
        <f t="shared" si="23"/>
        <v>2</v>
      </c>
      <c r="BG90" s="60">
        <f>SUMIFS(Inventory!$L:$L,Inventory!$G:$G,11,Inventory!$J:$J,List!B90)</f>
        <v>0</v>
      </c>
      <c r="BH90" s="60">
        <f>SUMIFS(Receive!$L:$L,Receive!$C:$C,12,Receive!$J:$J,List!B90)</f>
        <v>0</v>
      </c>
      <c r="BI90" s="60">
        <f>SUMIFS(Delivery!$K:$K,Delivery!$C:$C,12,Delivery!$I:$I,List!B90)</f>
        <v>0</v>
      </c>
      <c r="BJ90" s="60">
        <f t="shared" si="24"/>
        <v>2</v>
      </c>
      <c r="BK90" s="60">
        <f>SUMIFS(Inventory!$L:$L,Inventory!$G:$G,12,Inventory!$J:$J,List!B90)</f>
        <v>0</v>
      </c>
    </row>
    <row r="91" spans="1:63" x14ac:dyDescent="0.25">
      <c r="A91" s="56">
        <f t="shared" si="25"/>
        <v>90</v>
      </c>
      <c r="B91" s="57" t="s">
        <v>126</v>
      </c>
      <c r="C91" s="58" t="str">
        <f>IFERROR(VLOOKUP(B91,Config!$A:$B,2,0),"")</f>
        <v>Máy quét mã vạch cầm tay DM8600</v>
      </c>
      <c r="D91" s="64"/>
      <c r="E91" s="65"/>
      <c r="F91" s="58">
        <f>IFERROR(VLOOKUP(B91,Config!$A:$D,4,0),"")</f>
        <v>0</v>
      </c>
      <c r="G91" s="58">
        <f>IFERROR(VLOOKUP(B91,Config!$A:$E,5,0),"")</f>
        <v>0</v>
      </c>
      <c r="H91" s="58">
        <f>IFERROR(VLOOKUP(B91,Config!$A:$F,6,0),"")</f>
        <v>0</v>
      </c>
      <c r="I91" s="58">
        <v>1</v>
      </c>
      <c r="J91" s="58" t="str">
        <f>IFERROR(VLOOKUP(B91,Config!$A:$G,7,),"")</f>
        <v>Ea</v>
      </c>
      <c r="K91" s="56" t="s">
        <v>555</v>
      </c>
      <c r="L91" s="59">
        <f>IFERROR(VLOOKUP(B91,Config!$A:$C,3,0),"")</f>
        <v>0</v>
      </c>
      <c r="M91" s="56"/>
      <c r="N91" s="56"/>
      <c r="O91" s="60">
        <f>SUMIFS(Inventory!$L:$L,Inventory!$G:$G,2020.12,Inventory!$J:$J,List!B91)</f>
        <v>1</v>
      </c>
      <c r="P91" s="60">
        <f>SUMIFS(Receive!L:L,Receive!C:C,1,Receive!J:J,List!B91)</f>
        <v>0</v>
      </c>
      <c r="Q91" s="60">
        <f>SUMIFS(Delivery!K:K,Delivery!C:C,1,Delivery!I:I,List!B91)</f>
        <v>0</v>
      </c>
      <c r="R91" s="60">
        <f t="shared" si="13"/>
        <v>1</v>
      </c>
      <c r="S91" s="60">
        <f>SUMIFS(Inventory!$L:$L,Inventory!$G:$G,1,Inventory!$J:$J,List!B91)</f>
        <v>1</v>
      </c>
      <c r="T91" s="60">
        <f>SUMIFS(Receive!L:L,Receive!C:C,2,Receive!J:J,List!B91)</f>
        <v>0</v>
      </c>
      <c r="U91" s="60">
        <f>SUMIFS(Delivery!K:K,Delivery!C:C,2,Delivery!I:I,List!B91)</f>
        <v>0</v>
      </c>
      <c r="V91" s="60">
        <f t="shared" si="14"/>
        <v>1</v>
      </c>
      <c r="W91" s="60">
        <f>SUMIFS(Inventory!$L:$L,Inventory!$G:$G,2,Inventory!$J:$J,List!B91)</f>
        <v>1</v>
      </c>
      <c r="X91" s="60">
        <f>SUMIFS(Receive!L:L,Receive!C:C,3,Receive!J:J,List!B91)</f>
        <v>0</v>
      </c>
      <c r="Y91" s="60">
        <f>SUMIFS(Delivery!K:K,Delivery!C:C,3,Delivery!I:I,List!B91)</f>
        <v>0</v>
      </c>
      <c r="Z91" s="60">
        <f t="shared" si="15"/>
        <v>1</v>
      </c>
      <c r="AA91" s="60">
        <f>SUMIFS(Inventory!$L:$L,Inventory!$G:$G,3,Inventory!$J:$J,List!B91)</f>
        <v>1</v>
      </c>
      <c r="AB91" s="60">
        <f>SUMIFS(Receive!L:L,Receive!C:C,4,Receive!J:J,List!B91)</f>
        <v>0</v>
      </c>
      <c r="AC91" s="60">
        <f>SUMIFS(Delivery!K:K,Delivery!C:C,4,Delivery!I:I,List!B91)</f>
        <v>0</v>
      </c>
      <c r="AD91" s="60">
        <f t="shared" si="16"/>
        <v>1</v>
      </c>
      <c r="AE91" s="60">
        <f>SUMIFS(Inventory!$L:$L,Inventory!$G:$G,4,Inventory!$J:$J,List!B91)</f>
        <v>1</v>
      </c>
      <c r="AF91" s="60">
        <f>SUMIFS(Receive!$L:$L,Receive!$C:$C,5,Receive!$J:$J,List!B91)</f>
        <v>0</v>
      </c>
      <c r="AG91" s="60">
        <f>SUMIFS(Delivery!$K:$K,Delivery!$C:$C,5,Delivery!$I:$I,List!B91)</f>
        <v>0</v>
      </c>
      <c r="AH91" s="60">
        <f t="shared" si="17"/>
        <v>1</v>
      </c>
      <c r="AI91" s="60">
        <f>SUMIFS(Inventory!$L:$L,Inventory!$G:$G,5,Inventory!$J:$J,List!B91)</f>
        <v>1</v>
      </c>
      <c r="AJ91" s="60">
        <f>SUMIFS(Receive!$L:$L,Receive!$C:$C,6,Receive!$J:$J,List!B91)</f>
        <v>0</v>
      </c>
      <c r="AK91" s="60">
        <f>SUMIFS(Delivery!$K:$K,Delivery!$C:$C,6,Delivery!$I:$I,List!B91)</f>
        <v>0</v>
      </c>
      <c r="AL91" s="60">
        <f t="shared" si="18"/>
        <v>1</v>
      </c>
      <c r="AM91" s="60">
        <f>SUMIFS(Inventory!$L:$L,Inventory!$G:$G,6,Inventory!$J:$J,List!B91)</f>
        <v>0</v>
      </c>
      <c r="AN91" s="60">
        <f>SUMIFS(Receive!$L:$L,Receive!$C:$C,7,Receive!$J:$J,List!B91)</f>
        <v>0</v>
      </c>
      <c r="AO91" s="60">
        <f>SUMIFS(Delivery!$K:$K,Delivery!$C:$C,7,Delivery!$I:$I,List!B91)</f>
        <v>0</v>
      </c>
      <c r="AP91" s="60">
        <f t="shared" si="19"/>
        <v>1</v>
      </c>
      <c r="AQ91" s="60">
        <f>SUMIFS(Inventory!$L:$L,Inventory!$G:$G,7,Inventory!$J:$J,List!B91)</f>
        <v>0</v>
      </c>
      <c r="AR91" s="60">
        <f>SUMIFS(Receive!$L:$L,Receive!$C:$C,8,Receive!$J:$J,List!B91)</f>
        <v>0</v>
      </c>
      <c r="AS91" s="60">
        <f>SUMIFS(Delivery!$K:$K,Delivery!$C:$C,8,Delivery!$I:$I,List!B91)</f>
        <v>0</v>
      </c>
      <c r="AT91" s="60">
        <f t="shared" si="20"/>
        <v>1</v>
      </c>
      <c r="AU91" s="60">
        <f>SUMIFS(Inventory!$L:$L,Inventory!$G:$G,8,Inventory!$J:$J,List!B91)</f>
        <v>0</v>
      </c>
      <c r="AV91" s="60">
        <f>SUMIFS(Receive!$L:$L,Receive!$C:$C,9,Receive!$J:$J,List!B91)</f>
        <v>0</v>
      </c>
      <c r="AW91" s="60">
        <f>SUMIFS(Delivery!$K:$K,Delivery!$C:$C,9,Delivery!$I:$I,List!B91)</f>
        <v>0</v>
      </c>
      <c r="AX91" s="60">
        <f t="shared" si="21"/>
        <v>1</v>
      </c>
      <c r="AY91" s="60">
        <f>SUMIFS(Inventory!$L:$L,Inventory!$G:$G,9,Inventory!$J:$J,List!B91)</f>
        <v>0</v>
      </c>
      <c r="AZ91" s="60">
        <f>SUMIFS(Receive!$L:$L,Receive!$C:$C,10,Receive!$J:$J,List!B91)</f>
        <v>0</v>
      </c>
      <c r="BA91" s="60">
        <f>SUMIFS(Delivery!$K:$K,Delivery!$C:$C,10,Delivery!$I:$I,List!B91)</f>
        <v>0</v>
      </c>
      <c r="BB91" s="60">
        <f t="shared" si="22"/>
        <v>1</v>
      </c>
      <c r="BC91" s="60">
        <f>SUMIFS(Inventory!$L:$L,Inventory!$G:$G,10,Inventory!$J:$J,List!B91)</f>
        <v>0</v>
      </c>
      <c r="BD91" s="60">
        <f>SUMIFS(Receive!$L:$L,Receive!$C:$C,11,Receive!$J:$J,List!B91)</f>
        <v>0</v>
      </c>
      <c r="BE91" s="60">
        <f>SUMIFS(Delivery!$K:$K,Delivery!$C:$C,11,Delivery!$I:$I,List!B91)</f>
        <v>0</v>
      </c>
      <c r="BF91" s="60">
        <f t="shared" si="23"/>
        <v>1</v>
      </c>
      <c r="BG91" s="60">
        <f>SUMIFS(Inventory!$L:$L,Inventory!$G:$G,11,Inventory!$J:$J,List!B91)</f>
        <v>0</v>
      </c>
      <c r="BH91" s="60">
        <f>SUMIFS(Receive!$L:$L,Receive!$C:$C,12,Receive!$J:$J,List!B91)</f>
        <v>0</v>
      </c>
      <c r="BI91" s="60">
        <f>SUMIFS(Delivery!$K:$K,Delivery!$C:$C,12,Delivery!$I:$I,List!B91)</f>
        <v>0</v>
      </c>
      <c r="BJ91" s="60">
        <f t="shared" si="24"/>
        <v>1</v>
      </c>
      <c r="BK91" s="60">
        <f>SUMIFS(Inventory!$L:$L,Inventory!$G:$G,12,Inventory!$J:$J,List!B91)</f>
        <v>0</v>
      </c>
    </row>
    <row r="92" spans="1:63" x14ac:dyDescent="0.25">
      <c r="A92" s="56">
        <f t="shared" si="25"/>
        <v>91</v>
      </c>
      <c r="B92" s="57" t="s">
        <v>127</v>
      </c>
      <c r="C92" s="58" t="str">
        <f>IFERROR(VLOOKUP(B92,Config!$A:$B,2,0),"")</f>
        <v>Relay DMF</v>
      </c>
      <c r="D92" s="64"/>
      <c r="E92" s="65"/>
      <c r="F92" s="58">
        <f>IFERROR(VLOOKUP(B92,Config!$A:$D,4,0),"")</f>
        <v>0</v>
      </c>
      <c r="G92" s="58">
        <f>IFERROR(VLOOKUP(B92,Config!$A:$E,5,0),"")</f>
        <v>0</v>
      </c>
      <c r="H92" s="58">
        <f>IFERROR(VLOOKUP(B92,Config!$A:$F,6,0),"")</f>
        <v>0</v>
      </c>
      <c r="I92" s="58">
        <v>1</v>
      </c>
      <c r="J92" s="58" t="str">
        <f>IFERROR(VLOOKUP(B92,Config!$A:$G,7,),"")</f>
        <v>Ea</v>
      </c>
      <c r="K92" s="56" t="s">
        <v>555</v>
      </c>
      <c r="L92" s="59">
        <f>IFERROR(VLOOKUP(B92,Config!$A:$C,3,0),"")</f>
        <v>0</v>
      </c>
      <c r="M92" s="56"/>
      <c r="N92" s="56"/>
      <c r="O92" s="60">
        <f>SUMIFS(Inventory!$L:$L,Inventory!$G:$G,2020.12,Inventory!$J:$J,List!B92)</f>
        <v>6</v>
      </c>
      <c r="P92" s="60">
        <f>SUMIFS(Receive!L:L,Receive!C:C,1,Receive!J:J,List!B92)</f>
        <v>0</v>
      </c>
      <c r="Q92" s="60">
        <f>SUMIFS(Delivery!K:K,Delivery!C:C,1,Delivery!I:I,List!B92)</f>
        <v>0</v>
      </c>
      <c r="R92" s="60">
        <f t="shared" si="13"/>
        <v>6</v>
      </c>
      <c r="S92" s="60">
        <f>SUMIFS(Inventory!$L:$L,Inventory!$G:$G,1,Inventory!$J:$J,List!B92)</f>
        <v>6</v>
      </c>
      <c r="T92" s="60">
        <f>SUMIFS(Receive!L:L,Receive!C:C,2,Receive!J:J,List!B92)</f>
        <v>0</v>
      </c>
      <c r="U92" s="60">
        <f>SUMIFS(Delivery!K:K,Delivery!C:C,2,Delivery!I:I,List!B92)</f>
        <v>0</v>
      </c>
      <c r="V92" s="60">
        <f t="shared" si="14"/>
        <v>6</v>
      </c>
      <c r="W92" s="60">
        <f>SUMIFS(Inventory!$L:$L,Inventory!$G:$G,2,Inventory!$J:$J,List!B92)</f>
        <v>6</v>
      </c>
      <c r="X92" s="60">
        <f>SUMIFS(Receive!L:L,Receive!C:C,3,Receive!J:J,List!B92)</f>
        <v>0</v>
      </c>
      <c r="Y92" s="60">
        <f>SUMIFS(Delivery!K:K,Delivery!C:C,3,Delivery!I:I,List!B92)</f>
        <v>0</v>
      </c>
      <c r="Z92" s="60">
        <f t="shared" si="15"/>
        <v>6</v>
      </c>
      <c r="AA92" s="60">
        <f>SUMIFS(Inventory!$L:$L,Inventory!$G:$G,3,Inventory!$J:$J,List!B92)</f>
        <v>6</v>
      </c>
      <c r="AB92" s="60">
        <f>SUMIFS(Receive!L:L,Receive!C:C,4,Receive!J:J,List!B92)</f>
        <v>0</v>
      </c>
      <c r="AC92" s="60">
        <f>SUMIFS(Delivery!K:K,Delivery!C:C,4,Delivery!I:I,List!B92)</f>
        <v>0</v>
      </c>
      <c r="AD92" s="60">
        <f t="shared" si="16"/>
        <v>6</v>
      </c>
      <c r="AE92" s="60">
        <f>SUMIFS(Inventory!$L:$L,Inventory!$G:$G,4,Inventory!$J:$J,List!B92)</f>
        <v>6</v>
      </c>
      <c r="AF92" s="60">
        <f>SUMIFS(Receive!$L:$L,Receive!$C:$C,5,Receive!$J:$J,List!B92)</f>
        <v>0</v>
      </c>
      <c r="AG92" s="60">
        <f>SUMIFS(Delivery!$K:$K,Delivery!$C:$C,5,Delivery!$I:$I,List!B92)</f>
        <v>0</v>
      </c>
      <c r="AH92" s="60">
        <f t="shared" si="17"/>
        <v>6</v>
      </c>
      <c r="AI92" s="60">
        <f>SUMIFS(Inventory!$L:$L,Inventory!$G:$G,5,Inventory!$J:$J,List!B92)</f>
        <v>6</v>
      </c>
      <c r="AJ92" s="60">
        <f>SUMIFS(Receive!$L:$L,Receive!$C:$C,6,Receive!$J:$J,List!B92)</f>
        <v>0</v>
      </c>
      <c r="AK92" s="60">
        <f>SUMIFS(Delivery!$K:$K,Delivery!$C:$C,6,Delivery!$I:$I,List!B92)</f>
        <v>0</v>
      </c>
      <c r="AL92" s="60">
        <f t="shared" si="18"/>
        <v>6</v>
      </c>
      <c r="AM92" s="60">
        <f>SUMIFS(Inventory!$L:$L,Inventory!$G:$G,6,Inventory!$J:$J,List!B92)</f>
        <v>0</v>
      </c>
      <c r="AN92" s="60">
        <f>SUMIFS(Receive!$L:$L,Receive!$C:$C,7,Receive!$J:$J,List!B92)</f>
        <v>0</v>
      </c>
      <c r="AO92" s="60">
        <f>SUMIFS(Delivery!$K:$K,Delivery!$C:$C,7,Delivery!$I:$I,List!B92)</f>
        <v>0</v>
      </c>
      <c r="AP92" s="60">
        <f t="shared" si="19"/>
        <v>6</v>
      </c>
      <c r="AQ92" s="60">
        <f>SUMIFS(Inventory!$L:$L,Inventory!$G:$G,7,Inventory!$J:$J,List!B92)</f>
        <v>0</v>
      </c>
      <c r="AR92" s="60">
        <f>SUMIFS(Receive!$L:$L,Receive!$C:$C,8,Receive!$J:$J,List!B92)</f>
        <v>0</v>
      </c>
      <c r="AS92" s="60">
        <f>SUMIFS(Delivery!$K:$K,Delivery!$C:$C,8,Delivery!$I:$I,List!B92)</f>
        <v>0</v>
      </c>
      <c r="AT92" s="60">
        <f t="shared" si="20"/>
        <v>6</v>
      </c>
      <c r="AU92" s="60">
        <f>SUMIFS(Inventory!$L:$L,Inventory!$G:$G,8,Inventory!$J:$J,List!B92)</f>
        <v>0</v>
      </c>
      <c r="AV92" s="60">
        <f>SUMIFS(Receive!$L:$L,Receive!$C:$C,9,Receive!$J:$J,List!B92)</f>
        <v>0</v>
      </c>
      <c r="AW92" s="60">
        <f>SUMIFS(Delivery!$K:$K,Delivery!$C:$C,9,Delivery!$I:$I,List!B92)</f>
        <v>0</v>
      </c>
      <c r="AX92" s="60">
        <f t="shared" si="21"/>
        <v>6</v>
      </c>
      <c r="AY92" s="60">
        <f>SUMIFS(Inventory!$L:$L,Inventory!$G:$G,9,Inventory!$J:$J,List!B92)</f>
        <v>0</v>
      </c>
      <c r="AZ92" s="60">
        <f>SUMIFS(Receive!$L:$L,Receive!$C:$C,10,Receive!$J:$J,List!B92)</f>
        <v>0</v>
      </c>
      <c r="BA92" s="60">
        <f>SUMIFS(Delivery!$K:$K,Delivery!$C:$C,10,Delivery!$I:$I,List!B92)</f>
        <v>0</v>
      </c>
      <c r="BB92" s="60">
        <f t="shared" si="22"/>
        <v>6</v>
      </c>
      <c r="BC92" s="60">
        <f>SUMIFS(Inventory!$L:$L,Inventory!$G:$G,10,Inventory!$J:$J,List!B92)</f>
        <v>0</v>
      </c>
      <c r="BD92" s="60">
        <f>SUMIFS(Receive!$L:$L,Receive!$C:$C,11,Receive!$J:$J,List!B92)</f>
        <v>0</v>
      </c>
      <c r="BE92" s="60">
        <f>SUMIFS(Delivery!$K:$K,Delivery!$C:$C,11,Delivery!$I:$I,List!B92)</f>
        <v>0</v>
      </c>
      <c r="BF92" s="60">
        <f t="shared" si="23"/>
        <v>6</v>
      </c>
      <c r="BG92" s="60">
        <f>SUMIFS(Inventory!$L:$L,Inventory!$G:$G,11,Inventory!$J:$J,List!B92)</f>
        <v>0</v>
      </c>
      <c r="BH92" s="60">
        <f>SUMIFS(Receive!$L:$L,Receive!$C:$C,12,Receive!$J:$J,List!B92)</f>
        <v>0</v>
      </c>
      <c r="BI92" s="60">
        <f>SUMIFS(Delivery!$K:$K,Delivery!$C:$C,12,Delivery!$I:$I,List!B92)</f>
        <v>0</v>
      </c>
      <c r="BJ92" s="60">
        <f t="shared" si="24"/>
        <v>6</v>
      </c>
      <c r="BK92" s="60">
        <f>SUMIFS(Inventory!$L:$L,Inventory!$G:$G,12,Inventory!$J:$J,List!B92)</f>
        <v>0</v>
      </c>
    </row>
    <row r="93" spans="1:63" x14ac:dyDescent="0.25">
      <c r="A93" s="56">
        <f t="shared" si="25"/>
        <v>92</v>
      </c>
      <c r="B93" s="57" t="s">
        <v>128</v>
      </c>
      <c r="C93" s="58" t="str">
        <f>IFERROR(VLOOKUP(B93,Config!$A:$B,2,0),"")</f>
        <v>Relay 12V</v>
      </c>
      <c r="D93" s="64"/>
      <c r="E93" s="65"/>
      <c r="F93" s="58">
        <f>IFERROR(VLOOKUP(B93,Config!$A:$D,4,0),"")</f>
        <v>0</v>
      </c>
      <c r="G93" s="58">
        <f>IFERROR(VLOOKUP(B93,Config!$A:$E,5,0),"")</f>
        <v>0</v>
      </c>
      <c r="H93" s="58">
        <f>IFERROR(VLOOKUP(B93,Config!$A:$F,6,0),"")</f>
        <v>0</v>
      </c>
      <c r="I93" s="58">
        <v>1</v>
      </c>
      <c r="J93" s="58" t="str">
        <f>IFERROR(VLOOKUP(B93,Config!$A:$G,7,),"")</f>
        <v>Ea</v>
      </c>
      <c r="K93" s="56" t="s">
        <v>555</v>
      </c>
      <c r="L93" s="59">
        <f>IFERROR(VLOOKUP(B93,Config!$A:$C,3,0),"")</f>
        <v>0</v>
      </c>
      <c r="M93" s="56"/>
      <c r="N93" s="56"/>
      <c r="O93" s="60">
        <f>SUMIFS(Inventory!$L:$L,Inventory!$G:$G,2020.12,Inventory!$J:$J,List!B93)</f>
        <v>3</v>
      </c>
      <c r="P93" s="60">
        <f>SUMIFS(Receive!L:L,Receive!C:C,1,Receive!J:J,List!B93)</f>
        <v>0</v>
      </c>
      <c r="Q93" s="60">
        <f>SUMIFS(Delivery!K:K,Delivery!C:C,1,Delivery!I:I,List!B93)</f>
        <v>0</v>
      </c>
      <c r="R93" s="60">
        <f t="shared" si="13"/>
        <v>3</v>
      </c>
      <c r="S93" s="60">
        <f>SUMIFS(Inventory!$L:$L,Inventory!$G:$G,1,Inventory!$J:$J,List!B93)</f>
        <v>3</v>
      </c>
      <c r="T93" s="60">
        <f>SUMIFS(Receive!L:L,Receive!C:C,2,Receive!J:J,List!B93)</f>
        <v>0</v>
      </c>
      <c r="U93" s="60">
        <f>SUMIFS(Delivery!K:K,Delivery!C:C,2,Delivery!I:I,List!B93)</f>
        <v>0</v>
      </c>
      <c r="V93" s="60">
        <f t="shared" si="14"/>
        <v>3</v>
      </c>
      <c r="W93" s="60">
        <f>SUMIFS(Inventory!$L:$L,Inventory!$G:$G,2,Inventory!$J:$J,List!B93)</f>
        <v>3</v>
      </c>
      <c r="X93" s="60">
        <f>SUMIFS(Receive!L:L,Receive!C:C,3,Receive!J:J,List!B93)</f>
        <v>0</v>
      </c>
      <c r="Y93" s="60">
        <f>SUMIFS(Delivery!K:K,Delivery!C:C,3,Delivery!I:I,List!B93)</f>
        <v>0</v>
      </c>
      <c r="Z93" s="60">
        <f t="shared" si="15"/>
        <v>3</v>
      </c>
      <c r="AA93" s="60">
        <f>SUMIFS(Inventory!$L:$L,Inventory!$G:$G,3,Inventory!$J:$J,List!B93)</f>
        <v>3</v>
      </c>
      <c r="AB93" s="60">
        <f>SUMIFS(Receive!L:L,Receive!C:C,4,Receive!J:J,List!B93)</f>
        <v>0</v>
      </c>
      <c r="AC93" s="60">
        <f>SUMIFS(Delivery!K:K,Delivery!C:C,4,Delivery!I:I,List!B93)</f>
        <v>0</v>
      </c>
      <c r="AD93" s="60">
        <f t="shared" si="16"/>
        <v>3</v>
      </c>
      <c r="AE93" s="60">
        <f>SUMIFS(Inventory!$L:$L,Inventory!$G:$G,4,Inventory!$J:$J,List!B93)</f>
        <v>3</v>
      </c>
      <c r="AF93" s="60">
        <f>SUMIFS(Receive!$L:$L,Receive!$C:$C,5,Receive!$J:$J,List!B93)</f>
        <v>0</v>
      </c>
      <c r="AG93" s="60">
        <f>SUMIFS(Delivery!$K:$K,Delivery!$C:$C,5,Delivery!$I:$I,List!B93)</f>
        <v>0</v>
      </c>
      <c r="AH93" s="60">
        <f t="shared" si="17"/>
        <v>3</v>
      </c>
      <c r="AI93" s="60">
        <f>SUMIFS(Inventory!$L:$L,Inventory!$G:$G,5,Inventory!$J:$J,List!B93)</f>
        <v>3</v>
      </c>
      <c r="AJ93" s="60">
        <f>SUMIFS(Receive!$L:$L,Receive!$C:$C,6,Receive!$J:$J,List!B93)</f>
        <v>0</v>
      </c>
      <c r="AK93" s="60">
        <f>SUMIFS(Delivery!$K:$K,Delivery!$C:$C,6,Delivery!$I:$I,List!B93)</f>
        <v>0</v>
      </c>
      <c r="AL93" s="60">
        <f t="shared" si="18"/>
        <v>3</v>
      </c>
      <c r="AM93" s="60">
        <f>SUMIFS(Inventory!$L:$L,Inventory!$G:$G,6,Inventory!$J:$J,List!B93)</f>
        <v>0</v>
      </c>
      <c r="AN93" s="60">
        <f>SUMIFS(Receive!$L:$L,Receive!$C:$C,7,Receive!$J:$J,List!B93)</f>
        <v>0</v>
      </c>
      <c r="AO93" s="60">
        <f>SUMIFS(Delivery!$K:$K,Delivery!$C:$C,7,Delivery!$I:$I,List!B93)</f>
        <v>0</v>
      </c>
      <c r="AP93" s="60">
        <f t="shared" si="19"/>
        <v>3</v>
      </c>
      <c r="AQ93" s="60">
        <f>SUMIFS(Inventory!$L:$L,Inventory!$G:$G,7,Inventory!$J:$J,List!B93)</f>
        <v>0</v>
      </c>
      <c r="AR93" s="60">
        <f>SUMIFS(Receive!$L:$L,Receive!$C:$C,8,Receive!$J:$J,List!B93)</f>
        <v>0</v>
      </c>
      <c r="AS93" s="60">
        <f>SUMIFS(Delivery!$K:$K,Delivery!$C:$C,8,Delivery!$I:$I,List!B93)</f>
        <v>0</v>
      </c>
      <c r="AT93" s="60">
        <f t="shared" si="20"/>
        <v>3</v>
      </c>
      <c r="AU93" s="60">
        <f>SUMIFS(Inventory!$L:$L,Inventory!$G:$G,8,Inventory!$J:$J,List!B93)</f>
        <v>0</v>
      </c>
      <c r="AV93" s="60">
        <f>SUMIFS(Receive!$L:$L,Receive!$C:$C,9,Receive!$J:$J,List!B93)</f>
        <v>0</v>
      </c>
      <c r="AW93" s="60">
        <f>SUMIFS(Delivery!$K:$K,Delivery!$C:$C,9,Delivery!$I:$I,List!B93)</f>
        <v>0</v>
      </c>
      <c r="AX93" s="60">
        <f t="shared" si="21"/>
        <v>3</v>
      </c>
      <c r="AY93" s="60">
        <f>SUMIFS(Inventory!$L:$L,Inventory!$G:$G,9,Inventory!$J:$J,List!B93)</f>
        <v>0</v>
      </c>
      <c r="AZ93" s="60">
        <f>SUMIFS(Receive!$L:$L,Receive!$C:$C,10,Receive!$J:$J,List!B93)</f>
        <v>0</v>
      </c>
      <c r="BA93" s="60">
        <f>SUMIFS(Delivery!$K:$K,Delivery!$C:$C,10,Delivery!$I:$I,List!B93)</f>
        <v>0</v>
      </c>
      <c r="BB93" s="60">
        <f t="shared" si="22"/>
        <v>3</v>
      </c>
      <c r="BC93" s="60">
        <f>SUMIFS(Inventory!$L:$L,Inventory!$G:$G,10,Inventory!$J:$J,List!B93)</f>
        <v>0</v>
      </c>
      <c r="BD93" s="60">
        <f>SUMIFS(Receive!$L:$L,Receive!$C:$C,11,Receive!$J:$J,List!B93)</f>
        <v>0</v>
      </c>
      <c r="BE93" s="60">
        <f>SUMIFS(Delivery!$K:$K,Delivery!$C:$C,11,Delivery!$I:$I,List!B93)</f>
        <v>0</v>
      </c>
      <c r="BF93" s="60">
        <f t="shared" si="23"/>
        <v>3</v>
      </c>
      <c r="BG93" s="60">
        <f>SUMIFS(Inventory!$L:$L,Inventory!$G:$G,11,Inventory!$J:$J,List!B93)</f>
        <v>0</v>
      </c>
      <c r="BH93" s="60">
        <f>SUMIFS(Receive!$L:$L,Receive!$C:$C,12,Receive!$J:$J,List!B93)</f>
        <v>0</v>
      </c>
      <c r="BI93" s="60">
        <f>SUMIFS(Delivery!$K:$K,Delivery!$C:$C,12,Delivery!$I:$I,List!B93)</f>
        <v>0</v>
      </c>
      <c r="BJ93" s="60">
        <f t="shared" si="24"/>
        <v>3</v>
      </c>
      <c r="BK93" s="60">
        <f>SUMIFS(Inventory!$L:$L,Inventory!$G:$G,12,Inventory!$J:$J,List!B93)</f>
        <v>0</v>
      </c>
    </row>
    <row r="94" spans="1:63" x14ac:dyDescent="0.25">
      <c r="A94" s="56">
        <f t="shared" si="25"/>
        <v>93</v>
      </c>
      <c r="B94" s="57" t="s">
        <v>129</v>
      </c>
      <c r="C94" s="58" t="str">
        <f>IFERROR(VLOOKUP(B94,Config!$A:$B,2,0),"")</f>
        <v>Tuner</v>
      </c>
      <c r="D94" s="64"/>
      <c r="E94" s="65"/>
      <c r="F94" s="58">
        <f>IFERROR(VLOOKUP(B94,Config!$A:$D,4,0),"")</f>
        <v>0</v>
      </c>
      <c r="G94" s="58">
        <f>IFERROR(VLOOKUP(B94,Config!$A:$E,5,0),"")</f>
        <v>0</v>
      </c>
      <c r="H94" s="58">
        <f>IFERROR(VLOOKUP(B94,Config!$A:$F,6,0),"")</f>
        <v>0</v>
      </c>
      <c r="I94" s="58">
        <v>1</v>
      </c>
      <c r="J94" s="58" t="str">
        <f>IFERROR(VLOOKUP(B94,Config!$A:$G,7,),"")</f>
        <v>Ea</v>
      </c>
      <c r="K94" s="56" t="s">
        <v>555</v>
      </c>
      <c r="L94" s="59">
        <f>IFERROR(VLOOKUP(B94,Config!$A:$C,3,0),"")</f>
        <v>0</v>
      </c>
      <c r="M94" s="56"/>
      <c r="N94" s="56"/>
      <c r="O94" s="60">
        <f>SUMIFS(Inventory!$L:$L,Inventory!$G:$G,2020.12,Inventory!$J:$J,List!B94)</f>
        <v>1</v>
      </c>
      <c r="P94" s="60">
        <f>SUMIFS(Receive!L:L,Receive!C:C,1,Receive!J:J,List!B94)</f>
        <v>0</v>
      </c>
      <c r="Q94" s="60">
        <f>SUMIFS(Delivery!K:K,Delivery!C:C,1,Delivery!I:I,List!B94)</f>
        <v>0</v>
      </c>
      <c r="R94" s="60">
        <f t="shared" si="13"/>
        <v>1</v>
      </c>
      <c r="S94" s="60">
        <f>SUMIFS(Inventory!$L:$L,Inventory!$G:$G,1,Inventory!$J:$J,List!B94)</f>
        <v>1</v>
      </c>
      <c r="T94" s="60">
        <f>SUMIFS(Receive!L:L,Receive!C:C,2,Receive!J:J,List!B94)</f>
        <v>0</v>
      </c>
      <c r="U94" s="60">
        <f>SUMIFS(Delivery!K:K,Delivery!C:C,2,Delivery!I:I,List!B94)</f>
        <v>0</v>
      </c>
      <c r="V94" s="60">
        <f t="shared" si="14"/>
        <v>1</v>
      </c>
      <c r="W94" s="60">
        <f>SUMIFS(Inventory!$L:$L,Inventory!$G:$G,2,Inventory!$J:$J,List!B94)</f>
        <v>1</v>
      </c>
      <c r="X94" s="60">
        <f>SUMIFS(Receive!L:L,Receive!C:C,3,Receive!J:J,List!B94)</f>
        <v>0</v>
      </c>
      <c r="Y94" s="60">
        <f>SUMIFS(Delivery!K:K,Delivery!C:C,3,Delivery!I:I,List!B94)</f>
        <v>0</v>
      </c>
      <c r="Z94" s="60">
        <f t="shared" si="15"/>
        <v>1</v>
      </c>
      <c r="AA94" s="60">
        <f>SUMIFS(Inventory!$L:$L,Inventory!$G:$G,3,Inventory!$J:$J,List!B94)</f>
        <v>1</v>
      </c>
      <c r="AB94" s="60">
        <f>SUMIFS(Receive!L:L,Receive!C:C,4,Receive!J:J,List!B94)</f>
        <v>0</v>
      </c>
      <c r="AC94" s="60">
        <f>SUMIFS(Delivery!K:K,Delivery!C:C,4,Delivery!I:I,List!B94)</f>
        <v>0</v>
      </c>
      <c r="AD94" s="60">
        <f t="shared" si="16"/>
        <v>1</v>
      </c>
      <c r="AE94" s="60">
        <f>SUMIFS(Inventory!$L:$L,Inventory!$G:$G,4,Inventory!$J:$J,List!B94)</f>
        <v>1</v>
      </c>
      <c r="AF94" s="60">
        <f>SUMIFS(Receive!$L:$L,Receive!$C:$C,5,Receive!$J:$J,List!B94)</f>
        <v>0</v>
      </c>
      <c r="AG94" s="60">
        <f>SUMIFS(Delivery!$K:$K,Delivery!$C:$C,5,Delivery!$I:$I,List!B94)</f>
        <v>0</v>
      </c>
      <c r="AH94" s="60">
        <f t="shared" si="17"/>
        <v>1</v>
      </c>
      <c r="AI94" s="60">
        <f>SUMIFS(Inventory!$L:$L,Inventory!$G:$G,5,Inventory!$J:$J,List!B94)</f>
        <v>1</v>
      </c>
      <c r="AJ94" s="60">
        <f>SUMIFS(Receive!$L:$L,Receive!$C:$C,6,Receive!$J:$J,List!B94)</f>
        <v>0</v>
      </c>
      <c r="AK94" s="60">
        <f>SUMIFS(Delivery!$K:$K,Delivery!$C:$C,6,Delivery!$I:$I,List!B94)</f>
        <v>0</v>
      </c>
      <c r="AL94" s="60">
        <f t="shared" si="18"/>
        <v>1</v>
      </c>
      <c r="AM94" s="60">
        <f>SUMIFS(Inventory!$L:$L,Inventory!$G:$G,6,Inventory!$J:$J,List!B94)</f>
        <v>0</v>
      </c>
      <c r="AN94" s="60">
        <f>SUMIFS(Receive!$L:$L,Receive!$C:$C,7,Receive!$J:$J,List!B94)</f>
        <v>0</v>
      </c>
      <c r="AO94" s="60">
        <f>SUMIFS(Delivery!$K:$K,Delivery!$C:$C,7,Delivery!$I:$I,List!B94)</f>
        <v>0</v>
      </c>
      <c r="AP94" s="60">
        <f t="shared" si="19"/>
        <v>1</v>
      </c>
      <c r="AQ94" s="60">
        <f>SUMIFS(Inventory!$L:$L,Inventory!$G:$G,7,Inventory!$J:$J,List!B94)</f>
        <v>0</v>
      </c>
      <c r="AR94" s="60">
        <f>SUMIFS(Receive!$L:$L,Receive!$C:$C,8,Receive!$J:$J,List!B94)</f>
        <v>0</v>
      </c>
      <c r="AS94" s="60">
        <f>SUMIFS(Delivery!$K:$K,Delivery!$C:$C,8,Delivery!$I:$I,List!B94)</f>
        <v>0</v>
      </c>
      <c r="AT94" s="60">
        <f t="shared" si="20"/>
        <v>1</v>
      </c>
      <c r="AU94" s="60">
        <f>SUMIFS(Inventory!$L:$L,Inventory!$G:$G,8,Inventory!$J:$J,List!B94)</f>
        <v>0</v>
      </c>
      <c r="AV94" s="60">
        <f>SUMIFS(Receive!$L:$L,Receive!$C:$C,9,Receive!$J:$J,List!B94)</f>
        <v>0</v>
      </c>
      <c r="AW94" s="60">
        <f>SUMIFS(Delivery!$K:$K,Delivery!$C:$C,9,Delivery!$I:$I,List!B94)</f>
        <v>0</v>
      </c>
      <c r="AX94" s="60">
        <f t="shared" si="21"/>
        <v>1</v>
      </c>
      <c r="AY94" s="60">
        <f>SUMIFS(Inventory!$L:$L,Inventory!$G:$G,9,Inventory!$J:$J,List!B94)</f>
        <v>0</v>
      </c>
      <c r="AZ94" s="60">
        <f>SUMIFS(Receive!$L:$L,Receive!$C:$C,10,Receive!$J:$J,List!B94)</f>
        <v>0</v>
      </c>
      <c r="BA94" s="60">
        <f>SUMIFS(Delivery!$K:$K,Delivery!$C:$C,10,Delivery!$I:$I,List!B94)</f>
        <v>0</v>
      </c>
      <c r="BB94" s="60">
        <f t="shared" si="22"/>
        <v>1</v>
      </c>
      <c r="BC94" s="60">
        <f>SUMIFS(Inventory!$L:$L,Inventory!$G:$G,10,Inventory!$J:$J,List!B94)</f>
        <v>0</v>
      </c>
      <c r="BD94" s="60">
        <f>SUMIFS(Receive!$L:$L,Receive!$C:$C,11,Receive!$J:$J,List!B94)</f>
        <v>0</v>
      </c>
      <c r="BE94" s="60">
        <f>SUMIFS(Delivery!$K:$K,Delivery!$C:$C,11,Delivery!$I:$I,List!B94)</f>
        <v>0</v>
      </c>
      <c r="BF94" s="60">
        <f t="shared" si="23"/>
        <v>1</v>
      </c>
      <c r="BG94" s="60">
        <f>SUMIFS(Inventory!$L:$L,Inventory!$G:$G,11,Inventory!$J:$J,List!B94)</f>
        <v>0</v>
      </c>
      <c r="BH94" s="60">
        <f>SUMIFS(Receive!$L:$L,Receive!$C:$C,12,Receive!$J:$J,List!B94)</f>
        <v>0</v>
      </c>
      <c r="BI94" s="60">
        <f>SUMIFS(Delivery!$K:$K,Delivery!$C:$C,12,Delivery!$I:$I,List!B94)</f>
        <v>0</v>
      </c>
      <c r="BJ94" s="60">
        <f t="shared" si="24"/>
        <v>1</v>
      </c>
      <c r="BK94" s="60">
        <f>SUMIFS(Inventory!$L:$L,Inventory!$G:$G,12,Inventory!$J:$J,List!B94)</f>
        <v>0</v>
      </c>
    </row>
    <row r="95" spans="1:63" x14ac:dyDescent="0.25">
      <c r="A95" s="56">
        <f t="shared" si="25"/>
        <v>94</v>
      </c>
      <c r="B95" s="57" t="s">
        <v>130</v>
      </c>
      <c r="C95" s="58" t="str">
        <f>IFERROR(VLOOKUP(B95,Config!$A:$B,2,0),"")</f>
        <v xml:space="preserve">Cảm biến EE - SX672 </v>
      </c>
      <c r="D95" s="64"/>
      <c r="E95" s="65"/>
      <c r="F95" s="58">
        <f>IFERROR(VLOOKUP(B95,Config!$A:$D,4,0),"")</f>
        <v>0</v>
      </c>
      <c r="G95" s="58">
        <f>IFERROR(VLOOKUP(B95,Config!$A:$E,5,0),"")</f>
        <v>0</v>
      </c>
      <c r="H95" s="58">
        <f>IFERROR(VLOOKUP(B95,Config!$A:$F,6,0),"")</f>
        <v>0</v>
      </c>
      <c r="I95" s="58">
        <v>1</v>
      </c>
      <c r="J95" s="58" t="str">
        <f>IFERROR(VLOOKUP(B95,Config!$A:$G,7,),"")</f>
        <v>Ea</v>
      </c>
      <c r="K95" s="56" t="s">
        <v>555</v>
      </c>
      <c r="L95" s="59">
        <f>IFERROR(VLOOKUP(B95,Config!$A:$C,3,0),"")</f>
        <v>0</v>
      </c>
      <c r="M95" s="56"/>
      <c r="N95" s="56"/>
      <c r="O95" s="60">
        <f>SUMIFS(Inventory!$L:$L,Inventory!$G:$G,2020.12,Inventory!$J:$J,List!B95)</f>
        <v>1</v>
      </c>
      <c r="P95" s="60">
        <f>SUMIFS(Receive!L:L,Receive!C:C,1,Receive!J:J,List!B95)</f>
        <v>0</v>
      </c>
      <c r="Q95" s="60">
        <f>SUMIFS(Delivery!K:K,Delivery!C:C,1,Delivery!I:I,List!B95)</f>
        <v>0</v>
      </c>
      <c r="R95" s="60">
        <f t="shared" si="13"/>
        <v>1</v>
      </c>
      <c r="S95" s="60">
        <f>SUMIFS(Inventory!$L:$L,Inventory!$G:$G,1,Inventory!$J:$J,List!B95)</f>
        <v>1</v>
      </c>
      <c r="T95" s="60">
        <f>SUMIFS(Receive!L:L,Receive!C:C,2,Receive!J:J,List!B95)</f>
        <v>0</v>
      </c>
      <c r="U95" s="60">
        <f>SUMIFS(Delivery!K:K,Delivery!C:C,2,Delivery!I:I,List!B95)</f>
        <v>0</v>
      </c>
      <c r="V95" s="60">
        <f t="shared" si="14"/>
        <v>1</v>
      </c>
      <c r="W95" s="60">
        <f>SUMIFS(Inventory!$L:$L,Inventory!$G:$G,2,Inventory!$J:$J,List!B95)</f>
        <v>1</v>
      </c>
      <c r="X95" s="60">
        <f>SUMIFS(Receive!L:L,Receive!C:C,3,Receive!J:J,List!B95)</f>
        <v>0</v>
      </c>
      <c r="Y95" s="60">
        <f>SUMIFS(Delivery!K:K,Delivery!C:C,3,Delivery!I:I,List!B95)</f>
        <v>0</v>
      </c>
      <c r="Z95" s="60">
        <f t="shared" si="15"/>
        <v>1</v>
      </c>
      <c r="AA95" s="60">
        <f>SUMIFS(Inventory!$L:$L,Inventory!$G:$G,3,Inventory!$J:$J,List!B95)</f>
        <v>1</v>
      </c>
      <c r="AB95" s="60">
        <f>SUMIFS(Receive!L:L,Receive!C:C,4,Receive!J:J,List!B95)</f>
        <v>0</v>
      </c>
      <c r="AC95" s="60">
        <f>SUMIFS(Delivery!K:K,Delivery!C:C,4,Delivery!I:I,List!B95)</f>
        <v>0</v>
      </c>
      <c r="AD95" s="60">
        <f t="shared" si="16"/>
        <v>1</v>
      </c>
      <c r="AE95" s="60">
        <f>SUMIFS(Inventory!$L:$L,Inventory!$G:$G,4,Inventory!$J:$J,List!B95)</f>
        <v>1</v>
      </c>
      <c r="AF95" s="60">
        <f>SUMIFS(Receive!$L:$L,Receive!$C:$C,5,Receive!$J:$J,List!B95)</f>
        <v>0</v>
      </c>
      <c r="AG95" s="60">
        <f>SUMIFS(Delivery!$K:$K,Delivery!$C:$C,5,Delivery!$I:$I,List!B95)</f>
        <v>0</v>
      </c>
      <c r="AH95" s="60">
        <f t="shared" si="17"/>
        <v>1</v>
      </c>
      <c r="AI95" s="60">
        <f>SUMIFS(Inventory!$L:$L,Inventory!$G:$G,5,Inventory!$J:$J,List!B95)</f>
        <v>1</v>
      </c>
      <c r="AJ95" s="60">
        <f>SUMIFS(Receive!$L:$L,Receive!$C:$C,6,Receive!$J:$J,List!B95)</f>
        <v>0</v>
      </c>
      <c r="AK95" s="60">
        <f>SUMIFS(Delivery!$K:$K,Delivery!$C:$C,6,Delivery!$I:$I,List!B95)</f>
        <v>0</v>
      </c>
      <c r="AL95" s="60">
        <f t="shared" si="18"/>
        <v>1</v>
      </c>
      <c r="AM95" s="60">
        <f>SUMIFS(Inventory!$L:$L,Inventory!$G:$G,6,Inventory!$J:$J,List!B95)</f>
        <v>0</v>
      </c>
      <c r="AN95" s="60">
        <f>SUMIFS(Receive!$L:$L,Receive!$C:$C,7,Receive!$J:$J,List!B95)</f>
        <v>0</v>
      </c>
      <c r="AO95" s="60">
        <f>SUMIFS(Delivery!$K:$K,Delivery!$C:$C,7,Delivery!$I:$I,List!B95)</f>
        <v>0</v>
      </c>
      <c r="AP95" s="60">
        <f t="shared" si="19"/>
        <v>1</v>
      </c>
      <c r="AQ95" s="60">
        <f>SUMIFS(Inventory!$L:$L,Inventory!$G:$G,7,Inventory!$J:$J,List!B95)</f>
        <v>0</v>
      </c>
      <c r="AR95" s="60">
        <f>SUMIFS(Receive!$L:$L,Receive!$C:$C,8,Receive!$J:$J,List!B95)</f>
        <v>0</v>
      </c>
      <c r="AS95" s="60">
        <f>SUMIFS(Delivery!$K:$K,Delivery!$C:$C,8,Delivery!$I:$I,List!B95)</f>
        <v>0</v>
      </c>
      <c r="AT95" s="60">
        <f t="shared" si="20"/>
        <v>1</v>
      </c>
      <c r="AU95" s="60">
        <f>SUMIFS(Inventory!$L:$L,Inventory!$G:$G,8,Inventory!$J:$J,List!B95)</f>
        <v>0</v>
      </c>
      <c r="AV95" s="60">
        <f>SUMIFS(Receive!$L:$L,Receive!$C:$C,9,Receive!$J:$J,List!B95)</f>
        <v>0</v>
      </c>
      <c r="AW95" s="60">
        <f>SUMIFS(Delivery!$K:$K,Delivery!$C:$C,9,Delivery!$I:$I,List!B95)</f>
        <v>0</v>
      </c>
      <c r="AX95" s="60">
        <f t="shared" si="21"/>
        <v>1</v>
      </c>
      <c r="AY95" s="60">
        <f>SUMIFS(Inventory!$L:$L,Inventory!$G:$G,9,Inventory!$J:$J,List!B95)</f>
        <v>0</v>
      </c>
      <c r="AZ95" s="60">
        <f>SUMIFS(Receive!$L:$L,Receive!$C:$C,10,Receive!$J:$J,List!B95)</f>
        <v>0</v>
      </c>
      <c r="BA95" s="60">
        <f>SUMIFS(Delivery!$K:$K,Delivery!$C:$C,10,Delivery!$I:$I,List!B95)</f>
        <v>0</v>
      </c>
      <c r="BB95" s="60">
        <f t="shared" si="22"/>
        <v>1</v>
      </c>
      <c r="BC95" s="60">
        <f>SUMIFS(Inventory!$L:$L,Inventory!$G:$G,10,Inventory!$J:$J,List!B95)</f>
        <v>0</v>
      </c>
      <c r="BD95" s="60">
        <f>SUMIFS(Receive!$L:$L,Receive!$C:$C,11,Receive!$J:$J,List!B95)</f>
        <v>0</v>
      </c>
      <c r="BE95" s="60">
        <f>SUMIFS(Delivery!$K:$K,Delivery!$C:$C,11,Delivery!$I:$I,List!B95)</f>
        <v>0</v>
      </c>
      <c r="BF95" s="60">
        <f t="shared" si="23"/>
        <v>1</v>
      </c>
      <c r="BG95" s="60">
        <f>SUMIFS(Inventory!$L:$L,Inventory!$G:$G,11,Inventory!$J:$J,List!B95)</f>
        <v>0</v>
      </c>
      <c r="BH95" s="60">
        <f>SUMIFS(Receive!$L:$L,Receive!$C:$C,12,Receive!$J:$J,List!B95)</f>
        <v>0</v>
      </c>
      <c r="BI95" s="60">
        <f>SUMIFS(Delivery!$K:$K,Delivery!$C:$C,12,Delivery!$I:$I,List!B95)</f>
        <v>0</v>
      </c>
      <c r="BJ95" s="60">
        <f t="shared" si="24"/>
        <v>1</v>
      </c>
      <c r="BK95" s="60">
        <f>SUMIFS(Inventory!$L:$L,Inventory!$G:$G,12,Inventory!$J:$J,List!B95)</f>
        <v>0</v>
      </c>
    </row>
    <row r="96" spans="1:63" x14ac:dyDescent="0.25">
      <c r="A96" s="56">
        <f t="shared" si="25"/>
        <v>95</v>
      </c>
      <c r="B96" s="57" t="s">
        <v>131</v>
      </c>
      <c r="C96" s="58" t="str">
        <f>IFERROR(VLOOKUP(B96,Config!$A:$B,2,0),"")</f>
        <v>Cảm biến RMX44PC3</v>
      </c>
      <c r="D96" s="64"/>
      <c r="E96" s="65"/>
      <c r="F96" s="58">
        <f>IFERROR(VLOOKUP(B96,Config!$A:$D,4,0),"")</f>
        <v>0</v>
      </c>
      <c r="G96" s="58">
        <f>IFERROR(VLOOKUP(B96,Config!$A:$E,5,0),"")</f>
        <v>0</v>
      </c>
      <c r="H96" s="58">
        <f>IFERROR(VLOOKUP(B96,Config!$A:$F,6,0),"")</f>
        <v>0</v>
      </c>
      <c r="I96" s="58">
        <v>1</v>
      </c>
      <c r="J96" s="58" t="str">
        <f>IFERROR(VLOOKUP(B96,Config!$A:$G,7,),"")</f>
        <v>Ea</v>
      </c>
      <c r="K96" s="56" t="s">
        <v>555</v>
      </c>
      <c r="L96" s="59">
        <f>IFERROR(VLOOKUP(B96,Config!$A:$C,3,0),"")</f>
        <v>0</v>
      </c>
      <c r="M96" s="56"/>
      <c r="N96" s="56"/>
      <c r="O96" s="60">
        <f>SUMIFS(Inventory!$L:$L,Inventory!$G:$G,2020.12,Inventory!$J:$J,List!B96)</f>
        <v>3</v>
      </c>
      <c r="P96" s="60">
        <f>SUMIFS(Receive!L:L,Receive!C:C,1,Receive!J:J,List!B96)</f>
        <v>0</v>
      </c>
      <c r="Q96" s="60">
        <f>SUMIFS(Delivery!K:K,Delivery!C:C,1,Delivery!I:I,List!B96)</f>
        <v>0</v>
      </c>
      <c r="R96" s="60">
        <f t="shared" si="13"/>
        <v>3</v>
      </c>
      <c r="S96" s="60">
        <f>SUMIFS(Inventory!$L:$L,Inventory!$G:$G,1,Inventory!$J:$J,List!B96)</f>
        <v>3</v>
      </c>
      <c r="T96" s="60">
        <f>SUMIFS(Receive!L:L,Receive!C:C,2,Receive!J:J,List!B96)</f>
        <v>0</v>
      </c>
      <c r="U96" s="60">
        <f>SUMIFS(Delivery!K:K,Delivery!C:C,2,Delivery!I:I,List!B96)</f>
        <v>0</v>
      </c>
      <c r="V96" s="60">
        <f t="shared" si="14"/>
        <v>3</v>
      </c>
      <c r="W96" s="60">
        <f>SUMIFS(Inventory!$L:$L,Inventory!$G:$G,2,Inventory!$J:$J,List!B96)</f>
        <v>3</v>
      </c>
      <c r="X96" s="60">
        <f>SUMIFS(Receive!L:L,Receive!C:C,3,Receive!J:J,List!B96)</f>
        <v>0</v>
      </c>
      <c r="Y96" s="60">
        <f>SUMIFS(Delivery!K:K,Delivery!C:C,3,Delivery!I:I,List!B96)</f>
        <v>0</v>
      </c>
      <c r="Z96" s="60">
        <f t="shared" si="15"/>
        <v>3</v>
      </c>
      <c r="AA96" s="60">
        <f>SUMIFS(Inventory!$L:$L,Inventory!$G:$G,3,Inventory!$J:$J,List!B96)</f>
        <v>3</v>
      </c>
      <c r="AB96" s="60">
        <f>SUMIFS(Receive!L:L,Receive!C:C,4,Receive!J:J,List!B96)</f>
        <v>0</v>
      </c>
      <c r="AC96" s="60">
        <f>SUMIFS(Delivery!K:K,Delivery!C:C,4,Delivery!I:I,List!B96)</f>
        <v>0</v>
      </c>
      <c r="AD96" s="60">
        <f t="shared" si="16"/>
        <v>3</v>
      </c>
      <c r="AE96" s="60">
        <f>SUMIFS(Inventory!$L:$L,Inventory!$G:$G,4,Inventory!$J:$J,List!B96)</f>
        <v>3</v>
      </c>
      <c r="AF96" s="60">
        <f>SUMIFS(Receive!$L:$L,Receive!$C:$C,5,Receive!$J:$J,List!B96)</f>
        <v>0</v>
      </c>
      <c r="AG96" s="60">
        <f>SUMIFS(Delivery!$K:$K,Delivery!$C:$C,5,Delivery!$I:$I,List!B96)</f>
        <v>0</v>
      </c>
      <c r="AH96" s="60">
        <f t="shared" si="17"/>
        <v>3</v>
      </c>
      <c r="AI96" s="60">
        <f>SUMIFS(Inventory!$L:$L,Inventory!$G:$G,5,Inventory!$J:$J,List!B96)</f>
        <v>3</v>
      </c>
      <c r="AJ96" s="60">
        <f>SUMIFS(Receive!$L:$L,Receive!$C:$C,6,Receive!$J:$J,List!B96)</f>
        <v>0</v>
      </c>
      <c r="AK96" s="60">
        <f>SUMIFS(Delivery!$K:$K,Delivery!$C:$C,6,Delivery!$I:$I,List!B96)</f>
        <v>0</v>
      </c>
      <c r="AL96" s="60">
        <f t="shared" si="18"/>
        <v>3</v>
      </c>
      <c r="AM96" s="60">
        <f>SUMIFS(Inventory!$L:$L,Inventory!$G:$G,6,Inventory!$J:$J,List!B96)</f>
        <v>0</v>
      </c>
      <c r="AN96" s="60">
        <f>SUMIFS(Receive!$L:$L,Receive!$C:$C,7,Receive!$J:$J,List!B96)</f>
        <v>0</v>
      </c>
      <c r="AO96" s="60">
        <f>SUMIFS(Delivery!$K:$K,Delivery!$C:$C,7,Delivery!$I:$I,List!B96)</f>
        <v>0</v>
      </c>
      <c r="AP96" s="60">
        <f t="shared" si="19"/>
        <v>3</v>
      </c>
      <c r="AQ96" s="60">
        <f>SUMIFS(Inventory!$L:$L,Inventory!$G:$G,7,Inventory!$J:$J,List!B96)</f>
        <v>0</v>
      </c>
      <c r="AR96" s="60">
        <f>SUMIFS(Receive!$L:$L,Receive!$C:$C,8,Receive!$J:$J,List!B96)</f>
        <v>0</v>
      </c>
      <c r="AS96" s="60">
        <f>SUMIFS(Delivery!$K:$K,Delivery!$C:$C,8,Delivery!$I:$I,List!B96)</f>
        <v>0</v>
      </c>
      <c r="AT96" s="60">
        <f t="shared" si="20"/>
        <v>3</v>
      </c>
      <c r="AU96" s="60">
        <f>SUMIFS(Inventory!$L:$L,Inventory!$G:$G,8,Inventory!$J:$J,List!B96)</f>
        <v>0</v>
      </c>
      <c r="AV96" s="60">
        <f>SUMIFS(Receive!$L:$L,Receive!$C:$C,9,Receive!$J:$J,List!B96)</f>
        <v>0</v>
      </c>
      <c r="AW96" s="60">
        <f>SUMIFS(Delivery!$K:$K,Delivery!$C:$C,9,Delivery!$I:$I,List!B96)</f>
        <v>0</v>
      </c>
      <c r="AX96" s="60">
        <f t="shared" si="21"/>
        <v>3</v>
      </c>
      <c r="AY96" s="60">
        <f>SUMIFS(Inventory!$L:$L,Inventory!$G:$G,9,Inventory!$J:$J,List!B96)</f>
        <v>0</v>
      </c>
      <c r="AZ96" s="60">
        <f>SUMIFS(Receive!$L:$L,Receive!$C:$C,10,Receive!$J:$J,List!B96)</f>
        <v>0</v>
      </c>
      <c r="BA96" s="60">
        <f>SUMIFS(Delivery!$K:$K,Delivery!$C:$C,10,Delivery!$I:$I,List!B96)</f>
        <v>0</v>
      </c>
      <c r="BB96" s="60">
        <f t="shared" si="22"/>
        <v>3</v>
      </c>
      <c r="BC96" s="60">
        <f>SUMIFS(Inventory!$L:$L,Inventory!$G:$G,10,Inventory!$J:$J,List!B96)</f>
        <v>0</v>
      </c>
      <c r="BD96" s="60">
        <f>SUMIFS(Receive!$L:$L,Receive!$C:$C,11,Receive!$J:$J,List!B96)</f>
        <v>0</v>
      </c>
      <c r="BE96" s="60">
        <f>SUMIFS(Delivery!$K:$K,Delivery!$C:$C,11,Delivery!$I:$I,List!B96)</f>
        <v>0</v>
      </c>
      <c r="BF96" s="60">
        <f t="shared" si="23"/>
        <v>3</v>
      </c>
      <c r="BG96" s="60">
        <f>SUMIFS(Inventory!$L:$L,Inventory!$G:$G,11,Inventory!$J:$J,List!B96)</f>
        <v>0</v>
      </c>
      <c r="BH96" s="60">
        <f>SUMIFS(Receive!$L:$L,Receive!$C:$C,12,Receive!$J:$J,List!B96)</f>
        <v>0</v>
      </c>
      <c r="BI96" s="60">
        <f>SUMIFS(Delivery!$K:$K,Delivery!$C:$C,12,Delivery!$I:$I,List!B96)</f>
        <v>0</v>
      </c>
      <c r="BJ96" s="60">
        <f t="shared" si="24"/>
        <v>3</v>
      </c>
      <c r="BK96" s="60">
        <f>SUMIFS(Inventory!$L:$L,Inventory!$G:$G,12,Inventory!$J:$J,List!B96)</f>
        <v>0</v>
      </c>
    </row>
    <row r="97" spans="1:63" x14ac:dyDescent="0.25">
      <c r="A97" s="56">
        <f t="shared" si="25"/>
        <v>96</v>
      </c>
      <c r="B97" s="57" t="s">
        <v>132</v>
      </c>
      <c r="C97" s="58" t="str">
        <f>IFERROR(VLOOKUP(B97,Config!$A:$B,2,0),"")</f>
        <v>Ụ chia khí cho head X4/SX có vacum pumb</v>
      </c>
      <c r="D97" s="64"/>
      <c r="E97" s="65"/>
      <c r="F97" s="58" t="str">
        <f>IFERROR(VLOOKUP(B97,Config!$A:$D,4,0),"")</f>
        <v>ASM</v>
      </c>
      <c r="G97" s="58" t="str">
        <f>IFERROR(VLOOKUP(B97,Config!$A:$E,5,0),"")</f>
        <v>ASM</v>
      </c>
      <c r="H97" s="58">
        <f>IFERROR(VLOOKUP(B97,Config!$A:$F,6,0),"")</f>
        <v>0</v>
      </c>
      <c r="I97" s="58">
        <v>1</v>
      </c>
      <c r="J97" s="58" t="str">
        <f>IFERROR(VLOOKUP(B97,Config!$A:$G,7,),"")</f>
        <v>Ea</v>
      </c>
      <c r="K97" s="56" t="s">
        <v>556</v>
      </c>
      <c r="L97" s="59">
        <f>IFERROR(VLOOKUP(B97,Config!$A:$C,3,0),"")</f>
        <v>0</v>
      </c>
      <c r="M97" s="56"/>
      <c r="N97" s="56"/>
      <c r="O97" s="60">
        <f>SUMIFS(Inventory!$L:$L,Inventory!$G:$G,2020.12,Inventory!$J:$J,List!B97)</f>
        <v>2</v>
      </c>
      <c r="P97" s="60">
        <f>SUMIFS(Receive!L:L,Receive!C:C,1,Receive!J:J,List!B97)</f>
        <v>0</v>
      </c>
      <c r="Q97" s="60">
        <f>SUMIFS(Delivery!K:K,Delivery!C:C,1,Delivery!I:I,List!B97)</f>
        <v>0</v>
      </c>
      <c r="R97" s="60">
        <f t="shared" si="13"/>
        <v>2</v>
      </c>
      <c r="S97" s="60">
        <f>SUMIFS(Inventory!$L:$L,Inventory!$G:$G,1,Inventory!$J:$J,List!B97)</f>
        <v>2</v>
      </c>
      <c r="T97" s="60">
        <f>SUMIFS(Receive!L:L,Receive!C:C,2,Receive!J:J,List!B97)</f>
        <v>0</v>
      </c>
      <c r="U97" s="60">
        <f>SUMIFS(Delivery!K:K,Delivery!C:C,2,Delivery!I:I,List!B97)</f>
        <v>0</v>
      </c>
      <c r="V97" s="60">
        <f t="shared" si="14"/>
        <v>2</v>
      </c>
      <c r="W97" s="60">
        <f>SUMIFS(Inventory!$L:$L,Inventory!$G:$G,2,Inventory!$J:$J,List!B97)</f>
        <v>2</v>
      </c>
      <c r="X97" s="60">
        <f>SUMIFS(Receive!L:L,Receive!C:C,3,Receive!J:J,List!B97)</f>
        <v>0</v>
      </c>
      <c r="Y97" s="60">
        <f>SUMIFS(Delivery!K:K,Delivery!C:C,3,Delivery!I:I,List!B97)</f>
        <v>0</v>
      </c>
      <c r="Z97" s="60">
        <f t="shared" si="15"/>
        <v>2</v>
      </c>
      <c r="AA97" s="60">
        <f>SUMIFS(Inventory!$L:$L,Inventory!$G:$G,3,Inventory!$J:$J,List!B97)</f>
        <v>2</v>
      </c>
      <c r="AB97" s="60">
        <f>SUMIFS(Receive!L:L,Receive!C:C,4,Receive!J:J,List!B97)</f>
        <v>0</v>
      </c>
      <c r="AC97" s="60">
        <f>SUMIFS(Delivery!K:K,Delivery!C:C,4,Delivery!I:I,List!B97)</f>
        <v>0</v>
      </c>
      <c r="AD97" s="60">
        <f t="shared" si="16"/>
        <v>2</v>
      </c>
      <c r="AE97" s="60">
        <f>SUMIFS(Inventory!$L:$L,Inventory!$G:$G,4,Inventory!$J:$J,List!B97)</f>
        <v>2</v>
      </c>
      <c r="AF97" s="60">
        <f>SUMIFS(Receive!$L:$L,Receive!$C:$C,5,Receive!$J:$J,List!B97)</f>
        <v>0</v>
      </c>
      <c r="AG97" s="60">
        <f>SUMIFS(Delivery!$K:$K,Delivery!$C:$C,5,Delivery!$I:$I,List!B97)</f>
        <v>0</v>
      </c>
      <c r="AH97" s="60">
        <f t="shared" si="17"/>
        <v>2</v>
      </c>
      <c r="AI97" s="60">
        <f>SUMIFS(Inventory!$L:$L,Inventory!$G:$G,5,Inventory!$J:$J,List!B97)</f>
        <v>2</v>
      </c>
      <c r="AJ97" s="60">
        <f>SUMIFS(Receive!$L:$L,Receive!$C:$C,6,Receive!$J:$J,List!B97)</f>
        <v>0</v>
      </c>
      <c r="AK97" s="60">
        <f>SUMIFS(Delivery!$K:$K,Delivery!$C:$C,6,Delivery!$I:$I,List!B97)</f>
        <v>0</v>
      </c>
      <c r="AL97" s="60">
        <f t="shared" si="18"/>
        <v>2</v>
      </c>
      <c r="AM97" s="60">
        <f>SUMIFS(Inventory!$L:$L,Inventory!$G:$G,6,Inventory!$J:$J,List!B97)</f>
        <v>0</v>
      </c>
      <c r="AN97" s="60">
        <f>SUMIFS(Receive!$L:$L,Receive!$C:$C,7,Receive!$J:$J,List!B97)</f>
        <v>0</v>
      </c>
      <c r="AO97" s="60">
        <f>SUMIFS(Delivery!$K:$K,Delivery!$C:$C,7,Delivery!$I:$I,List!B97)</f>
        <v>0</v>
      </c>
      <c r="AP97" s="60">
        <f t="shared" si="19"/>
        <v>2</v>
      </c>
      <c r="AQ97" s="60">
        <f>SUMIFS(Inventory!$L:$L,Inventory!$G:$G,7,Inventory!$J:$J,List!B97)</f>
        <v>0</v>
      </c>
      <c r="AR97" s="60">
        <f>SUMIFS(Receive!$L:$L,Receive!$C:$C,8,Receive!$J:$J,List!B97)</f>
        <v>0</v>
      </c>
      <c r="AS97" s="60">
        <f>SUMIFS(Delivery!$K:$K,Delivery!$C:$C,8,Delivery!$I:$I,List!B97)</f>
        <v>0</v>
      </c>
      <c r="AT97" s="60">
        <f t="shared" si="20"/>
        <v>2</v>
      </c>
      <c r="AU97" s="60">
        <f>SUMIFS(Inventory!$L:$L,Inventory!$G:$G,8,Inventory!$J:$J,List!B97)</f>
        <v>0</v>
      </c>
      <c r="AV97" s="60">
        <f>SUMIFS(Receive!$L:$L,Receive!$C:$C,9,Receive!$J:$J,List!B97)</f>
        <v>0</v>
      </c>
      <c r="AW97" s="60">
        <f>SUMIFS(Delivery!$K:$K,Delivery!$C:$C,9,Delivery!$I:$I,List!B97)</f>
        <v>0</v>
      </c>
      <c r="AX97" s="60">
        <f t="shared" si="21"/>
        <v>2</v>
      </c>
      <c r="AY97" s="60">
        <f>SUMIFS(Inventory!$L:$L,Inventory!$G:$G,9,Inventory!$J:$J,List!B97)</f>
        <v>0</v>
      </c>
      <c r="AZ97" s="60">
        <f>SUMIFS(Receive!$L:$L,Receive!$C:$C,10,Receive!$J:$J,List!B97)</f>
        <v>0</v>
      </c>
      <c r="BA97" s="60">
        <f>SUMIFS(Delivery!$K:$K,Delivery!$C:$C,10,Delivery!$I:$I,List!B97)</f>
        <v>0</v>
      </c>
      <c r="BB97" s="60">
        <f t="shared" si="22"/>
        <v>2</v>
      </c>
      <c r="BC97" s="60">
        <f>SUMIFS(Inventory!$L:$L,Inventory!$G:$G,10,Inventory!$J:$J,List!B97)</f>
        <v>0</v>
      </c>
      <c r="BD97" s="60">
        <f>SUMIFS(Receive!$L:$L,Receive!$C:$C,11,Receive!$J:$J,List!B97)</f>
        <v>0</v>
      </c>
      <c r="BE97" s="60">
        <f>SUMIFS(Delivery!$K:$K,Delivery!$C:$C,11,Delivery!$I:$I,List!B97)</f>
        <v>0</v>
      </c>
      <c r="BF97" s="60">
        <f t="shared" si="23"/>
        <v>2</v>
      </c>
      <c r="BG97" s="60">
        <f>SUMIFS(Inventory!$L:$L,Inventory!$G:$G,11,Inventory!$J:$J,List!B97)</f>
        <v>0</v>
      </c>
      <c r="BH97" s="60">
        <f>SUMIFS(Receive!$L:$L,Receive!$C:$C,12,Receive!$J:$J,List!B97)</f>
        <v>0</v>
      </c>
      <c r="BI97" s="60">
        <f>SUMIFS(Delivery!$K:$K,Delivery!$C:$C,12,Delivery!$I:$I,List!B97)</f>
        <v>0</v>
      </c>
      <c r="BJ97" s="60">
        <f t="shared" si="24"/>
        <v>2</v>
      </c>
      <c r="BK97" s="60">
        <f>SUMIFS(Inventory!$L:$L,Inventory!$G:$G,12,Inventory!$J:$J,List!B97)</f>
        <v>0</v>
      </c>
    </row>
    <row r="98" spans="1:63" x14ac:dyDescent="0.25">
      <c r="A98" s="56">
        <f t="shared" si="25"/>
        <v>97</v>
      </c>
      <c r="B98" s="57" t="s">
        <v>133</v>
      </c>
      <c r="C98" s="58" t="str">
        <f>IFERROR(VLOOKUP(B98,Config!$A:$B,2,0),"")</f>
        <v>Ụ chia khí cho head X4/SX không có vacum pumb</v>
      </c>
      <c r="D98" s="64"/>
      <c r="E98" s="65"/>
      <c r="F98" s="58" t="str">
        <f>IFERROR(VLOOKUP(B98,Config!$A:$D,4,0),"")</f>
        <v>ASM</v>
      </c>
      <c r="G98" s="58" t="str">
        <f>IFERROR(VLOOKUP(B98,Config!$A:$E,5,0),"")</f>
        <v>ASM</v>
      </c>
      <c r="H98" s="58">
        <f>IFERROR(VLOOKUP(B98,Config!$A:$F,6,0),"")</f>
        <v>0</v>
      </c>
      <c r="I98" s="58">
        <v>1</v>
      </c>
      <c r="J98" s="58" t="str">
        <f>IFERROR(VLOOKUP(B98,Config!$A:$G,7,),"")</f>
        <v>Ea</v>
      </c>
      <c r="K98" s="56" t="s">
        <v>556</v>
      </c>
      <c r="L98" s="59">
        <f>IFERROR(VLOOKUP(B98,Config!$A:$C,3,0),"")</f>
        <v>0</v>
      </c>
      <c r="M98" s="56"/>
      <c r="N98" s="56"/>
      <c r="O98" s="60">
        <f>SUMIFS(Inventory!$L:$L,Inventory!$G:$G,2020.12,Inventory!$J:$J,List!B98)</f>
        <v>1</v>
      </c>
      <c r="P98" s="60">
        <f>SUMIFS(Receive!L:L,Receive!C:C,1,Receive!J:J,List!B98)</f>
        <v>0</v>
      </c>
      <c r="Q98" s="60">
        <f>SUMIFS(Delivery!K:K,Delivery!C:C,1,Delivery!I:I,List!B98)</f>
        <v>0</v>
      </c>
      <c r="R98" s="60">
        <f t="shared" si="13"/>
        <v>1</v>
      </c>
      <c r="S98" s="60">
        <f>SUMIFS(Inventory!$L:$L,Inventory!$G:$G,1,Inventory!$J:$J,List!B98)</f>
        <v>1</v>
      </c>
      <c r="T98" s="60">
        <f>SUMIFS(Receive!L:L,Receive!C:C,2,Receive!J:J,List!B98)</f>
        <v>0</v>
      </c>
      <c r="U98" s="60">
        <f>SUMIFS(Delivery!K:K,Delivery!C:C,2,Delivery!I:I,List!B98)</f>
        <v>0</v>
      </c>
      <c r="V98" s="60">
        <f t="shared" si="14"/>
        <v>1</v>
      </c>
      <c r="W98" s="60">
        <f>SUMIFS(Inventory!$L:$L,Inventory!$G:$G,2,Inventory!$J:$J,List!B98)</f>
        <v>1</v>
      </c>
      <c r="X98" s="60">
        <f>SUMIFS(Receive!L:L,Receive!C:C,3,Receive!J:J,List!B98)</f>
        <v>0</v>
      </c>
      <c r="Y98" s="60">
        <f>SUMIFS(Delivery!K:K,Delivery!C:C,3,Delivery!I:I,List!B98)</f>
        <v>0</v>
      </c>
      <c r="Z98" s="60">
        <f t="shared" si="15"/>
        <v>1</v>
      </c>
      <c r="AA98" s="60">
        <f>SUMIFS(Inventory!$L:$L,Inventory!$G:$G,3,Inventory!$J:$J,List!B98)</f>
        <v>1</v>
      </c>
      <c r="AB98" s="60">
        <f>SUMIFS(Receive!L:L,Receive!C:C,4,Receive!J:J,List!B98)</f>
        <v>0</v>
      </c>
      <c r="AC98" s="60">
        <f>SUMIFS(Delivery!K:K,Delivery!C:C,4,Delivery!I:I,List!B98)</f>
        <v>0</v>
      </c>
      <c r="AD98" s="60">
        <f t="shared" si="16"/>
        <v>1</v>
      </c>
      <c r="AE98" s="60">
        <f>SUMIFS(Inventory!$L:$L,Inventory!$G:$G,4,Inventory!$J:$J,List!B98)</f>
        <v>1</v>
      </c>
      <c r="AF98" s="60">
        <f>SUMIFS(Receive!$L:$L,Receive!$C:$C,5,Receive!$J:$J,List!B98)</f>
        <v>0</v>
      </c>
      <c r="AG98" s="60">
        <f>SUMIFS(Delivery!$K:$K,Delivery!$C:$C,5,Delivery!$I:$I,List!B98)</f>
        <v>0</v>
      </c>
      <c r="AH98" s="60">
        <f t="shared" si="17"/>
        <v>1</v>
      </c>
      <c r="AI98" s="60">
        <f>SUMIFS(Inventory!$L:$L,Inventory!$G:$G,5,Inventory!$J:$J,List!B98)</f>
        <v>1</v>
      </c>
      <c r="AJ98" s="60">
        <f>SUMIFS(Receive!$L:$L,Receive!$C:$C,6,Receive!$J:$J,List!B98)</f>
        <v>0</v>
      </c>
      <c r="AK98" s="60">
        <f>SUMIFS(Delivery!$K:$K,Delivery!$C:$C,6,Delivery!$I:$I,List!B98)</f>
        <v>0</v>
      </c>
      <c r="AL98" s="60">
        <f t="shared" si="18"/>
        <v>1</v>
      </c>
      <c r="AM98" s="60">
        <f>SUMIFS(Inventory!$L:$L,Inventory!$G:$G,6,Inventory!$J:$J,List!B98)</f>
        <v>0</v>
      </c>
      <c r="AN98" s="60">
        <f>SUMIFS(Receive!$L:$L,Receive!$C:$C,7,Receive!$J:$J,List!B98)</f>
        <v>0</v>
      </c>
      <c r="AO98" s="60">
        <f>SUMIFS(Delivery!$K:$K,Delivery!$C:$C,7,Delivery!$I:$I,List!B98)</f>
        <v>0</v>
      </c>
      <c r="AP98" s="60">
        <f t="shared" si="19"/>
        <v>1</v>
      </c>
      <c r="AQ98" s="60">
        <f>SUMIFS(Inventory!$L:$L,Inventory!$G:$G,7,Inventory!$J:$J,List!B98)</f>
        <v>0</v>
      </c>
      <c r="AR98" s="60">
        <f>SUMIFS(Receive!$L:$L,Receive!$C:$C,8,Receive!$J:$J,List!B98)</f>
        <v>0</v>
      </c>
      <c r="AS98" s="60">
        <f>SUMIFS(Delivery!$K:$K,Delivery!$C:$C,8,Delivery!$I:$I,List!B98)</f>
        <v>0</v>
      </c>
      <c r="AT98" s="60">
        <f t="shared" si="20"/>
        <v>1</v>
      </c>
      <c r="AU98" s="60">
        <f>SUMIFS(Inventory!$L:$L,Inventory!$G:$G,8,Inventory!$J:$J,List!B98)</f>
        <v>0</v>
      </c>
      <c r="AV98" s="60">
        <f>SUMIFS(Receive!$L:$L,Receive!$C:$C,9,Receive!$J:$J,List!B98)</f>
        <v>0</v>
      </c>
      <c r="AW98" s="60">
        <f>SUMIFS(Delivery!$K:$K,Delivery!$C:$C,9,Delivery!$I:$I,List!B98)</f>
        <v>0</v>
      </c>
      <c r="AX98" s="60">
        <f t="shared" si="21"/>
        <v>1</v>
      </c>
      <c r="AY98" s="60">
        <f>SUMIFS(Inventory!$L:$L,Inventory!$G:$G,9,Inventory!$J:$J,List!B98)</f>
        <v>0</v>
      </c>
      <c r="AZ98" s="60">
        <f>SUMIFS(Receive!$L:$L,Receive!$C:$C,10,Receive!$J:$J,List!B98)</f>
        <v>0</v>
      </c>
      <c r="BA98" s="60">
        <f>SUMIFS(Delivery!$K:$K,Delivery!$C:$C,10,Delivery!$I:$I,List!B98)</f>
        <v>0</v>
      </c>
      <c r="BB98" s="60">
        <f t="shared" si="22"/>
        <v>1</v>
      </c>
      <c r="BC98" s="60">
        <f>SUMIFS(Inventory!$L:$L,Inventory!$G:$G,10,Inventory!$J:$J,List!B98)</f>
        <v>0</v>
      </c>
      <c r="BD98" s="60">
        <f>SUMIFS(Receive!$L:$L,Receive!$C:$C,11,Receive!$J:$J,List!B98)</f>
        <v>0</v>
      </c>
      <c r="BE98" s="60">
        <f>SUMIFS(Delivery!$K:$K,Delivery!$C:$C,11,Delivery!$I:$I,List!B98)</f>
        <v>0</v>
      </c>
      <c r="BF98" s="60">
        <f t="shared" si="23"/>
        <v>1</v>
      </c>
      <c r="BG98" s="60">
        <f>SUMIFS(Inventory!$L:$L,Inventory!$G:$G,11,Inventory!$J:$J,List!B98)</f>
        <v>0</v>
      </c>
      <c r="BH98" s="60">
        <f>SUMIFS(Receive!$L:$L,Receive!$C:$C,12,Receive!$J:$J,List!B98)</f>
        <v>0</v>
      </c>
      <c r="BI98" s="60">
        <f>SUMIFS(Delivery!$K:$K,Delivery!$C:$C,12,Delivery!$I:$I,List!B98)</f>
        <v>0</v>
      </c>
      <c r="BJ98" s="60">
        <f t="shared" si="24"/>
        <v>1</v>
      </c>
      <c r="BK98" s="60">
        <f>SUMIFS(Inventory!$L:$L,Inventory!$G:$G,12,Inventory!$J:$J,List!B98)</f>
        <v>0</v>
      </c>
    </row>
    <row r="99" spans="1:63" x14ac:dyDescent="0.25">
      <c r="A99" s="56">
        <f t="shared" si="25"/>
        <v>98</v>
      </c>
      <c r="B99" s="57" t="s">
        <v>134</v>
      </c>
      <c r="C99" s="58" t="str">
        <f>IFERROR(VLOOKUP(B99,Config!$A:$B,2,0),"")</f>
        <v>Card đồ họa</v>
      </c>
      <c r="D99" s="64"/>
      <c r="E99" s="65"/>
      <c r="F99" s="58">
        <f>IFERROR(VLOOKUP(B99,Config!$A:$D,4,0),"")</f>
        <v>0</v>
      </c>
      <c r="G99" s="58">
        <f>IFERROR(VLOOKUP(B99,Config!$A:$E,5,0),"")</f>
        <v>0</v>
      </c>
      <c r="H99" s="58">
        <f>IFERROR(VLOOKUP(B99,Config!$A:$F,6,0),"")</f>
        <v>0</v>
      </c>
      <c r="I99" s="58">
        <v>1</v>
      </c>
      <c r="J99" s="58" t="str">
        <f>IFERROR(VLOOKUP(B99,Config!$A:$G,7,),"")</f>
        <v>Ea</v>
      </c>
      <c r="K99" s="56" t="s">
        <v>555</v>
      </c>
      <c r="L99" s="59">
        <f>IFERROR(VLOOKUP(B99,Config!$A:$C,3,0),"")</f>
        <v>0</v>
      </c>
      <c r="M99" s="56"/>
      <c r="N99" s="56"/>
      <c r="O99" s="60">
        <f>SUMIFS(Inventory!$L:$L,Inventory!$G:$G,2020.12,Inventory!$J:$J,List!B99)</f>
        <v>1</v>
      </c>
      <c r="P99" s="60">
        <f>SUMIFS(Receive!L:L,Receive!C:C,1,Receive!J:J,List!B99)</f>
        <v>0</v>
      </c>
      <c r="Q99" s="60">
        <f>SUMIFS(Delivery!K:K,Delivery!C:C,1,Delivery!I:I,List!B99)</f>
        <v>0</v>
      </c>
      <c r="R99" s="60">
        <f t="shared" si="13"/>
        <v>1</v>
      </c>
      <c r="S99" s="60">
        <f>SUMIFS(Inventory!$L:$L,Inventory!$G:$G,1,Inventory!$J:$J,List!B99)</f>
        <v>1</v>
      </c>
      <c r="T99" s="60">
        <f>SUMIFS(Receive!L:L,Receive!C:C,2,Receive!J:J,List!B99)</f>
        <v>0</v>
      </c>
      <c r="U99" s="60">
        <f>SUMIFS(Delivery!K:K,Delivery!C:C,2,Delivery!I:I,List!B99)</f>
        <v>0</v>
      </c>
      <c r="V99" s="60">
        <f t="shared" si="14"/>
        <v>1</v>
      </c>
      <c r="W99" s="60">
        <f>SUMIFS(Inventory!$L:$L,Inventory!$G:$G,2,Inventory!$J:$J,List!B99)</f>
        <v>1</v>
      </c>
      <c r="X99" s="60">
        <f>SUMIFS(Receive!L:L,Receive!C:C,3,Receive!J:J,List!B99)</f>
        <v>0</v>
      </c>
      <c r="Y99" s="60">
        <f>SUMIFS(Delivery!K:K,Delivery!C:C,3,Delivery!I:I,List!B99)</f>
        <v>0</v>
      </c>
      <c r="Z99" s="60">
        <f t="shared" si="15"/>
        <v>1</v>
      </c>
      <c r="AA99" s="60">
        <f>SUMIFS(Inventory!$L:$L,Inventory!$G:$G,3,Inventory!$J:$J,List!B99)</f>
        <v>1</v>
      </c>
      <c r="AB99" s="60">
        <f>SUMIFS(Receive!L:L,Receive!C:C,4,Receive!J:J,List!B99)</f>
        <v>0</v>
      </c>
      <c r="AC99" s="60">
        <f>SUMIFS(Delivery!K:K,Delivery!C:C,4,Delivery!I:I,List!B99)</f>
        <v>0</v>
      </c>
      <c r="AD99" s="60">
        <f t="shared" si="16"/>
        <v>1</v>
      </c>
      <c r="AE99" s="60">
        <f>SUMIFS(Inventory!$L:$L,Inventory!$G:$G,4,Inventory!$J:$J,List!B99)</f>
        <v>1</v>
      </c>
      <c r="AF99" s="60">
        <f>SUMIFS(Receive!$L:$L,Receive!$C:$C,5,Receive!$J:$J,List!B99)</f>
        <v>0</v>
      </c>
      <c r="AG99" s="60">
        <f>SUMIFS(Delivery!$K:$K,Delivery!$C:$C,5,Delivery!$I:$I,List!B99)</f>
        <v>0</v>
      </c>
      <c r="AH99" s="60">
        <f t="shared" si="17"/>
        <v>1</v>
      </c>
      <c r="AI99" s="60">
        <f>SUMIFS(Inventory!$L:$L,Inventory!$G:$G,5,Inventory!$J:$J,List!B99)</f>
        <v>1</v>
      </c>
      <c r="AJ99" s="60">
        <f>SUMIFS(Receive!$L:$L,Receive!$C:$C,6,Receive!$J:$J,List!B99)</f>
        <v>0</v>
      </c>
      <c r="AK99" s="60">
        <f>SUMIFS(Delivery!$K:$K,Delivery!$C:$C,6,Delivery!$I:$I,List!B99)</f>
        <v>0</v>
      </c>
      <c r="AL99" s="60">
        <f t="shared" si="18"/>
        <v>1</v>
      </c>
      <c r="AM99" s="60">
        <f>SUMIFS(Inventory!$L:$L,Inventory!$G:$G,6,Inventory!$J:$J,List!B99)</f>
        <v>0</v>
      </c>
      <c r="AN99" s="60">
        <f>SUMIFS(Receive!$L:$L,Receive!$C:$C,7,Receive!$J:$J,List!B99)</f>
        <v>0</v>
      </c>
      <c r="AO99" s="60">
        <f>SUMIFS(Delivery!$K:$K,Delivery!$C:$C,7,Delivery!$I:$I,List!B99)</f>
        <v>0</v>
      </c>
      <c r="AP99" s="60">
        <f t="shared" si="19"/>
        <v>1</v>
      </c>
      <c r="AQ99" s="60">
        <f>SUMIFS(Inventory!$L:$L,Inventory!$G:$G,7,Inventory!$J:$J,List!B99)</f>
        <v>0</v>
      </c>
      <c r="AR99" s="60">
        <f>SUMIFS(Receive!$L:$L,Receive!$C:$C,8,Receive!$J:$J,List!B99)</f>
        <v>0</v>
      </c>
      <c r="AS99" s="60">
        <f>SUMIFS(Delivery!$K:$K,Delivery!$C:$C,8,Delivery!$I:$I,List!B99)</f>
        <v>0</v>
      </c>
      <c r="AT99" s="60">
        <f t="shared" si="20"/>
        <v>1</v>
      </c>
      <c r="AU99" s="60">
        <f>SUMIFS(Inventory!$L:$L,Inventory!$G:$G,8,Inventory!$J:$J,List!B99)</f>
        <v>0</v>
      </c>
      <c r="AV99" s="60">
        <f>SUMIFS(Receive!$L:$L,Receive!$C:$C,9,Receive!$J:$J,List!B99)</f>
        <v>0</v>
      </c>
      <c r="AW99" s="60">
        <f>SUMIFS(Delivery!$K:$K,Delivery!$C:$C,9,Delivery!$I:$I,List!B99)</f>
        <v>0</v>
      </c>
      <c r="AX99" s="60">
        <f t="shared" si="21"/>
        <v>1</v>
      </c>
      <c r="AY99" s="60">
        <f>SUMIFS(Inventory!$L:$L,Inventory!$G:$G,9,Inventory!$J:$J,List!B99)</f>
        <v>0</v>
      </c>
      <c r="AZ99" s="60">
        <f>SUMIFS(Receive!$L:$L,Receive!$C:$C,10,Receive!$J:$J,List!B99)</f>
        <v>0</v>
      </c>
      <c r="BA99" s="60">
        <f>SUMIFS(Delivery!$K:$K,Delivery!$C:$C,10,Delivery!$I:$I,List!B99)</f>
        <v>0</v>
      </c>
      <c r="BB99" s="60">
        <f t="shared" si="22"/>
        <v>1</v>
      </c>
      <c r="BC99" s="60">
        <f>SUMIFS(Inventory!$L:$L,Inventory!$G:$G,10,Inventory!$J:$J,List!B99)</f>
        <v>0</v>
      </c>
      <c r="BD99" s="60">
        <f>SUMIFS(Receive!$L:$L,Receive!$C:$C,11,Receive!$J:$J,List!B99)</f>
        <v>0</v>
      </c>
      <c r="BE99" s="60">
        <f>SUMIFS(Delivery!$K:$K,Delivery!$C:$C,11,Delivery!$I:$I,List!B99)</f>
        <v>0</v>
      </c>
      <c r="BF99" s="60">
        <f t="shared" si="23"/>
        <v>1</v>
      </c>
      <c r="BG99" s="60">
        <f>SUMIFS(Inventory!$L:$L,Inventory!$G:$G,11,Inventory!$J:$J,List!B99)</f>
        <v>0</v>
      </c>
      <c r="BH99" s="60">
        <f>SUMIFS(Receive!$L:$L,Receive!$C:$C,12,Receive!$J:$J,List!B99)</f>
        <v>0</v>
      </c>
      <c r="BI99" s="60">
        <f>SUMIFS(Delivery!$K:$K,Delivery!$C:$C,12,Delivery!$I:$I,List!B99)</f>
        <v>0</v>
      </c>
      <c r="BJ99" s="60">
        <f t="shared" si="24"/>
        <v>1</v>
      </c>
      <c r="BK99" s="60">
        <f>SUMIFS(Inventory!$L:$L,Inventory!$G:$G,12,Inventory!$J:$J,List!B99)</f>
        <v>0</v>
      </c>
    </row>
    <row r="100" spans="1:63" x14ac:dyDescent="0.25">
      <c r="A100" s="56">
        <f t="shared" si="25"/>
        <v>99</v>
      </c>
      <c r="B100" s="57" t="s">
        <v>135</v>
      </c>
      <c r="C100" s="58" t="str">
        <f>IFERROR(VLOOKUP(B100,Config!$A:$B,2,0),"")</f>
        <v>Tape dán jig ACT máy  ASM loại nhỏ</v>
      </c>
      <c r="D100" s="64">
        <f>E100*'Exchange rate'!$C$2</f>
        <v>0</v>
      </c>
      <c r="E100" s="65"/>
      <c r="F100" s="58" t="str">
        <f>IFERROR(VLOOKUP(B100,Config!$A:$D,4,0),"")</f>
        <v>ASM</v>
      </c>
      <c r="G100" s="58" t="str">
        <f>IFERROR(VLOOKUP(B100,Config!$A:$E,5,0),"")</f>
        <v>ASM</v>
      </c>
      <c r="H100" s="58" t="str">
        <f>IFERROR(VLOOKUP(B100,Config!$A:$F,6,0),"")</f>
        <v xml:space="preserve"> 03157505S01</v>
      </c>
      <c r="I100" s="58">
        <v>1</v>
      </c>
      <c r="J100" s="58" t="str">
        <f>IFERROR(VLOOKUP(B100,Config!$A:$G,7,),"")</f>
        <v>Ea</v>
      </c>
      <c r="K100" s="56" t="s">
        <v>556</v>
      </c>
      <c r="L100" s="59">
        <f>IFERROR(VLOOKUP(B100,Config!$A:$C,3,0),"")</f>
        <v>0</v>
      </c>
      <c r="M100" s="56"/>
      <c r="N100" s="56"/>
      <c r="O100" s="60">
        <f>SUMIFS(Inventory!$L:$L,Inventory!$G:$G,2020.12,Inventory!$J:$J,List!B100)</f>
        <v>9</v>
      </c>
      <c r="P100" s="60">
        <f>SUMIFS(Receive!L:L,Receive!C:C,1,Receive!J:J,List!B100)</f>
        <v>0</v>
      </c>
      <c r="Q100" s="60">
        <f>SUMIFS(Delivery!K:K,Delivery!C:C,1,Delivery!I:I,List!B100)</f>
        <v>0</v>
      </c>
      <c r="R100" s="60">
        <f t="shared" si="13"/>
        <v>9</v>
      </c>
      <c r="S100" s="60">
        <f>SUMIFS(Inventory!$L:$L,Inventory!$G:$G,1,Inventory!$J:$J,List!B100)</f>
        <v>9</v>
      </c>
      <c r="T100" s="60">
        <f>SUMIFS(Receive!L:L,Receive!C:C,2,Receive!J:J,List!B100)</f>
        <v>0</v>
      </c>
      <c r="U100" s="60">
        <f>SUMIFS(Delivery!K:K,Delivery!C:C,2,Delivery!I:I,List!B100)</f>
        <v>0</v>
      </c>
      <c r="V100" s="60">
        <f t="shared" si="14"/>
        <v>9</v>
      </c>
      <c r="W100" s="60">
        <f>SUMIFS(Inventory!$L:$L,Inventory!$G:$G,2,Inventory!$J:$J,List!B100)</f>
        <v>9</v>
      </c>
      <c r="X100" s="60">
        <f>SUMIFS(Receive!L:L,Receive!C:C,3,Receive!J:J,List!B100)</f>
        <v>0</v>
      </c>
      <c r="Y100" s="60">
        <f>SUMIFS(Delivery!K:K,Delivery!C:C,3,Delivery!I:I,List!B100)</f>
        <v>0</v>
      </c>
      <c r="Z100" s="60">
        <f t="shared" si="15"/>
        <v>9</v>
      </c>
      <c r="AA100" s="60">
        <f>SUMIFS(Inventory!$L:$L,Inventory!$G:$G,3,Inventory!$J:$J,List!B100)</f>
        <v>9</v>
      </c>
      <c r="AB100" s="60">
        <f>SUMIFS(Receive!L:L,Receive!C:C,4,Receive!J:J,List!B100)</f>
        <v>0</v>
      </c>
      <c r="AC100" s="60">
        <f>SUMIFS(Delivery!K:K,Delivery!C:C,4,Delivery!I:I,List!B100)</f>
        <v>0</v>
      </c>
      <c r="AD100" s="60">
        <f t="shared" si="16"/>
        <v>9</v>
      </c>
      <c r="AE100" s="60">
        <f>SUMIFS(Inventory!$L:$L,Inventory!$G:$G,4,Inventory!$J:$J,List!B100)</f>
        <v>9</v>
      </c>
      <c r="AF100" s="60">
        <f>SUMIFS(Receive!$L:$L,Receive!$C:$C,5,Receive!$J:$J,List!B100)</f>
        <v>0</v>
      </c>
      <c r="AG100" s="60">
        <f>SUMIFS(Delivery!$K:$K,Delivery!$C:$C,5,Delivery!$I:$I,List!B100)</f>
        <v>0</v>
      </c>
      <c r="AH100" s="60">
        <f t="shared" si="17"/>
        <v>9</v>
      </c>
      <c r="AI100" s="60">
        <f>SUMIFS(Inventory!$L:$L,Inventory!$G:$G,5,Inventory!$J:$J,List!B100)</f>
        <v>9</v>
      </c>
      <c r="AJ100" s="60">
        <f>SUMIFS(Receive!$L:$L,Receive!$C:$C,6,Receive!$J:$J,List!B100)</f>
        <v>0</v>
      </c>
      <c r="AK100" s="60">
        <f>SUMIFS(Delivery!$K:$K,Delivery!$C:$C,6,Delivery!$I:$I,List!B100)</f>
        <v>0</v>
      </c>
      <c r="AL100" s="60">
        <f t="shared" si="18"/>
        <v>9</v>
      </c>
      <c r="AM100" s="60">
        <f>SUMIFS(Inventory!$L:$L,Inventory!$G:$G,6,Inventory!$J:$J,List!B100)</f>
        <v>0</v>
      </c>
      <c r="AN100" s="60">
        <f>SUMIFS(Receive!$L:$L,Receive!$C:$C,7,Receive!$J:$J,List!B100)</f>
        <v>0</v>
      </c>
      <c r="AO100" s="60">
        <f>SUMIFS(Delivery!$K:$K,Delivery!$C:$C,7,Delivery!$I:$I,List!B100)</f>
        <v>0</v>
      </c>
      <c r="AP100" s="60">
        <f t="shared" si="19"/>
        <v>9</v>
      </c>
      <c r="AQ100" s="60">
        <f>SUMIFS(Inventory!$L:$L,Inventory!$G:$G,7,Inventory!$J:$J,List!B100)</f>
        <v>0</v>
      </c>
      <c r="AR100" s="60">
        <f>SUMIFS(Receive!$L:$L,Receive!$C:$C,8,Receive!$J:$J,List!B100)</f>
        <v>0</v>
      </c>
      <c r="AS100" s="60">
        <f>SUMIFS(Delivery!$K:$K,Delivery!$C:$C,8,Delivery!$I:$I,List!B100)</f>
        <v>0</v>
      </c>
      <c r="AT100" s="60">
        <f t="shared" si="20"/>
        <v>9</v>
      </c>
      <c r="AU100" s="60">
        <f>SUMIFS(Inventory!$L:$L,Inventory!$G:$G,8,Inventory!$J:$J,List!B100)</f>
        <v>0</v>
      </c>
      <c r="AV100" s="60">
        <f>SUMIFS(Receive!$L:$L,Receive!$C:$C,9,Receive!$J:$J,List!B100)</f>
        <v>0</v>
      </c>
      <c r="AW100" s="60">
        <f>SUMIFS(Delivery!$K:$K,Delivery!$C:$C,9,Delivery!$I:$I,List!B100)</f>
        <v>0</v>
      </c>
      <c r="AX100" s="60">
        <f t="shared" si="21"/>
        <v>9</v>
      </c>
      <c r="AY100" s="60">
        <f>SUMIFS(Inventory!$L:$L,Inventory!$G:$G,9,Inventory!$J:$J,List!B100)</f>
        <v>0</v>
      </c>
      <c r="AZ100" s="60">
        <f>SUMIFS(Receive!$L:$L,Receive!$C:$C,10,Receive!$J:$J,List!B100)</f>
        <v>0</v>
      </c>
      <c r="BA100" s="60">
        <f>SUMIFS(Delivery!$K:$K,Delivery!$C:$C,10,Delivery!$I:$I,List!B100)</f>
        <v>0</v>
      </c>
      <c r="BB100" s="60">
        <f t="shared" si="22"/>
        <v>9</v>
      </c>
      <c r="BC100" s="60">
        <f>SUMIFS(Inventory!$L:$L,Inventory!$G:$G,10,Inventory!$J:$J,List!B100)</f>
        <v>0</v>
      </c>
      <c r="BD100" s="60">
        <f>SUMIFS(Receive!$L:$L,Receive!$C:$C,11,Receive!$J:$J,List!B100)</f>
        <v>0</v>
      </c>
      <c r="BE100" s="60">
        <f>SUMIFS(Delivery!$K:$K,Delivery!$C:$C,11,Delivery!$I:$I,List!B100)</f>
        <v>0</v>
      </c>
      <c r="BF100" s="60">
        <f t="shared" si="23"/>
        <v>9</v>
      </c>
      <c r="BG100" s="60">
        <f>SUMIFS(Inventory!$L:$L,Inventory!$G:$G,11,Inventory!$J:$J,List!B100)</f>
        <v>0</v>
      </c>
      <c r="BH100" s="60">
        <f>SUMIFS(Receive!$L:$L,Receive!$C:$C,12,Receive!$J:$J,List!B100)</f>
        <v>0</v>
      </c>
      <c r="BI100" s="60">
        <f>SUMIFS(Delivery!$K:$K,Delivery!$C:$C,12,Delivery!$I:$I,List!B100)</f>
        <v>0</v>
      </c>
      <c r="BJ100" s="60">
        <f t="shared" si="24"/>
        <v>9</v>
      </c>
      <c r="BK100" s="60">
        <f>SUMIFS(Inventory!$L:$L,Inventory!$G:$G,12,Inventory!$J:$J,List!B100)</f>
        <v>0</v>
      </c>
    </row>
    <row r="101" spans="1:63" x14ac:dyDescent="0.25">
      <c r="A101" s="56">
        <f t="shared" si="25"/>
        <v>100</v>
      </c>
      <c r="B101" s="57" t="s">
        <v>136</v>
      </c>
      <c r="C101" s="58" t="str">
        <f>IFERROR(VLOOKUP(B101,Config!$A:$B,2,0),"")</f>
        <v>Tape dán jig ACT máy ASM loại to</v>
      </c>
      <c r="D101" s="64">
        <f>E101*'Exchange rate'!$C$2</f>
        <v>614611.5514</v>
      </c>
      <c r="E101" s="65">
        <v>26.51</v>
      </c>
      <c r="F101" s="58" t="str">
        <f>IFERROR(VLOOKUP(B101,Config!$A:$D,4,0),"")</f>
        <v>ASM</v>
      </c>
      <c r="G101" s="58" t="str">
        <f>IFERROR(VLOOKUP(B101,Config!$A:$E,5,0),"")</f>
        <v>ASM</v>
      </c>
      <c r="H101" s="58" t="str">
        <f>IFERROR(VLOOKUP(B101,Config!$A:$F,6,0),"")</f>
        <v>03071883-01</v>
      </c>
      <c r="I101" s="58">
        <v>1</v>
      </c>
      <c r="J101" s="58" t="str">
        <f>IFERROR(VLOOKUP(B101,Config!$A:$G,7,),"")</f>
        <v>Ea</v>
      </c>
      <c r="K101" s="56" t="s">
        <v>556</v>
      </c>
      <c r="L101" s="59">
        <f>IFERROR(VLOOKUP(B101,Config!$A:$C,3,0),"")</f>
        <v>0</v>
      </c>
      <c r="M101" s="56"/>
      <c r="N101" s="56"/>
      <c r="O101" s="60">
        <f>SUMIFS(Inventory!$L:$L,Inventory!$G:$G,2020.12,Inventory!$J:$J,List!B101)</f>
        <v>33</v>
      </c>
      <c r="P101" s="60">
        <f>SUMIFS(Receive!L:L,Receive!C:C,1,Receive!J:J,List!B101)</f>
        <v>0</v>
      </c>
      <c r="Q101" s="60">
        <f>SUMIFS(Delivery!K:K,Delivery!C:C,1,Delivery!I:I,List!B101)</f>
        <v>0</v>
      </c>
      <c r="R101" s="60">
        <f t="shared" si="13"/>
        <v>33</v>
      </c>
      <c r="S101" s="60">
        <f>SUMIFS(Inventory!$L:$L,Inventory!$G:$G,1,Inventory!$J:$J,List!B101)</f>
        <v>33</v>
      </c>
      <c r="T101" s="60">
        <f>SUMIFS(Receive!L:L,Receive!C:C,2,Receive!J:J,List!B101)</f>
        <v>0</v>
      </c>
      <c r="U101" s="60">
        <f>SUMIFS(Delivery!K:K,Delivery!C:C,2,Delivery!I:I,List!B101)</f>
        <v>0</v>
      </c>
      <c r="V101" s="60">
        <f t="shared" si="14"/>
        <v>33</v>
      </c>
      <c r="W101" s="60">
        <f>SUMIFS(Inventory!$L:$L,Inventory!$G:$G,2,Inventory!$J:$J,List!B101)</f>
        <v>33</v>
      </c>
      <c r="X101" s="60">
        <f>SUMIFS(Receive!L:L,Receive!C:C,3,Receive!J:J,List!B101)</f>
        <v>0</v>
      </c>
      <c r="Y101" s="60">
        <f>SUMIFS(Delivery!K:K,Delivery!C:C,3,Delivery!I:I,List!B101)</f>
        <v>0</v>
      </c>
      <c r="Z101" s="60">
        <f t="shared" si="15"/>
        <v>33</v>
      </c>
      <c r="AA101" s="60">
        <f>SUMIFS(Inventory!$L:$L,Inventory!$G:$G,3,Inventory!$J:$J,List!B101)</f>
        <v>33</v>
      </c>
      <c r="AB101" s="60">
        <f>SUMIFS(Receive!L:L,Receive!C:C,4,Receive!J:J,List!B101)</f>
        <v>0</v>
      </c>
      <c r="AC101" s="60">
        <f>SUMIFS(Delivery!K:K,Delivery!C:C,4,Delivery!I:I,List!B101)</f>
        <v>0</v>
      </c>
      <c r="AD101" s="60">
        <f t="shared" si="16"/>
        <v>33</v>
      </c>
      <c r="AE101" s="60">
        <f>SUMIFS(Inventory!$L:$L,Inventory!$G:$G,4,Inventory!$J:$J,List!B101)</f>
        <v>33</v>
      </c>
      <c r="AF101" s="60">
        <f>SUMIFS(Receive!$L:$L,Receive!$C:$C,5,Receive!$J:$J,List!B101)</f>
        <v>0</v>
      </c>
      <c r="AG101" s="60">
        <f>SUMIFS(Delivery!$K:$K,Delivery!$C:$C,5,Delivery!$I:$I,List!B101)</f>
        <v>0</v>
      </c>
      <c r="AH101" s="60">
        <f t="shared" si="17"/>
        <v>33</v>
      </c>
      <c r="AI101" s="60">
        <f>SUMIFS(Inventory!$L:$L,Inventory!$G:$G,5,Inventory!$J:$J,List!B101)</f>
        <v>33</v>
      </c>
      <c r="AJ101" s="60">
        <f>SUMIFS(Receive!$L:$L,Receive!$C:$C,6,Receive!$J:$J,List!B101)</f>
        <v>0</v>
      </c>
      <c r="AK101" s="60">
        <f>SUMIFS(Delivery!$K:$K,Delivery!$C:$C,6,Delivery!$I:$I,List!B101)</f>
        <v>0</v>
      </c>
      <c r="AL101" s="60">
        <f t="shared" si="18"/>
        <v>33</v>
      </c>
      <c r="AM101" s="60">
        <f>SUMIFS(Inventory!$L:$L,Inventory!$G:$G,6,Inventory!$J:$J,List!B101)</f>
        <v>0</v>
      </c>
      <c r="AN101" s="60">
        <f>SUMIFS(Receive!$L:$L,Receive!$C:$C,7,Receive!$J:$J,List!B101)</f>
        <v>0</v>
      </c>
      <c r="AO101" s="60">
        <f>SUMIFS(Delivery!$K:$K,Delivery!$C:$C,7,Delivery!$I:$I,List!B101)</f>
        <v>0</v>
      </c>
      <c r="AP101" s="60">
        <f t="shared" si="19"/>
        <v>33</v>
      </c>
      <c r="AQ101" s="60">
        <f>SUMIFS(Inventory!$L:$L,Inventory!$G:$G,7,Inventory!$J:$J,List!B101)</f>
        <v>0</v>
      </c>
      <c r="AR101" s="60">
        <f>SUMIFS(Receive!$L:$L,Receive!$C:$C,8,Receive!$J:$J,List!B101)</f>
        <v>0</v>
      </c>
      <c r="AS101" s="60">
        <f>SUMIFS(Delivery!$K:$K,Delivery!$C:$C,8,Delivery!$I:$I,List!B101)</f>
        <v>0</v>
      </c>
      <c r="AT101" s="60">
        <f t="shared" si="20"/>
        <v>33</v>
      </c>
      <c r="AU101" s="60">
        <f>SUMIFS(Inventory!$L:$L,Inventory!$G:$G,8,Inventory!$J:$J,List!B101)</f>
        <v>0</v>
      </c>
      <c r="AV101" s="60">
        <f>SUMIFS(Receive!$L:$L,Receive!$C:$C,9,Receive!$J:$J,List!B101)</f>
        <v>0</v>
      </c>
      <c r="AW101" s="60">
        <f>SUMIFS(Delivery!$K:$K,Delivery!$C:$C,9,Delivery!$I:$I,List!B101)</f>
        <v>0</v>
      </c>
      <c r="AX101" s="60">
        <f t="shared" si="21"/>
        <v>33</v>
      </c>
      <c r="AY101" s="60">
        <f>SUMIFS(Inventory!$L:$L,Inventory!$G:$G,9,Inventory!$J:$J,List!B101)</f>
        <v>0</v>
      </c>
      <c r="AZ101" s="60">
        <f>SUMIFS(Receive!$L:$L,Receive!$C:$C,10,Receive!$J:$J,List!B101)</f>
        <v>0</v>
      </c>
      <c r="BA101" s="60">
        <f>SUMIFS(Delivery!$K:$K,Delivery!$C:$C,10,Delivery!$I:$I,List!B101)</f>
        <v>0</v>
      </c>
      <c r="BB101" s="60">
        <f t="shared" si="22"/>
        <v>33</v>
      </c>
      <c r="BC101" s="60">
        <f>SUMIFS(Inventory!$L:$L,Inventory!$G:$G,10,Inventory!$J:$J,List!B101)</f>
        <v>0</v>
      </c>
      <c r="BD101" s="60">
        <f>SUMIFS(Receive!$L:$L,Receive!$C:$C,11,Receive!$J:$J,List!B101)</f>
        <v>0</v>
      </c>
      <c r="BE101" s="60">
        <f>SUMIFS(Delivery!$K:$K,Delivery!$C:$C,11,Delivery!$I:$I,List!B101)</f>
        <v>0</v>
      </c>
      <c r="BF101" s="60">
        <f t="shared" si="23"/>
        <v>33</v>
      </c>
      <c r="BG101" s="60">
        <f>SUMIFS(Inventory!$L:$L,Inventory!$G:$G,11,Inventory!$J:$J,List!B101)</f>
        <v>0</v>
      </c>
      <c r="BH101" s="60">
        <f>SUMIFS(Receive!$L:$L,Receive!$C:$C,12,Receive!$J:$J,List!B101)</f>
        <v>0</v>
      </c>
      <c r="BI101" s="60">
        <f>SUMIFS(Delivery!$K:$K,Delivery!$C:$C,12,Delivery!$I:$I,List!B101)</f>
        <v>0</v>
      </c>
      <c r="BJ101" s="60">
        <f t="shared" si="24"/>
        <v>33</v>
      </c>
      <c r="BK101" s="60">
        <f>SUMIFS(Inventory!$L:$L,Inventory!$G:$G,12,Inventory!$J:$J,List!B101)</f>
        <v>0</v>
      </c>
    </row>
    <row r="102" spans="1:63" x14ac:dyDescent="0.25">
      <c r="A102" s="56">
        <f t="shared" si="25"/>
        <v>101</v>
      </c>
      <c r="B102" s="57" t="s">
        <v>240</v>
      </c>
      <c r="C102" s="58" t="str">
        <f>IFERROR(VLOOKUP(B102,Config!$A:$B,2,0),"")</f>
        <v>DP Driver CP20A</v>
      </c>
      <c r="D102" s="64">
        <f>E102*'Exchange rate'!$C$2</f>
        <v>32526189.213</v>
      </c>
      <c r="E102" s="65">
        <v>1402.95</v>
      </c>
      <c r="F102" s="58" t="str">
        <f>IFERROR(VLOOKUP(B102,Config!$A:$D,4,0),"")</f>
        <v>ASM</v>
      </c>
      <c r="G102" s="58" t="str">
        <f>IFERROR(VLOOKUP(B102,Config!$A:$E,5,0),"")</f>
        <v>ASM</v>
      </c>
      <c r="H102" s="58" t="str">
        <f>IFERROR(VLOOKUP(B102,Config!$A:$F,6,0),"")</f>
        <v>03058627S06</v>
      </c>
      <c r="I102" s="58">
        <v>1</v>
      </c>
      <c r="J102" s="58" t="str">
        <f>IFERROR(VLOOKUP(B102,Config!$A:$G,7,),"")</f>
        <v>Ea</v>
      </c>
      <c r="K102" s="56" t="s">
        <v>556</v>
      </c>
      <c r="L102" s="59">
        <f>IFERROR(VLOOKUP(B102,Config!$A:$C,3,0),"")</f>
        <v>0</v>
      </c>
      <c r="M102" s="56"/>
      <c r="N102" s="56"/>
      <c r="O102" s="60">
        <f>SUMIFS(Inventory!$L:$L,Inventory!$G:$G,2020.12,Inventory!$J:$J,List!B102)</f>
        <v>15</v>
      </c>
      <c r="P102" s="60">
        <f>SUMIFS(Receive!L:L,Receive!C:C,1,Receive!J:J,List!B102)</f>
        <v>0</v>
      </c>
      <c r="Q102" s="60">
        <f>SUMIFS(Delivery!K:K,Delivery!C:C,1,Delivery!I:I,List!B102)</f>
        <v>0</v>
      </c>
      <c r="R102" s="60">
        <f t="shared" si="13"/>
        <v>15</v>
      </c>
      <c r="S102" s="60">
        <f>SUMIFS(Inventory!$L:$L,Inventory!$G:$G,1,Inventory!$J:$J,List!B102)</f>
        <v>15</v>
      </c>
      <c r="T102" s="60">
        <f>SUMIFS(Receive!L:L,Receive!C:C,2,Receive!J:J,List!B102)</f>
        <v>0</v>
      </c>
      <c r="U102" s="60">
        <f>SUMIFS(Delivery!K:K,Delivery!C:C,2,Delivery!I:I,List!B102)</f>
        <v>0</v>
      </c>
      <c r="V102" s="60">
        <f t="shared" si="14"/>
        <v>15</v>
      </c>
      <c r="W102" s="60">
        <f>SUMIFS(Inventory!$L:$L,Inventory!$G:$G,2,Inventory!$J:$J,List!B102)</f>
        <v>15</v>
      </c>
      <c r="X102" s="60">
        <f>SUMIFS(Receive!L:L,Receive!C:C,3,Receive!J:J,List!B102)</f>
        <v>0</v>
      </c>
      <c r="Y102" s="60">
        <f>SUMIFS(Delivery!K:K,Delivery!C:C,3,Delivery!I:I,List!B102)</f>
        <v>0</v>
      </c>
      <c r="Z102" s="60">
        <f t="shared" si="15"/>
        <v>15</v>
      </c>
      <c r="AA102" s="60">
        <f>SUMIFS(Inventory!$L:$L,Inventory!$G:$G,3,Inventory!$J:$J,List!B102)</f>
        <v>15</v>
      </c>
      <c r="AB102" s="60">
        <f>SUMIFS(Receive!L:L,Receive!C:C,4,Receive!J:J,List!B102)</f>
        <v>0</v>
      </c>
      <c r="AC102" s="60">
        <f>SUMIFS(Delivery!K:K,Delivery!C:C,4,Delivery!I:I,List!B102)</f>
        <v>0</v>
      </c>
      <c r="AD102" s="60">
        <f t="shared" si="16"/>
        <v>15</v>
      </c>
      <c r="AE102" s="60">
        <f>SUMIFS(Inventory!$L:$L,Inventory!$G:$G,4,Inventory!$J:$J,List!B102)</f>
        <v>15</v>
      </c>
      <c r="AF102" s="60">
        <f>SUMIFS(Receive!$L:$L,Receive!$C:$C,5,Receive!$J:$J,List!B102)</f>
        <v>0</v>
      </c>
      <c r="AG102" s="60">
        <f>SUMIFS(Delivery!$K:$K,Delivery!$C:$C,5,Delivery!$I:$I,List!B102)</f>
        <v>0</v>
      </c>
      <c r="AH102" s="60">
        <f t="shared" si="17"/>
        <v>15</v>
      </c>
      <c r="AI102" s="60">
        <f>SUMIFS(Inventory!$L:$L,Inventory!$G:$G,5,Inventory!$J:$J,List!B102)</f>
        <v>15</v>
      </c>
      <c r="AJ102" s="60">
        <f>SUMIFS(Receive!$L:$L,Receive!$C:$C,6,Receive!$J:$J,List!B102)</f>
        <v>0</v>
      </c>
      <c r="AK102" s="60">
        <f>SUMIFS(Delivery!$K:$K,Delivery!$C:$C,6,Delivery!$I:$I,List!B102)</f>
        <v>0</v>
      </c>
      <c r="AL102" s="60">
        <f t="shared" si="18"/>
        <v>15</v>
      </c>
      <c r="AM102" s="60">
        <f>SUMIFS(Inventory!$L:$L,Inventory!$G:$G,6,Inventory!$J:$J,List!B102)</f>
        <v>0</v>
      </c>
      <c r="AN102" s="60">
        <f>SUMIFS(Receive!$L:$L,Receive!$C:$C,7,Receive!$J:$J,List!B102)</f>
        <v>0</v>
      </c>
      <c r="AO102" s="60">
        <f>SUMIFS(Delivery!$K:$K,Delivery!$C:$C,7,Delivery!$I:$I,List!B102)</f>
        <v>0</v>
      </c>
      <c r="AP102" s="60">
        <f t="shared" si="19"/>
        <v>15</v>
      </c>
      <c r="AQ102" s="60">
        <f>SUMIFS(Inventory!$L:$L,Inventory!$G:$G,7,Inventory!$J:$J,List!B102)</f>
        <v>0</v>
      </c>
      <c r="AR102" s="60">
        <f>SUMIFS(Receive!$L:$L,Receive!$C:$C,8,Receive!$J:$J,List!B102)</f>
        <v>0</v>
      </c>
      <c r="AS102" s="60">
        <f>SUMIFS(Delivery!$K:$K,Delivery!$C:$C,8,Delivery!$I:$I,List!B102)</f>
        <v>0</v>
      </c>
      <c r="AT102" s="60">
        <f t="shared" si="20"/>
        <v>15</v>
      </c>
      <c r="AU102" s="60">
        <f>SUMIFS(Inventory!$L:$L,Inventory!$G:$G,8,Inventory!$J:$J,List!B102)</f>
        <v>0</v>
      </c>
      <c r="AV102" s="60">
        <f>SUMIFS(Receive!$L:$L,Receive!$C:$C,9,Receive!$J:$J,List!B102)</f>
        <v>0</v>
      </c>
      <c r="AW102" s="60">
        <f>SUMIFS(Delivery!$K:$K,Delivery!$C:$C,9,Delivery!$I:$I,List!B102)</f>
        <v>0</v>
      </c>
      <c r="AX102" s="60">
        <f t="shared" si="21"/>
        <v>15</v>
      </c>
      <c r="AY102" s="60">
        <f>SUMIFS(Inventory!$L:$L,Inventory!$G:$G,9,Inventory!$J:$J,List!B102)</f>
        <v>0</v>
      </c>
      <c r="AZ102" s="60">
        <f>SUMIFS(Receive!$L:$L,Receive!$C:$C,10,Receive!$J:$J,List!B102)</f>
        <v>0</v>
      </c>
      <c r="BA102" s="60">
        <f>SUMIFS(Delivery!$K:$K,Delivery!$C:$C,10,Delivery!$I:$I,List!B102)</f>
        <v>0</v>
      </c>
      <c r="BB102" s="60">
        <f t="shared" si="22"/>
        <v>15</v>
      </c>
      <c r="BC102" s="60">
        <f>SUMIFS(Inventory!$L:$L,Inventory!$G:$G,10,Inventory!$J:$J,List!B102)</f>
        <v>0</v>
      </c>
      <c r="BD102" s="60">
        <f>SUMIFS(Receive!$L:$L,Receive!$C:$C,11,Receive!$J:$J,List!B102)</f>
        <v>0</v>
      </c>
      <c r="BE102" s="60">
        <f>SUMIFS(Delivery!$K:$K,Delivery!$C:$C,11,Delivery!$I:$I,List!B102)</f>
        <v>0</v>
      </c>
      <c r="BF102" s="60">
        <f t="shared" si="23"/>
        <v>15</v>
      </c>
      <c r="BG102" s="60">
        <f>SUMIFS(Inventory!$L:$L,Inventory!$G:$G,11,Inventory!$J:$J,List!B102)</f>
        <v>0</v>
      </c>
      <c r="BH102" s="60">
        <f>SUMIFS(Receive!$L:$L,Receive!$C:$C,12,Receive!$J:$J,List!B102)</f>
        <v>0</v>
      </c>
      <c r="BI102" s="60">
        <f>SUMIFS(Delivery!$K:$K,Delivery!$C:$C,12,Delivery!$I:$I,List!B102)</f>
        <v>0</v>
      </c>
      <c r="BJ102" s="60">
        <f t="shared" si="24"/>
        <v>15</v>
      </c>
      <c r="BK102" s="60">
        <f>SUMIFS(Inventory!$L:$L,Inventory!$G:$G,12,Inventory!$J:$J,List!B102)</f>
        <v>0</v>
      </c>
    </row>
    <row r="103" spans="1:63" x14ac:dyDescent="0.25">
      <c r="A103" s="56">
        <f t="shared" si="25"/>
        <v>102</v>
      </c>
      <c r="B103" s="57" t="s">
        <v>241</v>
      </c>
      <c r="C103" s="58" t="str">
        <f>IFERROR(VLOOKUP(B103,Config!$A:$B,2,0),"")</f>
        <v>DP Driver CP20M</v>
      </c>
      <c r="D103" s="64">
        <f>E103*'Exchange rate'!$C$2</f>
        <v>45765492.359999999</v>
      </c>
      <c r="E103" s="65">
        <v>1974</v>
      </c>
      <c r="F103" s="58" t="str">
        <f>IFERROR(VLOOKUP(B103,Config!$A:$D,4,0),"")</f>
        <v>ASM</v>
      </c>
      <c r="G103" s="58" t="str">
        <f>IFERROR(VLOOKUP(B103,Config!$A:$E,5,0),"")</f>
        <v>ASM</v>
      </c>
      <c r="H103" s="58" t="str">
        <f>IFERROR(VLOOKUP(B103,Config!$A:$F,6,0),"")</f>
        <v>03149490S02</v>
      </c>
      <c r="I103" s="58">
        <v>1</v>
      </c>
      <c r="J103" s="58" t="str">
        <f>IFERROR(VLOOKUP(B103,Config!$A:$G,7,),"")</f>
        <v>Ea</v>
      </c>
      <c r="K103" s="56" t="s">
        <v>556</v>
      </c>
      <c r="L103" s="59">
        <f>IFERROR(VLOOKUP(B103,Config!$A:$C,3,0),"")</f>
        <v>0</v>
      </c>
      <c r="M103" s="56"/>
      <c r="N103" s="56"/>
      <c r="O103" s="60">
        <f>SUMIFS(Inventory!$L:$L,Inventory!$G:$G,2020.12,Inventory!$J:$J,List!B103)</f>
        <v>20</v>
      </c>
      <c r="P103" s="60">
        <f>SUMIFS(Receive!L:L,Receive!C:C,1,Receive!J:J,List!B103)</f>
        <v>0</v>
      </c>
      <c r="Q103" s="60">
        <f>SUMIFS(Delivery!K:K,Delivery!C:C,1,Delivery!I:I,List!B103)</f>
        <v>3</v>
      </c>
      <c r="R103" s="60">
        <f t="shared" si="13"/>
        <v>17</v>
      </c>
      <c r="S103" s="60">
        <f>SUMIFS(Inventory!$L:$L,Inventory!$G:$G,1,Inventory!$J:$J,List!B103)</f>
        <v>17</v>
      </c>
      <c r="T103" s="60">
        <f>SUMIFS(Receive!L:L,Receive!C:C,2,Receive!J:J,List!B103)</f>
        <v>0</v>
      </c>
      <c r="U103" s="60">
        <f>SUMIFS(Delivery!K:K,Delivery!C:C,2,Delivery!I:I,List!B103)</f>
        <v>0</v>
      </c>
      <c r="V103" s="60">
        <f t="shared" si="14"/>
        <v>17</v>
      </c>
      <c r="W103" s="60">
        <f>SUMIFS(Inventory!$L:$L,Inventory!$G:$G,2,Inventory!$J:$J,List!B103)</f>
        <v>17</v>
      </c>
      <c r="X103" s="60">
        <f>SUMIFS(Receive!L:L,Receive!C:C,3,Receive!J:J,List!B103)</f>
        <v>0</v>
      </c>
      <c r="Y103" s="60">
        <f>SUMIFS(Delivery!K:K,Delivery!C:C,3,Delivery!I:I,List!B103)</f>
        <v>0</v>
      </c>
      <c r="Z103" s="60">
        <f t="shared" si="15"/>
        <v>17</v>
      </c>
      <c r="AA103" s="60">
        <f>SUMIFS(Inventory!$L:$L,Inventory!$G:$G,3,Inventory!$J:$J,List!B103)</f>
        <v>17</v>
      </c>
      <c r="AB103" s="60">
        <f>SUMIFS(Receive!L:L,Receive!C:C,4,Receive!J:J,List!B103)</f>
        <v>0</v>
      </c>
      <c r="AC103" s="60">
        <f>SUMIFS(Delivery!K:K,Delivery!C:C,4,Delivery!I:I,List!B103)</f>
        <v>0</v>
      </c>
      <c r="AD103" s="60">
        <f t="shared" si="16"/>
        <v>17</v>
      </c>
      <c r="AE103" s="60">
        <f>SUMIFS(Inventory!$L:$L,Inventory!$G:$G,4,Inventory!$J:$J,List!B103)</f>
        <v>17</v>
      </c>
      <c r="AF103" s="60">
        <f>SUMIFS(Receive!$L:$L,Receive!$C:$C,5,Receive!$J:$J,List!B103)</f>
        <v>0</v>
      </c>
      <c r="AG103" s="60">
        <f>SUMIFS(Delivery!$K:$K,Delivery!$C:$C,5,Delivery!$I:$I,List!B103)</f>
        <v>1</v>
      </c>
      <c r="AH103" s="60">
        <f t="shared" si="17"/>
        <v>16</v>
      </c>
      <c r="AI103" s="60">
        <f>SUMIFS(Inventory!$L:$L,Inventory!$G:$G,5,Inventory!$J:$J,List!B103)</f>
        <v>16</v>
      </c>
      <c r="AJ103" s="60">
        <f>SUMIFS(Receive!$L:$L,Receive!$C:$C,6,Receive!$J:$J,List!B103)</f>
        <v>0</v>
      </c>
      <c r="AK103" s="60">
        <f>SUMIFS(Delivery!$K:$K,Delivery!$C:$C,6,Delivery!$I:$I,List!B103)</f>
        <v>0</v>
      </c>
      <c r="AL103" s="60">
        <f t="shared" si="18"/>
        <v>16</v>
      </c>
      <c r="AM103" s="60">
        <f>SUMIFS(Inventory!$L:$L,Inventory!$G:$G,6,Inventory!$J:$J,List!B103)</f>
        <v>0</v>
      </c>
      <c r="AN103" s="60">
        <f>SUMIFS(Receive!$L:$L,Receive!$C:$C,7,Receive!$J:$J,List!B103)</f>
        <v>0</v>
      </c>
      <c r="AO103" s="60">
        <f>SUMIFS(Delivery!$K:$K,Delivery!$C:$C,7,Delivery!$I:$I,List!B103)</f>
        <v>0</v>
      </c>
      <c r="AP103" s="60">
        <f t="shared" si="19"/>
        <v>16</v>
      </c>
      <c r="AQ103" s="60">
        <f>SUMIFS(Inventory!$L:$L,Inventory!$G:$G,7,Inventory!$J:$J,List!B103)</f>
        <v>0</v>
      </c>
      <c r="AR103" s="60">
        <f>SUMIFS(Receive!$L:$L,Receive!$C:$C,8,Receive!$J:$J,List!B103)</f>
        <v>0</v>
      </c>
      <c r="AS103" s="60">
        <f>SUMIFS(Delivery!$K:$K,Delivery!$C:$C,8,Delivery!$I:$I,List!B103)</f>
        <v>0</v>
      </c>
      <c r="AT103" s="60">
        <f t="shared" si="20"/>
        <v>16</v>
      </c>
      <c r="AU103" s="60">
        <f>SUMIFS(Inventory!$L:$L,Inventory!$G:$G,8,Inventory!$J:$J,List!B103)</f>
        <v>0</v>
      </c>
      <c r="AV103" s="60">
        <f>SUMIFS(Receive!$L:$L,Receive!$C:$C,9,Receive!$J:$J,List!B103)</f>
        <v>0</v>
      </c>
      <c r="AW103" s="60">
        <f>SUMIFS(Delivery!$K:$K,Delivery!$C:$C,9,Delivery!$I:$I,List!B103)</f>
        <v>0</v>
      </c>
      <c r="AX103" s="60">
        <f t="shared" si="21"/>
        <v>16</v>
      </c>
      <c r="AY103" s="60">
        <f>SUMIFS(Inventory!$L:$L,Inventory!$G:$G,9,Inventory!$J:$J,List!B103)</f>
        <v>0</v>
      </c>
      <c r="AZ103" s="60">
        <f>SUMIFS(Receive!$L:$L,Receive!$C:$C,10,Receive!$J:$J,List!B103)</f>
        <v>0</v>
      </c>
      <c r="BA103" s="60">
        <f>SUMIFS(Delivery!$K:$K,Delivery!$C:$C,10,Delivery!$I:$I,List!B103)</f>
        <v>0</v>
      </c>
      <c r="BB103" s="60">
        <f t="shared" si="22"/>
        <v>16</v>
      </c>
      <c r="BC103" s="60">
        <f>SUMIFS(Inventory!$L:$L,Inventory!$G:$G,10,Inventory!$J:$J,List!B103)</f>
        <v>0</v>
      </c>
      <c r="BD103" s="60">
        <f>SUMIFS(Receive!$L:$L,Receive!$C:$C,11,Receive!$J:$J,List!B103)</f>
        <v>0</v>
      </c>
      <c r="BE103" s="60">
        <f>SUMIFS(Delivery!$K:$K,Delivery!$C:$C,11,Delivery!$I:$I,List!B103)</f>
        <v>0</v>
      </c>
      <c r="BF103" s="60">
        <f t="shared" si="23"/>
        <v>16</v>
      </c>
      <c r="BG103" s="60">
        <f>SUMIFS(Inventory!$L:$L,Inventory!$G:$G,11,Inventory!$J:$J,List!B103)</f>
        <v>0</v>
      </c>
      <c r="BH103" s="60">
        <f>SUMIFS(Receive!$L:$L,Receive!$C:$C,12,Receive!$J:$J,List!B103)</f>
        <v>0</v>
      </c>
      <c r="BI103" s="60">
        <f>SUMIFS(Delivery!$K:$K,Delivery!$C:$C,12,Delivery!$I:$I,List!B103)</f>
        <v>0</v>
      </c>
      <c r="BJ103" s="60">
        <f t="shared" si="24"/>
        <v>16</v>
      </c>
      <c r="BK103" s="60">
        <f>SUMIFS(Inventory!$L:$L,Inventory!$G:$G,12,Inventory!$J:$J,List!B103)</f>
        <v>0</v>
      </c>
    </row>
    <row r="104" spans="1:63" x14ac:dyDescent="0.25">
      <c r="A104" s="56">
        <f t="shared" si="25"/>
        <v>103</v>
      </c>
      <c r="B104" s="57" t="s">
        <v>242</v>
      </c>
      <c r="C104" s="58" t="str">
        <f>IFERROR(VLOOKUP(B104,Config!$A:$B,2,0),"")</f>
        <v>DP Driver CP20M2</v>
      </c>
      <c r="D104" s="64">
        <f>E104*'Exchange rate'!$C$2</f>
        <v>45765492.359999999</v>
      </c>
      <c r="E104" s="65">
        <v>1974</v>
      </c>
      <c r="F104" s="58" t="str">
        <f>IFERROR(VLOOKUP(B104,Config!$A:$D,4,0),"")</f>
        <v>ASM</v>
      </c>
      <c r="G104" s="58" t="str">
        <f>IFERROR(VLOOKUP(B104,Config!$A:$E,5,0),"")</f>
        <v>ASM</v>
      </c>
      <c r="H104" s="58" t="str">
        <f>IFERROR(VLOOKUP(B104,Config!$A:$F,6,0),"")</f>
        <v>03153682S04</v>
      </c>
      <c r="I104" s="58">
        <v>1</v>
      </c>
      <c r="J104" s="58" t="str">
        <f>IFERROR(VLOOKUP(B104,Config!$A:$G,7,),"")</f>
        <v>Ea</v>
      </c>
      <c r="K104" s="56" t="s">
        <v>556</v>
      </c>
      <c r="L104" s="59">
        <f>IFERROR(VLOOKUP(B104,Config!$A:$C,3,0),"")</f>
        <v>0</v>
      </c>
      <c r="M104" s="56"/>
      <c r="N104" s="56"/>
      <c r="O104" s="60">
        <f>SUMIFS(Inventory!$L:$L,Inventory!$G:$G,2020.12,Inventory!$J:$J,List!B104)</f>
        <v>27</v>
      </c>
      <c r="P104" s="60">
        <f>SUMIFS(Receive!L:L,Receive!C:C,1,Receive!J:J,List!B104)</f>
        <v>6</v>
      </c>
      <c r="Q104" s="60">
        <f>SUMIFS(Delivery!K:K,Delivery!C:C,1,Delivery!I:I,List!B104)</f>
        <v>0</v>
      </c>
      <c r="R104" s="60">
        <f t="shared" si="13"/>
        <v>33</v>
      </c>
      <c r="S104" s="60">
        <f>SUMIFS(Inventory!$L:$L,Inventory!$G:$G,1,Inventory!$J:$J,List!B104)</f>
        <v>33</v>
      </c>
      <c r="T104" s="60">
        <f>SUMIFS(Receive!L:L,Receive!C:C,2,Receive!J:J,List!B104)</f>
        <v>0</v>
      </c>
      <c r="U104" s="60">
        <f>SUMIFS(Delivery!K:K,Delivery!C:C,2,Delivery!I:I,List!B104)</f>
        <v>0</v>
      </c>
      <c r="V104" s="60">
        <f t="shared" si="14"/>
        <v>33</v>
      </c>
      <c r="W104" s="60">
        <f>SUMIFS(Inventory!$L:$L,Inventory!$G:$G,2,Inventory!$J:$J,List!B104)</f>
        <v>33</v>
      </c>
      <c r="X104" s="60">
        <f>SUMIFS(Receive!L:L,Receive!C:C,3,Receive!J:J,List!B104)</f>
        <v>0</v>
      </c>
      <c r="Y104" s="60">
        <f>SUMIFS(Delivery!K:K,Delivery!C:C,3,Delivery!I:I,List!B104)</f>
        <v>0</v>
      </c>
      <c r="Z104" s="60">
        <f t="shared" si="15"/>
        <v>33</v>
      </c>
      <c r="AA104" s="60">
        <f>SUMIFS(Inventory!$L:$L,Inventory!$G:$G,3,Inventory!$J:$J,List!B104)</f>
        <v>33</v>
      </c>
      <c r="AB104" s="60">
        <f>SUMIFS(Receive!L:L,Receive!C:C,4,Receive!J:J,List!B104)</f>
        <v>0</v>
      </c>
      <c r="AC104" s="60">
        <f>SUMIFS(Delivery!K:K,Delivery!C:C,4,Delivery!I:I,List!B104)</f>
        <v>0</v>
      </c>
      <c r="AD104" s="60">
        <f t="shared" si="16"/>
        <v>33</v>
      </c>
      <c r="AE104" s="60">
        <f>SUMIFS(Inventory!$L:$L,Inventory!$G:$G,4,Inventory!$J:$J,List!B104)</f>
        <v>33</v>
      </c>
      <c r="AF104" s="60">
        <f>SUMIFS(Receive!$L:$L,Receive!$C:$C,5,Receive!$J:$J,List!B104)</f>
        <v>2</v>
      </c>
      <c r="AG104" s="60">
        <f>SUMIFS(Delivery!$K:$K,Delivery!$C:$C,5,Delivery!$I:$I,List!B104)</f>
        <v>4</v>
      </c>
      <c r="AH104" s="60">
        <f t="shared" si="17"/>
        <v>31</v>
      </c>
      <c r="AI104" s="60">
        <f>SUMIFS(Inventory!$L:$L,Inventory!$G:$G,5,Inventory!$J:$J,List!B104)</f>
        <v>31</v>
      </c>
      <c r="AJ104" s="60">
        <f>SUMIFS(Receive!$L:$L,Receive!$C:$C,6,Receive!$J:$J,List!B104)</f>
        <v>0</v>
      </c>
      <c r="AK104" s="60">
        <f>SUMIFS(Delivery!$K:$K,Delivery!$C:$C,6,Delivery!$I:$I,List!B104)</f>
        <v>0</v>
      </c>
      <c r="AL104" s="60">
        <f t="shared" si="18"/>
        <v>31</v>
      </c>
      <c r="AM104" s="60">
        <f>SUMIFS(Inventory!$L:$L,Inventory!$G:$G,6,Inventory!$J:$J,List!B104)</f>
        <v>0</v>
      </c>
      <c r="AN104" s="60">
        <f>SUMIFS(Receive!$L:$L,Receive!$C:$C,7,Receive!$J:$J,List!B104)</f>
        <v>0</v>
      </c>
      <c r="AO104" s="60">
        <f>SUMIFS(Delivery!$K:$K,Delivery!$C:$C,7,Delivery!$I:$I,List!B104)</f>
        <v>0</v>
      </c>
      <c r="AP104" s="60">
        <f t="shared" si="19"/>
        <v>31</v>
      </c>
      <c r="AQ104" s="60">
        <f>SUMIFS(Inventory!$L:$L,Inventory!$G:$G,7,Inventory!$J:$J,List!B104)</f>
        <v>0</v>
      </c>
      <c r="AR104" s="60">
        <f>SUMIFS(Receive!$L:$L,Receive!$C:$C,8,Receive!$J:$J,List!B104)</f>
        <v>0</v>
      </c>
      <c r="AS104" s="60">
        <f>SUMIFS(Delivery!$K:$K,Delivery!$C:$C,8,Delivery!$I:$I,List!B104)</f>
        <v>0</v>
      </c>
      <c r="AT104" s="60">
        <f t="shared" si="20"/>
        <v>31</v>
      </c>
      <c r="AU104" s="60">
        <f>SUMIFS(Inventory!$L:$L,Inventory!$G:$G,8,Inventory!$J:$J,List!B104)</f>
        <v>0</v>
      </c>
      <c r="AV104" s="60">
        <f>SUMIFS(Receive!$L:$L,Receive!$C:$C,9,Receive!$J:$J,List!B104)</f>
        <v>0</v>
      </c>
      <c r="AW104" s="60">
        <f>SUMIFS(Delivery!$K:$K,Delivery!$C:$C,9,Delivery!$I:$I,List!B104)</f>
        <v>0</v>
      </c>
      <c r="AX104" s="60">
        <f t="shared" si="21"/>
        <v>31</v>
      </c>
      <c r="AY104" s="60">
        <f>SUMIFS(Inventory!$L:$L,Inventory!$G:$G,9,Inventory!$J:$J,List!B104)</f>
        <v>0</v>
      </c>
      <c r="AZ104" s="60">
        <f>SUMIFS(Receive!$L:$L,Receive!$C:$C,10,Receive!$J:$J,List!B104)</f>
        <v>0</v>
      </c>
      <c r="BA104" s="60">
        <f>SUMIFS(Delivery!$K:$K,Delivery!$C:$C,10,Delivery!$I:$I,List!B104)</f>
        <v>0</v>
      </c>
      <c r="BB104" s="60">
        <f t="shared" si="22"/>
        <v>31</v>
      </c>
      <c r="BC104" s="60">
        <f>SUMIFS(Inventory!$L:$L,Inventory!$G:$G,10,Inventory!$J:$J,List!B104)</f>
        <v>0</v>
      </c>
      <c r="BD104" s="60">
        <f>SUMIFS(Receive!$L:$L,Receive!$C:$C,11,Receive!$J:$J,List!B104)</f>
        <v>0</v>
      </c>
      <c r="BE104" s="60">
        <f>SUMIFS(Delivery!$K:$K,Delivery!$C:$C,11,Delivery!$I:$I,List!B104)</f>
        <v>0</v>
      </c>
      <c r="BF104" s="60">
        <f t="shared" si="23"/>
        <v>31</v>
      </c>
      <c r="BG104" s="60">
        <f>SUMIFS(Inventory!$L:$L,Inventory!$G:$G,11,Inventory!$J:$J,List!B104)</f>
        <v>0</v>
      </c>
      <c r="BH104" s="60">
        <f>SUMIFS(Receive!$L:$L,Receive!$C:$C,12,Receive!$J:$J,List!B104)</f>
        <v>0</v>
      </c>
      <c r="BI104" s="60">
        <f>SUMIFS(Delivery!$K:$K,Delivery!$C:$C,12,Delivery!$I:$I,List!B104)</f>
        <v>0</v>
      </c>
      <c r="BJ104" s="60">
        <f t="shared" si="24"/>
        <v>31</v>
      </c>
      <c r="BK104" s="60">
        <f>SUMIFS(Inventory!$L:$L,Inventory!$G:$G,12,Inventory!$J:$J,List!B104)</f>
        <v>0</v>
      </c>
    </row>
    <row r="105" spans="1:63" x14ac:dyDescent="0.25">
      <c r="A105" s="56">
        <f t="shared" si="25"/>
        <v>104</v>
      </c>
      <c r="B105" s="57" t="s">
        <v>458</v>
      </c>
      <c r="C105" s="58" t="str">
        <f>IFERROR(VLOOKUP(B105,Config!$A:$B,2,0),"")</f>
        <v>Tăm bông vệ sinh head ASM</v>
      </c>
      <c r="D105" s="64">
        <f>E105*'Exchange rate'!$C$2</f>
        <v>2255584.9805999999</v>
      </c>
      <c r="E105" s="65">
        <v>97.29</v>
      </c>
      <c r="F105" s="58" t="str">
        <f>IFERROR(VLOOKUP(B105,Config!$A:$D,4,0),"")</f>
        <v>ASM</v>
      </c>
      <c r="G105" s="58" t="str">
        <f>IFERROR(VLOOKUP(B105,Config!$A:$E,5,0),"")</f>
        <v>ASM</v>
      </c>
      <c r="H105" s="58" t="str">
        <f>IFERROR(VLOOKUP(B105,Config!$A:$F,6,0),"")</f>
        <v>00388764-03</v>
      </c>
      <c r="I105" s="58"/>
      <c r="J105" s="58" t="str">
        <f>IFERROR(VLOOKUP(B105,Config!$A:$G,7,),"")</f>
        <v>Pack</v>
      </c>
      <c r="K105" s="56" t="s">
        <v>556</v>
      </c>
      <c r="L105" s="59">
        <f>IFERROR(VLOOKUP(B105,Config!$A:$C,3,0),"")</f>
        <v>0</v>
      </c>
      <c r="M105" s="56"/>
      <c r="N105" s="56"/>
      <c r="O105" s="60">
        <f>SUMIFS(Inventory!$L:$L,Inventory!$G:$G,2020.12,Inventory!$J:$J,List!B105)</f>
        <v>0</v>
      </c>
      <c r="P105" s="60">
        <f>SUMIFS(Receive!L:L,Receive!C:C,1,Receive!J:J,List!B105)</f>
        <v>50</v>
      </c>
      <c r="Q105" s="60">
        <f>SUMIFS(Delivery!K:K,Delivery!C:C,1,Delivery!I:I,List!B105)</f>
        <v>7</v>
      </c>
      <c r="R105" s="60">
        <f t="shared" si="13"/>
        <v>43</v>
      </c>
      <c r="S105" s="60">
        <f>SUMIFS(Inventory!$L:$L,Inventory!$G:$G,1,Inventory!$J:$J,List!B105)</f>
        <v>43</v>
      </c>
      <c r="T105" s="60">
        <f>SUMIFS(Receive!L:L,Receive!C:C,2,Receive!J:J,List!B105)</f>
        <v>0</v>
      </c>
      <c r="U105" s="60">
        <f>SUMIFS(Delivery!K:K,Delivery!C:C,2,Delivery!I:I,List!B105)</f>
        <v>9</v>
      </c>
      <c r="V105" s="60">
        <f t="shared" si="14"/>
        <v>34</v>
      </c>
      <c r="W105" s="60">
        <f>SUMIFS(Inventory!$L:$L,Inventory!$G:$G,2,Inventory!$J:$J,List!B105)</f>
        <v>34</v>
      </c>
      <c r="X105" s="60">
        <f>SUMIFS(Receive!L:L,Receive!C:C,3,Receive!J:J,List!B105)</f>
        <v>0</v>
      </c>
      <c r="Y105" s="60">
        <f>SUMIFS(Delivery!K:K,Delivery!C:C,3,Delivery!I:I,List!B105)</f>
        <v>6</v>
      </c>
      <c r="Z105" s="60">
        <f t="shared" si="15"/>
        <v>28</v>
      </c>
      <c r="AA105" s="60">
        <f>SUMIFS(Inventory!$L:$L,Inventory!$G:$G,3,Inventory!$J:$J,List!B105)</f>
        <v>28</v>
      </c>
      <c r="AB105" s="60">
        <f>SUMIFS(Receive!L:L,Receive!C:C,4,Receive!J:J,List!B105)</f>
        <v>0</v>
      </c>
      <c r="AC105" s="60">
        <f>SUMIFS(Delivery!K:K,Delivery!C:C,4,Delivery!I:I,List!B105)</f>
        <v>4</v>
      </c>
      <c r="AD105" s="60">
        <f t="shared" si="16"/>
        <v>24</v>
      </c>
      <c r="AE105" s="60">
        <f>SUMIFS(Inventory!$L:$L,Inventory!$G:$G,4,Inventory!$J:$J,List!B105)</f>
        <v>24</v>
      </c>
      <c r="AF105" s="60">
        <f>SUMIFS(Receive!$L:$L,Receive!$C:$C,5,Receive!$J:$J,List!B105)</f>
        <v>0</v>
      </c>
      <c r="AG105" s="60">
        <f>SUMIFS(Delivery!$K:$K,Delivery!$C:$C,5,Delivery!$I:$I,List!B105)</f>
        <v>6</v>
      </c>
      <c r="AH105" s="60">
        <f t="shared" si="17"/>
        <v>18</v>
      </c>
      <c r="AI105" s="60">
        <f>SUMIFS(Inventory!$L:$L,Inventory!$G:$G,5,Inventory!$J:$J,List!B105)</f>
        <v>20</v>
      </c>
      <c r="AJ105" s="60">
        <f>SUMIFS(Receive!$L:$L,Receive!$C:$C,6,Receive!$J:$J,List!B105)</f>
        <v>0</v>
      </c>
      <c r="AK105" s="60">
        <f>SUMIFS(Delivery!$K:$K,Delivery!$C:$C,6,Delivery!$I:$I,List!B105)</f>
        <v>0</v>
      </c>
      <c r="AL105" s="60">
        <f t="shared" si="18"/>
        <v>18</v>
      </c>
      <c r="AM105" s="60">
        <f>SUMIFS(Inventory!$L:$L,Inventory!$G:$G,6,Inventory!$J:$J,List!B105)</f>
        <v>0</v>
      </c>
      <c r="AN105" s="60">
        <f>SUMIFS(Receive!$L:$L,Receive!$C:$C,7,Receive!$J:$J,List!B105)</f>
        <v>0</v>
      </c>
      <c r="AO105" s="60">
        <f>SUMIFS(Delivery!$K:$K,Delivery!$C:$C,7,Delivery!$I:$I,List!B105)</f>
        <v>0</v>
      </c>
      <c r="AP105" s="60">
        <f t="shared" si="19"/>
        <v>18</v>
      </c>
      <c r="AQ105" s="60">
        <f>SUMIFS(Inventory!$L:$L,Inventory!$G:$G,7,Inventory!$J:$J,List!B105)</f>
        <v>0</v>
      </c>
      <c r="AR105" s="60">
        <f>SUMIFS(Receive!$L:$L,Receive!$C:$C,8,Receive!$J:$J,List!B105)</f>
        <v>0</v>
      </c>
      <c r="AS105" s="60">
        <f>SUMIFS(Delivery!$K:$K,Delivery!$C:$C,8,Delivery!$I:$I,List!B105)</f>
        <v>0</v>
      </c>
      <c r="AT105" s="60">
        <f t="shared" si="20"/>
        <v>18</v>
      </c>
      <c r="AU105" s="60">
        <f>SUMIFS(Inventory!$L:$L,Inventory!$G:$G,8,Inventory!$J:$J,List!B105)</f>
        <v>0</v>
      </c>
      <c r="AV105" s="60">
        <f>SUMIFS(Receive!$L:$L,Receive!$C:$C,9,Receive!$J:$J,List!B105)</f>
        <v>0</v>
      </c>
      <c r="AW105" s="60">
        <f>SUMIFS(Delivery!$K:$K,Delivery!$C:$C,9,Delivery!$I:$I,List!B105)</f>
        <v>0</v>
      </c>
      <c r="AX105" s="60">
        <f t="shared" si="21"/>
        <v>18</v>
      </c>
      <c r="AY105" s="60">
        <f>SUMIFS(Inventory!$L:$L,Inventory!$G:$G,9,Inventory!$J:$J,List!B105)</f>
        <v>0</v>
      </c>
      <c r="AZ105" s="60">
        <f>SUMIFS(Receive!$L:$L,Receive!$C:$C,10,Receive!$J:$J,List!B105)</f>
        <v>0</v>
      </c>
      <c r="BA105" s="60">
        <f>SUMIFS(Delivery!$K:$K,Delivery!$C:$C,10,Delivery!$I:$I,List!B105)</f>
        <v>0</v>
      </c>
      <c r="BB105" s="60">
        <f t="shared" si="22"/>
        <v>18</v>
      </c>
      <c r="BC105" s="60">
        <f>SUMIFS(Inventory!$L:$L,Inventory!$G:$G,10,Inventory!$J:$J,List!B105)</f>
        <v>0</v>
      </c>
      <c r="BD105" s="60">
        <f>SUMIFS(Receive!$L:$L,Receive!$C:$C,11,Receive!$J:$J,List!B105)</f>
        <v>0</v>
      </c>
      <c r="BE105" s="60">
        <f>SUMIFS(Delivery!$K:$K,Delivery!$C:$C,11,Delivery!$I:$I,List!B105)</f>
        <v>0</v>
      </c>
      <c r="BF105" s="60">
        <f t="shared" si="23"/>
        <v>18</v>
      </c>
      <c r="BG105" s="60">
        <f>SUMIFS(Inventory!$L:$L,Inventory!$G:$G,11,Inventory!$J:$J,List!B105)</f>
        <v>0</v>
      </c>
      <c r="BH105" s="60">
        <f>SUMIFS(Receive!$L:$L,Receive!$C:$C,12,Receive!$J:$J,List!B105)</f>
        <v>0</v>
      </c>
      <c r="BI105" s="60">
        <f>SUMIFS(Delivery!$K:$K,Delivery!$C:$C,12,Delivery!$I:$I,List!B105)</f>
        <v>0</v>
      </c>
      <c r="BJ105" s="60">
        <f t="shared" si="24"/>
        <v>18</v>
      </c>
      <c r="BK105" s="60">
        <f>SUMIFS(Inventory!$L:$L,Inventory!$G:$G,12,Inventory!$J:$J,List!B105)</f>
        <v>0</v>
      </c>
    </row>
    <row r="106" spans="1:63" x14ac:dyDescent="0.25">
      <c r="A106" s="56">
        <f t="shared" si="25"/>
        <v>105</v>
      </c>
      <c r="B106" s="57" t="s">
        <v>243</v>
      </c>
      <c r="C106" s="58" t="str">
        <f>IFERROR(VLOOKUP(B106,Config!$A:$B,2,0),"")</f>
        <v>Bộ lọc khí đầu cho máy TX</v>
      </c>
      <c r="D106" s="64">
        <f>E106*'Exchange rate'!$C$2</f>
        <v>576589.56180000002</v>
      </c>
      <c r="E106" s="65">
        <v>24.87</v>
      </c>
      <c r="F106" s="58" t="str">
        <f>IFERROR(VLOOKUP(B106,Config!$A:$D,4,0),"")</f>
        <v>ASM</v>
      </c>
      <c r="G106" s="58" t="str">
        <f>IFERROR(VLOOKUP(B106,Config!$A:$E,5,0),"")</f>
        <v>ASM</v>
      </c>
      <c r="H106" s="58" t="str">
        <f>IFERROR(VLOOKUP(B106,Config!$A:$F,6,0),"")</f>
        <v>00355386-01</v>
      </c>
      <c r="I106" s="58">
        <v>1</v>
      </c>
      <c r="J106" s="58" t="str">
        <f>IFERROR(VLOOKUP(B106,Config!$A:$G,7,),"")</f>
        <v>Ea</v>
      </c>
      <c r="K106" s="56" t="s">
        <v>556</v>
      </c>
      <c r="L106" s="59">
        <f>IFERROR(VLOOKUP(B106,Config!$A:$C,3,0),"")</f>
        <v>0</v>
      </c>
      <c r="M106" s="56"/>
      <c r="N106" s="56"/>
      <c r="O106" s="60">
        <f>SUMIFS(Inventory!$L:$L,Inventory!$G:$G,2020.12,Inventory!$J:$J,List!B106)</f>
        <v>12</v>
      </c>
      <c r="P106" s="60">
        <f>SUMIFS(Receive!L:L,Receive!C:C,1,Receive!J:J,List!B106)</f>
        <v>0</v>
      </c>
      <c r="Q106" s="60">
        <f>SUMIFS(Delivery!K:K,Delivery!C:C,1,Delivery!I:I,List!B106)</f>
        <v>0</v>
      </c>
      <c r="R106" s="60">
        <f t="shared" si="13"/>
        <v>12</v>
      </c>
      <c r="S106" s="60">
        <f>SUMIFS(Inventory!$L:$L,Inventory!$G:$G,1,Inventory!$J:$J,List!B106)</f>
        <v>12</v>
      </c>
      <c r="T106" s="60">
        <f>SUMIFS(Receive!L:L,Receive!C:C,2,Receive!J:J,List!B106)</f>
        <v>0</v>
      </c>
      <c r="U106" s="60">
        <f>SUMIFS(Delivery!K:K,Delivery!C:C,2,Delivery!I:I,List!B106)</f>
        <v>0</v>
      </c>
      <c r="V106" s="60">
        <f t="shared" si="14"/>
        <v>12</v>
      </c>
      <c r="W106" s="60">
        <f>SUMIFS(Inventory!$L:$L,Inventory!$G:$G,2,Inventory!$J:$J,List!B106)</f>
        <v>12</v>
      </c>
      <c r="X106" s="60">
        <f>SUMIFS(Receive!L:L,Receive!C:C,3,Receive!J:J,List!B106)</f>
        <v>0</v>
      </c>
      <c r="Y106" s="60">
        <f>SUMIFS(Delivery!K:K,Delivery!C:C,3,Delivery!I:I,List!B106)</f>
        <v>0</v>
      </c>
      <c r="Z106" s="60">
        <f t="shared" si="15"/>
        <v>12</v>
      </c>
      <c r="AA106" s="60">
        <f>SUMIFS(Inventory!$L:$L,Inventory!$G:$G,3,Inventory!$J:$J,List!B106)</f>
        <v>12</v>
      </c>
      <c r="AB106" s="60">
        <f>SUMIFS(Receive!L:L,Receive!C:C,4,Receive!J:J,List!B106)</f>
        <v>0</v>
      </c>
      <c r="AC106" s="60">
        <f>SUMIFS(Delivery!K:K,Delivery!C:C,4,Delivery!I:I,List!B106)</f>
        <v>0</v>
      </c>
      <c r="AD106" s="60">
        <f t="shared" si="16"/>
        <v>12</v>
      </c>
      <c r="AE106" s="60">
        <f>SUMIFS(Inventory!$L:$L,Inventory!$G:$G,4,Inventory!$J:$J,List!B106)</f>
        <v>12</v>
      </c>
      <c r="AF106" s="60">
        <f>SUMIFS(Receive!$L:$L,Receive!$C:$C,5,Receive!$J:$J,List!B106)</f>
        <v>0</v>
      </c>
      <c r="AG106" s="60">
        <f>SUMIFS(Delivery!$K:$K,Delivery!$C:$C,5,Delivery!$I:$I,List!B106)</f>
        <v>0</v>
      </c>
      <c r="AH106" s="60">
        <f t="shared" si="17"/>
        <v>12</v>
      </c>
      <c r="AI106" s="60">
        <f>SUMIFS(Inventory!$L:$L,Inventory!$G:$G,5,Inventory!$J:$J,List!B106)</f>
        <v>12</v>
      </c>
      <c r="AJ106" s="60">
        <f>SUMIFS(Receive!$L:$L,Receive!$C:$C,6,Receive!$J:$J,List!B106)</f>
        <v>0</v>
      </c>
      <c r="AK106" s="60">
        <f>SUMIFS(Delivery!$K:$K,Delivery!$C:$C,6,Delivery!$I:$I,List!B106)</f>
        <v>0</v>
      </c>
      <c r="AL106" s="60">
        <f t="shared" si="18"/>
        <v>12</v>
      </c>
      <c r="AM106" s="60">
        <f>SUMIFS(Inventory!$L:$L,Inventory!$G:$G,6,Inventory!$J:$J,List!B106)</f>
        <v>0</v>
      </c>
      <c r="AN106" s="60">
        <f>SUMIFS(Receive!$L:$L,Receive!$C:$C,7,Receive!$J:$J,List!B106)</f>
        <v>0</v>
      </c>
      <c r="AO106" s="60">
        <f>SUMIFS(Delivery!$K:$K,Delivery!$C:$C,7,Delivery!$I:$I,List!B106)</f>
        <v>0</v>
      </c>
      <c r="AP106" s="60">
        <f t="shared" si="19"/>
        <v>12</v>
      </c>
      <c r="AQ106" s="60">
        <f>SUMIFS(Inventory!$L:$L,Inventory!$G:$G,7,Inventory!$J:$J,List!B106)</f>
        <v>0</v>
      </c>
      <c r="AR106" s="60">
        <f>SUMIFS(Receive!$L:$L,Receive!$C:$C,8,Receive!$J:$J,List!B106)</f>
        <v>0</v>
      </c>
      <c r="AS106" s="60">
        <f>SUMIFS(Delivery!$K:$K,Delivery!$C:$C,8,Delivery!$I:$I,List!B106)</f>
        <v>0</v>
      </c>
      <c r="AT106" s="60">
        <f t="shared" si="20"/>
        <v>12</v>
      </c>
      <c r="AU106" s="60">
        <f>SUMIFS(Inventory!$L:$L,Inventory!$G:$G,8,Inventory!$J:$J,List!B106)</f>
        <v>0</v>
      </c>
      <c r="AV106" s="60">
        <f>SUMIFS(Receive!$L:$L,Receive!$C:$C,9,Receive!$J:$J,List!B106)</f>
        <v>0</v>
      </c>
      <c r="AW106" s="60">
        <f>SUMIFS(Delivery!$K:$K,Delivery!$C:$C,9,Delivery!$I:$I,List!B106)</f>
        <v>0</v>
      </c>
      <c r="AX106" s="60">
        <f t="shared" si="21"/>
        <v>12</v>
      </c>
      <c r="AY106" s="60">
        <f>SUMIFS(Inventory!$L:$L,Inventory!$G:$G,9,Inventory!$J:$J,List!B106)</f>
        <v>0</v>
      </c>
      <c r="AZ106" s="60">
        <f>SUMIFS(Receive!$L:$L,Receive!$C:$C,10,Receive!$J:$J,List!B106)</f>
        <v>0</v>
      </c>
      <c r="BA106" s="60">
        <f>SUMIFS(Delivery!$K:$K,Delivery!$C:$C,10,Delivery!$I:$I,List!B106)</f>
        <v>0</v>
      </c>
      <c r="BB106" s="60">
        <f t="shared" si="22"/>
        <v>12</v>
      </c>
      <c r="BC106" s="60">
        <f>SUMIFS(Inventory!$L:$L,Inventory!$G:$G,10,Inventory!$J:$J,List!B106)</f>
        <v>0</v>
      </c>
      <c r="BD106" s="60">
        <f>SUMIFS(Receive!$L:$L,Receive!$C:$C,11,Receive!$J:$J,List!B106)</f>
        <v>0</v>
      </c>
      <c r="BE106" s="60">
        <f>SUMIFS(Delivery!$K:$K,Delivery!$C:$C,11,Delivery!$I:$I,List!B106)</f>
        <v>0</v>
      </c>
      <c r="BF106" s="60">
        <f t="shared" si="23"/>
        <v>12</v>
      </c>
      <c r="BG106" s="60">
        <f>SUMIFS(Inventory!$L:$L,Inventory!$G:$G,11,Inventory!$J:$J,List!B106)</f>
        <v>0</v>
      </c>
      <c r="BH106" s="60">
        <f>SUMIFS(Receive!$L:$L,Receive!$C:$C,12,Receive!$J:$J,List!B106)</f>
        <v>0</v>
      </c>
      <c r="BI106" s="60">
        <f>SUMIFS(Delivery!$K:$K,Delivery!$C:$C,12,Delivery!$I:$I,List!B106)</f>
        <v>0</v>
      </c>
      <c r="BJ106" s="60">
        <f t="shared" si="24"/>
        <v>12</v>
      </c>
      <c r="BK106" s="60">
        <f>SUMIFS(Inventory!$L:$L,Inventory!$G:$G,12,Inventory!$J:$J,List!B106)</f>
        <v>0</v>
      </c>
    </row>
    <row r="107" spans="1:63" x14ac:dyDescent="0.25">
      <c r="A107" s="56">
        <f t="shared" si="25"/>
        <v>106</v>
      </c>
      <c r="B107" s="57" t="s">
        <v>244</v>
      </c>
      <c r="C107" s="58" t="str">
        <f>IFERROR(VLOOKUP(B107,Config!$A:$B,2,0),"")</f>
        <v>Dây khí âm cho segment</v>
      </c>
      <c r="D107" s="64">
        <f>E107*'Exchange rate'!$C$2</f>
        <v>851321.62079999992</v>
      </c>
      <c r="E107" s="65">
        <v>36.72</v>
      </c>
      <c r="F107" s="58" t="str">
        <f>IFERROR(VLOOKUP(B107,Config!$A:$D,4,0),"")</f>
        <v>ASM</v>
      </c>
      <c r="G107" s="58" t="str">
        <f>IFERROR(VLOOKUP(B107,Config!$A:$E,5,0),"")</f>
        <v>ASM</v>
      </c>
      <c r="H107" s="58" t="str">
        <f>IFERROR(VLOOKUP(B107,Config!$A:$F,6,0),"")</f>
        <v>03013018S01</v>
      </c>
      <c r="I107" s="58"/>
      <c r="J107" s="58" t="str">
        <f>IFERROR(VLOOKUP(B107,Config!$A:$G,7,),"")</f>
        <v>Pack</v>
      </c>
      <c r="K107" s="56" t="s">
        <v>556</v>
      </c>
      <c r="L107" s="59">
        <f>IFERROR(VLOOKUP(B107,Config!$A:$C,3,0),"")</f>
        <v>0</v>
      </c>
      <c r="M107" s="56"/>
      <c r="N107" s="56"/>
      <c r="O107" s="60">
        <f>SUMIFS(Inventory!$L:$L,Inventory!$G:$G,2020.12,Inventory!$J:$J,List!B107)</f>
        <v>18</v>
      </c>
      <c r="P107" s="60">
        <f>SUMIFS(Receive!L:L,Receive!C:C,1,Receive!J:J,List!B107)</f>
        <v>0</v>
      </c>
      <c r="Q107" s="60">
        <f>SUMIFS(Delivery!K:K,Delivery!C:C,1,Delivery!I:I,List!B107)</f>
        <v>0</v>
      </c>
      <c r="R107" s="60">
        <f t="shared" si="13"/>
        <v>18</v>
      </c>
      <c r="S107" s="60">
        <f>SUMIFS(Inventory!$L:$L,Inventory!$G:$G,1,Inventory!$J:$J,List!B107)</f>
        <v>18</v>
      </c>
      <c r="T107" s="60">
        <f>SUMIFS(Receive!L:L,Receive!C:C,2,Receive!J:J,List!B107)</f>
        <v>0</v>
      </c>
      <c r="U107" s="60">
        <f>SUMIFS(Delivery!K:K,Delivery!C:C,2,Delivery!I:I,List!B107)</f>
        <v>0</v>
      </c>
      <c r="V107" s="60">
        <f t="shared" si="14"/>
        <v>18</v>
      </c>
      <c r="W107" s="60">
        <f>SUMIFS(Inventory!$L:$L,Inventory!$G:$G,2,Inventory!$J:$J,List!B107)</f>
        <v>18</v>
      </c>
      <c r="X107" s="60">
        <f>SUMIFS(Receive!L:L,Receive!C:C,3,Receive!J:J,List!B107)</f>
        <v>0</v>
      </c>
      <c r="Y107" s="60">
        <f>SUMIFS(Delivery!K:K,Delivery!C:C,3,Delivery!I:I,List!B107)</f>
        <v>0</v>
      </c>
      <c r="Z107" s="60">
        <f t="shared" si="15"/>
        <v>18</v>
      </c>
      <c r="AA107" s="60">
        <f>SUMIFS(Inventory!$L:$L,Inventory!$G:$G,3,Inventory!$J:$J,List!B107)</f>
        <v>18</v>
      </c>
      <c r="AB107" s="60">
        <f>SUMIFS(Receive!L:L,Receive!C:C,4,Receive!J:J,List!B107)</f>
        <v>0</v>
      </c>
      <c r="AC107" s="60">
        <f>SUMIFS(Delivery!K:K,Delivery!C:C,4,Delivery!I:I,List!B107)</f>
        <v>0</v>
      </c>
      <c r="AD107" s="60">
        <f t="shared" si="16"/>
        <v>18</v>
      </c>
      <c r="AE107" s="60">
        <f>SUMIFS(Inventory!$L:$L,Inventory!$G:$G,4,Inventory!$J:$J,List!B107)</f>
        <v>18</v>
      </c>
      <c r="AF107" s="60">
        <f>SUMIFS(Receive!$L:$L,Receive!$C:$C,5,Receive!$J:$J,List!B107)</f>
        <v>0</v>
      </c>
      <c r="AG107" s="60">
        <f>SUMIFS(Delivery!$K:$K,Delivery!$C:$C,5,Delivery!$I:$I,List!B107)</f>
        <v>0</v>
      </c>
      <c r="AH107" s="60">
        <f t="shared" si="17"/>
        <v>18</v>
      </c>
      <c r="AI107" s="60">
        <f>SUMIFS(Inventory!$L:$L,Inventory!$G:$G,5,Inventory!$J:$J,List!B107)</f>
        <v>18</v>
      </c>
      <c r="AJ107" s="60">
        <f>SUMIFS(Receive!$L:$L,Receive!$C:$C,6,Receive!$J:$J,List!B107)</f>
        <v>0</v>
      </c>
      <c r="AK107" s="60">
        <f>SUMIFS(Delivery!$K:$K,Delivery!$C:$C,6,Delivery!$I:$I,List!B107)</f>
        <v>0</v>
      </c>
      <c r="AL107" s="60">
        <f t="shared" si="18"/>
        <v>18</v>
      </c>
      <c r="AM107" s="60">
        <f>SUMIFS(Inventory!$L:$L,Inventory!$G:$G,6,Inventory!$J:$J,List!B107)</f>
        <v>0</v>
      </c>
      <c r="AN107" s="60">
        <f>SUMIFS(Receive!$L:$L,Receive!$C:$C,7,Receive!$J:$J,List!B107)</f>
        <v>0</v>
      </c>
      <c r="AO107" s="60">
        <f>SUMIFS(Delivery!$K:$K,Delivery!$C:$C,7,Delivery!$I:$I,List!B107)</f>
        <v>0</v>
      </c>
      <c r="AP107" s="60">
        <f t="shared" si="19"/>
        <v>18</v>
      </c>
      <c r="AQ107" s="60">
        <f>SUMIFS(Inventory!$L:$L,Inventory!$G:$G,7,Inventory!$J:$J,List!B107)</f>
        <v>0</v>
      </c>
      <c r="AR107" s="60">
        <f>SUMIFS(Receive!$L:$L,Receive!$C:$C,8,Receive!$J:$J,List!B107)</f>
        <v>0</v>
      </c>
      <c r="AS107" s="60">
        <f>SUMIFS(Delivery!$K:$K,Delivery!$C:$C,8,Delivery!$I:$I,List!B107)</f>
        <v>0</v>
      </c>
      <c r="AT107" s="60">
        <f t="shared" si="20"/>
        <v>18</v>
      </c>
      <c r="AU107" s="60">
        <f>SUMIFS(Inventory!$L:$L,Inventory!$G:$G,8,Inventory!$J:$J,List!B107)</f>
        <v>0</v>
      </c>
      <c r="AV107" s="60">
        <f>SUMIFS(Receive!$L:$L,Receive!$C:$C,9,Receive!$J:$J,List!B107)</f>
        <v>0</v>
      </c>
      <c r="AW107" s="60">
        <f>SUMIFS(Delivery!$K:$K,Delivery!$C:$C,9,Delivery!$I:$I,List!B107)</f>
        <v>0</v>
      </c>
      <c r="AX107" s="60">
        <f t="shared" si="21"/>
        <v>18</v>
      </c>
      <c r="AY107" s="60">
        <f>SUMIFS(Inventory!$L:$L,Inventory!$G:$G,9,Inventory!$J:$J,List!B107)</f>
        <v>0</v>
      </c>
      <c r="AZ107" s="60">
        <f>SUMIFS(Receive!$L:$L,Receive!$C:$C,10,Receive!$J:$J,List!B107)</f>
        <v>0</v>
      </c>
      <c r="BA107" s="60">
        <f>SUMIFS(Delivery!$K:$K,Delivery!$C:$C,10,Delivery!$I:$I,List!B107)</f>
        <v>0</v>
      </c>
      <c r="BB107" s="60">
        <f t="shared" si="22"/>
        <v>18</v>
      </c>
      <c r="BC107" s="60">
        <f>SUMIFS(Inventory!$L:$L,Inventory!$G:$G,10,Inventory!$J:$J,List!B107)</f>
        <v>0</v>
      </c>
      <c r="BD107" s="60">
        <f>SUMIFS(Receive!$L:$L,Receive!$C:$C,11,Receive!$J:$J,List!B107)</f>
        <v>0</v>
      </c>
      <c r="BE107" s="60">
        <f>SUMIFS(Delivery!$K:$K,Delivery!$C:$C,11,Delivery!$I:$I,List!B107)</f>
        <v>0</v>
      </c>
      <c r="BF107" s="60">
        <f t="shared" si="23"/>
        <v>18</v>
      </c>
      <c r="BG107" s="60">
        <f>SUMIFS(Inventory!$L:$L,Inventory!$G:$G,11,Inventory!$J:$J,List!B107)</f>
        <v>0</v>
      </c>
      <c r="BH107" s="60">
        <f>SUMIFS(Receive!$L:$L,Receive!$C:$C,12,Receive!$J:$J,List!B107)</f>
        <v>0</v>
      </c>
      <c r="BI107" s="60">
        <f>SUMIFS(Delivery!$K:$K,Delivery!$C:$C,12,Delivery!$I:$I,List!B107)</f>
        <v>0</v>
      </c>
      <c r="BJ107" s="60">
        <f t="shared" si="24"/>
        <v>18</v>
      </c>
      <c r="BK107" s="60">
        <f>SUMIFS(Inventory!$L:$L,Inventory!$G:$G,12,Inventory!$J:$J,List!B107)</f>
        <v>0</v>
      </c>
    </row>
    <row r="108" spans="1:63" x14ac:dyDescent="0.25">
      <c r="A108" s="56">
        <f t="shared" si="25"/>
        <v>107</v>
      </c>
      <c r="B108" s="57" t="s">
        <v>245</v>
      </c>
      <c r="C108" s="58" t="str">
        <f>IFERROR(VLOOKUP(B108,Config!$A:$B,2,0),"")</f>
        <v>Lưỡi dao máy printer</v>
      </c>
      <c r="D108" s="64">
        <v>1450000</v>
      </c>
      <c r="E108" s="65">
        <f>D108/'Exchange rate'!$C$2</f>
        <v>62.542755521662656</v>
      </c>
      <c r="F108" s="58" t="str">
        <f>IFERROR(VLOOKUP(B108,Config!$A:$D,4,0),"")</f>
        <v>S-VINA</v>
      </c>
      <c r="G108" s="58" t="str">
        <f>IFERROR(VLOOKUP(B108,Config!$A:$E,5,0),"")</f>
        <v>S-VINA</v>
      </c>
      <c r="H108" s="58">
        <f>IFERROR(VLOOKUP(B108,Config!$A:$F,6,0),"")</f>
        <v>0</v>
      </c>
      <c r="I108" s="58">
        <v>1</v>
      </c>
      <c r="J108" s="58" t="str">
        <f>IFERROR(VLOOKUP(B108,Config!$A:$G,7,),"")</f>
        <v>Ea</v>
      </c>
      <c r="K108" s="56" t="s">
        <v>556</v>
      </c>
      <c r="L108" s="59">
        <f>IFERROR(VLOOKUP(B108,Config!$A:$C,3,0),"")</f>
        <v>0</v>
      </c>
      <c r="M108" s="56"/>
      <c r="N108" s="56"/>
      <c r="O108" s="60">
        <f>SUMIFS(Inventory!$L:$L,Inventory!$G:$G,2020.12,Inventory!$J:$J,List!B108)</f>
        <v>0</v>
      </c>
      <c r="P108" s="60">
        <f>SUMIFS(Receive!L:L,Receive!C:C,1,Receive!J:J,List!B108)</f>
        <v>20</v>
      </c>
      <c r="Q108" s="60">
        <f>SUMIFS(Delivery!K:K,Delivery!C:C,1,Delivery!I:I,List!B108)</f>
        <v>0</v>
      </c>
      <c r="R108" s="60">
        <f t="shared" si="13"/>
        <v>20</v>
      </c>
      <c r="S108" s="60">
        <f>SUMIFS(Inventory!$L:$L,Inventory!$G:$G,1,Inventory!$J:$J,List!B108)</f>
        <v>20</v>
      </c>
      <c r="T108" s="60">
        <f>SUMIFS(Receive!L:L,Receive!C:C,2,Receive!J:J,List!B108)</f>
        <v>0</v>
      </c>
      <c r="U108" s="60">
        <f>SUMIFS(Delivery!K:K,Delivery!C:C,2,Delivery!I:I,List!B108)</f>
        <v>0</v>
      </c>
      <c r="V108" s="60">
        <f t="shared" si="14"/>
        <v>20</v>
      </c>
      <c r="W108" s="60">
        <f>SUMIFS(Inventory!$L:$L,Inventory!$G:$G,2,Inventory!$J:$J,List!B108)</f>
        <v>20</v>
      </c>
      <c r="X108" s="60">
        <f>SUMIFS(Receive!L:L,Receive!C:C,3,Receive!J:J,List!B108)</f>
        <v>0</v>
      </c>
      <c r="Y108" s="60">
        <f>SUMIFS(Delivery!K:K,Delivery!C:C,3,Delivery!I:I,List!B108)</f>
        <v>0</v>
      </c>
      <c r="Z108" s="60">
        <f t="shared" si="15"/>
        <v>20</v>
      </c>
      <c r="AA108" s="60">
        <f>SUMIFS(Inventory!$L:$L,Inventory!$G:$G,3,Inventory!$J:$J,List!B108)</f>
        <v>20</v>
      </c>
      <c r="AB108" s="60">
        <f>SUMIFS(Receive!L:L,Receive!C:C,4,Receive!J:J,List!B108)</f>
        <v>0</v>
      </c>
      <c r="AC108" s="60">
        <f>SUMIFS(Delivery!K:K,Delivery!C:C,4,Delivery!I:I,List!B108)</f>
        <v>0</v>
      </c>
      <c r="AD108" s="60">
        <f t="shared" si="16"/>
        <v>20</v>
      </c>
      <c r="AE108" s="60">
        <f>SUMIFS(Inventory!$L:$L,Inventory!$G:$G,4,Inventory!$J:$J,List!B108)</f>
        <v>20</v>
      </c>
      <c r="AF108" s="60">
        <f>SUMIFS(Receive!$L:$L,Receive!$C:$C,5,Receive!$J:$J,List!B108)</f>
        <v>0</v>
      </c>
      <c r="AG108" s="60">
        <f>SUMIFS(Delivery!$K:$K,Delivery!$C:$C,5,Delivery!$I:$I,List!B108)</f>
        <v>0</v>
      </c>
      <c r="AH108" s="60">
        <f t="shared" si="17"/>
        <v>20</v>
      </c>
      <c r="AI108" s="60">
        <f>SUMIFS(Inventory!$L:$L,Inventory!$G:$G,5,Inventory!$J:$J,List!B108)</f>
        <v>20</v>
      </c>
      <c r="AJ108" s="60">
        <f>SUMIFS(Receive!$L:$L,Receive!$C:$C,6,Receive!$J:$J,List!B108)</f>
        <v>0</v>
      </c>
      <c r="AK108" s="60">
        <f>SUMIFS(Delivery!$K:$K,Delivery!$C:$C,6,Delivery!$I:$I,List!B108)</f>
        <v>0</v>
      </c>
      <c r="AL108" s="60">
        <f t="shared" si="18"/>
        <v>20</v>
      </c>
      <c r="AM108" s="60">
        <f>SUMIFS(Inventory!$L:$L,Inventory!$G:$G,6,Inventory!$J:$J,List!B108)</f>
        <v>0</v>
      </c>
      <c r="AN108" s="60">
        <f>SUMIFS(Receive!$L:$L,Receive!$C:$C,7,Receive!$J:$J,List!B108)</f>
        <v>0</v>
      </c>
      <c r="AO108" s="60">
        <f>SUMIFS(Delivery!$K:$K,Delivery!$C:$C,7,Delivery!$I:$I,List!B108)</f>
        <v>0</v>
      </c>
      <c r="AP108" s="60">
        <f t="shared" si="19"/>
        <v>20</v>
      </c>
      <c r="AQ108" s="60">
        <f>SUMIFS(Inventory!$L:$L,Inventory!$G:$G,7,Inventory!$J:$J,List!B108)</f>
        <v>0</v>
      </c>
      <c r="AR108" s="60">
        <f>SUMIFS(Receive!$L:$L,Receive!$C:$C,8,Receive!$J:$J,List!B108)</f>
        <v>0</v>
      </c>
      <c r="AS108" s="60">
        <f>SUMIFS(Delivery!$K:$K,Delivery!$C:$C,8,Delivery!$I:$I,List!B108)</f>
        <v>0</v>
      </c>
      <c r="AT108" s="60">
        <f t="shared" si="20"/>
        <v>20</v>
      </c>
      <c r="AU108" s="60">
        <f>SUMIFS(Inventory!$L:$L,Inventory!$G:$G,8,Inventory!$J:$J,List!B108)</f>
        <v>0</v>
      </c>
      <c r="AV108" s="60">
        <f>SUMIFS(Receive!$L:$L,Receive!$C:$C,9,Receive!$J:$J,List!B108)</f>
        <v>0</v>
      </c>
      <c r="AW108" s="60">
        <f>SUMIFS(Delivery!$K:$K,Delivery!$C:$C,9,Delivery!$I:$I,List!B108)</f>
        <v>0</v>
      </c>
      <c r="AX108" s="60">
        <f t="shared" si="21"/>
        <v>20</v>
      </c>
      <c r="AY108" s="60">
        <f>SUMIFS(Inventory!$L:$L,Inventory!$G:$G,9,Inventory!$J:$J,List!B108)</f>
        <v>0</v>
      </c>
      <c r="AZ108" s="60">
        <f>SUMIFS(Receive!$L:$L,Receive!$C:$C,10,Receive!$J:$J,List!B108)</f>
        <v>0</v>
      </c>
      <c r="BA108" s="60">
        <f>SUMIFS(Delivery!$K:$K,Delivery!$C:$C,10,Delivery!$I:$I,List!B108)</f>
        <v>0</v>
      </c>
      <c r="BB108" s="60">
        <f t="shared" si="22"/>
        <v>20</v>
      </c>
      <c r="BC108" s="60">
        <f>SUMIFS(Inventory!$L:$L,Inventory!$G:$G,10,Inventory!$J:$J,List!B108)</f>
        <v>0</v>
      </c>
      <c r="BD108" s="60">
        <f>SUMIFS(Receive!$L:$L,Receive!$C:$C,11,Receive!$J:$J,List!B108)</f>
        <v>0</v>
      </c>
      <c r="BE108" s="60">
        <f>SUMIFS(Delivery!$K:$K,Delivery!$C:$C,11,Delivery!$I:$I,List!B108)</f>
        <v>0</v>
      </c>
      <c r="BF108" s="60">
        <f t="shared" si="23"/>
        <v>20</v>
      </c>
      <c r="BG108" s="60">
        <f>SUMIFS(Inventory!$L:$L,Inventory!$G:$G,11,Inventory!$J:$J,List!B108)</f>
        <v>0</v>
      </c>
      <c r="BH108" s="60">
        <f>SUMIFS(Receive!$L:$L,Receive!$C:$C,12,Receive!$J:$J,List!B108)</f>
        <v>0</v>
      </c>
      <c r="BI108" s="60">
        <f>SUMIFS(Delivery!$K:$K,Delivery!$C:$C,12,Delivery!$I:$I,List!B108)</f>
        <v>0</v>
      </c>
      <c r="BJ108" s="60">
        <f t="shared" si="24"/>
        <v>20</v>
      </c>
      <c r="BK108" s="60">
        <f>SUMIFS(Inventory!$L:$L,Inventory!$G:$G,12,Inventory!$J:$J,List!B108)</f>
        <v>0</v>
      </c>
    </row>
    <row r="109" spans="1:63" x14ac:dyDescent="0.25">
      <c r="A109" s="56">
        <f t="shared" si="25"/>
        <v>108</v>
      </c>
      <c r="B109" s="57" t="s">
        <v>246</v>
      </c>
      <c r="C109" s="58" t="str">
        <f>IFERROR(VLOOKUP(B109,Config!$A:$B,2,0),"")</f>
        <v>Vision boarb cho máy ASM X4is, SX2</v>
      </c>
      <c r="D109" s="64">
        <f>E109*'Exchange rate'!$C$2</f>
        <v>36837975.570200004</v>
      </c>
      <c r="E109" s="65">
        <v>1588.93</v>
      </c>
      <c r="F109" s="58" t="str">
        <f>IFERROR(VLOOKUP(B109,Config!$A:$D,4,0),"")</f>
        <v>ASM</v>
      </c>
      <c r="G109" s="58" t="str">
        <f>IFERROR(VLOOKUP(B109,Config!$A:$E,5,0),"")</f>
        <v>ASM</v>
      </c>
      <c r="H109" s="58" t="str">
        <f>IFERROR(VLOOKUP(B109,Config!$A:$F,6,0),"")</f>
        <v>03067289S02</v>
      </c>
      <c r="I109" s="58">
        <v>1</v>
      </c>
      <c r="J109" s="58" t="str">
        <f>IFERROR(VLOOKUP(B109,Config!$A:$G,7,),"")</f>
        <v>EA</v>
      </c>
      <c r="K109" s="56" t="s">
        <v>556</v>
      </c>
      <c r="L109" s="59">
        <f>IFERROR(VLOOKUP(B109,Config!$A:$C,3,0),"")</f>
        <v>0</v>
      </c>
      <c r="M109" s="56"/>
      <c r="N109" s="56"/>
      <c r="O109" s="60">
        <f>SUMIFS(Inventory!$L:$L,Inventory!$G:$G,2020.12,Inventory!$J:$J,List!B109)</f>
        <v>0</v>
      </c>
      <c r="P109" s="60">
        <f>SUMIFS(Receive!L:L,Receive!C:C,1,Receive!J:J,List!B109)</f>
        <v>0</v>
      </c>
      <c r="Q109" s="60">
        <f>SUMIFS(Delivery!K:K,Delivery!C:C,1,Delivery!I:I,List!B109)</f>
        <v>0</v>
      </c>
      <c r="R109" s="60">
        <f t="shared" si="13"/>
        <v>0</v>
      </c>
      <c r="S109" s="60">
        <f>SUMIFS(Inventory!$L:$L,Inventory!$G:$G,1,Inventory!$J:$J,List!B109)</f>
        <v>0</v>
      </c>
      <c r="T109" s="60">
        <f>SUMIFS(Receive!L:L,Receive!C:C,2,Receive!J:J,List!B109)</f>
        <v>0</v>
      </c>
      <c r="U109" s="60">
        <f>SUMIFS(Delivery!K:K,Delivery!C:C,2,Delivery!I:I,List!B109)</f>
        <v>0</v>
      </c>
      <c r="V109" s="60">
        <f t="shared" si="14"/>
        <v>0</v>
      </c>
      <c r="W109" s="60">
        <f>SUMIFS(Inventory!$L:$L,Inventory!$G:$G,2,Inventory!$J:$J,List!B109)</f>
        <v>0</v>
      </c>
      <c r="X109" s="60">
        <f>SUMIFS(Receive!L:L,Receive!C:C,3,Receive!J:J,List!B109)</f>
        <v>0</v>
      </c>
      <c r="Y109" s="60">
        <f>SUMIFS(Delivery!K:K,Delivery!C:C,3,Delivery!I:I,List!B109)</f>
        <v>0</v>
      </c>
      <c r="Z109" s="60">
        <f t="shared" si="15"/>
        <v>0</v>
      </c>
      <c r="AA109" s="60">
        <f>SUMIFS(Inventory!$L:$L,Inventory!$G:$G,3,Inventory!$J:$J,List!B109)</f>
        <v>0</v>
      </c>
      <c r="AB109" s="60">
        <f>SUMIFS(Receive!L:L,Receive!C:C,4,Receive!J:J,List!B109)</f>
        <v>0</v>
      </c>
      <c r="AC109" s="60">
        <f>SUMIFS(Delivery!K:K,Delivery!C:C,4,Delivery!I:I,List!B109)</f>
        <v>0</v>
      </c>
      <c r="AD109" s="60">
        <f t="shared" si="16"/>
        <v>0</v>
      </c>
      <c r="AE109" s="60">
        <f>SUMIFS(Inventory!$L:$L,Inventory!$G:$G,4,Inventory!$J:$J,List!B109)</f>
        <v>0</v>
      </c>
      <c r="AF109" s="60">
        <f>SUMIFS(Receive!$L:$L,Receive!$C:$C,5,Receive!$J:$J,List!B109)</f>
        <v>0</v>
      </c>
      <c r="AG109" s="60">
        <f>SUMIFS(Delivery!$K:$K,Delivery!$C:$C,5,Delivery!$I:$I,List!B109)</f>
        <v>0</v>
      </c>
      <c r="AH109" s="60">
        <f t="shared" si="17"/>
        <v>0</v>
      </c>
      <c r="AI109" s="60">
        <f>SUMIFS(Inventory!$L:$L,Inventory!$G:$G,5,Inventory!$J:$J,List!B109)</f>
        <v>0</v>
      </c>
      <c r="AJ109" s="60">
        <f>SUMIFS(Receive!$L:$L,Receive!$C:$C,6,Receive!$J:$J,List!B109)</f>
        <v>0</v>
      </c>
      <c r="AK109" s="60">
        <f>SUMIFS(Delivery!$K:$K,Delivery!$C:$C,6,Delivery!$I:$I,List!B109)</f>
        <v>0</v>
      </c>
      <c r="AL109" s="60">
        <f t="shared" si="18"/>
        <v>0</v>
      </c>
      <c r="AM109" s="60">
        <f>SUMIFS(Inventory!$L:$L,Inventory!$G:$G,6,Inventory!$J:$J,List!B109)</f>
        <v>0</v>
      </c>
      <c r="AN109" s="60">
        <f>SUMIFS(Receive!$L:$L,Receive!$C:$C,7,Receive!$J:$J,List!B109)</f>
        <v>0</v>
      </c>
      <c r="AO109" s="60">
        <f>SUMIFS(Delivery!$K:$K,Delivery!$C:$C,7,Delivery!$I:$I,List!B109)</f>
        <v>0</v>
      </c>
      <c r="AP109" s="60">
        <f t="shared" si="19"/>
        <v>0</v>
      </c>
      <c r="AQ109" s="60">
        <f>SUMIFS(Inventory!$L:$L,Inventory!$G:$G,7,Inventory!$J:$J,List!B109)</f>
        <v>0</v>
      </c>
      <c r="AR109" s="60">
        <f>SUMIFS(Receive!$L:$L,Receive!$C:$C,8,Receive!$J:$J,List!B109)</f>
        <v>0</v>
      </c>
      <c r="AS109" s="60">
        <f>SUMIFS(Delivery!$K:$K,Delivery!$C:$C,8,Delivery!$I:$I,List!B109)</f>
        <v>0</v>
      </c>
      <c r="AT109" s="60">
        <f t="shared" si="20"/>
        <v>0</v>
      </c>
      <c r="AU109" s="60">
        <f>SUMIFS(Inventory!$L:$L,Inventory!$G:$G,8,Inventory!$J:$J,List!B109)</f>
        <v>0</v>
      </c>
      <c r="AV109" s="60">
        <f>SUMIFS(Receive!$L:$L,Receive!$C:$C,9,Receive!$J:$J,List!B109)</f>
        <v>0</v>
      </c>
      <c r="AW109" s="60">
        <f>SUMIFS(Delivery!$K:$K,Delivery!$C:$C,9,Delivery!$I:$I,List!B109)</f>
        <v>0</v>
      </c>
      <c r="AX109" s="60">
        <f t="shared" si="21"/>
        <v>0</v>
      </c>
      <c r="AY109" s="60">
        <f>SUMIFS(Inventory!$L:$L,Inventory!$G:$G,9,Inventory!$J:$J,List!B109)</f>
        <v>0</v>
      </c>
      <c r="AZ109" s="60">
        <f>SUMIFS(Receive!$L:$L,Receive!$C:$C,10,Receive!$J:$J,List!B109)</f>
        <v>0</v>
      </c>
      <c r="BA109" s="60">
        <f>SUMIFS(Delivery!$K:$K,Delivery!$C:$C,10,Delivery!$I:$I,List!B109)</f>
        <v>0</v>
      </c>
      <c r="BB109" s="60">
        <f t="shared" si="22"/>
        <v>0</v>
      </c>
      <c r="BC109" s="60">
        <f>SUMIFS(Inventory!$L:$L,Inventory!$G:$G,10,Inventory!$J:$J,List!B109)</f>
        <v>0</v>
      </c>
      <c r="BD109" s="60">
        <f>SUMIFS(Receive!$L:$L,Receive!$C:$C,11,Receive!$J:$J,List!B109)</f>
        <v>0</v>
      </c>
      <c r="BE109" s="60">
        <f>SUMIFS(Delivery!$K:$K,Delivery!$C:$C,11,Delivery!$I:$I,List!B109)</f>
        <v>0</v>
      </c>
      <c r="BF109" s="60">
        <f t="shared" si="23"/>
        <v>0</v>
      </c>
      <c r="BG109" s="60">
        <f>SUMIFS(Inventory!$L:$L,Inventory!$G:$G,11,Inventory!$J:$J,List!B109)</f>
        <v>0</v>
      </c>
      <c r="BH109" s="60">
        <f>SUMIFS(Receive!$L:$L,Receive!$C:$C,12,Receive!$J:$J,List!B109)</f>
        <v>0</v>
      </c>
      <c r="BI109" s="60">
        <f>SUMIFS(Delivery!$K:$K,Delivery!$C:$C,12,Delivery!$I:$I,List!B109)</f>
        <v>0</v>
      </c>
      <c r="BJ109" s="60">
        <f t="shared" si="24"/>
        <v>0</v>
      </c>
      <c r="BK109" s="60">
        <f>SUMIFS(Inventory!$L:$L,Inventory!$G:$G,12,Inventory!$J:$J,List!B109)</f>
        <v>0</v>
      </c>
    </row>
    <row r="110" spans="1:63" x14ac:dyDescent="0.25">
      <c r="A110" s="56">
        <f t="shared" si="25"/>
        <v>109</v>
      </c>
      <c r="B110" s="57" t="s">
        <v>247</v>
      </c>
      <c r="C110" s="58" t="str">
        <f>IFERROR(VLOOKUP(B110,Config!$A:$B,2,0),"")</f>
        <v>PCB camera</v>
      </c>
      <c r="D110" s="64">
        <f>E110*'Exchange rate'!$C$2</f>
        <v>356317047.65999997</v>
      </c>
      <c r="E110" s="65">
        <v>15369</v>
      </c>
      <c r="F110" s="58" t="str">
        <f>IFERROR(VLOOKUP(B110,Config!$A:$D,4,0),"")</f>
        <v>ASM</v>
      </c>
      <c r="G110" s="58" t="str">
        <f>IFERROR(VLOOKUP(B110,Config!$A:$E,5,0),"")</f>
        <v>ASM</v>
      </c>
      <c r="H110" s="58" t="str">
        <f>IFERROR(VLOOKUP(B110,Config!$A:$F,6,0),"")</f>
        <v>03101402-01</v>
      </c>
      <c r="I110" s="58">
        <v>1</v>
      </c>
      <c r="J110" s="58" t="str">
        <f>IFERROR(VLOOKUP(B110,Config!$A:$G,7,),"")</f>
        <v>EA</v>
      </c>
      <c r="K110" s="56" t="s">
        <v>556</v>
      </c>
      <c r="L110" s="59">
        <f>IFERROR(VLOOKUP(B110,Config!$A:$C,3,0),"")</f>
        <v>0</v>
      </c>
      <c r="M110" s="56"/>
      <c r="N110" s="56"/>
      <c r="O110" s="60">
        <f>SUMIFS(Inventory!$L:$L,Inventory!$G:$G,2020.12,Inventory!$J:$J,List!B110)</f>
        <v>4</v>
      </c>
      <c r="P110" s="60">
        <f>SUMIFS(Receive!L:L,Receive!C:C,1,Receive!J:J,List!B110)</f>
        <v>0</v>
      </c>
      <c r="Q110" s="60">
        <f>SUMIFS(Delivery!K:K,Delivery!C:C,1,Delivery!I:I,List!B110)</f>
        <v>0</v>
      </c>
      <c r="R110" s="60">
        <f t="shared" si="13"/>
        <v>4</v>
      </c>
      <c r="S110" s="60">
        <f>SUMIFS(Inventory!$L:$L,Inventory!$G:$G,1,Inventory!$J:$J,List!B110)</f>
        <v>4</v>
      </c>
      <c r="T110" s="60">
        <f>SUMIFS(Receive!L:L,Receive!C:C,2,Receive!J:J,List!B110)</f>
        <v>0</v>
      </c>
      <c r="U110" s="60">
        <f>SUMIFS(Delivery!K:K,Delivery!C:C,2,Delivery!I:I,List!B110)</f>
        <v>0</v>
      </c>
      <c r="V110" s="60">
        <f t="shared" si="14"/>
        <v>4</v>
      </c>
      <c r="W110" s="60">
        <f>SUMIFS(Inventory!$L:$L,Inventory!$G:$G,2,Inventory!$J:$J,List!B110)</f>
        <v>4</v>
      </c>
      <c r="X110" s="60">
        <f>SUMIFS(Receive!L:L,Receive!C:C,3,Receive!J:J,List!B110)</f>
        <v>0</v>
      </c>
      <c r="Y110" s="60">
        <f>SUMIFS(Delivery!K:K,Delivery!C:C,3,Delivery!I:I,List!B110)</f>
        <v>0</v>
      </c>
      <c r="Z110" s="60">
        <f t="shared" si="15"/>
        <v>4</v>
      </c>
      <c r="AA110" s="60">
        <f>SUMIFS(Inventory!$L:$L,Inventory!$G:$G,3,Inventory!$J:$J,List!B110)</f>
        <v>4</v>
      </c>
      <c r="AB110" s="60">
        <f>SUMIFS(Receive!L:L,Receive!C:C,4,Receive!J:J,List!B110)</f>
        <v>0</v>
      </c>
      <c r="AC110" s="60">
        <f>SUMIFS(Delivery!K:K,Delivery!C:C,4,Delivery!I:I,List!B110)</f>
        <v>0</v>
      </c>
      <c r="AD110" s="60">
        <f t="shared" si="16"/>
        <v>4</v>
      </c>
      <c r="AE110" s="60">
        <f>SUMIFS(Inventory!$L:$L,Inventory!$G:$G,4,Inventory!$J:$J,List!B110)</f>
        <v>4</v>
      </c>
      <c r="AF110" s="60">
        <f>SUMIFS(Receive!$L:$L,Receive!$C:$C,5,Receive!$J:$J,List!B110)</f>
        <v>0</v>
      </c>
      <c r="AG110" s="60">
        <f>SUMIFS(Delivery!$K:$K,Delivery!$C:$C,5,Delivery!$I:$I,List!B110)</f>
        <v>0</v>
      </c>
      <c r="AH110" s="60">
        <f t="shared" si="17"/>
        <v>4</v>
      </c>
      <c r="AI110" s="60">
        <f>SUMIFS(Inventory!$L:$L,Inventory!$G:$G,5,Inventory!$J:$J,List!B110)</f>
        <v>4</v>
      </c>
      <c r="AJ110" s="60">
        <f>SUMIFS(Receive!$L:$L,Receive!$C:$C,6,Receive!$J:$J,List!B110)</f>
        <v>0</v>
      </c>
      <c r="AK110" s="60">
        <f>SUMIFS(Delivery!$K:$K,Delivery!$C:$C,6,Delivery!$I:$I,List!B110)</f>
        <v>0</v>
      </c>
      <c r="AL110" s="60">
        <f t="shared" si="18"/>
        <v>4</v>
      </c>
      <c r="AM110" s="60">
        <f>SUMIFS(Inventory!$L:$L,Inventory!$G:$G,6,Inventory!$J:$J,List!B110)</f>
        <v>0</v>
      </c>
      <c r="AN110" s="60">
        <f>SUMIFS(Receive!$L:$L,Receive!$C:$C,7,Receive!$J:$J,List!B110)</f>
        <v>0</v>
      </c>
      <c r="AO110" s="60">
        <f>SUMIFS(Delivery!$K:$K,Delivery!$C:$C,7,Delivery!$I:$I,List!B110)</f>
        <v>0</v>
      </c>
      <c r="AP110" s="60">
        <f t="shared" si="19"/>
        <v>4</v>
      </c>
      <c r="AQ110" s="60">
        <f>SUMIFS(Inventory!$L:$L,Inventory!$G:$G,7,Inventory!$J:$J,List!B110)</f>
        <v>0</v>
      </c>
      <c r="AR110" s="60">
        <f>SUMIFS(Receive!$L:$L,Receive!$C:$C,8,Receive!$J:$J,List!B110)</f>
        <v>0</v>
      </c>
      <c r="AS110" s="60">
        <f>SUMIFS(Delivery!$K:$K,Delivery!$C:$C,8,Delivery!$I:$I,List!B110)</f>
        <v>0</v>
      </c>
      <c r="AT110" s="60">
        <f t="shared" si="20"/>
        <v>4</v>
      </c>
      <c r="AU110" s="60">
        <f>SUMIFS(Inventory!$L:$L,Inventory!$G:$G,8,Inventory!$J:$J,List!B110)</f>
        <v>0</v>
      </c>
      <c r="AV110" s="60">
        <f>SUMIFS(Receive!$L:$L,Receive!$C:$C,9,Receive!$J:$J,List!B110)</f>
        <v>0</v>
      </c>
      <c r="AW110" s="60">
        <f>SUMIFS(Delivery!$K:$K,Delivery!$C:$C,9,Delivery!$I:$I,List!B110)</f>
        <v>0</v>
      </c>
      <c r="AX110" s="60">
        <f t="shared" si="21"/>
        <v>4</v>
      </c>
      <c r="AY110" s="60">
        <f>SUMIFS(Inventory!$L:$L,Inventory!$G:$G,9,Inventory!$J:$J,List!B110)</f>
        <v>0</v>
      </c>
      <c r="AZ110" s="60">
        <f>SUMIFS(Receive!$L:$L,Receive!$C:$C,10,Receive!$J:$J,List!B110)</f>
        <v>0</v>
      </c>
      <c r="BA110" s="60">
        <f>SUMIFS(Delivery!$K:$K,Delivery!$C:$C,10,Delivery!$I:$I,List!B110)</f>
        <v>0</v>
      </c>
      <c r="BB110" s="60">
        <f t="shared" si="22"/>
        <v>4</v>
      </c>
      <c r="BC110" s="60">
        <f>SUMIFS(Inventory!$L:$L,Inventory!$G:$G,10,Inventory!$J:$J,List!B110)</f>
        <v>0</v>
      </c>
      <c r="BD110" s="60">
        <f>SUMIFS(Receive!$L:$L,Receive!$C:$C,11,Receive!$J:$J,List!B110)</f>
        <v>0</v>
      </c>
      <c r="BE110" s="60">
        <f>SUMIFS(Delivery!$K:$K,Delivery!$C:$C,11,Delivery!$I:$I,List!B110)</f>
        <v>0</v>
      </c>
      <c r="BF110" s="60">
        <f t="shared" si="23"/>
        <v>4</v>
      </c>
      <c r="BG110" s="60">
        <f>SUMIFS(Inventory!$L:$L,Inventory!$G:$G,11,Inventory!$J:$J,List!B110)</f>
        <v>0</v>
      </c>
      <c r="BH110" s="60">
        <f>SUMIFS(Receive!$L:$L,Receive!$C:$C,12,Receive!$J:$J,List!B110)</f>
        <v>0</v>
      </c>
      <c r="BI110" s="60">
        <f>SUMIFS(Delivery!$K:$K,Delivery!$C:$C,12,Delivery!$I:$I,List!B110)</f>
        <v>0</v>
      </c>
      <c r="BJ110" s="60">
        <f t="shared" si="24"/>
        <v>4</v>
      </c>
      <c r="BK110" s="60">
        <f>SUMIFS(Inventory!$L:$L,Inventory!$G:$G,12,Inventory!$J:$J,List!B110)</f>
        <v>0</v>
      </c>
    </row>
    <row r="111" spans="1:63" x14ac:dyDescent="0.25">
      <c r="A111" s="56">
        <f>A110+1</f>
        <v>110</v>
      </c>
      <c r="B111" s="57" t="s">
        <v>248</v>
      </c>
      <c r="C111" s="58" t="str">
        <f>IFERROR(VLOOKUP(B111,Config!$A:$B,2,0),"")</f>
        <v>Feeder guide (ASM)</v>
      </c>
      <c r="D111" s="64">
        <f>E111*'Exchange rate'!$C$2</f>
        <v>2030930.6639999999</v>
      </c>
      <c r="E111" s="65">
        <v>87.6</v>
      </c>
      <c r="F111" s="58" t="str">
        <f>IFERROR(VLOOKUP(B111,Config!$A:$D,4,0),"")</f>
        <v>ASM</v>
      </c>
      <c r="G111" s="58" t="str">
        <f>IFERROR(VLOOKUP(B111,Config!$A:$E,5,0),"")</f>
        <v>ASM</v>
      </c>
      <c r="H111" s="58" t="str">
        <f>IFERROR(VLOOKUP(B111,Config!$A:$F,6,0),"")</f>
        <v>03039368-03</v>
      </c>
      <c r="I111" s="58">
        <v>1</v>
      </c>
      <c r="J111" s="58" t="str">
        <f>IFERROR(VLOOKUP(B111,Config!$A:$G,7,),"")</f>
        <v>EA</v>
      </c>
      <c r="K111" s="56" t="s">
        <v>556</v>
      </c>
      <c r="L111" s="59">
        <f>IFERROR(VLOOKUP(B111,Config!$A:$C,3,0),"")</f>
        <v>0</v>
      </c>
      <c r="M111" s="56"/>
      <c r="N111" s="56"/>
      <c r="O111" s="60">
        <f>SUMIFS(Inventory!$L:$L,Inventory!$G:$G,2020.12,Inventory!$J:$J,List!B111)</f>
        <v>16</v>
      </c>
      <c r="P111" s="60">
        <f>SUMIFS(Receive!L:L,Receive!C:C,1,Receive!J:J,List!B111)</f>
        <v>0</v>
      </c>
      <c r="Q111" s="60">
        <f>SUMIFS(Delivery!K:K,Delivery!C:C,1,Delivery!I:I,List!B111)</f>
        <v>0</v>
      </c>
      <c r="R111" s="60">
        <f t="shared" si="13"/>
        <v>16</v>
      </c>
      <c r="S111" s="60">
        <f>SUMIFS(Inventory!$L:$L,Inventory!$G:$G,1,Inventory!$J:$J,List!B111)</f>
        <v>16</v>
      </c>
      <c r="T111" s="60">
        <f>SUMIFS(Receive!L:L,Receive!C:C,2,Receive!J:J,List!B111)</f>
        <v>0</v>
      </c>
      <c r="U111" s="60">
        <f>SUMIFS(Delivery!K:K,Delivery!C:C,2,Delivery!I:I,List!B111)</f>
        <v>0</v>
      </c>
      <c r="V111" s="60">
        <f t="shared" si="14"/>
        <v>16</v>
      </c>
      <c r="W111" s="60">
        <f>SUMIFS(Inventory!$L:$L,Inventory!$G:$G,2,Inventory!$J:$J,List!B111)</f>
        <v>16</v>
      </c>
      <c r="X111" s="60">
        <f>SUMIFS(Receive!L:L,Receive!C:C,3,Receive!J:J,List!B111)</f>
        <v>0</v>
      </c>
      <c r="Y111" s="60">
        <f>SUMIFS(Delivery!K:K,Delivery!C:C,3,Delivery!I:I,List!B111)</f>
        <v>0</v>
      </c>
      <c r="Z111" s="60">
        <f t="shared" si="15"/>
        <v>16</v>
      </c>
      <c r="AA111" s="60">
        <f>SUMIFS(Inventory!$L:$L,Inventory!$G:$G,3,Inventory!$J:$J,List!B111)</f>
        <v>16</v>
      </c>
      <c r="AB111" s="60">
        <f>SUMIFS(Receive!L:L,Receive!C:C,4,Receive!J:J,List!B111)</f>
        <v>0</v>
      </c>
      <c r="AC111" s="60">
        <f>SUMIFS(Delivery!K:K,Delivery!C:C,4,Delivery!I:I,List!B111)</f>
        <v>0</v>
      </c>
      <c r="AD111" s="60">
        <f t="shared" si="16"/>
        <v>16</v>
      </c>
      <c r="AE111" s="60">
        <f>SUMIFS(Inventory!$L:$L,Inventory!$G:$G,4,Inventory!$J:$J,List!B111)</f>
        <v>16</v>
      </c>
      <c r="AF111" s="60">
        <f>SUMIFS(Receive!$L:$L,Receive!$C:$C,5,Receive!$J:$J,List!B111)</f>
        <v>0</v>
      </c>
      <c r="AG111" s="60">
        <f>SUMIFS(Delivery!$K:$K,Delivery!$C:$C,5,Delivery!$I:$I,List!B111)</f>
        <v>16</v>
      </c>
      <c r="AH111" s="60">
        <f t="shared" si="17"/>
        <v>0</v>
      </c>
      <c r="AI111" s="60">
        <f>SUMIFS(Inventory!$L:$L,Inventory!$G:$G,5,Inventory!$J:$J,List!B111)</f>
        <v>0</v>
      </c>
      <c r="AJ111" s="60">
        <f>SUMIFS(Receive!$L:$L,Receive!$C:$C,6,Receive!$J:$J,List!B111)</f>
        <v>0</v>
      </c>
      <c r="AK111" s="60">
        <f>SUMIFS(Delivery!$K:$K,Delivery!$C:$C,6,Delivery!$I:$I,List!B111)</f>
        <v>0</v>
      </c>
      <c r="AL111" s="60">
        <f t="shared" si="18"/>
        <v>0</v>
      </c>
      <c r="AM111" s="60">
        <f>SUMIFS(Inventory!$L:$L,Inventory!$G:$G,6,Inventory!$J:$J,List!B111)</f>
        <v>0</v>
      </c>
      <c r="AN111" s="60">
        <f>SUMIFS(Receive!$L:$L,Receive!$C:$C,7,Receive!$J:$J,List!B111)</f>
        <v>0</v>
      </c>
      <c r="AO111" s="60">
        <f>SUMIFS(Delivery!$K:$K,Delivery!$C:$C,7,Delivery!$I:$I,List!B111)</f>
        <v>0</v>
      </c>
      <c r="AP111" s="60">
        <f t="shared" si="19"/>
        <v>0</v>
      </c>
      <c r="AQ111" s="60">
        <f>SUMIFS(Inventory!$L:$L,Inventory!$G:$G,7,Inventory!$J:$J,List!B111)</f>
        <v>0</v>
      </c>
      <c r="AR111" s="60">
        <f>SUMIFS(Receive!$L:$L,Receive!$C:$C,8,Receive!$J:$J,List!B111)</f>
        <v>0</v>
      </c>
      <c r="AS111" s="60">
        <f>SUMIFS(Delivery!$K:$K,Delivery!$C:$C,8,Delivery!$I:$I,List!B111)</f>
        <v>0</v>
      </c>
      <c r="AT111" s="60">
        <f t="shared" si="20"/>
        <v>0</v>
      </c>
      <c r="AU111" s="60">
        <f>SUMIFS(Inventory!$L:$L,Inventory!$G:$G,8,Inventory!$J:$J,List!B111)</f>
        <v>0</v>
      </c>
      <c r="AV111" s="60">
        <f>SUMIFS(Receive!$L:$L,Receive!$C:$C,9,Receive!$J:$J,List!B111)</f>
        <v>0</v>
      </c>
      <c r="AW111" s="60">
        <f>SUMIFS(Delivery!$K:$K,Delivery!$C:$C,9,Delivery!$I:$I,List!B111)</f>
        <v>0</v>
      </c>
      <c r="AX111" s="60">
        <f t="shared" si="21"/>
        <v>0</v>
      </c>
      <c r="AY111" s="60">
        <f>SUMIFS(Inventory!$L:$L,Inventory!$G:$G,9,Inventory!$J:$J,List!B111)</f>
        <v>0</v>
      </c>
      <c r="AZ111" s="60">
        <f>SUMIFS(Receive!$L:$L,Receive!$C:$C,10,Receive!$J:$J,List!B111)</f>
        <v>0</v>
      </c>
      <c r="BA111" s="60">
        <f>SUMIFS(Delivery!$K:$K,Delivery!$C:$C,10,Delivery!$I:$I,List!B111)</f>
        <v>0</v>
      </c>
      <c r="BB111" s="60">
        <f t="shared" si="22"/>
        <v>0</v>
      </c>
      <c r="BC111" s="60">
        <f>SUMIFS(Inventory!$L:$L,Inventory!$G:$G,10,Inventory!$J:$J,List!B111)</f>
        <v>0</v>
      </c>
      <c r="BD111" s="60">
        <f>SUMIFS(Receive!$L:$L,Receive!$C:$C,11,Receive!$J:$J,List!B111)</f>
        <v>0</v>
      </c>
      <c r="BE111" s="60">
        <f>SUMIFS(Delivery!$K:$K,Delivery!$C:$C,11,Delivery!$I:$I,List!B111)</f>
        <v>0</v>
      </c>
      <c r="BF111" s="60">
        <f t="shared" si="23"/>
        <v>0</v>
      </c>
      <c r="BG111" s="60">
        <f>SUMIFS(Inventory!$L:$L,Inventory!$G:$G,11,Inventory!$J:$J,List!B111)</f>
        <v>0</v>
      </c>
      <c r="BH111" s="60">
        <f>SUMIFS(Receive!$L:$L,Receive!$C:$C,12,Receive!$J:$J,List!B111)</f>
        <v>0</v>
      </c>
      <c r="BI111" s="60">
        <f>SUMIFS(Delivery!$K:$K,Delivery!$C:$C,12,Delivery!$I:$I,List!B111)</f>
        <v>0</v>
      </c>
      <c r="BJ111" s="60">
        <f t="shared" si="24"/>
        <v>0</v>
      </c>
      <c r="BK111" s="60">
        <f>SUMIFS(Inventory!$L:$L,Inventory!$G:$G,12,Inventory!$J:$J,List!B111)</f>
        <v>0</v>
      </c>
    </row>
    <row r="112" spans="1:63" x14ac:dyDescent="0.25">
      <c r="A112" s="56">
        <f t="shared" si="25"/>
        <v>111</v>
      </c>
      <c r="B112" s="57" t="s">
        <v>249</v>
      </c>
      <c r="C112" s="58" t="str">
        <f>IFERROR(VLOOKUP(B112,Config!$A:$B,2,0),"")</f>
        <v>Entering guide feeder (ASM)</v>
      </c>
      <c r="D112" s="64">
        <f>E112*'Exchange rate'!$C$2</f>
        <v>120325.6866</v>
      </c>
      <c r="E112" s="65">
        <v>5.19</v>
      </c>
      <c r="F112" s="58" t="str">
        <f>IFERROR(VLOOKUP(B112,Config!$A:$D,4,0),"")</f>
        <v>ASM</v>
      </c>
      <c r="G112" s="58" t="str">
        <f>IFERROR(VLOOKUP(B112,Config!$A:$E,5,0),"")</f>
        <v>ASM</v>
      </c>
      <c r="H112" s="58" t="str">
        <f>IFERROR(VLOOKUP(B112,Config!$A:$F,6,0),"")</f>
        <v>03002898-02</v>
      </c>
      <c r="I112" s="58">
        <v>1</v>
      </c>
      <c r="J112" s="58" t="str">
        <f>IFERROR(VLOOKUP(B112,Config!$A:$G,7,),"")</f>
        <v>EA</v>
      </c>
      <c r="K112" s="56" t="s">
        <v>556</v>
      </c>
      <c r="L112" s="59">
        <f>IFERROR(VLOOKUP(B112,Config!$A:$C,3,0),"")</f>
        <v>0</v>
      </c>
      <c r="M112" s="56"/>
      <c r="N112" s="56"/>
      <c r="O112" s="60">
        <f>SUMIFS(Inventory!$L:$L,Inventory!$G:$G,2020.12,Inventory!$J:$J,List!B112)</f>
        <v>16</v>
      </c>
      <c r="P112" s="60">
        <f>SUMIFS(Receive!L:L,Receive!C:C,1,Receive!J:J,List!B112)</f>
        <v>0</v>
      </c>
      <c r="Q112" s="60">
        <f>SUMIFS(Delivery!K:K,Delivery!C:C,1,Delivery!I:I,List!B112)</f>
        <v>0</v>
      </c>
      <c r="R112" s="60">
        <f t="shared" si="13"/>
        <v>16</v>
      </c>
      <c r="S112" s="60">
        <f>SUMIFS(Inventory!$L:$L,Inventory!$G:$G,1,Inventory!$J:$J,List!B112)</f>
        <v>16</v>
      </c>
      <c r="T112" s="60">
        <f>SUMIFS(Receive!L:L,Receive!C:C,2,Receive!J:J,List!B112)</f>
        <v>0</v>
      </c>
      <c r="U112" s="60">
        <f>SUMIFS(Delivery!K:K,Delivery!C:C,2,Delivery!I:I,List!B112)</f>
        <v>0</v>
      </c>
      <c r="V112" s="60">
        <f t="shared" si="14"/>
        <v>16</v>
      </c>
      <c r="W112" s="60">
        <f>SUMIFS(Inventory!$L:$L,Inventory!$G:$G,2,Inventory!$J:$J,List!B112)</f>
        <v>16</v>
      </c>
      <c r="X112" s="60">
        <f>SUMIFS(Receive!L:L,Receive!C:C,3,Receive!J:J,List!B112)</f>
        <v>0</v>
      </c>
      <c r="Y112" s="60">
        <f>SUMIFS(Delivery!K:K,Delivery!C:C,3,Delivery!I:I,List!B112)</f>
        <v>0</v>
      </c>
      <c r="Z112" s="60">
        <f t="shared" si="15"/>
        <v>16</v>
      </c>
      <c r="AA112" s="60">
        <f>SUMIFS(Inventory!$L:$L,Inventory!$G:$G,3,Inventory!$J:$J,List!B112)</f>
        <v>16</v>
      </c>
      <c r="AB112" s="60">
        <f>SUMIFS(Receive!L:L,Receive!C:C,4,Receive!J:J,List!B112)</f>
        <v>0</v>
      </c>
      <c r="AC112" s="60">
        <f>SUMIFS(Delivery!K:K,Delivery!C:C,4,Delivery!I:I,List!B112)</f>
        <v>0</v>
      </c>
      <c r="AD112" s="60">
        <f t="shared" si="16"/>
        <v>16</v>
      </c>
      <c r="AE112" s="60">
        <f>SUMIFS(Inventory!$L:$L,Inventory!$G:$G,4,Inventory!$J:$J,List!B112)</f>
        <v>16</v>
      </c>
      <c r="AF112" s="60">
        <f>SUMIFS(Receive!$L:$L,Receive!$C:$C,5,Receive!$J:$J,List!B112)</f>
        <v>0</v>
      </c>
      <c r="AG112" s="60">
        <f>SUMIFS(Delivery!$K:$K,Delivery!$C:$C,5,Delivery!$I:$I,List!B112)</f>
        <v>16</v>
      </c>
      <c r="AH112" s="60">
        <f t="shared" si="17"/>
        <v>0</v>
      </c>
      <c r="AI112" s="60">
        <f>SUMIFS(Inventory!$L:$L,Inventory!$G:$G,5,Inventory!$J:$J,List!B112)</f>
        <v>0</v>
      </c>
      <c r="AJ112" s="60">
        <f>SUMIFS(Receive!$L:$L,Receive!$C:$C,6,Receive!$J:$J,List!B112)</f>
        <v>0</v>
      </c>
      <c r="AK112" s="60">
        <f>SUMIFS(Delivery!$K:$K,Delivery!$C:$C,6,Delivery!$I:$I,List!B112)</f>
        <v>0</v>
      </c>
      <c r="AL112" s="60">
        <f t="shared" si="18"/>
        <v>0</v>
      </c>
      <c r="AM112" s="60">
        <f>SUMIFS(Inventory!$L:$L,Inventory!$G:$G,6,Inventory!$J:$J,List!B112)</f>
        <v>0</v>
      </c>
      <c r="AN112" s="60">
        <f>SUMIFS(Receive!$L:$L,Receive!$C:$C,7,Receive!$J:$J,List!B112)</f>
        <v>0</v>
      </c>
      <c r="AO112" s="60">
        <f>SUMIFS(Delivery!$K:$K,Delivery!$C:$C,7,Delivery!$I:$I,List!B112)</f>
        <v>0</v>
      </c>
      <c r="AP112" s="60">
        <f t="shared" si="19"/>
        <v>0</v>
      </c>
      <c r="AQ112" s="60">
        <f>SUMIFS(Inventory!$L:$L,Inventory!$G:$G,7,Inventory!$J:$J,List!B112)</f>
        <v>0</v>
      </c>
      <c r="AR112" s="60">
        <f>SUMIFS(Receive!$L:$L,Receive!$C:$C,8,Receive!$J:$J,List!B112)</f>
        <v>0</v>
      </c>
      <c r="AS112" s="60">
        <f>SUMIFS(Delivery!$K:$K,Delivery!$C:$C,8,Delivery!$I:$I,List!B112)</f>
        <v>0</v>
      </c>
      <c r="AT112" s="60">
        <f t="shared" si="20"/>
        <v>0</v>
      </c>
      <c r="AU112" s="60">
        <f>SUMIFS(Inventory!$L:$L,Inventory!$G:$G,8,Inventory!$J:$J,List!B112)</f>
        <v>0</v>
      </c>
      <c r="AV112" s="60">
        <f>SUMIFS(Receive!$L:$L,Receive!$C:$C,9,Receive!$J:$J,List!B112)</f>
        <v>0</v>
      </c>
      <c r="AW112" s="60">
        <f>SUMIFS(Delivery!$K:$K,Delivery!$C:$C,9,Delivery!$I:$I,List!B112)</f>
        <v>0</v>
      </c>
      <c r="AX112" s="60">
        <f t="shared" si="21"/>
        <v>0</v>
      </c>
      <c r="AY112" s="60">
        <f>SUMIFS(Inventory!$L:$L,Inventory!$G:$G,9,Inventory!$J:$J,List!B112)</f>
        <v>0</v>
      </c>
      <c r="AZ112" s="60">
        <f>SUMIFS(Receive!$L:$L,Receive!$C:$C,10,Receive!$J:$J,List!B112)</f>
        <v>0</v>
      </c>
      <c r="BA112" s="60">
        <f>SUMIFS(Delivery!$K:$K,Delivery!$C:$C,10,Delivery!$I:$I,List!B112)</f>
        <v>0</v>
      </c>
      <c r="BB112" s="60">
        <f t="shared" si="22"/>
        <v>0</v>
      </c>
      <c r="BC112" s="60">
        <f>SUMIFS(Inventory!$L:$L,Inventory!$G:$G,10,Inventory!$J:$J,List!B112)</f>
        <v>0</v>
      </c>
      <c r="BD112" s="60">
        <f>SUMIFS(Receive!$L:$L,Receive!$C:$C,11,Receive!$J:$J,List!B112)</f>
        <v>0</v>
      </c>
      <c r="BE112" s="60">
        <f>SUMIFS(Delivery!$K:$K,Delivery!$C:$C,11,Delivery!$I:$I,List!B112)</f>
        <v>0</v>
      </c>
      <c r="BF112" s="60">
        <f t="shared" si="23"/>
        <v>0</v>
      </c>
      <c r="BG112" s="60">
        <f>SUMIFS(Inventory!$L:$L,Inventory!$G:$G,11,Inventory!$J:$J,List!B112)</f>
        <v>0</v>
      </c>
      <c r="BH112" s="60">
        <f>SUMIFS(Receive!$L:$L,Receive!$C:$C,12,Receive!$J:$J,List!B112)</f>
        <v>0</v>
      </c>
      <c r="BI112" s="60">
        <f>SUMIFS(Delivery!$K:$K,Delivery!$C:$C,12,Delivery!$I:$I,List!B112)</f>
        <v>0</v>
      </c>
      <c r="BJ112" s="60">
        <f t="shared" si="24"/>
        <v>0</v>
      </c>
      <c r="BK112" s="60">
        <f>SUMIFS(Inventory!$L:$L,Inventory!$G:$G,12,Inventory!$J:$J,List!B112)</f>
        <v>0</v>
      </c>
    </row>
    <row r="113" spans="1:63" x14ac:dyDescent="0.25">
      <c r="A113" s="56">
        <f t="shared" si="25"/>
        <v>112</v>
      </c>
      <c r="B113" s="57" t="s">
        <v>250</v>
      </c>
      <c r="C113" s="58" t="str">
        <f>IFERROR(VLOOKUP(B113,Config!$A:$B,2,0),"")</f>
        <v xml:space="preserve">Flux tank </v>
      </c>
      <c r="D113" s="64">
        <f>E113*'Exchange rate'!$C$2</f>
        <v>0</v>
      </c>
      <c r="E113" s="65"/>
      <c r="F113" s="58" t="str">
        <f>IFERROR(VLOOKUP(B113,Config!$A:$D,4,0),"")</f>
        <v>ASM</v>
      </c>
      <c r="G113" s="58" t="str">
        <f>IFERROR(VLOOKUP(B113,Config!$A:$E,5,0),"")</f>
        <v>ASM</v>
      </c>
      <c r="H113" s="58" t="str">
        <f>IFERROR(VLOOKUP(B113,Config!$A:$F,6,0),"")</f>
        <v>03060794S01</v>
      </c>
      <c r="I113" s="58">
        <v>1</v>
      </c>
      <c r="J113" s="58" t="str">
        <f>IFERROR(VLOOKUP(B113,Config!$A:$G,7,),"")</f>
        <v>EA</v>
      </c>
      <c r="K113" s="56" t="s">
        <v>556</v>
      </c>
      <c r="L113" s="59">
        <f>IFERROR(VLOOKUP(B113,Config!$A:$C,3,0),"")</f>
        <v>0</v>
      </c>
      <c r="M113" s="56"/>
      <c r="N113" s="56"/>
      <c r="O113" s="60">
        <f>SUMIFS(Inventory!$L:$L,Inventory!$G:$G,2020.12,Inventory!$J:$J,List!B113)</f>
        <v>26</v>
      </c>
      <c r="P113" s="60">
        <f>SUMIFS(Receive!L:L,Receive!C:C,1,Receive!J:J,List!B113)</f>
        <v>0</v>
      </c>
      <c r="Q113" s="60">
        <f>SUMIFS(Delivery!K:K,Delivery!C:C,1,Delivery!I:I,List!B113)</f>
        <v>0</v>
      </c>
      <c r="R113" s="60">
        <f t="shared" si="13"/>
        <v>26</v>
      </c>
      <c r="S113" s="60">
        <f>SUMIFS(Inventory!$L:$L,Inventory!$G:$G,1,Inventory!$J:$J,List!B113)</f>
        <v>26</v>
      </c>
      <c r="T113" s="60">
        <f>SUMIFS(Receive!L:L,Receive!C:C,2,Receive!J:J,List!B113)</f>
        <v>0</v>
      </c>
      <c r="U113" s="60">
        <f>SUMIFS(Delivery!K:K,Delivery!C:C,2,Delivery!I:I,List!B113)</f>
        <v>0</v>
      </c>
      <c r="V113" s="60">
        <f t="shared" si="14"/>
        <v>26</v>
      </c>
      <c r="W113" s="60">
        <f>SUMIFS(Inventory!$L:$L,Inventory!$G:$G,2,Inventory!$J:$J,List!B113)</f>
        <v>26</v>
      </c>
      <c r="X113" s="60">
        <f>SUMIFS(Receive!L:L,Receive!C:C,3,Receive!J:J,List!B113)</f>
        <v>0</v>
      </c>
      <c r="Y113" s="60">
        <f>SUMIFS(Delivery!K:K,Delivery!C:C,3,Delivery!I:I,List!B113)</f>
        <v>0</v>
      </c>
      <c r="Z113" s="60">
        <f t="shared" si="15"/>
        <v>26</v>
      </c>
      <c r="AA113" s="60">
        <f>SUMIFS(Inventory!$L:$L,Inventory!$G:$G,3,Inventory!$J:$J,List!B113)</f>
        <v>26</v>
      </c>
      <c r="AB113" s="60">
        <f>SUMIFS(Receive!L:L,Receive!C:C,4,Receive!J:J,List!B113)</f>
        <v>0</v>
      </c>
      <c r="AC113" s="60">
        <f>SUMIFS(Delivery!K:K,Delivery!C:C,4,Delivery!I:I,List!B113)</f>
        <v>0</v>
      </c>
      <c r="AD113" s="60">
        <f t="shared" si="16"/>
        <v>26</v>
      </c>
      <c r="AE113" s="60">
        <f>SUMIFS(Inventory!$L:$L,Inventory!$G:$G,4,Inventory!$J:$J,List!B113)</f>
        <v>26</v>
      </c>
      <c r="AF113" s="60">
        <f>SUMIFS(Receive!$L:$L,Receive!$C:$C,5,Receive!$J:$J,List!B113)</f>
        <v>0</v>
      </c>
      <c r="AG113" s="60">
        <f>SUMIFS(Delivery!$K:$K,Delivery!$C:$C,5,Delivery!$I:$I,List!B113)</f>
        <v>0</v>
      </c>
      <c r="AH113" s="60">
        <f t="shared" si="17"/>
        <v>26</v>
      </c>
      <c r="AI113" s="60">
        <f>SUMIFS(Inventory!$L:$L,Inventory!$G:$G,5,Inventory!$J:$J,List!B113)</f>
        <v>26</v>
      </c>
      <c r="AJ113" s="60">
        <f>SUMIFS(Receive!$L:$L,Receive!$C:$C,6,Receive!$J:$J,List!B113)</f>
        <v>0</v>
      </c>
      <c r="AK113" s="60">
        <f>SUMIFS(Delivery!$K:$K,Delivery!$C:$C,6,Delivery!$I:$I,List!B113)</f>
        <v>0</v>
      </c>
      <c r="AL113" s="60">
        <f t="shared" si="18"/>
        <v>26</v>
      </c>
      <c r="AM113" s="60">
        <f>SUMIFS(Inventory!$L:$L,Inventory!$G:$G,6,Inventory!$J:$J,List!B113)</f>
        <v>0</v>
      </c>
      <c r="AN113" s="60">
        <f>SUMIFS(Receive!$L:$L,Receive!$C:$C,7,Receive!$J:$J,List!B113)</f>
        <v>0</v>
      </c>
      <c r="AO113" s="60">
        <f>SUMIFS(Delivery!$K:$K,Delivery!$C:$C,7,Delivery!$I:$I,List!B113)</f>
        <v>0</v>
      </c>
      <c r="AP113" s="60">
        <f t="shared" si="19"/>
        <v>26</v>
      </c>
      <c r="AQ113" s="60">
        <f>SUMIFS(Inventory!$L:$L,Inventory!$G:$G,7,Inventory!$J:$J,List!B113)</f>
        <v>0</v>
      </c>
      <c r="AR113" s="60">
        <f>SUMIFS(Receive!$L:$L,Receive!$C:$C,8,Receive!$J:$J,List!B113)</f>
        <v>0</v>
      </c>
      <c r="AS113" s="60">
        <f>SUMIFS(Delivery!$K:$K,Delivery!$C:$C,8,Delivery!$I:$I,List!B113)</f>
        <v>0</v>
      </c>
      <c r="AT113" s="60">
        <f t="shared" si="20"/>
        <v>26</v>
      </c>
      <c r="AU113" s="60">
        <f>SUMIFS(Inventory!$L:$L,Inventory!$G:$G,8,Inventory!$J:$J,List!B113)</f>
        <v>0</v>
      </c>
      <c r="AV113" s="60">
        <f>SUMIFS(Receive!$L:$L,Receive!$C:$C,9,Receive!$J:$J,List!B113)</f>
        <v>0</v>
      </c>
      <c r="AW113" s="60">
        <f>SUMIFS(Delivery!$K:$K,Delivery!$C:$C,9,Delivery!$I:$I,List!B113)</f>
        <v>0</v>
      </c>
      <c r="AX113" s="60">
        <f t="shared" si="21"/>
        <v>26</v>
      </c>
      <c r="AY113" s="60">
        <f>SUMIFS(Inventory!$L:$L,Inventory!$G:$G,9,Inventory!$J:$J,List!B113)</f>
        <v>0</v>
      </c>
      <c r="AZ113" s="60">
        <f>SUMIFS(Receive!$L:$L,Receive!$C:$C,10,Receive!$J:$J,List!B113)</f>
        <v>0</v>
      </c>
      <c r="BA113" s="60">
        <f>SUMIFS(Delivery!$K:$K,Delivery!$C:$C,10,Delivery!$I:$I,List!B113)</f>
        <v>0</v>
      </c>
      <c r="BB113" s="60">
        <f t="shared" si="22"/>
        <v>26</v>
      </c>
      <c r="BC113" s="60">
        <f>SUMIFS(Inventory!$L:$L,Inventory!$G:$G,10,Inventory!$J:$J,List!B113)</f>
        <v>0</v>
      </c>
      <c r="BD113" s="60">
        <f>SUMIFS(Receive!$L:$L,Receive!$C:$C,11,Receive!$J:$J,List!B113)</f>
        <v>0</v>
      </c>
      <c r="BE113" s="60">
        <f>SUMIFS(Delivery!$K:$K,Delivery!$C:$C,11,Delivery!$I:$I,List!B113)</f>
        <v>0</v>
      </c>
      <c r="BF113" s="60">
        <f t="shared" si="23"/>
        <v>26</v>
      </c>
      <c r="BG113" s="60">
        <f>SUMIFS(Inventory!$L:$L,Inventory!$G:$G,11,Inventory!$J:$J,List!B113)</f>
        <v>0</v>
      </c>
      <c r="BH113" s="60">
        <f>SUMIFS(Receive!$L:$L,Receive!$C:$C,12,Receive!$J:$J,List!B113)</f>
        <v>0</v>
      </c>
      <c r="BI113" s="60">
        <f>SUMIFS(Delivery!$K:$K,Delivery!$C:$C,12,Delivery!$I:$I,List!B113)</f>
        <v>0</v>
      </c>
      <c r="BJ113" s="60">
        <f t="shared" si="24"/>
        <v>26</v>
      </c>
      <c r="BK113" s="60">
        <f>SUMIFS(Inventory!$L:$L,Inventory!$G:$G,12,Inventory!$J:$J,List!B113)</f>
        <v>0</v>
      </c>
    </row>
    <row r="114" spans="1:63" x14ac:dyDescent="0.25">
      <c r="A114" s="56">
        <f t="shared" si="25"/>
        <v>113</v>
      </c>
      <c r="B114" s="57" t="s">
        <v>251</v>
      </c>
      <c r="C114" s="58" t="str">
        <f>IFERROR(VLOOKUP(B114,Config!$A:$B,2,0),"")</f>
        <v>Flux tank Standard</v>
      </c>
      <c r="D114" s="64">
        <f>E114*'Exchange rate'!$C$2</f>
        <v>29375000.904199999</v>
      </c>
      <c r="E114" s="65">
        <v>1267.03</v>
      </c>
      <c r="F114" s="58" t="str">
        <f>IFERROR(VLOOKUP(B114,Config!$A:$D,4,0),"")</f>
        <v>ASM</v>
      </c>
      <c r="G114" s="58" t="str">
        <f>IFERROR(VLOOKUP(B114,Config!$A:$E,5,0),"")</f>
        <v>ASM</v>
      </c>
      <c r="H114" s="58" t="str">
        <f>IFERROR(VLOOKUP(B114,Config!$A:$F,6,0),"")</f>
        <v>03060794S01</v>
      </c>
      <c r="I114" s="58">
        <v>1</v>
      </c>
      <c r="J114" s="58" t="str">
        <f>IFERROR(VLOOKUP(B114,Config!$A:$G,7,),"")</f>
        <v>EA</v>
      </c>
      <c r="K114" s="56" t="s">
        <v>556</v>
      </c>
      <c r="L114" s="59">
        <f>IFERROR(VLOOKUP(B114,Config!$A:$C,3,0),"")</f>
        <v>0</v>
      </c>
      <c r="M114" s="56"/>
      <c r="N114" s="56"/>
      <c r="O114" s="60">
        <f>SUMIFS(Inventory!$L:$L,Inventory!$G:$G,2020.12,Inventory!$J:$J,List!B114)</f>
        <v>6</v>
      </c>
      <c r="P114" s="60">
        <f>SUMIFS(Receive!L:L,Receive!C:C,1,Receive!J:J,List!B114)</f>
        <v>0</v>
      </c>
      <c r="Q114" s="60">
        <f>SUMIFS(Delivery!K:K,Delivery!C:C,1,Delivery!I:I,List!B114)</f>
        <v>0</v>
      </c>
      <c r="R114" s="60">
        <f t="shared" si="13"/>
        <v>6</v>
      </c>
      <c r="S114" s="60">
        <f>SUMIFS(Inventory!$L:$L,Inventory!$G:$G,1,Inventory!$J:$J,List!B114)</f>
        <v>6</v>
      </c>
      <c r="T114" s="60">
        <f>SUMIFS(Receive!L:L,Receive!C:C,2,Receive!J:J,List!B114)</f>
        <v>0</v>
      </c>
      <c r="U114" s="60">
        <f>SUMIFS(Delivery!K:K,Delivery!C:C,2,Delivery!I:I,List!B114)</f>
        <v>0</v>
      </c>
      <c r="V114" s="60">
        <f t="shared" si="14"/>
        <v>6</v>
      </c>
      <c r="W114" s="60">
        <f>SUMIFS(Inventory!$L:$L,Inventory!$G:$G,2,Inventory!$J:$J,List!B114)</f>
        <v>6</v>
      </c>
      <c r="X114" s="60">
        <f>SUMIFS(Receive!L:L,Receive!C:C,3,Receive!J:J,List!B114)</f>
        <v>0</v>
      </c>
      <c r="Y114" s="60">
        <f>SUMIFS(Delivery!K:K,Delivery!C:C,3,Delivery!I:I,List!B114)</f>
        <v>0</v>
      </c>
      <c r="Z114" s="60">
        <f t="shared" si="15"/>
        <v>6</v>
      </c>
      <c r="AA114" s="60">
        <f>SUMIFS(Inventory!$L:$L,Inventory!$G:$G,3,Inventory!$J:$J,List!B114)</f>
        <v>6</v>
      </c>
      <c r="AB114" s="60">
        <f>SUMIFS(Receive!L:L,Receive!C:C,4,Receive!J:J,List!B114)</f>
        <v>0</v>
      </c>
      <c r="AC114" s="60">
        <f>SUMIFS(Delivery!K:K,Delivery!C:C,4,Delivery!I:I,List!B114)</f>
        <v>0</v>
      </c>
      <c r="AD114" s="60">
        <f t="shared" si="16"/>
        <v>6</v>
      </c>
      <c r="AE114" s="60">
        <f>SUMIFS(Inventory!$L:$L,Inventory!$G:$G,4,Inventory!$J:$J,List!B114)</f>
        <v>6</v>
      </c>
      <c r="AF114" s="60">
        <f>SUMIFS(Receive!$L:$L,Receive!$C:$C,5,Receive!$J:$J,List!B114)</f>
        <v>0</v>
      </c>
      <c r="AG114" s="60">
        <f>SUMIFS(Delivery!$K:$K,Delivery!$C:$C,5,Delivery!$I:$I,List!B114)</f>
        <v>0</v>
      </c>
      <c r="AH114" s="60">
        <f t="shared" si="17"/>
        <v>6</v>
      </c>
      <c r="AI114" s="60">
        <f>SUMIFS(Inventory!$L:$L,Inventory!$G:$G,5,Inventory!$J:$J,List!B114)</f>
        <v>6</v>
      </c>
      <c r="AJ114" s="60">
        <f>SUMIFS(Receive!$L:$L,Receive!$C:$C,6,Receive!$J:$J,List!B114)</f>
        <v>0</v>
      </c>
      <c r="AK114" s="60">
        <f>SUMIFS(Delivery!$K:$K,Delivery!$C:$C,6,Delivery!$I:$I,List!B114)</f>
        <v>0</v>
      </c>
      <c r="AL114" s="60">
        <f t="shared" si="18"/>
        <v>6</v>
      </c>
      <c r="AM114" s="60">
        <f>SUMIFS(Inventory!$L:$L,Inventory!$G:$G,6,Inventory!$J:$J,List!B114)</f>
        <v>0</v>
      </c>
      <c r="AN114" s="60">
        <f>SUMIFS(Receive!$L:$L,Receive!$C:$C,7,Receive!$J:$J,List!B114)</f>
        <v>0</v>
      </c>
      <c r="AO114" s="60">
        <f>SUMIFS(Delivery!$K:$K,Delivery!$C:$C,7,Delivery!$I:$I,List!B114)</f>
        <v>0</v>
      </c>
      <c r="AP114" s="60">
        <f t="shared" si="19"/>
        <v>6</v>
      </c>
      <c r="AQ114" s="60">
        <f>SUMIFS(Inventory!$L:$L,Inventory!$G:$G,7,Inventory!$J:$J,List!B114)</f>
        <v>0</v>
      </c>
      <c r="AR114" s="60">
        <f>SUMIFS(Receive!$L:$L,Receive!$C:$C,8,Receive!$J:$J,List!B114)</f>
        <v>0</v>
      </c>
      <c r="AS114" s="60">
        <f>SUMIFS(Delivery!$K:$K,Delivery!$C:$C,8,Delivery!$I:$I,List!B114)</f>
        <v>0</v>
      </c>
      <c r="AT114" s="60">
        <f t="shared" si="20"/>
        <v>6</v>
      </c>
      <c r="AU114" s="60">
        <f>SUMIFS(Inventory!$L:$L,Inventory!$G:$G,8,Inventory!$J:$J,List!B114)</f>
        <v>0</v>
      </c>
      <c r="AV114" s="60">
        <f>SUMIFS(Receive!$L:$L,Receive!$C:$C,9,Receive!$J:$J,List!B114)</f>
        <v>0</v>
      </c>
      <c r="AW114" s="60">
        <f>SUMIFS(Delivery!$K:$K,Delivery!$C:$C,9,Delivery!$I:$I,List!B114)</f>
        <v>0</v>
      </c>
      <c r="AX114" s="60">
        <f t="shared" si="21"/>
        <v>6</v>
      </c>
      <c r="AY114" s="60">
        <f>SUMIFS(Inventory!$L:$L,Inventory!$G:$G,9,Inventory!$J:$J,List!B114)</f>
        <v>0</v>
      </c>
      <c r="AZ114" s="60">
        <f>SUMIFS(Receive!$L:$L,Receive!$C:$C,10,Receive!$J:$J,List!B114)</f>
        <v>0</v>
      </c>
      <c r="BA114" s="60">
        <f>SUMIFS(Delivery!$K:$K,Delivery!$C:$C,10,Delivery!$I:$I,List!B114)</f>
        <v>0</v>
      </c>
      <c r="BB114" s="60">
        <f t="shared" si="22"/>
        <v>6</v>
      </c>
      <c r="BC114" s="60">
        <f>SUMIFS(Inventory!$L:$L,Inventory!$G:$G,10,Inventory!$J:$J,List!B114)</f>
        <v>0</v>
      </c>
      <c r="BD114" s="60">
        <f>SUMIFS(Receive!$L:$L,Receive!$C:$C,11,Receive!$J:$J,List!B114)</f>
        <v>0</v>
      </c>
      <c r="BE114" s="60">
        <f>SUMIFS(Delivery!$K:$K,Delivery!$C:$C,11,Delivery!$I:$I,List!B114)</f>
        <v>0</v>
      </c>
      <c r="BF114" s="60">
        <f t="shared" si="23"/>
        <v>6</v>
      </c>
      <c r="BG114" s="60">
        <f>SUMIFS(Inventory!$L:$L,Inventory!$G:$G,11,Inventory!$J:$J,List!B114)</f>
        <v>0</v>
      </c>
      <c r="BH114" s="60">
        <f>SUMIFS(Receive!$L:$L,Receive!$C:$C,12,Receive!$J:$J,List!B114)</f>
        <v>0</v>
      </c>
      <c r="BI114" s="60">
        <f>SUMIFS(Delivery!$K:$K,Delivery!$C:$C,12,Delivery!$I:$I,List!B114)</f>
        <v>0</v>
      </c>
      <c r="BJ114" s="60">
        <f t="shared" si="24"/>
        <v>6</v>
      </c>
      <c r="BK114" s="60">
        <f>SUMIFS(Inventory!$L:$L,Inventory!$G:$G,12,Inventory!$J:$J,List!B114)</f>
        <v>0</v>
      </c>
    </row>
    <row r="115" spans="1:63" x14ac:dyDescent="0.25">
      <c r="A115" s="56">
        <f t="shared" si="25"/>
        <v>114</v>
      </c>
      <c r="B115" s="57" t="s">
        <v>252</v>
      </c>
      <c r="C115" s="58" t="str">
        <f>IFERROR(VLOOKUP(B115,Config!$A:$B,2,0),"")</f>
        <v>Flux dipping table 40um</v>
      </c>
      <c r="D115" s="64">
        <f>E115*'Exchange rate'!$C$2</f>
        <v>0</v>
      </c>
      <c r="E115" s="65"/>
      <c r="F115" s="58" t="str">
        <f>IFERROR(VLOOKUP(B115,Config!$A:$D,4,0),"")</f>
        <v>ASM</v>
      </c>
      <c r="G115" s="58" t="str">
        <f>IFERROR(VLOOKUP(B115,Config!$A:$E,5,0),"")</f>
        <v>ASM</v>
      </c>
      <c r="H115" s="58">
        <f>IFERROR(VLOOKUP(B115,Config!$A:$F,6,0),"")</f>
        <v>0</v>
      </c>
      <c r="I115" s="58">
        <v>1</v>
      </c>
      <c r="J115" s="58" t="str">
        <f>IFERROR(VLOOKUP(B115,Config!$A:$G,7,),"")</f>
        <v>EA</v>
      </c>
      <c r="K115" s="56" t="s">
        <v>556</v>
      </c>
      <c r="L115" s="59">
        <f>IFERROR(VLOOKUP(B115,Config!$A:$C,3,0),"")</f>
        <v>0</v>
      </c>
      <c r="M115" s="56"/>
      <c r="N115" s="56"/>
      <c r="O115" s="60">
        <f>SUMIFS(Inventory!$L:$L,Inventory!$G:$G,2020.12,Inventory!$J:$J,List!B115)</f>
        <v>11</v>
      </c>
      <c r="P115" s="60">
        <f>SUMIFS(Receive!L:L,Receive!C:C,1,Receive!J:J,List!B115)</f>
        <v>0</v>
      </c>
      <c r="Q115" s="60">
        <f>SUMIFS(Delivery!K:K,Delivery!C:C,1,Delivery!I:I,List!B115)</f>
        <v>0</v>
      </c>
      <c r="R115" s="60">
        <f t="shared" si="13"/>
        <v>11</v>
      </c>
      <c r="S115" s="60">
        <f>SUMIFS(Inventory!$L:$L,Inventory!$G:$G,1,Inventory!$J:$J,List!B115)</f>
        <v>11</v>
      </c>
      <c r="T115" s="60">
        <f>SUMIFS(Receive!L:L,Receive!C:C,2,Receive!J:J,List!B115)</f>
        <v>0</v>
      </c>
      <c r="U115" s="60">
        <f>SUMIFS(Delivery!K:K,Delivery!C:C,2,Delivery!I:I,List!B115)</f>
        <v>0</v>
      </c>
      <c r="V115" s="60">
        <f t="shared" si="14"/>
        <v>11</v>
      </c>
      <c r="W115" s="60">
        <f>SUMIFS(Inventory!$L:$L,Inventory!$G:$G,2,Inventory!$J:$J,List!B115)</f>
        <v>11</v>
      </c>
      <c r="X115" s="60">
        <f>SUMIFS(Receive!L:L,Receive!C:C,3,Receive!J:J,List!B115)</f>
        <v>0</v>
      </c>
      <c r="Y115" s="60">
        <f>SUMIFS(Delivery!K:K,Delivery!C:C,3,Delivery!I:I,List!B115)</f>
        <v>0</v>
      </c>
      <c r="Z115" s="60">
        <f t="shared" si="15"/>
        <v>11</v>
      </c>
      <c r="AA115" s="60">
        <f>SUMIFS(Inventory!$L:$L,Inventory!$G:$G,3,Inventory!$J:$J,List!B115)</f>
        <v>11</v>
      </c>
      <c r="AB115" s="60">
        <f>SUMIFS(Receive!L:L,Receive!C:C,4,Receive!J:J,List!B115)</f>
        <v>0</v>
      </c>
      <c r="AC115" s="60">
        <f>SUMIFS(Delivery!K:K,Delivery!C:C,4,Delivery!I:I,List!B115)</f>
        <v>0</v>
      </c>
      <c r="AD115" s="60">
        <f t="shared" si="16"/>
        <v>11</v>
      </c>
      <c r="AE115" s="60">
        <f>SUMIFS(Inventory!$L:$L,Inventory!$G:$G,4,Inventory!$J:$J,List!B115)</f>
        <v>11</v>
      </c>
      <c r="AF115" s="60">
        <f>SUMIFS(Receive!$L:$L,Receive!$C:$C,5,Receive!$J:$J,List!B115)</f>
        <v>0</v>
      </c>
      <c r="AG115" s="60">
        <f>SUMIFS(Delivery!$K:$K,Delivery!$C:$C,5,Delivery!$I:$I,List!B115)</f>
        <v>0</v>
      </c>
      <c r="AH115" s="60">
        <f t="shared" si="17"/>
        <v>11</v>
      </c>
      <c r="AI115" s="60">
        <f>SUMIFS(Inventory!$L:$L,Inventory!$G:$G,5,Inventory!$J:$J,List!B115)</f>
        <v>11</v>
      </c>
      <c r="AJ115" s="60">
        <f>SUMIFS(Receive!$L:$L,Receive!$C:$C,6,Receive!$J:$J,List!B115)</f>
        <v>0</v>
      </c>
      <c r="AK115" s="60">
        <f>SUMIFS(Delivery!$K:$K,Delivery!$C:$C,6,Delivery!$I:$I,List!B115)</f>
        <v>0</v>
      </c>
      <c r="AL115" s="60">
        <f t="shared" si="18"/>
        <v>11</v>
      </c>
      <c r="AM115" s="60">
        <f>SUMIFS(Inventory!$L:$L,Inventory!$G:$G,6,Inventory!$J:$J,List!B115)</f>
        <v>0</v>
      </c>
      <c r="AN115" s="60">
        <f>SUMIFS(Receive!$L:$L,Receive!$C:$C,7,Receive!$J:$J,List!B115)</f>
        <v>0</v>
      </c>
      <c r="AO115" s="60">
        <f>SUMIFS(Delivery!$K:$K,Delivery!$C:$C,7,Delivery!$I:$I,List!B115)</f>
        <v>0</v>
      </c>
      <c r="AP115" s="60">
        <f t="shared" si="19"/>
        <v>11</v>
      </c>
      <c r="AQ115" s="60">
        <f>SUMIFS(Inventory!$L:$L,Inventory!$G:$G,7,Inventory!$J:$J,List!B115)</f>
        <v>0</v>
      </c>
      <c r="AR115" s="60">
        <f>SUMIFS(Receive!$L:$L,Receive!$C:$C,8,Receive!$J:$J,List!B115)</f>
        <v>0</v>
      </c>
      <c r="AS115" s="60">
        <f>SUMIFS(Delivery!$K:$K,Delivery!$C:$C,8,Delivery!$I:$I,List!B115)</f>
        <v>0</v>
      </c>
      <c r="AT115" s="60">
        <f t="shared" si="20"/>
        <v>11</v>
      </c>
      <c r="AU115" s="60">
        <f>SUMIFS(Inventory!$L:$L,Inventory!$G:$G,8,Inventory!$J:$J,List!B115)</f>
        <v>0</v>
      </c>
      <c r="AV115" s="60">
        <f>SUMIFS(Receive!$L:$L,Receive!$C:$C,9,Receive!$J:$J,List!B115)</f>
        <v>0</v>
      </c>
      <c r="AW115" s="60">
        <f>SUMIFS(Delivery!$K:$K,Delivery!$C:$C,9,Delivery!$I:$I,List!B115)</f>
        <v>0</v>
      </c>
      <c r="AX115" s="60">
        <f t="shared" si="21"/>
        <v>11</v>
      </c>
      <c r="AY115" s="60">
        <f>SUMIFS(Inventory!$L:$L,Inventory!$G:$G,9,Inventory!$J:$J,List!B115)</f>
        <v>0</v>
      </c>
      <c r="AZ115" s="60">
        <f>SUMIFS(Receive!$L:$L,Receive!$C:$C,10,Receive!$J:$J,List!B115)</f>
        <v>0</v>
      </c>
      <c r="BA115" s="60">
        <f>SUMIFS(Delivery!$K:$K,Delivery!$C:$C,10,Delivery!$I:$I,List!B115)</f>
        <v>0</v>
      </c>
      <c r="BB115" s="60">
        <f t="shared" si="22"/>
        <v>11</v>
      </c>
      <c r="BC115" s="60">
        <f>SUMIFS(Inventory!$L:$L,Inventory!$G:$G,10,Inventory!$J:$J,List!B115)</f>
        <v>0</v>
      </c>
      <c r="BD115" s="60">
        <f>SUMIFS(Receive!$L:$L,Receive!$C:$C,11,Receive!$J:$J,List!B115)</f>
        <v>0</v>
      </c>
      <c r="BE115" s="60">
        <f>SUMIFS(Delivery!$K:$K,Delivery!$C:$C,11,Delivery!$I:$I,List!B115)</f>
        <v>0</v>
      </c>
      <c r="BF115" s="60">
        <f t="shared" si="23"/>
        <v>11</v>
      </c>
      <c r="BG115" s="60">
        <f>SUMIFS(Inventory!$L:$L,Inventory!$G:$G,11,Inventory!$J:$J,List!B115)</f>
        <v>0</v>
      </c>
      <c r="BH115" s="60">
        <f>SUMIFS(Receive!$L:$L,Receive!$C:$C,12,Receive!$J:$J,List!B115)</f>
        <v>0</v>
      </c>
      <c r="BI115" s="60">
        <f>SUMIFS(Delivery!$K:$K,Delivery!$C:$C,12,Delivery!$I:$I,List!B115)</f>
        <v>0</v>
      </c>
      <c r="BJ115" s="60">
        <f t="shared" si="24"/>
        <v>11</v>
      </c>
      <c r="BK115" s="60">
        <f>SUMIFS(Inventory!$L:$L,Inventory!$G:$G,12,Inventory!$J:$J,List!B115)</f>
        <v>0</v>
      </c>
    </row>
    <row r="116" spans="1:63" x14ac:dyDescent="0.25">
      <c r="A116" s="56">
        <f t="shared" si="25"/>
        <v>115</v>
      </c>
      <c r="B116" s="57" t="s">
        <v>459</v>
      </c>
      <c r="C116" s="58" t="str">
        <f>IFERROR(VLOOKUP(B116,Config!$A:$B,2,0),"")</f>
        <v>Flux dipping table 50um</v>
      </c>
      <c r="D116" s="64">
        <f>E116*'Exchange rate'!$C$2</f>
        <v>0</v>
      </c>
      <c r="E116" s="65"/>
      <c r="F116" s="58" t="str">
        <f>IFERROR(VLOOKUP(B116,Config!$A:$D,4,0),"")</f>
        <v>ASM</v>
      </c>
      <c r="G116" s="58" t="str">
        <f>IFERROR(VLOOKUP(B116,Config!$A:$E,5,0),"")</f>
        <v>ASM</v>
      </c>
      <c r="H116" s="58">
        <f>IFERROR(VLOOKUP(B116,Config!$A:$F,6,0),"")</f>
        <v>0</v>
      </c>
      <c r="I116" s="58">
        <v>1</v>
      </c>
      <c r="J116" s="58" t="str">
        <f>IFERROR(VLOOKUP(B116,Config!$A:$G,7,),"")</f>
        <v>EA</v>
      </c>
      <c r="K116" s="56" t="s">
        <v>556</v>
      </c>
      <c r="L116" s="59">
        <f>IFERROR(VLOOKUP(B116,Config!$A:$C,3,0),"")</f>
        <v>0</v>
      </c>
      <c r="M116" s="56"/>
      <c r="N116" s="56"/>
      <c r="O116" s="60">
        <f>SUMIFS(Inventory!$L:$L,Inventory!$G:$G,2020.12,Inventory!$J:$J,List!B116)</f>
        <v>1</v>
      </c>
      <c r="P116" s="60">
        <f>SUMIFS(Receive!L:L,Receive!C:C,1,Receive!J:J,List!B116)</f>
        <v>0</v>
      </c>
      <c r="Q116" s="60">
        <f>SUMIFS(Delivery!K:K,Delivery!C:C,1,Delivery!I:I,List!B116)</f>
        <v>0</v>
      </c>
      <c r="R116" s="60">
        <f t="shared" si="13"/>
        <v>1</v>
      </c>
      <c r="S116" s="60">
        <f>SUMIFS(Inventory!$L:$L,Inventory!$G:$G,1,Inventory!$J:$J,List!B116)</f>
        <v>1</v>
      </c>
      <c r="T116" s="60">
        <f>SUMIFS(Receive!L:L,Receive!C:C,2,Receive!J:J,List!B116)</f>
        <v>0</v>
      </c>
      <c r="U116" s="60">
        <f>SUMIFS(Delivery!K:K,Delivery!C:C,2,Delivery!I:I,List!B116)</f>
        <v>0</v>
      </c>
      <c r="V116" s="60">
        <f t="shared" si="14"/>
        <v>1</v>
      </c>
      <c r="W116" s="60">
        <f>SUMIFS(Inventory!$L:$L,Inventory!$G:$G,2,Inventory!$J:$J,List!B116)</f>
        <v>1</v>
      </c>
      <c r="X116" s="60">
        <f>SUMIFS(Receive!L:L,Receive!C:C,3,Receive!J:J,List!B116)</f>
        <v>0</v>
      </c>
      <c r="Y116" s="60">
        <f>SUMIFS(Delivery!K:K,Delivery!C:C,3,Delivery!I:I,List!B116)</f>
        <v>0</v>
      </c>
      <c r="Z116" s="60">
        <f t="shared" si="15"/>
        <v>1</v>
      </c>
      <c r="AA116" s="60">
        <f>SUMIFS(Inventory!$L:$L,Inventory!$G:$G,3,Inventory!$J:$J,List!B116)</f>
        <v>1</v>
      </c>
      <c r="AB116" s="60">
        <f>SUMIFS(Receive!L:L,Receive!C:C,4,Receive!J:J,List!B116)</f>
        <v>0</v>
      </c>
      <c r="AC116" s="60">
        <f>SUMIFS(Delivery!K:K,Delivery!C:C,4,Delivery!I:I,List!B116)</f>
        <v>0</v>
      </c>
      <c r="AD116" s="60">
        <f t="shared" si="16"/>
        <v>1</v>
      </c>
      <c r="AE116" s="60">
        <f>SUMIFS(Inventory!$L:$L,Inventory!$G:$G,4,Inventory!$J:$J,List!B116)</f>
        <v>1</v>
      </c>
      <c r="AF116" s="60">
        <f>SUMIFS(Receive!$L:$L,Receive!$C:$C,5,Receive!$J:$J,List!B116)</f>
        <v>0</v>
      </c>
      <c r="AG116" s="60">
        <f>SUMIFS(Delivery!$K:$K,Delivery!$C:$C,5,Delivery!$I:$I,List!B116)</f>
        <v>0</v>
      </c>
      <c r="AH116" s="60">
        <f t="shared" si="17"/>
        <v>1</v>
      </c>
      <c r="AI116" s="60">
        <f>SUMIFS(Inventory!$L:$L,Inventory!$G:$G,5,Inventory!$J:$J,List!B116)</f>
        <v>1</v>
      </c>
      <c r="AJ116" s="60">
        <f>SUMIFS(Receive!$L:$L,Receive!$C:$C,6,Receive!$J:$J,List!B116)</f>
        <v>0</v>
      </c>
      <c r="AK116" s="60">
        <f>SUMIFS(Delivery!$K:$K,Delivery!$C:$C,6,Delivery!$I:$I,List!B116)</f>
        <v>0</v>
      </c>
      <c r="AL116" s="60">
        <f t="shared" si="18"/>
        <v>1</v>
      </c>
      <c r="AM116" s="60">
        <f>SUMIFS(Inventory!$L:$L,Inventory!$G:$G,6,Inventory!$J:$J,List!B116)</f>
        <v>0</v>
      </c>
      <c r="AN116" s="60">
        <f>SUMIFS(Receive!$L:$L,Receive!$C:$C,7,Receive!$J:$J,List!B116)</f>
        <v>0</v>
      </c>
      <c r="AO116" s="60">
        <f>SUMIFS(Delivery!$K:$K,Delivery!$C:$C,7,Delivery!$I:$I,List!B116)</f>
        <v>0</v>
      </c>
      <c r="AP116" s="60">
        <f t="shared" si="19"/>
        <v>1</v>
      </c>
      <c r="AQ116" s="60">
        <f>SUMIFS(Inventory!$L:$L,Inventory!$G:$G,7,Inventory!$J:$J,List!B116)</f>
        <v>0</v>
      </c>
      <c r="AR116" s="60">
        <f>SUMIFS(Receive!$L:$L,Receive!$C:$C,8,Receive!$J:$J,List!B116)</f>
        <v>0</v>
      </c>
      <c r="AS116" s="60">
        <f>SUMIFS(Delivery!$K:$K,Delivery!$C:$C,8,Delivery!$I:$I,List!B116)</f>
        <v>0</v>
      </c>
      <c r="AT116" s="60">
        <f t="shared" si="20"/>
        <v>1</v>
      </c>
      <c r="AU116" s="60">
        <f>SUMIFS(Inventory!$L:$L,Inventory!$G:$G,8,Inventory!$J:$J,List!B116)</f>
        <v>0</v>
      </c>
      <c r="AV116" s="60">
        <f>SUMIFS(Receive!$L:$L,Receive!$C:$C,9,Receive!$J:$J,List!B116)</f>
        <v>0</v>
      </c>
      <c r="AW116" s="60">
        <f>SUMIFS(Delivery!$K:$K,Delivery!$C:$C,9,Delivery!$I:$I,List!B116)</f>
        <v>0</v>
      </c>
      <c r="AX116" s="60">
        <f t="shared" si="21"/>
        <v>1</v>
      </c>
      <c r="AY116" s="60">
        <f>SUMIFS(Inventory!$L:$L,Inventory!$G:$G,9,Inventory!$J:$J,List!B116)</f>
        <v>0</v>
      </c>
      <c r="AZ116" s="60">
        <f>SUMIFS(Receive!$L:$L,Receive!$C:$C,10,Receive!$J:$J,List!B116)</f>
        <v>0</v>
      </c>
      <c r="BA116" s="60">
        <f>SUMIFS(Delivery!$K:$K,Delivery!$C:$C,10,Delivery!$I:$I,List!B116)</f>
        <v>0</v>
      </c>
      <c r="BB116" s="60">
        <f t="shared" si="22"/>
        <v>1</v>
      </c>
      <c r="BC116" s="60">
        <f>SUMIFS(Inventory!$L:$L,Inventory!$G:$G,10,Inventory!$J:$J,List!B116)</f>
        <v>0</v>
      </c>
      <c r="BD116" s="60">
        <f>SUMIFS(Receive!$L:$L,Receive!$C:$C,11,Receive!$J:$J,List!B116)</f>
        <v>0</v>
      </c>
      <c r="BE116" s="60">
        <f>SUMIFS(Delivery!$K:$K,Delivery!$C:$C,11,Delivery!$I:$I,List!B116)</f>
        <v>0</v>
      </c>
      <c r="BF116" s="60">
        <f t="shared" si="23"/>
        <v>1</v>
      </c>
      <c r="BG116" s="60">
        <f>SUMIFS(Inventory!$L:$L,Inventory!$G:$G,11,Inventory!$J:$J,List!B116)</f>
        <v>0</v>
      </c>
      <c r="BH116" s="60">
        <f>SUMIFS(Receive!$L:$L,Receive!$C:$C,12,Receive!$J:$J,List!B116)</f>
        <v>0</v>
      </c>
      <c r="BI116" s="60">
        <f>SUMIFS(Delivery!$K:$K,Delivery!$C:$C,12,Delivery!$I:$I,List!B116)</f>
        <v>0</v>
      </c>
      <c r="BJ116" s="60">
        <f t="shared" si="24"/>
        <v>1</v>
      </c>
      <c r="BK116" s="60">
        <f>SUMIFS(Inventory!$L:$L,Inventory!$G:$G,12,Inventory!$J:$J,List!B116)</f>
        <v>0</v>
      </c>
    </row>
    <row r="117" spans="1:63" x14ac:dyDescent="0.25">
      <c r="A117" s="56">
        <f t="shared" si="25"/>
        <v>116</v>
      </c>
      <c r="B117" s="57" t="s">
        <v>253</v>
      </c>
      <c r="C117" s="58" t="str">
        <f>IFERROR(VLOOKUP(B117,Config!$A:$B,2,0),"")</f>
        <v>Flux dipping table 60um</v>
      </c>
      <c r="D117" s="64">
        <f>E117*'Exchange rate'!$C$2</f>
        <v>0</v>
      </c>
      <c r="E117" s="65"/>
      <c r="F117" s="58" t="str">
        <f>IFERROR(VLOOKUP(B117,Config!$A:$D,4,0),"")</f>
        <v>ASM</v>
      </c>
      <c r="G117" s="58" t="str">
        <f>IFERROR(VLOOKUP(B117,Config!$A:$E,5,0),"")</f>
        <v>ASM</v>
      </c>
      <c r="H117" s="58">
        <f>IFERROR(VLOOKUP(B117,Config!$A:$F,6,0),"")</f>
        <v>0</v>
      </c>
      <c r="I117" s="58">
        <v>1</v>
      </c>
      <c r="J117" s="58" t="str">
        <f>IFERROR(VLOOKUP(B117,Config!$A:$G,7,),"")</f>
        <v>EA</v>
      </c>
      <c r="K117" s="56" t="s">
        <v>556</v>
      </c>
      <c r="L117" s="59">
        <f>IFERROR(VLOOKUP(B117,Config!$A:$C,3,0),"")</f>
        <v>0</v>
      </c>
      <c r="M117" s="56"/>
      <c r="N117" s="56"/>
      <c r="O117" s="60">
        <f>SUMIFS(Inventory!$L:$L,Inventory!$G:$G,2020.12,Inventory!$J:$J,List!B117)</f>
        <v>2</v>
      </c>
      <c r="P117" s="60">
        <f>SUMIFS(Receive!L:L,Receive!C:C,1,Receive!J:J,List!B117)</f>
        <v>0</v>
      </c>
      <c r="Q117" s="60">
        <f>SUMIFS(Delivery!K:K,Delivery!C:C,1,Delivery!I:I,List!B117)</f>
        <v>0</v>
      </c>
      <c r="R117" s="60">
        <f t="shared" si="13"/>
        <v>2</v>
      </c>
      <c r="S117" s="60">
        <f>SUMIFS(Inventory!$L:$L,Inventory!$G:$G,1,Inventory!$J:$J,List!B117)</f>
        <v>2</v>
      </c>
      <c r="T117" s="60">
        <f>SUMIFS(Receive!L:L,Receive!C:C,2,Receive!J:J,List!B117)</f>
        <v>0</v>
      </c>
      <c r="U117" s="60">
        <f>SUMIFS(Delivery!K:K,Delivery!C:C,2,Delivery!I:I,List!B117)</f>
        <v>0</v>
      </c>
      <c r="V117" s="60">
        <f t="shared" si="14"/>
        <v>2</v>
      </c>
      <c r="W117" s="60">
        <f>SUMIFS(Inventory!$L:$L,Inventory!$G:$G,2,Inventory!$J:$J,List!B117)</f>
        <v>2</v>
      </c>
      <c r="X117" s="60">
        <f>SUMIFS(Receive!L:L,Receive!C:C,3,Receive!J:J,List!B117)</f>
        <v>0</v>
      </c>
      <c r="Y117" s="60">
        <f>SUMIFS(Delivery!K:K,Delivery!C:C,3,Delivery!I:I,List!B117)</f>
        <v>0</v>
      </c>
      <c r="Z117" s="60">
        <f t="shared" si="15"/>
        <v>2</v>
      </c>
      <c r="AA117" s="60">
        <f>SUMIFS(Inventory!$L:$L,Inventory!$G:$G,3,Inventory!$J:$J,List!B117)</f>
        <v>2</v>
      </c>
      <c r="AB117" s="60">
        <f>SUMIFS(Receive!L:L,Receive!C:C,4,Receive!J:J,List!B117)</f>
        <v>0</v>
      </c>
      <c r="AC117" s="60">
        <f>SUMIFS(Delivery!K:K,Delivery!C:C,4,Delivery!I:I,List!B117)</f>
        <v>0</v>
      </c>
      <c r="AD117" s="60">
        <f t="shared" si="16"/>
        <v>2</v>
      </c>
      <c r="AE117" s="60">
        <f>SUMIFS(Inventory!$L:$L,Inventory!$G:$G,4,Inventory!$J:$J,List!B117)</f>
        <v>2</v>
      </c>
      <c r="AF117" s="60">
        <f>SUMIFS(Receive!$L:$L,Receive!$C:$C,5,Receive!$J:$J,List!B117)</f>
        <v>0</v>
      </c>
      <c r="AG117" s="60">
        <f>SUMIFS(Delivery!$K:$K,Delivery!$C:$C,5,Delivery!$I:$I,List!B117)</f>
        <v>0</v>
      </c>
      <c r="AH117" s="60">
        <f t="shared" si="17"/>
        <v>2</v>
      </c>
      <c r="AI117" s="60">
        <f>SUMIFS(Inventory!$L:$L,Inventory!$G:$G,5,Inventory!$J:$J,List!B117)</f>
        <v>2</v>
      </c>
      <c r="AJ117" s="60">
        <f>SUMIFS(Receive!$L:$L,Receive!$C:$C,6,Receive!$J:$J,List!B117)</f>
        <v>0</v>
      </c>
      <c r="AK117" s="60">
        <f>SUMIFS(Delivery!$K:$K,Delivery!$C:$C,6,Delivery!$I:$I,List!B117)</f>
        <v>0</v>
      </c>
      <c r="AL117" s="60">
        <f t="shared" si="18"/>
        <v>2</v>
      </c>
      <c r="AM117" s="60">
        <f>SUMIFS(Inventory!$L:$L,Inventory!$G:$G,6,Inventory!$J:$J,List!B117)</f>
        <v>0</v>
      </c>
      <c r="AN117" s="60">
        <f>SUMIFS(Receive!$L:$L,Receive!$C:$C,7,Receive!$J:$J,List!B117)</f>
        <v>0</v>
      </c>
      <c r="AO117" s="60">
        <f>SUMIFS(Delivery!$K:$K,Delivery!$C:$C,7,Delivery!$I:$I,List!B117)</f>
        <v>0</v>
      </c>
      <c r="AP117" s="60">
        <f t="shared" si="19"/>
        <v>2</v>
      </c>
      <c r="AQ117" s="60">
        <f>SUMIFS(Inventory!$L:$L,Inventory!$G:$G,7,Inventory!$J:$J,List!B117)</f>
        <v>0</v>
      </c>
      <c r="AR117" s="60">
        <f>SUMIFS(Receive!$L:$L,Receive!$C:$C,8,Receive!$J:$J,List!B117)</f>
        <v>0</v>
      </c>
      <c r="AS117" s="60">
        <f>SUMIFS(Delivery!$K:$K,Delivery!$C:$C,8,Delivery!$I:$I,List!B117)</f>
        <v>0</v>
      </c>
      <c r="AT117" s="60">
        <f t="shared" si="20"/>
        <v>2</v>
      </c>
      <c r="AU117" s="60">
        <f>SUMIFS(Inventory!$L:$L,Inventory!$G:$G,8,Inventory!$J:$J,List!B117)</f>
        <v>0</v>
      </c>
      <c r="AV117" s="60">
        <f>SUMIFS(Receive!$L:$L,Receive!$C:$C,9,Receive!$J:$J,List!B117)</f>
        <v>0</v>
      </c>
      <c r="AW117" s="60">
        <f>SUMIFS(Delivery!$K:$K,Delivery!$C:$C,9,Delivery!$I:$I,List!B117)</f>
        <v>0</v>
      </c>
      <c r="AX117" s="60">
        <f t="shared" si="21"/>
        <v>2</v>
      </c>
      <c r="AY117" s="60">
        <f>SUMIFS(Inventory!$L:$L,Inventory!$G:$G,9,Inventory!$J:$J,List!B117)</f>
        <v>0</v>
      </c>
      <c r="AZ117" s="60">
        <f>SUMIFS(Receive!$L:$L,Receive!$C:$C,10,Receive!$J:$J,List!B117)</f>
        <v>0</v>
      </c>
      <c r="BA117" s="60">
        <f>SUMIFS(Delivery!$K:$K,Delivery!$C:$C,10,Delivery!$I:$I,List!B117)</f>
        <v>0</v>
      </c>
      <c r="BB117" s="60">
        <f t="shared" si="22"/>
        <v>2</v>
      </c>
      <c r="BC117" s="60">
        <f>SUMIFS(Inventory!$L:$L,Inventory!$G:$G,10,Inventory!$J:$J,List!B117)</f>
        <v>0</v>
      </c>
      <c r="BD117" s="60">
        <f>SUMIFS(Receive!$L:$L,Receive!$C:$C,11,Receive!$J:$J,List!B117)</f>
        <v>0</v>
      </c>
      <c r="BE117" s="60">
        <f>SUMIFS(Delivery!$K:$K,Delivery!$C:$C,11,Delivery!$I:$I,List!B117)</f>
        <v>0</v>
      </c>
      <c r="BF117" s="60">
        <f t="shared" si="23"/>
        <v>2</v>
      </c>
      <c r="BG117" s="60">
        <f>SUMIFS(Inventory!$L:$L,Inventory!$G:$G,11,Inventory!$J:$J,List!B117)</f>
        <v>0</v>
      </c>
      <c r="BH117" s="60">
        <f>SUMIFS(Receive!$L:$L,Receive!$C:$C,12,Receive!$J:$J,List!B117)</f>
        <v>0</v>
      </c>
      <c r="BI117" s="60">
        <f>SUMIFS(Delivery!$K:$K,Delivery!$C:$C,12,Delivery!$I:$I,List!B117)</f>
        <v>0</v>
      </c>
      <c r="BJ117" s="60">
        <f t="shared" si="24"/>
        <v>2</v>
      </c>
      <c r="BK117" s="60">
        <f>SUMIFS(Inventory!$L:$L,Inventory!$G:$G,12,Inventory!$J:$J,List!B117)</f>
        <v>0</v>
      </c>
    </row>
    <row r="118" spans="1:63" x14ac:dyDescent="0.25">
      <c r="A118" s="56">
        <f t="shared" si="25"/>
        <v>117</v>
      </c>
      <c r="B118" s="57" t="s">
        <v>254</v>
      </c>
      <c r="C118" s="58" t="str">
        <f>IFERROR(VLOOKUP(B118,Config!$A:$B,2,0),"")</f>
        <v>Sensor quang AUTONICS TFR1</v>
      </c>
      <c r="D118" s="64"/>
      <c r="E118" s="65"/>
      <c r="F118" s="58" t="str">
        <f>IFERROR(VLOOKUP(B118,Config!$A:$D,4,0),"")</f>
        <v>AUTONICS</v>
      </c>
      <c r="G118" s="58" t="str">
        <f>IFERROR(VLOOKUP(B118,Config!$A:$E,5,0),"")</f>
        <v>AUTONICS</v>
      </c>
      <c r="H118" s="58" t="str">
        <f>IFERROR(VLOOKUP(B118,Config!$A:$F,6,0),"")</f>
        <v>PEN10M-TFR1</v>
      </c>
      <c r="I118" s="58">
        <v>1</v>
      </c>
      <c r="J118" s="58" t="str">
        <f>IFERROR(VLOOKUP(B118,Config!$A:$G,7,),"")</f>
        <v>EA</v>
      </c>
      <c r="K118" s="56" t="s">
        <v>555</v>
      </c>
      <c r="L118" s="59">
        <f>IFERROR(VLOOKUP(B118,Config!$A:$C,3,0),"")</f>
        <v>0</v>
      </c>
      <c r="M118" s="56"/>
      <c r="N118" s="56"/>
      <c r="O118" s="60">
        <f>SUMIFS(Inventory!$L:$L,Inventory!$G:$G,2020.12,Inventory!$J:$J,List!B118)</f>
        <v>4</v>
      </c>
      <c r="P118" s="60">
        <f>SUMIFS(Receive!L:L,Receive!C:C,1,Receive!J:J,List!B118)</f>
        <v>0</v>
      </c>
      <c r="Q118" s="60">
        <f>SUMIFS(Delivery!K:K,Delivery!C:C,1,Delivery!I:I,List!B118)</f>
        <v>0</v>
      </c>
      <c r="R118" s="60">
        <f t="shared" si="13"/>
        <v>4</v>
      </c>
      <c r="S118" s="60">
        <f>SUMIFS(Inventory!$L:$L,Inventory!$G:$G,1,Inventory!$J:$J,List!B118)</f>
        <v>4</v>
      </c>
      <c r="T118" s="60">
        <f>SUMIFS(Receive!L:L,Receive!C:C,2,Receive!J:J,List!B118)</f>
        <v>0</v>
      </c>
      <c r="U118" s="60">
        <f>SUMIFS(Delivery!K:K,Delivery!C:C,2,Delivery!I:I,List!B118)</f>
        <v>0</v>
      </c>
      <c r="V118" s="60">
        <f t="shared" si="14"/>
        <v>4</v>
      </c>
      <c r="W118" s="60">
        <f>SUMIFS(Inventory!$L:$L,Inventory!$G:$G,2,Inventory!$J:$J,List!B118)</f>
        <v>4</v>
      </c>
      <c r="X118" s="60">
        <f>SUMIFS(Receive!L:L,Receive!C:C,3,Receive!J:J,List!B118)</f>
        <v>0</v>
      </c>
      <c r="Y118" s="60">
        <f>SUMIFS(Delivery!K:K,Delivery!C:C,3,Delivery!I:I,List!B118)</f>
        <v>0</v>
      </c>
      <c r="Z118" s="60">
        <f t="shared" si="15"/>
        <v>4</v>
      </c>
      <c r="AA118" s="60">
        <f>SUMIFS(Inventory!$L:$L,Inventory!$G:$G,3,Inventory!$J:$J,List!B118)</f>
        <v>4</v>
      </c>
      <c r="AB118" s="60">
        <f>SUMIFS(Receive!L:L,Receive!C:C,4,Receive!J:J,List!B118)</f>
        <v>0</v>
      </c>
      <c r="AC118" s="60">
        <f>SUMIFS(Delivery!K:K,Delivery!C:C,4,Delivery!I:I,List!B118)</f>
        <v>0</v>
      </c>
      <c r="AD118" s="60">
        <f t="shared" si="16"/>
        <v>4</v>
      </c>
      <c r="AE118" s="60">
        <f>SUMIFS(Inventory!$L:$L,Inventory!$G:$G,4,Inventory!$J:$J,List!B118)</f>
        <v>4</v>
      </c>
      <c r="AF118" s="60">
        <f>SUMIFS(Receive!$L:$L,Receive!$C:$C,5,Receive!$J:$J,List!B118)</f>
        <v>0</v>
      </c>
      <c r="AG118" s="60">
        <f>SUMIFS(Delivery!$K:$K,Delivery!$C:$C,5,Delivery!$I:$I,List!B118)</f>
        <v>0</v>
      </c>
      <c r="AH118" s="60">
        <f t="shared" si="17"/>
        <v>4</v>
      </c>
      <c r="AI118" s="60">
        <f>SUMIFS(Inventory!$L:$L,Inventory!$G:$G,5,Inventory!$J:$J,List!B118)</f>
        <v>4</v>
      </c>
      <c r="AJ118" s="60">
        <f>SUMIFS(Receive!$L:$L,Receive!$C:$C,6,Receive!$J:$J,List!B118)</f>
        <v>0</v>
      </c>
      <c r="AK118" s="60">
        <f>SUMIFS(Delivery!$K:$K,Delivery!$C:$C,6,Delivery!$I:$I,List!B118)</f>
        <v>0</v>
      </c>
      <c r="AL118" s="60">
        <f t="shared" si="18"/>
        <v>4</v>
      </c>
      <c r="AM118" s="60">
        <f>SUMIFS(Inventory!$L:$L,Inventory!$G:$G,6,Inventory!$J:$J,List!B118)</f>
        <v>0</v>
      </c>
      <c r="AN118" s="60">
        <f>SUMIFS(Receive!$L:$L,Receive!$C:$C,7,Receive!$J:$J,List!B118)</f>
        <v>0</v>
      </c>
      <c r="AO118" s="60">
        <f>SUMIFS(Delivery!$K:$K,Delivery!$C:$C,7,Delivery!$I:$I,List!B118)</f>
        <v>0</v>
      </c>
      <c r="AP118" s="60">
        <f t="shared" si="19"/>
        <v>4</v>
      </c>
      <c r="AQ118" s="60">
        <f>SUMIFS(Inventory!$L:$L,Inventory!$G:$G,7,Inventory!$J:$J,List!B118)</f>
        <v>0</v>
      </c>
      <c r="AR118" s="60">
        <f>SUMIFS(Receive!$L:$L,Receive!$C:$C,8,Receive!$J:$J,List!B118)</f>
        <v>0</v>
      </c>
      <c r="AS118" s="60">
        <f>SUMIFS(Delivery!$K:$K,Delivery!$C:$C,8,Delivery!$I:$I,List!B118)</f>
        <v>0</v>
      </c>
      <c r="AT118" s="60">
        <f t="shared" si="20"/>
        <v>4</v>
      </c>
      <c r="AU118" s="60">
        <f>SUMIFS(Inventory!$L:$L,Inventory!$G:$G,8,Inventory!$J:$J,List!B118)</f>
        <v>0</v>
      </c>
      <c r="AV118" s="60">
        <f>SUMIFS(Receive!$L:$L,Receive!$C:$C,9,Receive!$J:$J,List!B118)</f>
        <v>0</v>
      </c>
      <c r="AW118" s="60">
        <f>SUMIFS(Delivery!$K:$K,Delivery!$C:$C,9,Delivery!$I:$I,List!B118)</f>
        <v>0</v>
      </c>
      <c r="AX118" s="60">
        <f t="shared" si="21"/>
        <v>4</v>
      </c>
      <c r="AY118" s="60">
        <f>SUMIFS(Inventory!$L:$L,Inventory!$G:$G,9,Inventory!$J:$J,List!B118)</f>
        <v>0</v>
      </c>
      <c r="AZ118" s="60">
        <f>SUMIFS(Receive!$L:$L,Receive!$C:$C,10,Receive!$J:$J,List!B118)</f>
        <v>0</v>
      </c>
      <c r="BA118" s="60">
        <f>SUMIFS(Delivery!$K:$K,Delivery!$C:$C,10,Delivery!$I:$I,List!B118)</f>
        <v>0</v>
      </c>
      <c r="BB118" s="60">
        <f t="shared" si="22"/>
        <v>4</v>
      </c>
      <c r="BC118" s="60">
        <f>SUMIFS(Inventory!$L:$L,Inventory!$G:$G,10,Inventory!$J:$J,List!B118)</f>
        <v>0</v>
      </c>
      <c r="BD118" s="60">
        <f>SUMIFS(Receive!$L:$L,Receive!$C:$C,11,Receive!$J:$J,List!B118)</f>
        <v>0</v>
      </c>
      <c r="BE118" s="60">
        <f>SUMIFS(Delivery!$K:$K,Delivery!$C:$C,11,Delivery!$I:$I,List!B118)</f>
        <v>0</v>
      </c>
      <c r="BF118" s="60">
        <f t="shared" si="23"/>
        <v>4</v>
      </c>
      <c r="BG118" s="60">
        <f>SUMIFS(Inventory!$L:$L,Inventory!$G:$G,11,Inventory!$J:$J,List!B118)</f>
        <v>0</v>
      </c>
      <c r="BH118" s="60">
        <f>SUMIFS(Receive!$L:$L,Receive!$C:$C,12,Receive!$J:$J,List!B118)</f>
        <v>0</v>
      </c>
      <c r="BI118" s="60">
        <f>SUMIFS(Delivery!$K:$K,Delivery!$C:$C,12,Delivery!$I:$I,List!B118)</f>
        <v>0</v>
      </c>
      <c r="BJ118" s="60">
        <f t="shared" si="24"/>
        <v>4</v>
      </c>
      <c r="BK118" s="60">
        <f>SUMIFS(Inventory!$L:$L,Inventory!$G:$G,12,Inventory!$J:$J,List!B118)</f>
        <v>0</v>
      </c>
    </row>
    <row r="119" spans="1:63" x14ac:dyDescent="0.25">
      <c r="A119" s="56">
        <f t="shared" si="25"/>
        <v>118</v>
      </c>
      <c r="B119" s="57" t="s">
        <v>255</v>
      </c>
      <c r="C119" s="58" t="str">
        <f>IFERROR(VLOOKUP(B119,Config!$A:$B,2,0),"")</f>
        <v>Sensor quang AUTONICS TFR2</v>
      </c>
      <c r="D119" s="64"/>
      <c r="E119" s="65"/>
      <c r="F119" s="58" t="str">
        <f>IFERROR(VLOOKUP(B119,Config!$A:$D,4,0),"")</f>
        <v>AUTONICS</v>
      </c>
      <c r="G119" s="58" t="str">
        <f>IFERROR(VLOOKUP(B119,Config!$A:$E,5,0),"")</f>
        <v>AUTONICS</v>
      </c>
      <c r="H119" s="58" t="str">
        <f>IFERROR(VLOOKUP(B119,Config!$A:$F,6,0),"")</f>
        <v>PEN10M-TFR2</v>
      </c>
      <c r="I119" s="58">
        <v>1</v>
      </c>
      <c r="J119" s="58" t="str">
        <f>IFERROR(VLOOKUP(B119,Config!$A:$G,7,),"")</f>
        <v>EA</v>
      </c>
      <c r="K119" s="56" t="s">
        <v>555</v>
      </c>
      <c r="L119" s="59">
        <f>IFERROR(VLOOKUP(B119,Config!$A:$C,3,0),"")</f>
        <v>0</v>
      </c>
      <c r="M119" s="56"/>
      <c r="N119" s="56"/>
      <c r="O119" s="60">
        <f>SUMIFS(Inventory!$L:$L,Inventory!$G:$G,2020.12,Inventory!$J:$J,List!B119)</f>
        <v>6</v>
      </c>
      <c r="P119" s="60">
        <f>SUMIFS(Receive!L:L,Receive!C:C,1,Receive!J:J,List!B119)</f>
        <v>0</v>
      </c>
      <c r="Q119" s="60">
        <f>SUMIFS(Delivery!K:K,Delivery!C:C,1,Delivery!I:I,List!B119)</f>
        <v>0</v>
      </c>
      <c r="R119" s="60">
        <f t="shared" si="13"/>
        <v>6</v>
      </c>
      <c r="S119" s="60">
        <f>SUMIFS(Inventory!$L:$L,Inventory!$G:$G,1,Inventory!$J:$J,List!B119)</f>
        <v>6</v>
      </c>
      <c r="T119" s="60">
        <f>SUMIFS(Receive!L:L,Receive!C:C,2,Receive!J:J,List!B119)</f>
        <v>0</v>
      </c>
      <c r="U119" s="60">
        <f>SUMIFS(Delivery!K:K,Delivery!C:C,2,Delivery!I:I,List!B119)</f>
        <v>0</v>
      </c>
      <c r="V119" s="60">
        <f t="shared" si="14"/>
        <v>6</v>
      </c>
      <c r="W119" s="60">
        <f>SUMIFS(Inventory!$L:$L,Inventory!$G:$G,2,Inventory!$J:$J,List!B119)</f>
        <v>6</v>
      </c>
      <c r="X119" s="60">
        <f>SUMIFS(Receive!L:L,Receive!C:C,3,Receive!J:J,List!B119)</f>
        <v>0</v>
      </c>
      <c r="Y119" s="60">
        <f>SUMIFS(Delivery!K:K,Delivery!C:C,3,Delivery!I:I,List!B119)</f>
        <v>0</v>
      </c>
      <c r="Z119" s="60">
        <f t="shared" si="15"/>
        <v>6</v>
      </c>
      <c r="AA119" s="60">
        <f>SUMIFS(Inventory!$L:$L,Inventory!$G:$G,3,Inventory!$J:$J,List!B119)</f>
        <v>6</v>
      </c>
      <c r="AB119" s="60">
        <f>SUMIFS(Receive!L:L,Receive!C:C,4,Receive!J:J,List!B119)</f>
        <v>0</v>
      </c>
      <c r="AC119" s="60">
        <f>SUMIFS(Delivery!K:K,Delivery!C:C,4,Delivery!I:I,List!B119)</f>
        <v>0</v>
      </c>
      <c r="AD119" s="60">
        <f t="shared" si="16"/>
        <v>6</v>
      </c>
      <c r="AE119" s="60">
        <f>SUMIFS(Inventory!$L:$L,Inventory!$G:$G,4,Inventory!$J:$J,List!B119)</f>
        <v>6</v>
      </c>
      <c r="AF119" s="60">
        <f>SUMIFS(Receive!$L:$L,Receive!$C:$C,5,Receive!$J:$J,List!B119)</f>
        <v>0</v>
      </c>
      <c r="AG119" s="60">
        <f>SUMIFS(Delivery!$K:$K,Delivery!$C:$C,5,Delivery!$I:$I,List!B119)</f>
        <v>0</v>
      </c>
      <c r="AH119" s="60">
        <f t="shared" si="17"/>
        <v>6</v>
      </c>
      <c r="AI119" s="60">
        <f>SUMIFS(Inventory!$L:$L,Inventory!$G:$G,5,Inventory!$J:$J,List!B119)</f>
        <v>6</v>
      </c>
      <c r="AJ119" s="60">
        <f>SUMIFS(Receive!$L:$L,Receive!$C:$C,6,Receive!$J:$J,List!B119)</f>
        <v>0</v>
      </c>
      <c r="AK119" s="60">
        <f>SUMIFS(Delivery!$K:$K,Delivery!$C:$C,6,Delivery!$I:$I,List!B119)</f>
        <v>0</v>
      </c>
      <c r="AL119" s="60">
        <f t="shared" si="18"/>
        <v>6</v>
      </c>
      <c r="AM119" s="60">
        <f>SUMIFS(Inventory!$L:$L,Inventory!$G:$G,6,Inventory!$J:$J,List!B119)</f>
        <v>0</v>
      </c>
      <c r="AN119" s="60">
        <f>SUMIFS(Receive!$L:$L,Receive!$C:$C,7,Receive!$J:$J,List!B119)</f>
        <v>0</v>
      </c>
      <c r="AO119" s="60">
        <f>SUMIFS(Delivery!$K:$K,Delivery!$C:$C,7,Delivery!$I:$I,List!B119)</f>
        <v>0</v>
      </c>
      <c r="AP119" s="60">
        <f t="shared" si="19"/>
        <v>6</v>
      </c>
      <c r="AQ119" s="60">
        <f>SUMIFS(Inventory!$L:$L,Inventory!$G:$G,7,Inventory!$J:$J,List!B119)</f>
        <v>0</v>
      </c>
      <c r="AR119" s="60">
        <f>SUMIFS(Receive!$L:$L,Receive!$C:$C,8,Receive!$J:$J,List!B119)</f>
        <v>0</v>
      </c>
      <c r="AS119" s="60">
        <f>SUMIFS(Delivery!$K:$K,Delivery!$C:$C,8,Delivery!$I:$I,List!B119)</f>
        <v>0</v>
      </c>
      <c r="AT119" s="60">
        <f t="shared" si="20"/>
        <v>6</v>
      </c>
      <c r="AU119" s="60">
        <f>SUMIFS(Inventory!$L:$L,Inventory!$G:$G,8,Inventory!$J:$J,List!B119)</f>
        <v>0</v>
      </c>
      <c r="AV119" s="60">
        <f>SUMIFS(Receive!$L:$L,Receive!$C:$C,9,Receive!$J:$J,List!B119)</f>
        <v>0</v>
      </c>
      <c r="AW119" s="60">
        <f>SUMIFS(Delivery!$K:$K,Delivery!$C:$C,9,Delivery!$I:$I,List!B119)</f>
        <v>0</v>
      </c>
      <c r="AX119" s="60">
        <f t="shared" si="21"/>
        <v>6</v>
      </c>
      <c r="AY119" s="60">
        <f>SUMIFS(Inventory!$L:$L,Inventory!$G:$G,9,Inventory!$J:$J,List!B119)</f>
        <v>0</v>
      </c>
      <c r="AZ119" s="60">
        <f>SUMIFS(Receive!$L:$L,Receive!$C:$C,10,Receive!$J:$J,List!B119)</f>
        <v>0</v>
      </c>
      <c r="BA119" s="60">
        <f>SUMIFS(Delivery!$K:$K,Delivery!$C:$C,10,Delivery!$I:$I,List!B119)</f>
        <v>0</v>
      </c>
      <c r="BB119" s="60">
        <f t="shared" si="22"/>
        <v>6</v>
      </c>
      <c r="BC119" s="60">
        <f>SUMIFS(Inventory!$L:$L,Inventory!$G:$G,10,Inventory!$J:$J,List!B119)</f>
        <v>0</v>
      </c>
      <c r="BD119" s="60">
        <f>SUMIFS(Receive!$L:$L,Receive!$C:$C,11,Receive!$J:$J,List!B119)</f>
        <v>0</v>
      </c>
      <c r="BE119" s="60">
        <f>SUMIFS(Delivery!$K:$K,Delivery!$C:$C,11,Delivery!$I:$I,List!B119)</f>
        <v>0</v>
      </c>
      <c r="BF119" s="60">
        <f t="shared" si="23"/>
        <v>6</v>
      </c>
      <c r="BG119" s="60">
        <f>SUMIFS(Inventory!$L:$L,Inventory!$G:$G,11,Inventory!$J:$J,List!B119)</f>
        <v>0</v>
      </c>
      <c r="BH119" s="60">
        <f>SUMIFS(Receive!$L:$L,Receive!$C:$C,12,Receive!$J:$J,List!B119)</f>
        <v>0</v>
      </c>
      <c r="BI119" s="60">
        <f>SUMIFS(Delivery!$K:$K,Delivery!$C:$C,12,Delivery!$I:$I,List!B119)</f>
        <v>0</v>
      </c>
      <c r="BJ119" s="60">
        <f t="shared" si="24"/>
        <v>6</v>
      </c>
      <c r="BK119" s="60">
        <f>SUMIFS(Inventory!$L:$L,Inventory!$G:$G,12,Inventory!$J:$J,List!B119)</f>
        <v>0</v>
      </c>
    </row>
    <row r="120" spans="1:63" x14ac:dyDescent="0.25">
      <c r="A120" s="56">
        <f t="shared" si="25"/>
        <v>119</v>
      </c>
      <c r="B120" s="57" t="s">
        <v>256</v>
      </c>
      <c r="C120" s="58" t="str">
        <f>IFERROR(VLOOKUP(B120,Config!$A:$B,2,0),"")</f>
        <v xml:space="preserve"> Photo Sensor AUTONICS TDT2</v>
      </c>
      <c r="D120" s="64"/>
      <c r="E120" s="65"/>
      <c r="F120" s="58" t="str">
        <f>IFERROR(VLOOKUP(B120,Config!$A:$D,4,0),"")</f>
        <v>AUTONICS</v>
      </c>
      <c r="G120" s="58" t="str">
        <f>IFERROR(VLOOKUP(B120,Config!$A:$E,5,0),"")</f>
        <v>AUTONICS</v>
      </c>
      <c r="H120" s="58" t="str">
        <f>IFERROR(VLOOKUP(B120,Config!$A:$F,6,0),"")</f>
        <v>BID3M-TDT2</v>
      </c>
      <c r="I120" s="58">
        <v>1</v>
      </c>
      <c r="J120" s="58" t="str">
        <f>IFERROR(VLOOKUP(B120,Config!$A:$G,7,),"")</f>
        <v>EA</v>
      </c>
      <c r="K120" s="56" t="s">
        <v>555</v>
      </c>
      <c r="L120" s="59">
        <f>IFERROR(VLOOKUP(B120,Config!$A:$C,3,0),"")</f>
        <v>0</v>
      </c>
      <c r="M120" s="56"/>
      <c r="N120" s="56"/>
      <c r="O120" s="60">
        <f>SUMIFS(Inventory!$L:$L,Inventory!$G:$G,2020.12,Inventory!$J:$J,List!B120)</f>
        <v>0</v>
      </c>
      <c r="P120" s="60">
        <f>SUMIFS(Receive!L:L,Receive!C:C,1,Receive!J:J,List!B120)</f>
        <v>0</v>
      </c>
      <c r="Q120" s="60">
        <f>SUMIFS(Delivery!K:K,Delivery!C:C,1,Delivery!I:I,List!B120)</f>
        <v>0</v>
      </c>
      <c r="R120" s="60">
        <f t="shared" si="13"/>
        <v>0</v>
      </c>
      <c r="S120" s="60">
        <f>SUMIFS(Inventory!$L:$L,Inventory!$G:$G,1,Inventory!$J:$J,List!B120)</f>
        <v>0</v>
      </c>
      <c r="T120" s="60">
        <f>SUMIFS(Receive!L:L,Receive!C:C,2,Receive!J:J,List!B120)</f>
        <v>0</v>
      </c>
      <c r="U120" s="60">
        <f>SUMIFS(Delivery!K:K,Delivery!C:C,2,Delivery!I:I,List!B120)</f>
        <v>0</v>
      </c>
      <c r="V120" s="60">
        <f t="shared" si="14"/>
        <v>0</v>
      </c>
      <c r="W120" s="60">
        <f>SUMIFS(Inventory!$L:$L,Inventory!$G:$G,2,Inventory!$J:$J,List!B120)</f>
        <v>0</v>
      </c>
      <c r="X120" s="60">
        <f>SUMIFS(Receive!L:L,Receive!C:C,3,Receive!J:J,List!B120)</f>
        <v>0</v>
      </c>
      <c r="Y120" s="60">
        <f>SUMIFS(Delivery!K:K,Delivery!C:C,3,Delivery!I:I,List!B120)</f>
        <v>0</v>
      </c>
      <c r="Z120" s="60">
        <f t="shared" si="15"/>
        <v>0</v>
      </c>
      <c r="AA120" s="60">
        <f>SUMIFS(Inventory!$L:$L,Inventory!$G:$G,3,Inventory!$J:$J,List!B120)</f>
        <v>0</v>
      </c>
      <c r="AB120" s="60">
        <f>SUMIFS(Receive!L:L,Receive!C:C,4,Receive!J:J,List!B120)</f>
        <v>0</v>
      </c>
      <c r="AC120" s="60">
        <f>SUMIFS(Delivery!K:K,Delivery!C:C,4,Delivery!I:I,List!B120)</f>
        <v>0</v>
      </c>
      <c r="AD120" s="60">
        <f t="shared" si="16"/>
        <v>0</v>
      </c>
      <c r="AE120" s="60">
        <f>SUMIFS(Inventory!$L:$L,Inventory!$G:$G,4,Inventory!$J:$J,List!B120)</f>
        <v>0</v>
      </c>
      <c r="AF120" s="60">
        <f>SUMIFS(Receive!$L:$L,Receive!$C:$C,5,Receive!$J:$J,List!B120)</f>
        <v>0</v>
      </c>
      <c r="AG120" s="60">
        <f>SUMIFS(Delivery!$K:$K,Delivery!$C:$C,5,Delivery!$I:$I,List!B120)</f>
        <v>0</v>
      </c>
      <c r="AH120" s="60">
        <f t="shared" si="17"/>
        <v>0</v>
      </c>
      <c r="AI120" s="60">
        <f>SUMIFS(Inventory!$L:$L,Inventory!$G:$G,5,Inventory!$J:$J,List!B120)</f>
        <v>0</v>
      </c>
      <c r="AJ120" s="60">
        <f>SUMIFS(Receive!$L:$L,Receive!$C:$C,6,Receive!$J:$J,List!B120)</f>
        <v>0</v>
      </c>
      <c r="AK120" s="60">
        <f>SUMIFS(Delivery!$K:$K,Delivery!$C:$C,6,Delivery!$I:$I,List!B120)</f>
        <v>0</v>
      </c>
      <c r="AL120" s="60">
        <f t="shared" si="18"/>
        <v>0</v>
      </c>
      <c r="AM120" s="60">
        <f>SUMIFS(Inventory!$L:$L,Inventory!$G:$G,6,Inventory!$J:$J,List!B120)</f>
        <v>0</v>
      </c>
      <c r="AN120" s="60">
        <f>SUMIFS(Receive!$L:$L,Receive!$C:$C,7,Receive!$J:$J,List!B120)</f>
        <v>0</v>
      </c>
      <c r="AO120" s="60">
        <f>SUMIFS(Delivery!$K:$K,Delivery!$C:$C,7,Delivery!$I:$I,List!B120)</f>
        <v>0</v>
      </c>
      <c r="AP120" s="60">
        <f t="shared" si="19"/>
        <v>0</v>
      </c>
      <c r="AQ120" s="60">
        <f>SUMIFS(Inventory!$L:$L,Inventory!$G:$G,7,Inventory!$J:$J,List!B120)</f>
        <v>0</v>
      </c>
      <c r="AR120" s="60">
        <f>SUMIFS(Receive!$L:$L,Receive!$C:$C,8,Receive!$J:$J,List!B120)</f>
        <v>0</v>
      </c>
      <c r="AS120" s="60">
        <f>SUMIFS(Delivery!$K:$K,Delivery!$C:$C,8,Delivery!$I:$I,List!B120)</f>
        <v>0</v>
      </c>
      <c r="AT120" s="60">
        <f t="shared" si="20"/>
        <v>0</v>
      </c>
      <c r="AU120" s="60">
        <f>SUMIFS(Inventory!$L:$L,Inventory!$G:$G,8,Inventory!$J:$J,List!B120)</f>
        <v>0</v>
      </c>
      <c r="AV120" s="60">
        <f>SUMIFS(Receive!$L:$L,Receive!$C:$C,9,Receive!$J:$J,List!B120)</f>
        <v>0</v>
      </c>
      <c r="AW120" s="60">
        <f>SUMIFS(Delivery!$K:$K,Delivery!$C:$C,9,Delivery!$I:$I,List!B120)</f>
        <v>0</v>
      </c>
      <c r="AX120" s="60">
        <f t="shared" si="21"/>
        <v>0</v>
      </c>
      <c r="AY120" s="60">
        <f>SUMIFS(Inventory!$L:$L,Inventory!$G:$G,9,Inventory!$J:$J,List!B120)</f>
        <v>0</v>
      </c>
      <c r="AZ120" s="60">
        <f>SUMIFS(Receive!$L:$L,Receive!$C:$C,10,Receive!$J:$J,List!B120)</f>
        <v>0</v>
      </c>
      <c r="BA120" s="60">
        <f>SUMIFS(Delivery!$K:$K,Delivery!$C:$C,10,Delivery!$I:$I,List!B120)</f>
        <v>0</v>
      </c>
      <c r="BB120" s="60">
        <f t="shared" si="22"/>
        <v>0</v>
      </c>
      <c r="BC120" s="60">
        <f>SUMIFS(Inventory!$L:$L,Inventory!$G:$G,10,Inventory!$J:$J,List!B120)</f>
        <v>0</v>
      </c>
      <c r="BD120" s="60">
        <f>SUMIFS(Receive!$L:$L,Receive!$C:$C,11,Receive!$J:$J,List!B120)</f>
        <v>0</v>
      </c>
      <c r="BE120" s="60">
        <f>SUMIFS(Delivery!$K:$K,Delivery!$C:$C,11,Delivery!$I:$I,List!B120)</f>
        <v>0</v>
      </c>
      <c r="BF120" s="60">
        <f t="shared" si="23"/>
        <v>0</v>
      </c>
      <c r="BG120" s="60">
        <f>SUMIFS(Inventory!$L:$L,Inventory!$G:$G,11,Inventory!$J:$J,List!B120)</f>
        <v>0</v>
      </c>
      <c r="BH120" s="60">
        <f>SUMIFS(Receive!$L:$L,Receive!$C:$C,12,Receive!$J:$J,List!B120)</f>
        <v>0</v>
      </c>
      <c r="BI120" s="60">
        <f>SUMIFS(Delivery!$K:$K,Delivery!$C:$C,12,Delivery!$I:$I,List!B120)</f>
        <v>0</v>
      </c>
      <c r="BJ120" s="60">
        <f t="shared" si="24"/>
        <v>0</v>
      </c>
      <c r="BK120" s="60">
        <f>SUMIFS(Inventory!$L:$L,Inventory!$G:$G,12,Inventory!$J:$J,List!B120)</f>
        <v>0</v>
      </c>
    </row>
    <row r="121" spans="1:63" x14ac:dyDescent="0.25">
      <c r="A121" s="56">
        <f t="shared" si="25"/>
        <v>120</v>
      </c>
      <c r="B121" s="57" t="s">
        <v>275</v>
      </c>
      <c r="C121" s="58" t="str">
        <f>IFERROR(VLOOKUP(B121,Config!$A:$B,2,0),"")</f>
        <v>PCB Vacuum tooling X4iS Sensor</v>
      </c>
      <c r="D121" s="64">
        <f>E121*'Exchange rate'!$C$2</f>
        <v>20630406.978999998</v>
      </c>
      <c r="E121" s="65">
        <v>889.85</v>
      </c>
      <c r="F121" s="58" t="str">
        <f>IFERROR(VLOOKUP(B121,Config!$A:$D,4,0),"")</f>
        <v>ASM</v>
      </c>
      <c r="G121" s="58" t="str">
        <f>IFERROR(VLOOKUP(B121,Config!$A:$E,5,0),"")</f>
        <v>ASM</v>
      </c>
      <c r="H121" s="58" t="str">
        <f>IFERROR(VLOOKUP(B121,Config!$A:$F,6,0),"")</f>
        <v>03149630-03</v>
      </c>
      <c r="I121" s="58">
        <v>1</v>
      </c>
      <c r="J121" s="58" t="str">
        <f>IFERROR(VLOOKUP(B121,Config!$A:$G,7,),"")</f>
        <v>EA</v>
      </c>
      <c r="K121" s="56" t="s">
        <v>556</v>
      </c>
      <c r="L121" s="59">
        <f>IFERROR(VLOOKUP(B121,Config!$A:$C,3,0),"")</f>
        <v>0</v>
      </c>
      <c r="M121" s="56"/>
      <c r="N121" s="56"/>
      <c r="O121" s="60">
        <f>SUMIFS(Inventory!$L:$L,Inventory!$G:$G,2020.12,Inventory!$J:$J,List!B121)</f>
        <v>6</v>
      </c>
      <c r="P121" s="60">
        <f>SUMIFS(Receive!L:L,Receive!C:C,1,Receive!J:J,List!B121)</f>
        <v>0</v>
      </c>
      <c r="Q121" s="60">
        <f>SUMIFS(Delivery!K:K,Delivery!C:C,1,Delivery!I:I,List!B121)</f>
        <v>0</v>
      </c>
      <c r="R121" s="60">
        <f t="shared" si="13"/>
        <v>6</v>
      </c>
      <c r="S121" s="60">
        <f>SUMIFS(Inventory!$L:$L,Inventory!$G:$G,1,Inventory!$J:$J,List!B121)</f>
        <v>6</v>
      </c>
      <c r="T121" s="60">
        <f>SUMIFS(Receive!L:L,Receive!C:C,2,Receive!J:J,List!B121)</f>
        <v>0</v>
      </c>
      <c r="U121" s="60">
        <f>SUMIFS(Delivery!K:K,Delivery!C:C,2,Delivery!I:I,List!B121)</f>
        <v>0</v>
      </c>
      <c r="V121" s="60">
        <f t="shared" si="14"/>
        <v>6</v>
      </c>
      <c r="W121" s="60">
        <f>SUMIFS(Inventory!$L:$L,Inventory!$G:$G,2,Inventory!$J:$J,List!B121)</f>
        <v>6</v>
      </c>
      <c r="X121" s="60">
        <f>SUMIFS(Receive!L:L,Receive!C:C,3,Receive!J:J,List!B121)</f>
        <v>0</v>
      </c>
      <c r="Y121" s="60">
        <f>SUMIFS(Delivery!K:K,Delivery!C:C,3,Delivery!I:I,List!B121)</f>
        <v>0</v>
      </c>
      <c r="Z121" s="60">
        <f t="shared" si="15"/>
        <v>6</v>
      </c>
      <c r="AA121" s="60">
        <f>SUMIFS(Inventory!$L:$L,Inventory!$G:$G,3,Inventory!$J:$J,List!B121)</f>
        <v>6</v>
      </c>
      <c r="AB121" s="60">
        <f>SUMIFS(Receive!L:L,Receive!C:C,4,Receive!J:J,List!B121)</f>
        <v>0</v>
      </c>
      <c r="AC121" s="60">
        <f>SUMIFS(Delivery!K:K,Delivery!C:C,4,Delivery!I:I,List!B121)</f>
        <v>0</v>
      </c>
      <c r="AD121" s="60">
        <f t="shared" si="16"/>
        <v>6</v>
      </c>
      <c r="AE121" s="60">
        <f>SUMIFS(Inventory!$L:$L,Inventory!$G:$G,4,Inventory!$J:$J,List!B121)</f>
        <v>6</v>
      </c>
      <c r="AF121" s="60">
        <f>SUMIFS(Receive!$L:$L,Receive!$C:$C,5,Receive!$J:$J,List!B121)</f>
        <v>0</v>
      </c>
      <c r="AG121" s="60">
        <f>SUMIFS(Delivery!$K:$K,Delivery!$C:$C,5,Delivery!$I:$I,List!B121)</f>
        <v>0</v>
      </c>
      <c r="AH121" s="60">
        <f t="shared" si="17"/>
        <v>6</v>
      </c>
      <c r="AI121" s="60">
        <f>SUMIFS(Inventory!$L:$L,Inventory!$G:$G,5,Inventory!$J:$J,List!B121)</f>
        <v>6</v>
      </c>
      <c r="AJ121" s="60">
        <f>SUMIFS(Receive!$L:$L,Receive!$C:$C,6,Receive!$J:$J,List!B121)</f>
        <v>0</v>
      </c>
      <c r="AK121" s="60">
        <f>SUMIFS(Delivery!$K:$K,Delivery!$C:$C,6,Delivery!$I:$I,List!B121)</f>
        <v>0</v>
      </c>
      <c r="AL121" s="60">
        <f t="shared" si="18"/>
        <v>6</v>
      </c>
      <c r="AM121" s="60">
        <f>SUMIFS(Inventory!$L:$L,Inventory!$G:$G,6,Inventory!$J:$J,List!B121)</f>
        <v>0</v>
      </c>
      <c r="AN121" s="60">
        <f>SUMIFS(Receive!$L:$L,Receive!$C:$C,7,Receive!$J:$J,List!B121)</f>
        <v>0</v>
      </c>
      <c r="AO121" s="60">
        <f>SUMIFS(Delivery!$K:$K,Delivery!$C:$C,7,Delivery!$I:$I,List!B121)</f>
        <v>0</v>
      </c>
      <c r="AP121" s="60">
        <f t="shared" si="19"/>
        <v>6</v>
      </c>
      <c r="AQ121" s="60">
        <f>SUMIFS(Inventory!$L:$L,Inventory!$G:$G,7,Inventory!$J:$J,List!B121)</f>
        <v>0</v>
      </c>
      <c r="AR121" s="60">
        <f>SUMIFS(Receive!$L:$L,Receive!$C:$C,8,Receive!$J:$J,List!B121)</f>
        <v>0</v>
      </c>
      <c r="AS121" s="60">
        <f>SUMIFS(Delivery!$K:$K,Delivery!$C:$C,8,Delivery!$I:$I,List!B121)</f>
        <v>0</v>
      </c>
      <c r="AT121" s="60">
        <f t="shared" si="20"/>
        <v>6</v>
      </c>
      <c r="AU121" s="60">
        <f>SUMIFS(Inventory!$L:$L,Inventory!$G:$G,8,Inventory!$J:$J,List!B121)</f>
        <v>0</v>
      </c>
      <c r="AV121" s="60">
        <f>SUMIFS(Receive!$L:$L,Receive!$C:$C,9,Receive!$J:$J,List!B121)</f>
        <v>0</v>
      </c>
      <c r="AW121" s="60">
        <f>SUMIFS(Delivery!$K:$K,Delivery!$C:$C,9,Delivery!$I:$I,List!B121)</f>
        <v>0</v>
      </c>
      <c r="AX121" s="60">
        <f t="shared" si="21"/>
        <v>6</v>
      </c>
      <c r="AY121" s="60">
        <f>SUMIFS(Inventory!$L:$L,Inventory!$G:$G,9,Inventory!$J:$J,List!B121)</f>
        <v>0</v>
      </c>
      <c r="AZ121" s="60">
        <f>SUMIFS(Receive!$L:$L,Receive!$C:$C,10,Receive!$J:$J,List!B121)</f>
        <v>0</v>
      </c>
      <c r="BA121" s="60">
        <f>SUMIFS(Delivery!$K:$K,Delivery!$C:$C,10,Delivery!$I:$I,List!B121)</f>
        <v>0</v>
      </c>
      <c r="BB121" s="60">
        <f t="shared" si="22"/>
        <v>6</v>
      </c>
      <c r="BC121" s="60">
        <f>SUMIFS(Inventory!$L:$L,Inventory!$G:$G,10,Inventory!$J:$J,List!B121)</f>
        <v>0</v>
      </c>
      <c r="BD121" s="60">
        <f>SUMIFS(Receive!$L:$L,Receive!$C:$C,11,Receive!$J:$J,List!B121)</f>
        <v>0</v>
      </c>
      <c r="BE121" s="60">
        <f>SUMIFS(Delivery!$K:$K,Delivery!$C:$C,11,Delivery!$I:$I,List!B121)</f>
        <v>0</v>
      </c>
      <c r="BF121" s="60">
        <f t="shared" si="23"/>
        <v>6</v>
      </c>
      <c r="BG121" s="60">
        <f>SUMIFS(Inventory!$L:$L,Inventory!$G:$G,11,Inventory!$J:$J,List!B121)</f>
        <v>0</v>
      </c>
      <c r="BH121" s="60">
        <f>SUMIFS(Receive!$L:$L,Receive!$C:$C,12,Receive!$J:$J,List!B121)</f>
        <v>0</v>
      </c>
      <c r="BI121" s="60">
        <f>SUMIFS(Delivery!$K:$K,Delivery!$C:$C,12,Delivery!$I:$I,List!B121)</f>
        <v>0</v>
      </c>
      <c r="BJ121" s="60">
        <f t="shared" si="24"/>
        <v>6</v>
      </c>
      <c r="BK121" s="60">
        <f>SUMIFS(Inventory!$L:$L,Inventory!$G:$G,12,Inventory!$J:$J,List!B121)</f>
        <v>0</v>
      </c>
    </row>
    <row r="122" spans="1:63" x14ac:dyDescent="0.25">
      <c r="A122" s="56">
        <f t="shared" si="25"/>
        <v>121</v>
      </c>
      <c r="B122" s="57" t="s">
        <v>276</v>
      </c>
      <c r="C122" s="58" t="str">
        <f>IFERROR(VLOOKUP(B122,Config!$A:$B,2,0),"")</f>
        <v>OMRON Photo Sensor</v>
      </c>
      <c r="D122" s="64"/>
      <c r="E122" s="65">
        <f>D122/'Exchange rate'!$C$2</f>
        <v>0</v>
      </c>
      <c r="F122" s="58" t="str">
        <f>IFERROR(VLOOKUP(B122,Config!$A:$D,4,0),"")</f>
        <v>OMRON</v>
      </c>
      <c r="G122" s="58" t="str">
        <f>IFERROR(VLOOKUP(B122,Config!$A:$E,5,0),"")</f>
        <v>OMRON</v>
      </c>
      <c r="H122" s="58" t="str">
        <f>IFERROR(VLOOKUP(B122,Config!$A:$F,6,0),"")</f>
        <v>E3T-SL11</v>
      </c>
      <c r="I122" s="58">
        <v>1</v>
      </c>
      <c r="J122" s="58" t="str">
        <f>IFERROR(VLOOKUP(B122,Config!$A:$G,7,),"")</f>
        <v>EA</v>
      </c>
      <c r="K122" s="56" t="s">
        <v>555</v>
      </c>
      <c r="L122" s="59">
        <f>IFERROR(VLOOKUP(B122,Config!$A:$C,3,0),"")</f>
        <v>0</v>
      </c>
      <c r="M122" s="56"/>
      <c r="N122" s="56"/>
      <c r="O122" s="60">
        <f>SUMIFS(Inventory!$L:$L,Inventory!$G:$G,2020.12,Inventory!$J:$J,List!B122)</f>
        <v>4</v>
      </c>
      <c r="P122" s="60">
        <f>SUMIFS(Receive!L:L,Receive!C:C,1,Receive!J:J,List!B122)</f>
        <v>0</v>
      </c>
      <c r="Q122" s="60">
        <f>SUMIFS(Delivery!K:K,Delivery!C:C,1,Delivery!I:I,List!B122)</f>
        <v>0</v>
      </c>
      <c r="R122" s="60">
        <f t="shared" si="13"/>
        <v>4</v>
      </c>
      <c r="S122" s="60">
        <f>SUMIFS(Inventory!$L:$L,Inventory!$G:$G,1,Inventory!$J:$J,List!B122)</f>
        <v>4</v>
      </c>
      <c r="T122" s="60">
        <f>SUMIFS(Receive!L:L,Receive!C:C,2,Receive!J:J,List!B122)</f>
        <v>0</v>
      </c>
      <c r="U122" s="60">
        <f>SUMIFS(Delivery!K:K,Delivery!C:C,2,Delivery!I:I,List!B122)</f>
        <v>0</v>
      </c>
      <c r="V122" s="60">
        <f t="shared" si="14"/>
        <v>4</v>
      </c>
      <c r="W122" s="60">
        <f>SUMIFS(Inventory!$L:$L,Inventory!$G:$G,2,Inventory!$J:$J,List!B122)</f>
        <v>4</v>
      </c>
      <c r="X122" s="60">
        <f>SUMIFS(Receive!L:L,Receive!C:C,3,Receive!J:J,List!B122)</f>
        <v>0</v>
      </c>
      <c r="Y122" s="60">
        <f>SUMIFS(Delivery!K:K,Delivery!C:C,3,Delivery!I:I,List!B122)</f>
        <v>0</v>
      </c>
      <c r="Z122" s="60">
        <f t="shared" si="15"/>
        <v>4</v>
      </c>
      <c r="AA122" s="60">
        <f>SUMIFS(Inventory!$L:$L,Inventory!$G:$G,3,Inventory!$J:$J,List!B122)</f>
        <v>4</v>
      </c>
      <c r="AB122" s="60">
        <f>SUMIFS(Receive!L:L,Receive!C:C,4,Receive!J:J,List!B122)</f>
        <v>0</v>
      </c>
      <c r="AC122" s="60">
        <f>SUMIFS(Delivery!K:K,Delivery!C:C,4,Delivery!I:I,List!B122)</f>
        <v>0</v>
      </c>
      <c r="AD122" s="60">
        <f t="shared" si="16"/>
        <v>4</v>
      </c>
      <c r="AE122" s="60">
        <f>SUMIFS(Inventory!$L:$L,Inventory!$G:$G,4,Inventory!$J:$J,List!B122)</f>
        <v>4</v>
      </c>
      <c r="AF122" s="60">
        <f>SUMIFS(Receive!$L:$L,Receive!$C:$C,5,Receive!$J:$J,List!B122)</f>
        <v>0</v>
      </c>
      <c r="AG122" s="60">
        <f>SUMIFS(Delivery!$K:$K,Delivery!$C:$C,5,Delivery!$I:$I,List!B122)</f>
        <v>0</v>
      </c>
      <c r="AH122" s="60">
        <f t="shared" si="17"/>
        <v>4</v>
      </c>
      <c r="AI122" s="60">
        <f>SUMIFS(Inventory!$L:$L,Inventory!$G:$G,5,Inventory!$J:$J,List!B122)</f>
        <v>4</v>
      </c>
      <c r="AJ122" s="60">
        <f>SUMIFS(Receive!$L:$L,Receive!$C:$C,6,Receive!$J:$J,List!B122)</f>
        <v>0</v>
      </c>
      <c r="AK122" s="60">
        <f>SUMIFS(Delivery!$K:$K,Delivery!$C:$C,6,Delivery!$I:$I,List!B122)</f>
        <v>0</v>
      </c>
      <c r="AL122" s="60">
        <f t="shared" si="18"/>
        <v>4</v>
      </c>
      <c r="AM122" s="60">
        <f>SUMIFS(Inventory!$L:$L,Inventory!$G:$G,6,Inventory!$J:$J,List!B122)</f>
        <v>0</v>
      </c>
      <c r="AN122" s="60">
        <f>SUMIFS(Receive!$L:$L,Receive!$C:$C,7,Receive!$J:$J,List!B122)</f>
        <v>0</v>
      </c>
      <c r="AO122" s="60">
        <f>SUMIFS(Delivery!$K:$K,Delivery!$C:$C,7,Delivery!$I:$I,List!B122)</f>
        <v>0</v>
      </c>
      <c r="AP122" s="60">
        <f t="shared" si="19"/>
        <v>4</v>
      </c>
      <c r="AQ122" s="60">
        <f>SUMIFS(Inventory!$L:$L,Inventory!$G:$G,7,Inventory!$J:$J,List!B122)</f>
        <v>0</v>
      </c>
      <c r="AR122" s="60">
        <f>SUMIFS(Receive!$L:$L,Receive!$C:$C,8,Receive!$J:$J,List!B122)</f>
        <v>0</v>
      </c>
      <c r="AS122" s="60">
        <f>SUMIFS(Delivery!$K:$K,Delivery!$C:$C,8,Delivery!$I:$I,List!B122)</f>
        <v>0</v>
      </c>
      <c r="AT122" s="60">
        <f t="shared" si="20"/>
        <v>4</v>
      </c>
      <c r="AU122" s="60">
        <f>SUMIFS(Inventory!$L:$L,Inventory!$G:$G,8,Inventory!$J:$J,List!B122)</f>
        <v>0</v>
      </c>
      <c r="AV122" s="60">
        <f>SUMIFS(Receive!$L:$L,Receive!$C:$C,9,Receive!$J:$J,List!B122)</f>
        <v>0</v>
      </c>
      <c r="AW122" s="60">
        <f>SUMIFS(Delivery!$K:$K,Delivery!$C:$C,9,Delivery!$I:$I,List!B122)</f>
        <v>0</v>
      </c>
      <c r="AX122" s="60">
        <f t="shared" si="21"/>
        <v>4</v>
      </c>
      <c r="AY122" s="60">
        <f>SUMIFS(Inventory!$L:$L,Inventory!$G:$G,9,Inventory!$J:$J,List!B122)</f>
        <v>0</v>
      </c>
      <c r="AZ122" s="60">
        <f>SUMIFS(Receive!$L:$L,Receive!$C:$C,10,Receive!$J:$J,List!B122)</f>
        <v>0</v>
      </c>
      <c r="BA122" s="60">
        <f>SUMIFS(Delivery!$K:$K,Delivery!$C:$C,10,Delivery!$I:$I,List!B122)</f>
        <v>0</v>
      </c>
      <c r="BB122" s="60">
        <f t="shared" si="22"/>
        <v>4</v>
      </c>
      <c r="BC122" s="60">
        <f>SUMIFS(Inventory!$L:$L,Inventory!$G:$G,10,Inventory!$J:$J,List!B122)</f>
        <v>0</v>
      </c>
      <c r="BD122" s="60">
        <f>SUMIFS(Receive!$L:$L,Receive!$C:$C,11,Receive!$J:$J,List!B122)</f>
        <v>0</v>
      </c>
      <c r="BE122" s="60">
        <f>SUMIFS(Delivery!$K:$K,Delivery!$C:$C,11,Delivery!$I:$I,List!B122)</f>
        <v>0</v>
      </c>
      <c r="BF122" s="60">
        <f t="shared" si="23"/>
        <v>4</v>
      </c>
      <c r="BG122" s="60">
        <f>SUMIFS(Inventory!$L:$L,Inventory!$G:$G,11,Inventory!$J:$J,List!B122)</f>
        <v>0</v>
      </c>
      <c r="BH122" s="60">
        <f>SUMIFS(Receive!$L:$L,Receive!$C:$C,12,Receive!$J:$J,List!B122)</f>
        <v>0</v>
      </c>
      <c r="BI122" s="60">
        <f>SUMIFS(Delivery!$K:$K,Delivery!$C:$C,12,Delivery!$I:$I,List!B122)</f>
        <v>0</v>
      </c>
      <c r="BJ122" s="60">
        <f t="shared" si="24"/>
        <v>4</v>
      </c>
      <c r="BK122" s="60">
        <f>SUMIFS(Inventory!$L:$L,Inventory!$G:$G,12,Inventory!$J:$J,List!B122)</f>
        <v>0</v>
      </c>
    </row>
    <row r="123" spans="1:63" x14ac:dyDescent="0.25">
      <c r="A123" s="56">
        <f t="shared" si="25"/>
        <v>122</v>
      </c>
      <c r="B123" s="57" t="s">
        <v>277</v>
      </c>
      <c r="C123" s="58" t="str">
        <f>IFERROR(VLOOKUP(B123,Config!$A:$B,2,0),"")</f>
        <v>Cảm biến hành trình xylanh D-A93</v>
      </c>
      <c r="D123" s="64"/>
      <c r="E123" s="65">
        <f>D123/'Exchange rate'!$C$2</f>
        <v>0</v>
      </c>
      <c r="F123" s="58" t="str">
        <f>IFERROR(VLOOKUP(B123,Config!$A:$D,4,0),"")</f>
        <v>SMC</v>
      </c>
      <c r="G123" s="58" t="str">
        <f>IFERROR(VLOOKUP(B123,Config!$A:$E,5,0),"")</f>
        <v>SMC</v>
      </c>
      <c r="H123" s="58" t="str">
        <f>IFERROR(VLOOKUP(B123,Config!$A:$F,6,0),"")</f>
        <v>D-A93</v>
      </c>
      <c r="I123" s="58">
        <v>1</v>
      </c>
      <c r="J123" s="58" t="str">
        <f>IFERROR(VLOOKUP(B123,Config!$A:$G,7,),"")</f>
        <v>EA</v>
      </c>
      <c r="K123" s="56" t="s">
        <v>555</v>
      </c>
      <c r="L123" s="59">
        <f>IFERROR(VLOOKUP(B123,Config!$A:$C,3,0),"")</f>
        <v>0</v>
      </c>
      <c r="M123" s="56"/>
      <c r="N123" s="56"/>
      <c r="O123" s="60">
        <f>SUMIFS(Inventory!$L:$L,Inventory!$G:$G,2020.12,Inventory!$J:$J,List!B123)</f>
        <v>6</v>
      </c>
      <c r="P123" s="60">
        <f>SUMIFS(Receive!L:L,Receive!C:C,1,Receive!J:J,List!B123)</f>
        <v>0</v>
      </c>
      <c r="Q123" s="60">
        <f>SUMIFS(Delivery!K:K,Delivery!C:C,1,Delivery!I:I,List!B123)</f>
        <v>0</v>
      </c>
      <c r="R123" s="60">
        <f t="shared" si="13"/>
        <v>6</v>
      </c>
      <c r="S123" s="60">
        <f>SUMIFS(Inventory!$L:$L,Inventory!$G:$G,1,Inventory!$J:$J,List!B123)</f>
        <v>6</v>
      </c>
      <c r="T123" s="60">
        <f>SUMIFS(Receive!L:L,Receive!C:C,2,Receive!J:J,List!B123)</f>
        <v>0</v>
      </c>
      <c r="U123" s="60">
        <f>SUMIFS(Delivery!K:K,Delivery!C:C,2,Delivery!I:I,List!B123)</f>
        <v>0</v>
      </c>
      <c r="V123" s="60">
        <f t="shared" si="14"/>
        <v>6</v>
      </c>
      <c r="W123" s="60">
        <f>SUMIFS(Inventory!$L:$L,Inventory!$G:$G,2,Inventory!$J:$J,List!B123)</f>
        <v>6</v>
      </c>
      <c r="X123" s="60">
        <f>SUMIFS(Receive!L:L,Receive!C:C,3,Receive!J:J,List!B123)</f>
        <v>0</v>
      </c>
      <c r="Y123" s="60">
        <f>SUMIFS(Delivery!K:K,Delivery!C:C,3,Delivery!I:I,List!B123)</f>
        <v>0</v>
      </c>
      <c r="Z123" s="60">
        <f t="shared" si="15"/>
        <v>6</v>
      </c>
      <c r="AA123" s="60">
        <f>SUMIFS(Inventory!$L:$L,Inventory!$G:$G,3,Inventory!$J:$J,List!B123)</f>
        <v>6</v>
      </c>
      <c r="AB123" s="60">
        <f>SUMIFS(Receive!L:L,Receive!C:C,4,Receive!J:J,List!B123)</f>
        <v>0</v>
      </c>
      <c r="AC123" s="60">
        <f>SUMIFS(Delivery!K:K,Delivery!C:C,4,Delivery!I:I,List!B123)</f>
        <v>0</v>
      </c>
      <c r="AD123" s="60">
        <f t="shared" si="16"/>
        <v>6</v>
      </c>
      <c r="AE123" s="60">
        <f>SUMIFS(Inventory!$L:$L,Inventory!$G:$G,4,Inventory!$J:$J,List!B123)</f>
        <v>6</v>
      </c>
      <c r="AF123" s="60">
        <f>SUMIFS(Receive!$L:$L,Receive!$C:$C,5,Receive!$J:$J,List!B123)</f>
        <v>0</v>
      </c>
      <c r="AG123" s="60">
        <f>SUMIFS(Delivery!$K:$K,Delivery!$C:$C,5,Delivery!$I:$I,List!B123)</f>
        <v>0</v>
      </c>
      <c r="AH123" s="60">
        <f t="shared" si="17"/>
        <v>6</v>
      </c>
      <c r="AI123" s="60">
        <f>SUMIFS(Inventory!$L:$L,Inventory!$G:$G,5,Inventory!$J:$J,List!B123)</f>
        <v>6</v>
      </c>
      <c r="AJ123" s="60">
        <f>SUMIFS(Receive!$L:$L,Receive!$C:$C,6,Receive!$J:$J,List!B123)</f>
        <v>0</v>
      </c>
      <c r="AK123" s="60">
        <f>SUMIFS(Delivery!$K:$K,Delivery!$C:$C,6,Delivery!$I:$I,List!B123)</f>
        <v>0</v>
      </c>
      <c r="AL123" s="60">
        <f t="shared" si="18"/>
        <v>6</v>
      </c>
      <c r="AM123" s="60">
        <f>SUMIFS(Inventory!$L:$L,Inventory!$G:$G,6,Inventory!$J:$J,List!B123)</f>
        <v>0</v>
      </c>
      <c r="AN123" s="60">
        <f>SUMIFS(Receive!$L:$L,Receive!$C:$C,7,Receive!$J:$J,List!B123)</f>
        <v>0</v>
      </c>
      <c r="AO123" s="60">
        <f>SUMIFS(Delivery!$K:$K,Delivery!$C:$C,7,Delivery!$I:$I,List!B123)</f>
        <v>0</v>
      </c>
      <c r="AP123" s="60">
        <f t="shared" si="19"/>
        <v>6</v>
      </c>
      <c r="AQ123" s="60">
        <f>SUMIFS(Inventory!$L:$L,Inventory!$G:$G,7,Inventory!$J:$J,List!B123)</f>
        <v>0</v>
      </c>
      <c r="AR123" s="60">
        <f>SUMIFS(Receive!$L:$L,Receive!$C:$C,8,Receive!$J:$J,List!B123)</f>
        <v>0</v>
      </c>
      <c r="AS123" s="60">
        <f>SUMIFS(Delivery!$K:$K,Delivery!$C:$C,8,Delivery!$I:$I,List!B123)</f>
        <v>0</v>
      </c>
      <c r="AT123" s="60">
        <f t="shared" si="20"/>
        <v>6</v>
      </c>
      <c r="AU123" s="60">
        <f>SUMIFS(Inventory!$L:$L,Inventory!$G:$G,8,Inventory!$J:$J,List!B123)</f>
        <v>0</v>
      </c>
      <c r="AV123" s="60">
        <f>SUMIFS(Receive!$L:$L,Receive!$C:$C,9,Receive!$J:$J,List!B123)</f>
        <v>0</v>
      </c>
      <c r="AW123" s="60">
        <f>SUMIFS(Delivery!$K:$K,Delivery!$C:$C,9,Delivery!$I:$I,List!B123)</f>
        <v>0</v>
      </c>
      <c r="AX123" s="60">
        <f t="shared" si="21"/>
        <v>6</v>
      </c>
      <c r="AY123" s="60">
        <f>SUMIFS(Inventory!$L:$L,Inventory!$G:$G,9,Inventory!$J:$J,List!B123)</f>
        <v>0</v>
      </c>
      <c r="AZ123" s="60">
        <f>SUMIFS(Receive!$L:$L,Receive!$C:$C,10,Receive!$J:$J,List!B123)</f>
        <v>0</v>
      </c>
      <c r="BA123" s="60">
        <f>SUMIFS(Delivery!$K:$K,Delivery!$C:$C,10,Delivery!$I:$I,List!B123)</f>
        <v>0</v>
      </c>
      <c r="BB123" s="60">
        <f t="shared" si="22"/>
        <v>6</v>
      </c>
      <c r="BC123" s="60">
        <f>SUMIFS(Inventory!$L:$L,Inventory!$G:$G,10,Inventory!$J:$J,List!B123)</f>
        <v>0</v>
      </c>
      <c r="BD123" s="60">
        <f>SUMIFS(Receive!$L:$L,Receive!$C:$C,11,Receive!$J:$J,List!B123)</f>
        <v>0</v>
      </c>
      <c r="BE123" s="60">
        <f>SUMIFS(Delivery!$K:$K,Delivery!$C:$C,11,Delivery!$I:$I,List!B123)</f>
        <v>0</v>
      </c>
      <c r="BF123" s="60">
        <f t="shared" si="23"/>
        <v>6</v>
      </c>
      <c r="BG123" s="60">
        <f>SUMIFS(Inventory!$L:$L,Inventory!$G:$G,11,Inventory!$J:$J,List!B123)</f>
        <v>0</v>
      </c>
      <c r="BH123" s="60">
        <f>SUMIFS(Receive!$L:$L,Receive!$C:$C,12,Receive!$J:$J,List!B123)</f>
        <v>0</v>
      </c>
      <c r="BI123" s="60">
        <f>SUMIFS(Delivery!$K:$K,Delivery!$C:$C,12,Delivery!$I:$I,List!B123)</f>
        <v>0</v>
      </c>
      <c r="BJ123" s="60">
        <f t="shared" si="24"/>
        <v>6</v>
      </c>
      <c r="BK123" s="60">
        <f>SUMIFS(Inventory!$L:$L,Inventory!$G:$G,12,Inventory!$J:$J,List!B123)</f>
        <v>0</v>
      </c>
    </row>
    <row r="124" spans="1:63" x14ac:dyDescent="0.25">
      <c r="A124" s="56">
        <f t="shared" si="25"/>
        <v>123</v>
      </c>
      <c r="B124" s="57" t="s">
        <v>460</v>
      </c>
      <c r="C124" s="58" t="str">
        <f>IFERROR(VLOOKUP(B124,Config!$A:$B,2,0),"")</f>
        <v>Photo sensor</v>
      </c>
      <c r="D124" s="64"/>
      <c r="E124" s="65">
        <f>D124/'Exchange rate'!$C$2</f>
        <v>0</v>
      </c>
      <c r="F124" s="58" t="str">
        <f>IFERROR(VLOOKUP(B124,Config!$A:$D,4,0),"")</f>
        <v>OMRON</v>
      </c>
      <c r="G124" s="58" t="str">
        <f>IFERROR(VLOOKUP(B124,Config!$A:$E,5,0),"")</f>
        <v>OMRON</v>
      </c>
      <c r="H124" s="58" t="str">
        <f>IFERROR(VLOOKUP(B124,Config!$A:$F,6,0),"")</f>
        <v>E3S-LS3N</v>
      </c>
      <c r="I124" s="58">
        <v>1</v>
      </c>
      <c r="J124" s="58" t="str">
        <f>IFERROR(VLOOKUP(B124,Config!$A:$G,7,),"")</f>
        <v>EA</v>
      </c>
      <c r="K124" s="56" t="s">
        <v>555</v>
      </c>
      <c r="L124" s="59">
        <f>IFERROR(VLOOKUP(B124,Config!$A:$C,3,0),"")</f>
        <v>0</v>
      </c>
      <c r="M124" s="56"/>
      <c r="N124" s="56"/>
      <c r="O124" s="60">
        <f>SUMIFS(Inventory!$L:$L,Inventory!$G:$G,2020.12,Inventory!$J:$J,List!B124)</f>
        <v>4</v>
      </c>
      <c r="P124" s="60">
        <f>SUMIFS(Receive!L:L,Receive!C:C,1,Receive!J:J,List!B124)</f>
        <v>0</v>
      </c>
      <c r="Q124" s="60">
        <f>SUMIFS(Delivery!K:K,Delivery!C:C,1,Delivery!I:I,List!B124)</f>
        <v>0</v>
      </c>
      <c r="R124" s="60">
        <f t="shared" si="13"/>
        <v>4</v>
      </c>
      <c r="S124" s="60">
        <f>SUMIFS(Inventory!$L:$L,Inventory!$G:$G,1,Inventory!$J:$J,List!B124)</f>
        <v>4</v>
      </c>
      <c r="T124" s="60">
        <f>SUMIFS(Receive!L:L,Receive!C:C,2,Receive!J:J,List!B124)</f>
        <v>0</v>
      </c>
      <c r="U124" s="60">
        <f>SUMIFS(Delivery!K:K,Delivery!C:C,2,Delivery!I:I,List!B124)</f>
        <v>0</v>
      </c>
      <c r="V124" s="60">
        <f t="shared" si="14"/>
        <v>4</v>
      </c>
      <c r="W124" s="60">
        <f>SUMIFS(Inventory!$L:$L,Inventory!$G:$G,2,Inventory!$J:$J,List!B124)</f>
        <v>4</v>
      </c>
      <c r="X124" s="60">
        <f>SUMIFS(Receive!L:L,Receive!C:C,3,Receive!J:J,List!B124)</f>
        <v>0</v>
      </c>
      <c r="Y124" s="60">
        <f>SUMIFS(Delivery!K:K,Delivery!C:C,3,Delivery!I:I,List!B124)</f>
        <v>0</v>
      </c>
      <c r="Z124" s="60">
        <f t="shared" si="15"/>
        <v>4</v>
      </c>
      <c r="AA124" s="60">
        <f>SUMIFS(Inventory!$L:$L,Inventory!$G:$G,3,Inventory!$J:$J,List!B124)</f>
        <v>4</v>
      </c>
      <c r="AB124" s="60">
        <f>SUMIFS(Receive!L:L,Receive!C:C,4,Receive!J:J,List!B124)</f>
        <v>0</v>
      </c>
      <c r="AC124" s="60">
        <f>SUMIFS(Delivery!K:K,Delivery!C:C,4,Delivery!I:I,List!B124)</f>
        <v>0</v>
      </c>
      <c r="AD124" s="60">
        <f t="shared" si="16"/>
        <v>4</v>
      </c>
      <c r="AE124" s="60">
        <f>SUMIFS(Inventory!$L:$L,Inventory!$G:$G,4,Inventory!$J:$J,List!B124)</f>
        <v>4</v>
      </c>
      <c r="AF124" s="60">
        <f>SUMIFS(Receive!$L:$L,Receive!$C:$C,5,Receive!$J:$J,List!B124)</f>
        <v>0</v>
      </c>
      <c r="AG124" s="60">
        <f>SUMIFS(Delivery!$K:$K,Delivery!$C:$C,5,Delivery!$I:$I,List!B124)</f>
        <v>0</v>
      </c>
      <c r="AH124" s="60">
        <f t="shared" si="17"/>
        <v>4</v>
      </c>
      <c r="AI124" s="60">
        <f>SUMIFS(Inventory!$L:$L,Inventory!$G:$G,5,Inventory!$J:$J,List!B124)</f>
        <v>4</v>
      </c>
      <c r="AJ124" s="60">
        <f>SUMIFS(Receive!$L:$L,Receive!$C:$C,6,Receive!$J:$J,List!B124)</f>
        <v>0</v>
      </c>
      <c r="AK124" s="60">
        <f>SUMIFS(Delivery!$K:$K,Delivery!$C:$C,6,Delivery!$I:$I,List!B124)</f>
        <v>0</v>
      </c>
      <c r="AL124" s="60">
        <f t="shared" si="18"/>
        <v>4</v>
      </c>
      <c r="AM124" s="60">
        <f>SUMIFS(Inventory!$L:$L,Inventory!$G:$G,6,Inventory!$J:$J,List!B124)</f>
        <v>0</v>
      </c>
      <c r="AN124" s="60">
        <f>SUMIFS(Receive!$L:$L,Receive!$C:$C,7,Receive!$J:$J,List!B124)</f>
        <v>0</v>
      </c>
      <c r="AO124" s="60">
        <f>SUMIFS(Delivery!$K:$K,Delivery!$C:$C,7,Delivery!$I:$I,List!B124)</f>
        <v>0</v>
      </c>
      <c r="AP124" s="60">
        <f t="shared" si="19"/>
        <v>4</v>
      </c>
      <c r="AQ124" s="60">
        <f>SUMIFS(Inventory!$L:$L,Inventory!$G:$G,7,Inventory!$J:$J,List!B124)</f>
        <v>0</v>
      </c>
      <c r="AR124" s="60">
        <f>SUMIFS(Receive!$L:$L,Receive!$C:$C,8,Receive!$J:$J,List!B124)</f>
        <v>0</v>
      </c>
      <c r="AS124" s="60">
        <f>SUMIFS(Delivery!$K:$K,Delivery!$C:$C,8,Delivery!$I:$I,List!B124)</f>
        <v>0</v>
      </c>
      <c r="AT124" s="60">
        <f t="shared" si="20"/>
        <v>4</v>
      </c>
      <c r="AU124" s="60">
        <f>SUMIFS(Inventory!$L:$L,Inventory!$G:$G,8,Inventory!$J:$J,List!B124)</f>
        <v>0</v>
      </c>
      <c r="AV124" s="60">
        <f>SUMIFS(Receive!$L:$L,Receive!$C:$C,9,Receive!$J:$J,List!B124)</f>
        <v>0</v>
      </c>
      <c r="AW124" s="60">
        <f>SUMIFS(Delivery!$K:$K,Delivery!$C:$C,9,Delivery!$I:$I,List!B124)</f>
        <v>0</v>
      </c>
      <c r="AX124" s="60">
        <f t="shared" si="21"/>
        <v>4</v>
      </c>
      <c r="AY124" s="60">
        <f>SUMIFS(Inventory!$L:$L,Inventory!$G:$G,9,Inventory!$J:$J,List!B124)</f>
        <v>0</v>
      </c>
      <c r="AZ124" s="60">
        <f>SUMIFS(Receive!$L:$L,Receive!$C:$C,10,Receive!$J:$J,List!B124)</f>
        <v>0</v>
      </c>
      <c r="BA124" s="60">
        <f>SUMIFS(Delivery!$K:$K,Delivery!$C:$C,10,Delivery!$I:$I,List!B124)</f>
        <v>0</v>
      </c>
      <c r="BB124" s="60">
        <f t="shared" si="22"/>
        <v>4</v>
      </c>
      <c r="BC124" s="60">
        <f>SUMIFS(Inventory!$L:$L,Inventory!$G:$G,10,Inventory!$J:$J,List!B124)</f>
        <v>0</v>
      </c>
      <c r="BD124" s="60">
        <f>SUMIFS(Receive!$L:$L,Receive!$C:$C,11,Receive!$J:$J,List!B124)</f>
        <v>0</v>
      </c>
      <c r="BE124" s="60">
        <f>SUMIFS(Delivery!$K:$K,Delivery!$C:$C,11,Delivery!$I:$I,List!B124)</f>
        <v>0</v>
      </c>
      <c r="BF124" s="60">
        <f t="shared" si="23"/>
        <v>4</v>
      </c>
      <c r="BG124" s="60">
        <f>SUMIFS(Inventory!$L:$L,Inventory!$G:$G,11,Inventory!$J:$J,List!B124)</f>
        <v>0</v>
      </c>
      <c r="BH124" s="60">
        <f>SUMIFS(Receive!$L:$L,Receive!$C:$C,12,Receive!$J:$J,List!B124)</f>
        <v>0</v>
      </c>
      <c r="BI124" s="60">
        <f>SUMIFS(Delivery!$K:$K,Delivery!$C:$C,12,Delivery!$I:$I,List!B124)</f>
        <v>0</v>
      </c>
      <c r="BJ124" s="60">
        <f t="shared" si="24"/>
        <v>4</v>
      </c>
      <c r="BK124" s="60">
        <f>SUMIFS(Inventory!$L:$L,Inventory!$G:$G,12,Inventory!$J:$J,List!B124)</f>
        <v>0</v>
      </c>
    </row>
    <row r="125" spans="1:63" x14ac:dyDescent="0.25">
      <c r="A125" s="56">
        <f t="shared" si="25"/>
        <v>124</v>
      </c>
      <c r="B125" s="57" t="s">
        <v>278</v>
      </c>
      <c r="C125" s="58" t="str">
        <f>IFERROR(VLOOKUP(B125,Config!$A:$B,2,0),"")</f>
        <v xml:space="preserve"> Photo Sensor AUTONICS MFR</v>
      </c>
      <c r="D125" s="64"/>
      <c r="E125" s="65">
        <f>D125/'Exchange rate'!$C$2</f>
        <v>0</v>
      </c>
      <c r="F125" s="58" t="str">
        <f>IFERROR(VLOOKUP(B125,Config!$A:$D,4,0),"")</f>
        <v>AUTONICS</v>
      </c>
      <c r="G125" s="58" t="str">
        <f>IFERROR(VLOOKUP(B125,Config!$A:$E,5,0),"")</f>
        <v>AUTONICS</v>
      </c>
      <c r="H125" s="58" t="str">
        <f>IFERROR(VLOOKUP(B125,Config!$A:$F,6,0),"")</f>
        <v>BID3M-TDT1</v>
      </c>
      <c r="I125" s="58">
        <v>1</v>
      </c>
      <c r="J125" s="58" t="str">
        <f>IFERROR(VLOOKUP(B125,Config!$A:$G,7,),"")</f>
        <v>EA</v>
      </c>
      <c r="K125" s="56" t="s">
        <v>555</v>
      </c>
      <c r="L125" s="59">
        <f>IFERROR(VLOOKUP(B125,Config!$A:$C,3,0),"")</f>
        <v>0</v>
      </c>
      <c r="M125" s="56"/>
      <c r="N125" s="56"/>
      <c r="O125" s="60">
        <f>SUMIFS(Inventory!$L:$L,Inventory!$G:$G,2020.12,Inventory!$J:$J,List!B125)</f>
        <v>1</v>
      </c>
      <c r="P125" s="60">
        <f>SUMIFS(Receive!L:L,Receive!C:C,1,Receive!J:J,List!B125)</f>
        <v>0</v>
      </c>
      <c r="Q125" s="60">
        <f>SUMIFS(Delivery!K:K,Delivery!C:C,1,Delivery!I:I,List!B125)</f>
        <v>0</v>
      </c>
      <c r="R125" s="60">
        <f t="shared" si="13"/>
        <v>1</v>
      </c>
      <c r="S125" s="60">
        <f>SUMIFS(Inventory!$L:$L,Inventory!$G:$G,1,Inventory!$J:$J,List!B125)</f>
        <v>1</v>
      </c>
      <c r="T125" s="60">
        <f>SUMIFS(Receive!L:L,Receive!C:C,2,Receive!J:J,List!B125)</f>
        <v>0</v>
      </c>
      <c r="U125" s="60">
        <f>SUMIFS(Delivery!K:K,Delivery!C:C,2,Delivery!I:I,List!B125)</f>
        <v>0</v>
      </c>
      <c r="V125" s="60">
        <f t="shared" si="14"/>
        <v>1</v>
      </c>
      <c r="W125" s="60">
        <f>SUMIFS(Inventory!$L:$L,Inventory!$G:$G,2,Inventory!$J:$J,List!B125)</f>
        <v>1</v>
      </c>
      <c r="X125" s="60">
        <f>SUMIFS(Receive!L:L,Receive!C:C,3,Receive!J:J,List!B125)</f>
        <v>0</v>
      </c>
      <c r="Y125" s="60">
        <f>SUMIFS(Delivery!K:K,Delivery!C:C,3,Delivery!I:I,List!B125)</f>
        <v>0</v>
      </c>
      <c r="Z125" s="60">
        <f t="shared" si="15"/>
        <v>1</v>
      </c>
      <c r="AA125" s="60">
        <f>SUMIFS(Inventory!$L:$L,Inventory!$G:$G,3,Inventory!$J:$J,List!B125)</f>
        <v>1</v>
      </c>
      <c r="AB125" s="60">
        <f>SUMIFS(Receive!L:L,Receive!C:C,4,Receive!J:J,List!B125)</f>
        <v>0</v>
      </c>
      <c r="AC125" s="60">
        <f>SUMIFS(Delivery!K:K,Delivery!C:C,4,Delivery!I:I,List!B125)</f>
        <v>0</v>
      </c>
      <c r="AD125" s="60">
        <f t="shared" si="16"/>
        <v>1</v>
      </c>
      <c r="AE125" s="60">
        <f>SUMIFS(Inventory!$L:$L,Inventory!$G:$G,4,Inventory!$J:$J,List!B125)</f>
        <v>1</v>
      </c>
      <c r="AF125" s="60">
        <f>SUMIFS(Receive!$L:$L,Receive!$C:$C,5,Receive!$J:$J,List!B125)</f>
        <v>0</v>
      </c>
      <c r="AG125" s="60">
        <f>SUMIFS(Delivery!$K:$K,Delivery!$C:$C,5,Delivery!$I:$I,List!B125)</f>
        <v>0</v>
      </c>
      <c r="AH125" s="60">
        <f t="shared" si="17"/>
        <v>1</v>
      </c>
      <c r="AI125" s="60">
        <f>SUMIFS(Inventory!$L:$L,Inventory!$G:$G,5,Inventory!$J:$J,List!B125)</f>
        <v>1</v>
      </c>
      <c r="AJ125" s="60">
        <f>SUMIFS(Receive!$L:$L,Receive!$C:$C,6,Receive!$J:$J,List!B125)</f>
        <v>0</v>
      </c>
      <c r="AK125" s="60">
        <f>SUMIFS(Delivery!$K:$K,Delivery!$C:$C,6,Delivery!$I:$I,List!B125)</f>
        <v>0</v>
      </c>
      <c r="AL125" s="60">
        <f t="shared" si="18"/>
        <v>1</v>
      </c>
      <c r="AM125" s="60">
        <f>SUMIFS(Inventory!$L:$L,Inventory!$G:$G,6,Inventory!$J:$J,List!B125)</f>
        <v>0</v>
      </c>
      <c r="AN125" s="60">
        <f>SUMIFS(Receive!$L:$L,Receive!$C:$C,7,Receive!$J:$J,List!B125)</f>
        <v>0</v>
      </c>
      <c r="AO125" s="60">
        <f>SUMIFS(Delivery!$K:$K,Delivery!$C:$C,7,Delivery!$I:$I,List!B125)</f>
        <v>0</v>
      </c>
      <c r="AP125" s="60">
        <f t="shared" si="19"/>
        <v>1</v>
      </c>
      <c r="AQ125" s="60">
        <f>SUMIFS(Inventory!$L:$L,Inventory!$G:$G,7,Inventory!$J:$J,List!B125)</f>
        <v>0</v>
      </c>
      <c r="AR125" s="60">
        <f>SUMIFS(Receive!$L:$L,Receive!$C:$C,8,Receive!$J:$J,List!B125)</f>
        <v>0</v>
      </c>
      <c r="AS125" s="60">
        <f>SUMIFS(Delivery!$K:$K,Delivery!$C:$C,8,Delivery!$I:$I,List!B125)</f>
        <v>0</v>
      </c>
      <c r="AT125" s="60">
        <f t="shared" si="20"/>
        <v>1</v>
      </c>
      <c r="AU125" s="60">
        <f>SUMIFS(Inventory!$L:$L,Inventory!$G:$G,8,Inventory!$J:$J,List!B125)</f>
        <v>0</v>
      </c>
      <c r="AV125" s="60">
        <f>SUMIFS(Receive!$L:$L,Receive!$C:$C,9,Receive!$J:$J,List!B125)</f>
        <v>0</v>
      </c>
      <c r="AW125" s="60">
        <f>SUMIFS(Delivery!$K:$K,Delivery!$C:$C,9,Delivery!$I:$I,List!B125)</f>
        <v>0</v>
      </c>
      <c r="AX125" s="60">
        <f t="shared" si="21"/>
        <v>1</v>
      </c>
      <c r="AY125" s="60">
        <f>SUMIFS(Inventory!$L:$L,Inventory!$G:$G,9,Inventory!$J:$J,List!B125)</f>
        <v>0</v>
      </c>
      <c r="AZ125" s="60">
        <f>SUMIFS(Receive!$L:$L,Receive!$C:$C,10,Receive!$J:$J,List!B125)</f>
        <v>0</v>
      </c>
      <c r="BA125" s="60">
        <f>SUMIFS(Delivery!$K:$K,Delivery!$C:$C,10,Delivery!$I:$I,List!B125)</f>
        <v>0</v>
      </c>
      <c r="BB125" s="60">
        <f t="shared" si="22"/>
        <v>1</v>
      </c>
      <c r="BC125" s="60">
        <f>SUMIFS(Inventory!$L:$L,Inventory!$G:$G,10,Inventory!$J:$J,List!B125)</f>
        <v>0</v>
      </c>
      <c r="BD125" s="60">
        <f>SUMIFS(Receive!$L:$L,Receive!$C:$C,11,Receive!$J:$J,List!B125)</f>
        <v>0</v>
      </c>
      <c r="BE125" s="60">
        <f>SUMIFS(Delivery!$K:$K,Delivery!$C:$C,11,Delivery!$I:$I,List!B125)</f>
        <v>0</v>
      </c>
      <c r="BF125" s="60">
        <f t="shared" si="23"/>
        <v>1</v>
      </c>
      <c r="BG125" s="60">
        <f>SUMIFS(Inventory!$L:$L,Inventory!$G:$G,11,Inventory!$J:$J,List!B125)</f>
        <v>0</v>
      </c>
      <c r="BH125" s="60">
        <f>SUMIFS(Receive!$L:$L,Receive!$C:$C,12,Receive!$J:$J,List!B125)</f>
        <v>0</v>
      </c>
      <c r="BI125" s="60">
        <f>SUMIFS(Delivery!$K:$K,Delivery!$C:$C,12,Delivery!$I:$I,List!B125)</f>
        <v>0</v>
      </c>
      <c r="BJ125" s="60">
        <f t="shared" si="24"/>
        <v>1</v>
      </c>
      <c r="BK125" s="60">
        <f>SUMIFS(Inventory!$L:$L,Inventory!$G:$G,12,Inventory!$J:$J,List!B125)</f>
        <v>0</v>
      </c>
    </row>
    <row r="126" spans="1:63" x14ac:dyDescent="0.25">
      <c r="A126" s="56">
        <f t="shared" si="25"/>
        <v>125</v>
      </c>
      <c r="B126" s="57" t="s">
        <v>279</v>
      </c>
      <c r="C126" s="58" t="str">
        <f>IFERROR(VLOOKUP(B126,Config!$A:$B,2,0),"")</f>
        <v>Call button</v>
      </c>
      <c r="D126" s="64"/>
      <c r="E126" s="65">
        <f>D126/'Exchange rate'!$C$2</f>
        <v>0</v>
      </c>
      <c r="F126" s="58" t="str">
        <f>IFERROR(VLOOKUP(B126,Config!$A:$D,4,0),"")</f>
        <v>HERGA ELECTRIC</v>
      </c>
      <c r="G126" s="58" t="str">
        <f>IFERROR(VLOOKUP(B126,Config!$A:$E,5,0),"")</f>
        <v>HERGA ELECTRIC</v>
      </c>
      <c r="H126" s="58" t="str">
        <f>IFERROR(VLOOKUP(B126,Config!$A:$F,6,0),"")</f>
        <v>402259414212</v>
      </c>
      <c r="I126" s="58">
        <v>1</v>
      </c>
      <c r="J126" s="58" t="str">
        <f>IFERROR(VLOOKUP(B126,Config!$A:$G,7,),"")</f>
        <v>EA</v>
      </c>
      <c r="K126" s="56" t="s">
        <v>555</v>
      </c>
      <c r="L126" s="59">
        <f>IFERROR(VLOOKUP(B126,Config!$A:$C,3,0),"")</f>
        <v>0</v>
      </c>
      <c r="M126" s="56"/>
      <c r="N126" s="56"/>
      <c r="O126" s="60">
        <f>SUMIFS(Inventory!$L:$L,Inventory!$G:$G,2020.12,Inventory!$J:$J,List!B126)</f>
        <v>2</v>
      </c>
      <c r="P126" s="60">
        <f>SUMIFS(Receive!L:L,Receive!C:C,1,Receive!J:J,List!B126)</f>
        <v>0</v>
      </c>
      <c r="Q126" s="60">
        <f>SUMIFS(Delivery!K:K,Delivery!C:C,1,Delivery!I:I,List!B126)</f>
        <v>0</v>
      </c>
      <c r="R126" s="60">
        <f t="shared" si="13"/>
        <v>2</v>
      </c>
      <c r="S126" s="60">
        <f>SUMIFS(Inventory!$L:$L,Inventory!$G:$G,1,Inventory!$J:$J,List!B126)</f>
        <v>2</v>
      </c>
      <c r="T126" s="60">
        <f>SUMIFS(Receive!L:L,Receive!C:C,2,Receive!J:J,List!B126)</f>
        <v>0</v>
      </c>
      <c r="U126" s="60">
        <f>SUMIFS(Delivery!K:K,Delivery!C:C,2,Delivery!I:I,List!B126)</f>
        <v>0</v>
      </c>
      <c r="V126" s="60">
        <f t="shared" si="14"/>
        <v>2</v>
      </c>
      <c r="W126" s="60">
        <f>SUMIFS(Inventory!$L:$L,Inventory!$G:$G,2,Inventory!$J:$J,List!B126)</f>
        <v>2</v>
      </c>
      <c r="X126" s="60">
        <f>SUMIFS(Receive!L:L,Receive!C:C,3,Receive!J:J,List!B126)</f>
        <v>0</v>
      </c>
      <c r="Y126" s="60">
        <f>SUMIFS(Delivery!K:K,Delivery!C:C,3,Delivery!I:I,List!B126)</f>
        <v>0</v>
      </c>
      <c r="Z126" s="60">
        <f t="shared" si="15"/>
        <v>2</v>
      </c>
      <c r="AA126" s="60">
        <f>SUMIFS(Inventory!$L:$L,Inventory!$G:$G,3,Inventory!$J:$J,List!B126)</f>
        <v>2</v>
      </c>
      <c r="AB126" s="60">
        <f>SUMIFS(Receive!L:L,Receive!C:C,4,Receive!J:J,List!B126)</f>
        <v>0</v>
      </c>
      <c r="AC126" s="60">
        <f>SUMIFS(Delivery!K:K,Delivery!C:C,4,Delivery!I:I,List!B126)</f>
        <v>0</v>
      </c>
      <c r="AD126" s="60">
        <f t="shared" si="16"/>
        <v>2</v>
      </c>
      <c r="AE126" s="60">
        <f>SUMIFS(Inventory!$L:$L,Inventory!$G:$G,4,Inventory!$J:$J,List!B126)</f>
        <v>2</v>
      </c>
      <c r="AF126" s="60">
        <f>SUMIFS(Receive!$L:$L,Receive!$C:$C,5,Receive!$J:$J,List!B126)</f>
        <v>0</v>
      </c>
      <c r="AG126" s="60">
        <f>SUMIFS(Delivery!$K:$K,Delivery!$C:$C,5,Delivery!$I:$I,List!B126)</f>
        <v>0</v>
      </c>
      <c r="AH126" s="60">
        <f t="shared" si="17"/>
        <v>2</v>
      </c>
      <c r="AI126" s="60">
        <f>SUMIFS(Inventory!$L:$L,Inventory!$G:$G,5,Inventory!$J:$J,List!B126)</f>
        <v>2</v>
      </c>
      <c r="AJ126" s="60">
        <f>SUMIFS(Receive!$L:$L,Receive!$C:$C,6,Receive!$J:$J,List!B126)</f>
        <v>0</v>
      </c>
      <c r="AK126" s="60">
        <f>SUMIFS(Delivery!$K:$K,Delivery!$C:$C,6,Delivery!$I:$I,List!B126)</f>
        <v>0</v>
      </c>
      <c r="AL126" s="60">
        <f t="shared" si="18"/>
        <v>2</v>
      </c>
      <c r="AM126" s="60">
        <f>SUMIFS(Inventory!$L:$L,Inventory!$G:$G,6,Inventory!$J:$J,List!B126)</f>
        <v>0</v>
      </c>
      <c r="AN126" s="60">
        <f>SUMIFS(Receive!$L:$L,Receive!$C:$C,7,Receive!$J:$J,List!B126)</f>
        <v>0</v>
      </c>
      <c r="AO126" s="60">
        <f>SUMIFS(Delivery!$K:$K,Delivery!$C:$C,7,Delivery!$I:$I,List!B126)</f>
        <v>0</v>
      </c>
      <c r="AP126" s="60">
        <f t="shared" si="19"/>
        <v>2</v>
      </c>
      <c r="AQ126" s="60">
        <f>SUMIFS(Inventory!$L:$L,Inventory!$G:$G,7,Inventory!$J:$J,List!B126)</f>
        <v>0</v>
      </c>
      <c r="AR126" s="60">
        <f>SUMIFS(Receive!$L:$L,Receive!$C:$C,8,Receive!$J:$J,List!B126)</f>
        <v>0</v>
      </c>
      <c r="AS126" s="60">
        <f>SUMIFS(Delivery!$K:$K,Delivery!$C:$C,8,Delivery!$I:$I,List!B126)</f>
        <v>0</v>
      </c>
      <c r="AT126" s="60">
        <f t="shared" si="20"/>
        <v>2</v>
      </c>
      <c r="AU126" s="60">
        <f>SUMIFS(Inventory!$L:$L,Inventory!$G:$G,8,Inventory!$J:$J,List!B126)</f>
        <v>0</v>
      </c>
      <c r="AV126" s="60">
        <f>SUMIFS(Receive!$L:$L,Receive!$C:$C,9,Receive!$J:$J,List!B126)</f>
        <v>0</v>
      </c>
      <c r="AW126" s="60">
        <f>SUMIFS(Delivery!$K:$K,Delivery!$C:$C,9,Delivery!$I:$I,List!B126)</f>
        <v>0</v>
      </c>
      <c r="AX126" s="60">
        <f t="shared" si="21"/>
        <v>2</v>
      </c>
      <c r="AY126" s="60">
        <f>SUMIFS(Inventory!$L:$L,Inventory!$G:$G,9,Inventory!$J:$J,List!B126)</f>
        <v>0</v>
      </c>
      <c r="AZ126" s="60">
        <f>SUMIFS(Receive!$L:$L,Receive!$C:$C,10,Receive!$J:$J,List!B126)</f>
        <v>0</v>
      </c>
      <c r="BA126" s="60">
        <f>SUMIFS(Delivery!$K:$K,Delivery!$C:$C,10,Delivery!$I:$I,List!B126)</f>
        <v>0</v>
      </c>
      <c r="BB126" s="60">
        <f t="shared" si="22"/>
        <v>2</v>
      </c>
      <c r="BC126" s="60">
        <f>SUMIFS(Inventory!$L:$L,Inventory!$G:$G,10,Inventory!$J:$J,List!B126)</f>
        <v>0</v>
      </c>
      <c r="BD126" s="60">
        <f>SUMIFS(Receive!$L:$L,Receive!$C:$C,11,Receive!$J:$J,List!B126)</f>
        <v>0</v>
      </c>
      <c r="BE126" s="60">
        <f>SUMIFS(Delivery!$K:$K,Delivery!$C:$C,11,Delivery!$I:$I,List!B126)</f>
        <v>0</v>
      </c>
      <c r="BF126" s="60">
        <f t="shared" si="23"/>
        <v>2</v>
      </c>
      <c r="BG126" s="60">
        <f>SUMIFS(Inventory!$L:$L,Inventory!$G:$G,11,Inventory!$J:$J,List!B126)</f>
        <v>0</v>
      </c>
      <c r="BH126" s="60">
        <f>SUMIFS(Receive!$L:$L,Receive!$C:$C,12,Receive!$J:$J,List!B126)</f>
        <v>0</v>
      </c>
      <c r="BI126" s="60">
        <f>SUMIFS(Delivery!$K:$K,Delivery!$C:$C,12,Delivery!$I:$I,List!B126)</f>
        <v>0</v>
      </c>
      <c r="BJ126" s="60">
        <f t="shared" si="24"/>
        <v>2</v>
      </c>
      <c r="BK126" s="60">
        <f>SUMIFS(Inventory!$L:$L,Inventory!$G:$G,12,Inventory!$J:$J,List!B126)</f>
        <v>0</v>
      </c>
    </row>
    <row r="127" spans="1:63" x14ac:dyDescent="0.25">
      <c r="A127" s="56">
        <f t="shared" si="25"/>
        <v>126</v>
      </c>
      <c r="B127" s="57" t="s">
        <v>280</v>
      </c>
      <c r="C127" s="58" t="str">
        <f>IFERROR(VLOOKUP(B127,Config!$A:$B,2,0),"")</f>
        <v>Còi báo</v>
      </c>
      <c r="D127" s="64"/>
      <c r="E127" s="65">
        <f>D127/'Exchange rate'!$C$2</f>
        <v>0</v>
      </c>
      <c r="F127" s="58" t="str">
        <f>IFERROR(VLOOKUP(B127,Config!$A:$D,4,0),"")</f>
        <v>KOINO</v>
      </c>
      <c r="G127" s="58" t="str">
        <f>IFERROR(VLOOKUP(B127,Config!$A:$E,5,0),"")</f>
        <v>KOINO</v>
      </c>
      <c r="H127" s="58" t="str">
        <f>IFERROR(VLOOKUP(B127,Config!$A:$F,6,0),"")</f>
        <v>KH-4025D</v>
      </c>
      <c r="I127" s="58">
        <v>1</v>
      </c>
      <c r="J127" s="58" t="str">
        <f>IFERROR(VLOOKUP(B127,Config!$A:$G,7,),"")</f>
        <v>EA</v>
      </c>
      <c r="K127" s="56" t="s">
        <v>555</v>
      </c>
      <c r="L127" s="59">
        <f>IFERROR(VLOOKUP(B127,Config!$A:$C,3,0),"")</f>
        <v>0</v>
      </c>
      <c r="M127" s="56"/>
      <c r="N127" s="56"/>
      <c r="O127" s="60">
        <f>SUMIFS(Inventory!$L:$L,Inventory!$G:$G,2020.12,Inventory!$J:$J,List!B127)</f>
        <v>1</v>
      </c>
      <c r="P127" s="60">
        <f>SUMIFS(Receive!L:L,Receive!C:C,1,Receive!J:J,List!B127)</f>
        <v>0</v>
      </c>
      <c r="Q127" s="60">
        <f>SUMIFS(Delivery!K:K,Delivery!C:C,1,Delivery!I:I,List!B127)</f>
        <v>0</v>
      </c>
      <c r="R127" s="60">
        <f t="shared" si="13"/>
        <v>1</v>
      </c>
      <c r="S127" s="60">
        <f>SUMIFS(Inventory!$L:$L,Inventory!$G:$G,1,Inventory!$J:$J,List!B127)</f>
        <v>1</v>
      </c>
      <c r="T127" s="60">
        <f>SUMIFS(Receive!L:L,Receive!C:C,2,Receive!J:J,List!B127)</f>
        <v>0</v>
      </c>
      <c r="U127" s="60">
        <f>SUMIFS(Delivery!K:K,Delivery!C:C,2,Delivery!I:I,List!B127)</f>
        <v>0</v>
      </c>
      <c r="V127" s="60">
        <f t="shared" si="14"/>
        <v>1</v>
      </c>
      <c r="W127" s="60">
        <f>SUMIFS(Inventory!$L:$L,Inventory!$G:$G,2,Inventory!$J:$J,List!B127)</f>
        <v>1</v>
      </c>
      <c r="X127" s="60">
        <f>SUMIFS(Receive!L:L,Receive!C:C,3,Receive!J:J,List!B127)</f>
        <v>0</v>
      </c>
      <c r="Y127" s="60">
        <f>SUMIFS(Delivery!K:K,Delivery!C:C,3,Delivery!I:I,List!B127)</f>
        <v>0</v>
      </c>
      <c r="Z127" s="60">
        <f t="shared" si="15"/>
        <v>1</v>
      </c>
      <c r="AA127" s="60">
        <f>SUMIFS(Inventory!$L:$L,Inventory!$G:$G,3,Inventory!$J:$J,List!B127)</f>
        <v>1</v>
      </c>
      <c r="AB127" s="60">
        <f>SUMIFS(Receive!L:L,Receive!C:C,4,Receive!J:J,List!B127)</f>
        <v>0</v>
      </c>
      <c r="AC127" s="60">
        <f>SUMIFS(Delivery!K:K,Delivery!C:C,4,Delivery!I:I,List!B127)</f>
        <v>0</v>
      </c>
      <c r="AD127" s="60">
        <f t="shared" si="16"/>
        <v>1</v>
      </c>
      <c r="AE127" s="60">
        <f>SUMIFS(Inventory!$L:$L,Inventory!$G:$G,4,Inventory!$J:$J,List!B127)</f>
        <v>1</v>
      </c>
      <c r="AF127" s="60">
        <f>SUMIFS(Receive!$L:$L,Receive!$C:$C,5,Receive!$J:$J,List!B127)</f>
        <v>0</v>
      </c>
      <c r="AG127" s="60">
        <f>SUMIFS(Delivery!$K:$K,Delivery!$C:$C,5,Delivery!$I:$I,List!B127)</f>
        <v>0</v>
      </c>
      <c r="AH127" s="60">
        <f t="shared" si="17"/>
        <v>1</v>
      </c>
      <c r="AI127" s="60">
        <f>SUMIFS(Inventory!$L:$L,Inventory!$G:$G,5,Inventory!$J:$J,List!B127)</f>
        <v>1</v>
      </c>
      <c r="AJ127" s="60">
        <f>SUMIFS(Receive!$L:$L,Receive!$C:$C,6,Receive!$J:$J,List!B127)</f>
        <v>0</v>
      </c>
      <c r="AK127" s="60">
        <f>SUMIFS(Delivery!$K:$K,Delivery!$C:$C,6,Delivery!$I:$I,List!B127)</f>
        <v>0</v>
      </c>
      <c r="AL127" s="60">
        <f t="shared" si="18"/>
        <v>1</v>
      </c>
      <c r="AM127" s="60">
        <f>SUMIFS(Inventory!$L:$L,Inventory!$G:$G,6,Inventory!$J:$J,List!B127)</f>
        <v>0</v>
      </c>
      <c r="AN127" s="60">
        <f>SUMIFS(Receive!$L:$L,Receive!$C:$C,7,Receive!$J:$J,List!B127)</f>
        <v>0</v>
      </c>
      <c r="AO127" s="60">
        <f>SUMIFS(Delivery!$K:$K,Delivery!$C:$C,7,Delivery!$I:$I,List!B127)</f>
        <v>0</v>
      </c>
      <c r="AP127" s="60">
        <f t="shared" si="19"/>
        <v>1</v>
      </c>
      <c r="AQ127" s="60">
        <f>SUMIFS(Inventory!$L:$L,Inventory!$G:$G,7,Inventory!$J:$J,List!B127)</f>
        <v>0</v>
      </c>
      <c r="AR127" s="60">
        <f>SUMIFS(Receive!$L:$L,Receive!$C:$C,8,Receive!$J:$J,List!B127)</f>
        <v>0</v>
      </c>
      <c r="AS127" s="60">
        <f>SUMIFS(Delivery!$K:$K,Delivery!$C:$C,8,Delivery!$I:$I,List!B127)</f>
        <v>0</v>
      </c>
      <c r="AT127" s="60">
        <f t="shared" si="20"/>
        <v>1</v>
      </c>
      <c r="AU127" s="60">
        <f>SUMIFS(Inventory!$L:$L,Inventory!$G:$G,8,Inventory!$J:$J,List!B127)</f>
        <v>0</v>
      </c>
      <c r="AV127" s="60">
        <f>SUMIFS(Receive!$L:$L,Receive!$C:$C,9,Receive!$J:$J,List!B127)</f>
        <v>0</v>
      </c>
      <c r="AW127" s="60">
        <f>SUMIFS(Delivery!$K:$K,Delivery!$C:$C,9,Delivery!$I:$I,List!B127)</f>
        <v>0</v>
      </c>
      <c r="AX127" s="60">
        <f t="shared" si="21"/>
        <v>1</v>
      </c>
      <c r="AY127" s="60">
        <f>SUMIFS(Inventory!$L:$L,Inventory!$G:$G,9,Inventory!$J:$J,List!B127)</f>
        <v>0</v>
      </c>
      <c r="AZ127" s="60">
        <f>SUMIFS(Receive!$L:$L,Receive!$C:$C,10,Receive!$J:$J,List!B127)</f>
        <v>0</v>
      </c>
      <c r="BA127" s="60">
        <f>SUMIFS(Delivery!$K:$K,Delivery!$C:$C,10,Delivery!$I:$I,List!B127)</f>
        <v>0</v>
      </c>
      <c r="BB127" s="60">
        <f t="shared" si="22"/>
        <v>1</v>
      </c>
      <c r="BC127" s="60">
        <f>SUMIFS(Inventory!$L:$L,Inventory!$G:$G,10,Inventory!$J:$J,List!B127)</f>
        <v>0</v>
      </c>
      <c r="BD127" s="60">
        <f>SUMIFS(Receive!$L:$L,Receive!$C:$C,11,Receive!$J:$J,List!B127)</f>
        <v>0</v>
      </c>
      <c r="BE127" s="60">
        <f>SUMIFS(Delivery!$K:$K,Delivery!$C:$C,11,Delivery!$I:$I,List!B127)</f>
        <v>0</v>
      </c>
      <c r="BF127" s="60">
        <f t="shared" si="23"/>
        <v>1</v>
      </c>
      <c r="BG127" s="60">
        <f>SUMIFS(Inventory!$L:$L,Inventory!$G:$G,11,Inventory!$J:$J,List!B127)</f>
        <v>0</v>
      </c>
      <c r="BH127" s="60">
        <f>SUMIFS(Receive!$L:$L,Receive!$C:$C,12,Receive!$J:$J,List!B127)</f>
        <v>0</v>
      </c>
      <c r="BI127" s="60">
        <f>SUMIFS(Delivery!$K:$K,Delivery!$C:$C,12,Delivery!$I:$I,List!B127)</f>
        <v>0</v>
      </c>
      <c r="BJ127" s="60">
        <f t="shared" si="24"/>
        <v>1</v>
      </c>
      <c r="BK127" s="60">
        <f>SUMIFS(Inventory!$L:$L,Inventory!$G:$G,12,Inventory!$J:$J,List!B127)</f>
        <v>0</v>
      </c>
    </row>
    <row r="128" spans="1:63" x14ac:dyDescent="0.25">
      <c r="A128" s="56">
        <f t="shared" si="25"/>
        <v>127</v>
      </c>
      <c r="B128" s="57" t="s">
        <v>281</v>
      </c>
      <c r="C128" s="58" t="str">
        <f>IFERROR(VLOOKUP(B128,Config!$A:$B,2,0),"")</f>
        <v>Sensor cửa an toàn (conveyor)</v>
      </c>
      <c r="D128" s="64"/>
      <c r="E128" s="65">
        <f>D128/'Exchange rate'!$C$2</f>
        <v>0</v>
      </c>
      <c r="F128" s="58" t="str">
        <f>IFERROR(VLOOKUP(B128,Config!$A:$D,4,0),"")</f>
        <v>HANYOUNG NUX</v>
      </c>
      <c r="G128" s="58" t="str">
        <f>IFERROR(VLOOKUP(B128,Config!$A:$E,5,0),"")</f>
        <v>HANYOUNG NUX</v>
      </c>
      <c r="H128" s="58" t="str">
        <f>IFERROR(VLOOKUP(B128,Config!$A:$F,6,0),"")</f>
        <v>UP18S-6NC</v>
      </c>
      <c r="I128" s="58">
        <v>1</v>
      </c>
      <c r="J128" s="58" t="str">
        <f>IFERROR(VLOOKUP(B128,Config!$A:$G,7,),"")</f>
        <v>EA</v>
      </c>
      <c r="K128" s="56" t="s">
        <v>555</v>
      </c>
      <c r="L128" s="59">
        <f>IFERROR(VLOOKUP(B128,Config!$A:$C,3,0),"")</f>
        <v>0</v>
      </c>
      <c r="M128" s="56"/>
      <c r="N128" s="56"/>
      <c r="O128" s="60">
        <f>SUMIFS(Inventory!$L:$L,Inventory!$G:$G,2020.12,Inventory!$J:$J,List!B128)</f>
        <v>1</v>
      </c>
      <c r="P128" s="60">
        <f>SUMIFS(Receive!L:L,Receive!C:C,1,Receive!J:J,List!B128)</f>
        <v>0</v>
      </c>
      <c r="Q128" s="60">
        <f>SUMIFS(Delivery!K:K,Delivery!C:C,1,Delivery!I:I,List!B128)</f>
        <v>0</v>
      </c>
      <c r="R128" s="60">
        <f t="shared" si="13"/>
        <v>1</v>
      </c>
      <c r="S128" s="60">
        <f>SUMIFS(Inventory!$L:$L,Inventory!$G:$G,1,Inventory!$J:$J,List!B128)</f>
        <v>1</v>
      </c>
      <c r="T128" s="60">
        <f>SUMIFS(Receive!L:L,Receive!C:C,2,Receive!J:J,List!B128)</f>
        <v>0</v>
      </c>
      <c r="U128" s="60">
        <f>SUMIFS(Delivery!K:K,Delivery!C:C,2,Delivery!I:I,List!B128)</f>
        <v>0</v>
      </c>
      <c r="V128" s="60">
        <f t="shared" si="14"/>
        <v>1</v>
      </c>
      <c r="W128" s="60">
        <f>SUMIFS(Inventory!$L:$L,Inventory!$G:$G,2,Inventory!$J:$J,List!B128)</f>
        <v>1</v>
      </c>
      <c r="X128" s="60">
        <f>SUMIFS(Receive!L:L,Receive!C:C,3,Receive!J:J,List!B128)</f>
        <v>0</v>
      </c>
      <c r="Y128" s="60">
        <f>SUMIFS(Delivery!K:K,Delivery!C:C,3,Delivery!I:I,List!B128)</f>
        <v>0</v>
      </c>
      <c r="Z128" s="60">
        <f t="shared" si="15"/>
        <v>1</v>
      </c>
      <c r="AA128" s="60">
        <f>SUMIFS(Inventory!$L:$L,Inventory!$G:$G,3,Inventory!$J:$J,List!B128)</f>
        <v>1</v>
      </c>
      <c r="AB128" s="60">
        <f>SUMIFS(Receive!L:L,Receive!C:C,4,Receive!J:J,List!B128)</f>
        <v>0</v>
      </c>
      <c r="AC128" s="60">
        <f>SUMIFS(Delivery!K:K,Delivery!C:C,4,Delivery!I:I,List!B128)</f>
        <v>0</v>
      </c>
      <c r="AD128" s="60">
        <f t="shared" si="16"/>
        <v>1</v>
      </c>
      <c r="AE128" s="60">
        <f>SUMIFS(Inventory!$L:$L,Inventory!$G:$G,4,Inventory!$J:$J,List!B128)</f>
        <v>1</v>
      </c>
      <c r="AF128" s="60">
        <f>SUMIFS(Receive!$L:$L,Receive!$C:$C,5,Receive!$J:$J,List!B128)</f>
        <v>0</v>
      </c>
      <c r="AG128" s="60">
        <f>SUMIFS(Delivery!$K:$K,Delivery!$C:$C,5,Delivery!$I:$I,List!B128)</f>
        <v>0</v>
      </c>
      <c r="AH128" s="60">
        <f t="shared" si="17"/>
        <v>1</v>
      </c>
      <c r="AI128" s="60">
        <f>SUMIFS(Inventory!$L:$L,Inventory!$G:$G,5,Inventory!$J:$J,List!B128)</f>
        <v>1</v>
      </c>
      <c r="AJ128" s="60">
        <f>SUMIFS(Receive!$L:$L,Receive!$C:$C,6,Receive!$J:$J,List!B128)</f>
        <v>0</v>
      </c>
      <c r="AK128" s="60">
        <f>SUMIFS(Delivery!$K:$K,Delivery!$C:$C,6,Delivery!$I:$I,List!B128)</f>
        <v>0</v>
      </c>
      <c r="AL128" s="60">
        <f t="shared" si="18"/>
        <v>1</v>
      </c>
      <c r="AM128" s="60">
        <f>SUMIFS(Inventory!$L:$L,Inventory!$G:$G,6,Inventory!$J:$J,List!B128)</f>
        <v>0</v>
      </c>
      <c r="AN128" s="60">
        <f>SUMIFS(Receive!$L:$L,Receive!$C:$C,7,Receive!$J:$J,List!B128)</f>
        <v>0</v>
      </c>
      <c r="AO128" s="60">
        <f>SUMIFS(Delivery!$K:$K,Delivery!$C:$C,7,Delivery!$I:$I,List!B128)</f>
        <v>0</v>
      </c>
      <c r="AP128" s="60">
        <f t="shared" si="19"/>
        <v>1</v>
      </c>
      <c r="AQ128" s="60">
        <f>SUMIFS(Inventory!$L:$L,Inventory!$G:$G,7,Inventory!$J:$J,List!B128)</f>
        <v>0</v>
      </c>
      <c r="AR128" s="60">
        <f>SUMIFS(Receive!$L:$L,Receive!$C:$C,8,Receive!$J:$J,List!B128)</f>
        <v>0</v>
      </c>
      <c r="AS128" s="60">
        <f>SUMIFS(Delivery!$K:$K,Delivery!$C:$C,8,Delivery!$I:$I,List!B128)</f>
        <v>0</v>
      </c>
      <c r="AT128" s="60">
        <f t="shared" si="20"/>
        <v>1</v>
      </c>
      <c r="AU128" s="60">
        <f>SUMIFS(Inventory!$L:$L,Inventory!$G:$G,8,Inventory!$J:$J,List!B128)</f>
        <v>0</v>
      </c>
      <c r="AV128" s="60">
        <f>SUMIFS(Receive!$L:$L,Receive!$C:$C,9,Receive!$J:$J,List!B128)</f>
        <v>0</v>
      </c>
      <c r="AW128" s="60">
        <f>SUMIFS(Delivery!$K:$K,Delivery!$C:$C,9,Delivery!$I:$I,List!B128)</f>
        <v>0</v>
      </c>
      <c r="AX128" s="60">
        <f t="shared" si="21"/>
        <v>1</v>
      </c>
      <c r="AY128" s="60">
        <f>SUMIFS(Inventory!$L:$L,Inventory!$G:$G,9,Inventory!$J:$J,List!B128)</f>
        <v>0</v>
      </c>
      <c r="AZ128" s="60">
        <f>SUMIFS(Receive!$L:$L,Receive!$C:$C,10,Receive!$J:$J,List!B128)</f>
        <v>0</v>
      </c>
      <c r="BA128" s="60">
        <f>SUMIFS(Delivery!$K:$K,Delivery!$C:$C,10,Delivery!$I:$I,List!B128)</f>
        <v>0</v>
      </c>
      <c r="BB128" s="60">
        <f t="shared" si="22"/>
        <v>1</v>
      </c>
      <c r="BC128" s="60">
        <f>SUMIFS(Inventory!$L:$L,Inventory!$G:$G,10,Inventory!$J:$J,List!B128)</f>
        <v>0</v>
      </c>
      <c r="BD128" s="60">
        <f>SUMIFS(Receive!$L:$L,Receive!$C:$C,11,Receive!$J:$J,List!B128)</f>
        <v>0</v>
      </c>
      <c r="BE128" s="60">
        <f>SUMIFS(Delivery!$K:$K,Delivery!$C:$C,11,Delivery!$I:$I,List!B128)</f>
        <v>0</v>
      </c>
      <c r="BF128" s="60">
        <f t="shared" si="23"/>
        <v>1</v>
      </c>
      <c r="BG128" s="60">
        <f>SUMIFS(Inventory!$L:$L,Inventory!$G:$G,11,Inventory!$J:$J,List!B128)</f>
        <v>0</v>
      </c>
      <c r="BH128" s="60">
        <f>SUMIFS(Receive!$L:$L,Receive!$C:$C,12,Receive!$J:$J,List!B128)</f>
        <v>0</v>
      </c>
      <c r="BI128" s="60">
        <f>SUMIFS(Delivery!$K:$K,Delivery!$C:$C,12,Delivery!$I:$I,List!B128)</f>
        <v>0</v>
      </c>
      <c r="BJ128" s="60">
        <f t="shared" si="24"/>
        <v>1</v>
      </c>
      <c r="BK128" s="60">
        <f>SUMIFS(Inventory!$L:$L,Inventory!$G:$G,12,Inventory!$J:$J,List!B128)</f>
        <v>0</v>
      </c>
    </row>
    <row r="129" spans="1:63" x14ac:dyDescent="0.25">
      <c r="A129" s="56">
        <f t="shared" si="25"/>
        <v>128</v>
      </c>
      <c r="B129" s="57" t="s">
        <v>282</v>
      </c>
      <c r="C129" s="58" t="str">
        <f>IFERROR(VLOOKUP(B129,Config!$A:$B,2,0),"")</f>
        <v>Sensor quang AUTONICS</v>
      </c>
      <c r="D129" s="64"/>
      <c r="E129" s="65">
        <f>D129/'Exchange rate'!$C$2</f>
        <v>0</v>
      </c>
      <c r="F129" s="58" t="str">
        <f>IFERROR(VLOOKUP(B129,Config!$A:$D,4,0),"")</f>
        <v>AUTONICS</v>
      </c>
      <c r="G129" s="58" t="str">
        <f>IFERROR(VLOOKUP(B129,Config!$A:$E,5,0),"")</f>
        <v>AUTONICS</v>
      </c>
      <c r="H129" s="58" t="str">
        <f>IFERROR(VLOOKUP(B129,Config!$A:$F,6,0),"")</f>
        <v>BPS3M-TDT1</v>
      </c>
      <c r="I129" s="58">
        <v>1</v>
      </c>
      <c r="J129" s="58" t="str">
        <f>IFERROR(VLOOKUP(B129,Config!$A:$G,7,),"")</f>
        <v>EA</v>
      </c>
      <c r="K129" s="56" t="s">
        <v>555</v>
      </c>
      <c r="L129" s="59">
        <f>IFERROR(VLOOKUP(B129,Config!$A:$C,3,0),"")</f>
        <v>0</v>
      </c>
      <c r="M129" s="56"/>
      <c r="N129" s="56"/>
      <c r="O129" s="60">
        <f>SUMIFS(Inventory!$L:$L,Inventory!$G:$G,2020.12,Inventory!$J:$J,List!B129)</f>
        <v>0</v>
      </c>
      <c r="P129" s="60">
        <f>SUMIFS(Receive!L:L,Receive!C:C,1,Receive!J:J,List!B129)</f>
        <v>0</v>
      </c>
      <c r="Q129" s="60">
        <f>SUMIFS(Delivery!K:K,Delivery!C:C,1,Delivery!I:I,List!B129)</f>
        <v>0</v>
      </c>
      <c r="R129" s="60">
        <f t="shared" si="13"/>
        <v>0</v>
      </c>
      <c r="S129" s="60">
        <f>SUMIFS(Inventory!$L:$L,Inventory!$G:$G,1,Inventory!$J:$J,List!B129)</f>
        <v>0</v>
      </c>
      <c r="T129" s="60">
        <f>SUMIFS(Receive!L:L,Receive!C:C,2,Receive!J:J,List!B129)</f>
        <v>0</v>
      </c>
      <c r="U129" s="60">
        <f>SUMIFS(Delivery!K:K,Delivery!C:C,2,Delivery!I:I,List!B129)</f>
        <v>0</v>
      </c>
      <c r="V129" s="60">
        <f t="shared" si="14"/>
        <v>0</v>
      </c>
      <c r="W129" s="60">
        <f>SUMIFS(Inventory!$L:$L,Inventory!$G:$G,2,Inventory!$J:$J,List!B129)</f>
        <v>0</v>
      </c>
      <c r="X129" s="60">
        <f>SUMIFS(Receive!L:L,Receive!C:C,3,Receive!J:J,List!B129)</f>
        <v>0</v>
      </c>
      <c r="Y129" s="60">
        <f>SUMIFS(Delivery!K:K,Delivery!C:C,3,Delivery!I:I,List!B129)</f>
        <v>0</v>
      </c>
      <c r="Z129" s="60">
        <f t="shared" si="15"/>
        <v>0</v>
      </c>
      <c r="AA129" s="60">
        <f>SUMIFS(Inventory!$L:$L,Inventory!$G:$G,3,Inventory!$J:$J,List!B129)</f>
        <v>0</v>
      </c>
      <c r="AB129" s="60">
        <f>SUMIFS(Receive!L:L,Receive!C:C,4,Receive!J:J,List!B129)</f>
        <v>0</v>
      </c>
      <c r="AC129" s="60">
        <f>SUMIFS(Delivery!K:K,Delivery!C:C,4,Delivery!I:I,List!B129)</f>
        <v>0</v>
      </c>
      <c r="AD129" s="60">
        <f t="shared" si="16"/>
        <v>0</v>
      </c>
      <c r="AE129" s="60">
        <f>SUMIFS(Inventory!$L:$L,Inventory!$G:$G,4,Inventory!$J:$J,List!B129)</f>
        <v>0</v>
      </c>
      <c r="AF129" s="60">
        <f>SUMIFS(Receive!$L:$L,Receive!$C:$C,5,Receive!$J:$J,List!B129)</f>
        <v>0</v>
      </c>
      <c r="AG129" s="60">
        <f>SUMIFS(Delivery!$K:$K,Delivery!$C:$C,5,Delivery!$I:$I,List!B129)</f>
        <v>0</v>
      </c>
      <c r="AH129" s="60">
        <f t="shared" si="17"/>
        <v>0</v>
      </c>
      <c r="AI129" s="60">
        <f>SUMIFS(Inventory!$L:$L,Inventory!$G:$G,5,Inventory!$J:$J,List!B129)</f>
        <v>0</v>
      </c>
      <c r="AJ129" s="60">
        <f>SUMIFS(Receive!$L:$L,Receive!$C:$C,6,Receive!$J:$J,List!B129)</f>
        <v>0</v>
      </c>
      <c r="AK129" s="60">
        <f>SUMIFS(Delivery!$K:$K,Delivery!$C:$C,6,Delivery!$I:$I,List!B129)</f>
        <v>0</v>
      </c>
      <c r="AL129" s="60">
        <f t="shared" si="18"/>
        <v>0</v>
      </c>
      <c r="AM129" s="60">
        <f>SUMIFS(Inventory!$L:$L,Inventory!$G:$G,6,Inventory!$J:$J,List!B129)</f>
        <v>0</v>
      </c>
      <c r="AN129" s="60">
        <f>SUMIFS(Receive!$L:$L,Receive!$C:$C,7,Receive!$J:$J,List!B129)</f>
        <v>0</v>
      </c>
      <c r="AO129" s="60">
        <f>SUMIFS(Delivery!$K:$K,Delivery!$C:$C,7,Delivery!$I:$I,List!B129)</f>
        <v>0</v>
      </c>
      <c r="AP129" s="60">
        <f t="shared" si="19"/>
        <v>0</v>
      </c>
      <c r="AQ129" s="60">
        <f>SUMIFS(Inventory!$L:$L,Inventory!$G:$G,7,Inventory!$J:$J,List!B129)</f>
        <v>0</v>
      </c>
      <c r="AR129" s="60">
        <f>SUMIFS(Receive!$L:$L,Receive!$C:$C,8,Receive!$J:$J,List!B129)</f>
        <v>0</v>
      </c>
      <c r="AS129" s="60">
        <f>SUMIFS(Delivery!$K:$K,Delivery!$C:$C,8,Delivery!$I:$I,List!B129)</f>
        <v>0</v>
      </c>
      <c r="AT129" s="60">
        <f t="shared" si="20"/>
        <v>0</v>
      </c>
      <c r="AU129" s="60">
        <f>SUMIFS(Inventory!$L:$L,Inventory!$G:$G,8,Inventory!$J:$J,List!B129)</f>
        <v>0</v>
      </c>
      <c r="AV129" s="60">
        <f>SUMIFS(Receive!$L:$L,Receive!$C:$C,9,Receive!$J:$J,List!B129)</f>
        <v>0</v>
      </c>
      <c r="AW129" s="60">
        <f>SUMIFS(Delivery!$K:$K,Delivery!$C:$C,9,Delivery!$I:$I,List!B129)</f>
        <v>0</v>
      </c>
      <c r="AX129" s="60">
        <f t="shared" si="21"/>
        <v>0</v>
      </c>
      <c r="AY129" s="60">
        <f>SUMIFS(Inventory!$L:$L,Inventory!$G:$G,9,Inventory!$J:$J,List!B129)</f>
        <v>0</v>
      </c>
      <c r="AZ129" s="60">
        <f>SUMIFS(Receive!$L:$L,Receive!$C:$C,10,Receive!$J:$J,List!B129)</f>
        <v>0</v>
      </c>
      <c r="BA129" s="60">
        <f>SUMIFS(Delivery!$K:$K,Delivery!$C:$C,10,Delivery!$I:$I,List!B129)</f>
        <v>0</v>
      </c>
      <c r="BB129" s="60">
        <f t="shared" si="22"/>
        <v>0</v>
      </c>
      <c r="BC129" s="60">
        <f>SUMIFS(Inventory!$L:$L,Inventory!$G:$G,10,Inventory!$J:$J,List!B129)</f>
        <v>0</v>
      </c>
      <c r="BD129" s="60">
        <f>SUMIFS(Receive!$L:$L,Receive!$C:$C,11,Receive!$J:$J,List!B129)</f>
        <v>0</v>
      </c>
      <c r="BE129" s="60">
        <f>SUMIFS(Delivery!$K:$K,Delivery!$C:$C,11,Delivery!$I:$I,List!B129)</f>
        <v>0</v>
      </c>
      <c r="BF129" s="60">
        <f t="shared" si="23"/>
        <v>0</v>
      </c>
      <c r="BG129" s="60">
        <f>SUMIFS(Inventory!$L:$L,Inventory!$G:$G,11,Inventory!$J:$J,List!B129)</f>
        <v>0</v>
      </c>
      <c r="BH129" s="60">
        <f>SUMIFS(Receive!$L:$L,Receive!$C:$C,12,Receive!$J:$J,List!B129)</f>
        <v>0</v>
      </c>
      <c r="BI129" s="60">
        <f>SUMIFS(Delivery!$K:$K,Delivery!$C:$C,12,Delivery!$I:$I,List!B129)</f>
        <v>0</v>
      </c>
      <c r="BJ129" s="60">
        <f t="shared" si="24"/>
        <v>0</v>
      </c>
      <c r="BK129" s="60">
        <f>SUMIFS(Inventory!$L:$L,Inventory!$G:$G,12,Inventory!$J:$J,List!B129)</f>
        <v>0</v>
      </c>
    </row>
    <row r="130" spans="1:63" x14ac:dyDescent="0.25">
      <c r="A130" s="56">
        <f t="shared" si="25"/>
        <v>129</v>
      </c>
      <c r="B130" s="57" t="s">
        <v>283</v>
      </c>
      <c r="C130" s="58" t="str">
        <f>IFERROR(VLOOKUP(B130,Config!$A:$B,2,0),"")</f>
        <v>Cảm biến hành trình xylanh D-A73</v>
      </c>
      <c r="D130" s="64"/>
      <c r="E130" s="65">
        <f>D130/'Exchange rate'!$C$2</f>
        <v>0</v>
      </c>
      <c r="F130" s="58" t="str">
        <f>IFERROR(VLOOKUP(B130,Config!$A:$D,4,0),"")</f>
        <v>SMC</v>
      </c>
      <c r="G130" s="58" t="str">
        <f>IFERROR(VLOOKUP(B130,Config!$A:$E,5,0),"")</f>
        <v>SMC</v>
      </c>
      <c r="H130" s="58" t="str">
        <f>IFERROR(VLOOKUP(B130,Config!$A:$F,6,0),"")</f>
        <v>D-A73</v>
      </c>
      <c r="I130" s="58">
        <v>1</v>
      </c>
      <c r="J130" s="58" t="str">
        <f>IFERROR(VLOOKUP(B130,Config!$A:$G,7,),"")</f>
        <v>EA</v>
      </c>
      <c r="K130" s="56" t="s">
        <v>555</v>
      </c>
      <c r="L130" s="59">
        <f>IFERROR(VLOOKUP(B130,Config!$A:$C,3,0),"")</f>
        <v>0</v>
      </c>
      <c r="M130" s="56"/>
      <c r="N130" s="56"/>
      <c r="O130" s="60">
        <f>SUMIFS(Inventory!$L:$L,Inventory!$G:$G,2020.12,Inventory!$J:$J,List!B130)</f>
        <v>6</v>
      </c>
      <c r="P130" s="60">
        <f>SUMIFS(Receive!L:L,Receive!C:C,1,Receive!J:J,List!B130)</f>
        <v>0</v>
      </c>
      <c r="Q130" s="60">
        <f>SUMIFS(Delivery!K:K,Delivery!C:C,1,Delivery!I:I,List!B130)</f>
        <v>0</v>
      </c>
      <c r="R130" s="60">
        <f t="shared" si="13"/>
        <v>6</v>
      </c>
      <c r="S130" s="60">
        <f>SUMIFS(Inventory!$L:$L,Inventory!$G:$G,1,Inventory!$J:$J,List!B130)</f>
        <v>6</v>
      </c>
      <c r="T130" s="60">
        <f>SUMIFS(Receive!L:L,Receive!C:C,2,Receive!J:J,List!B130)</f>
        <v>0</v>
      </c>
      <c r="U130" s="60">
        <f>SUMIFS(Delivery!K:K,Delivery!C:C,2,Delivery!I:I,List!B130)</f>
        <v>0</v>
      </c>
      <c r="V130" s="60">
        <f t="shared" si="14"/>
        <v>6</v>
      </c>
      <c r="W130" s="60">
        <f>SUMIFS(Inventory!$L:$L,Inventory!$G:$G,2,Inventory!$J:$J,List!B130)</f>
        <v>6</v>
      </c>
      <c r="X130" s="60">
        <f>SUMIFS(Receive!L:L,Receive!C:C,3,Receive!J:J,List!B130)</f>
        <v>0</v>
      </c>
      <c r="Y130" s="60">
        <f>SUMIFS(Delivery!K:K,Delivery!C:C,3,Delivery!I:I,List!B130)</f>
        <v>0</v>
      </c>
      <c r="Z130" s="60">
        <f t="shared" si="15"/>
        <v>6</v>
      </c>
      <c r="AA130" s="60">
        <f>SUMIFS(Inventory!$L:$L,Inventory!$G:$G,3,Inventory!$J:$J,List!B130)</f>
        <v>6</v>
      </c>
      <c r="AB130" s="60">
        <f>SUMIFS(Receive!L:L,Receive!C:C,4,Receive!J:J,List!B130)</f>
        <v>0</v>
      </c>
      <c r="AC130" s="60">
        <f>SUMIFS(Delivery!K:K,Delivery!C:C,4,Delivery!I:I,List!B130)</f>
        <v>0</v>
      </c>
      <c r="AD130" s="60">
        <f t="shared" si="16"/>
        <v>6</v>
      </c>
      <c r="AE130" s="60">
        <f>SUMIFS(Inventory!$L:$L,Inventory!$G:$G,4,Inventory!$J:$J,List!B130)</f>
        <v>6</v>
      </c>
      <c r="AF130" s="60">
        <f>SUMIFS(Receive!$L:$L,Receive!$C:$C,5,Receive!$J:$J,List!B130)</f>
        <v>0</v>
      </c>
      <c r="AG130" s="60">
        <f>SUMIFS(Delivery!$K:$K,Delivery!$C:$C,5,Delivery!$I:$I,List!B130)</f>
        <v>0</v>
      </c>
      <c r="AH130" s="60">
        <f t="shared" si="17"/>
        <v>6</v>
      </c>
      <c r="AI130" s="60">
        <f>SUMIFS(Inventory!$L:$L,Inventory!$G:$G,5,Inventory!$J:$J,List!B130)</f>
        <v>6</v>
      </c>
      <c r="AJ130" s="60">
        <f>SUMIFS(Receive!$L:$L,Receive!$C:$C,6,Receive!$J:$J,List!B130)</f>
        <v>0</v>
      </c>
      <c r="AK130" s="60">
        <f>SUMIFS(Delivery!$K:$K,Delivery!$C:$C,6,Delivery!$I:$I,List!B130)</f>
        <v>0</v>
      </c>
      <c r="AL130" s="60">
        <f t="shared" si="18"/>
        <v>6</v>
      </c>
      <c r="AM130" s="60">
        <f>SUMIFS(Inventory!$L:$L,Inventory!$G:$G,6,Inventory!$J:$J,List!B130)</f>
        <v>0</v>
      </c>
      <c r="AN130" s="60">
        <f>SUMIFS(Receive!$L:$L,Receive!$C:$C,7,Receive!$J:$J,List!B130)</f>
        <v>0</v>
      </c>
      <c r="AO130" s="60">
        <f>SUMIFS(Delivery!$K:$K,Delivery!$C:$C,7,Delivery!$I:$I,List!B130)</f>
        <v>0</v>
      </c>
      <c r="AP130" s="60">
        <f t="shared" si="19"/>
        <v>6</v>
      </c>
      <c r="AQ130" s="60">
        <f>SUMIFS(Inventory!$L:$L,Inventory!$G:$G,7,Inventory!$J:$J,List!B130)</f>
        <v>0</v>
      </c>
      <c r="AR130" s="60">
        <f>SUMIFS(Receive!$L:$L,Receive!$C:$C,8,Receive!$J:$J,List!B130)</f>
        <v>0</v>
      </c>
      <c r="AS130" s="60">
        <f>SUMIFS(Delivery!$K:$K,Delivery!$C:$C,8,Delivery!$I:$I,List!B130)</f>
        <v>0</v>
      </c>
      <c r="AT130" s="60">
        <f t="shared" si="20"/>
        <v>6</v>
      </c>
      <c r="AU130" s="60">
        <f>SUMIFS(Inventory!$L:$L,Inventory!$G:$G,8,Inventory!$J:$J,List!B130)</f>
        <v>0</v>
      </c>
      <c r="AV130" s="60">
        <f>SUMIFS(Receive!$L:$L,Receive!$C:$C,9,Receive!$J:$J,List!B130)</f>
        <v>0</v>
      </c>
      <c r="AW130" s="60">
        <f>SUMIFS(Delivery!$K:$K,Delivery!$C:$C,9,Delivery!$I:$I,List!B130)</f>
        <v>0</v>
      </c>
      <c r="AX130" s="60">
        <f t="shared" si="21"/>
        <v>6</v>
      </c>
      <c r="AY130" s="60">
        <f>SUMIFS(Inventory!$L:$L,Inventory!$G:$G,9,Inventory!$J:$J,List!B130)</f>
        <v>0</v>
      </c>
      <c r="AZ130" s="60">
        <f>SUMIFS(Receive!$L:$L,Receive!$C:$C,10,Receive!$J:$J,List!B130)</f>
        <v>0</v>
      </c>
      <c r="BA130" s="60">
        <f>SUMIFS(Delivery!$K:$K,Delivery!$C:$C,10,Delivery!$I:$I,List!B130)</f>
        <v>0</v>
      </c>
      <c r="BB130" s="60">
        <f t="shared" si="22"/>
        <v>6</v>
      </c>
      <c r="BC130" s="60">
        <f>SUMIFS(Inventory!$L:$L,Inventory!$G:$G,10,Inventory!$J:$J,List!B130)</f>
        <v>0</v>
      </c>
      <c r="BD130" s="60">
        <f>SUMIFS(Receive!$L:$L,Receive!$C:$C,11,Receive!$J:$J,List!B130)</f>
        <v>0</v>
      </c>
      <c r="BE130" s="60">
        <f>SUMIFS(Delivery!$K:$K,Delivery!$C:$C,11,Delivery!$I:$I,List!B130)</f>
        <v>0</v>
      </c>
      <c r="BF130" s="60">
        <f t="shared" si="23"/>
        <v>6</v>
      </c>
      <c r="BG130" s="60">
        <f>SUMIFS(Inventory!$L:$L,Inventory!$G:$G,11,Inventory!$J:$J,List!B130)</f>
        <v>0</v>
      </c>
      <c r="BH130" s="60">
        <f>SUMIFS(Receive!$L:$L,Receive!$C:$C,12,Receive!$J:$J,List!B130)</f>
        <v>0</v>
      </c>
      <c r="BI130" s="60">
        <f>SUMIFS(Delivery!$K:$K,Delivery!$C:$C,12,Delivery!$I:$I,List!B130)</f>
        <v>0</v>
      </c>
      <c r="BJ130" s="60">
        <f t="shared" si="24"/>
        <v>6</v>
      </c>
      <c r="BK130" s="60">
        <f>SUMIFS(Inventory!$L:$L,Inventory!$G:$G,12,Inventory!$J:$J,List!B130)</f>
        <v>0</v>
      </c>
    </row>
    <row r="131" spans="1:63" x14ac:dyDescent="0.25">
      <c r="A131" s="56">
        <f t="shared" si="25"/>
        <v>130</v>
      </c>
      <c r="B131" s="57" t="s">
        <v>284</v>
      </c>
      <c r="C131" s="58" t="str">
        <f>IFERROR(VLOOKUP(B131,Config!$A:$B,2,0),"")</f>
        <v>Photo sensor</v>
      </c>
      <c r="D131" s="64"/>
      <c r="E131" s="65">
        <f>D131/'Exchange rate'!$C$2</f>
        <v>0</v>
      </c>
      <c r="F131" s="58" t="str">
        <f>IFERROR(VLOOKUP(B131,Config!$A:$D,4,0),"")</f>
        <v>OMRON</v>
      </c>
      <c r="G131" s="58" t="str">
        <f>IFERROR(VLOOKUP(B131,Config!$A:$E,5,0),"")</f>
        <v>OMRON</v>
      </c>
      <c r="H131" s="58" t="str">
        <f>IFERROR(VLOOKUP(B131,Config!$A:$F,6,0),"")</f>
        <v>EE-SX672</v>
      </c>
      <c r="I131" s="58">
        <v>1</v>
      </c>
      <c r="J131" s="58" t="str">
        <f>IFERROR(VLOOKUP(B131,Config!$A:$G,7,),"")</f>
        <v>EA</v>
      </c>
      <c r="K131" s="56" t="s">
        <v>555</v>
      </c>
      <c r="L131" s="59">
        <f>IFERROR(VLOOKUP(B131,Config!$A:$C,3,0),"")</f>
        <v>0</v>
      </c>
      <c r="M131" s="56"/>
      <c r="N131" s="56"/>
      <c r="O131" s="60">
        <f>SUMIFS(Inventory!$L:$L,Inventory!$G:$G,2020.12,Inventory!$J:$J,List!B131)</f>
        <v>1</v>
      </c>
      <c r="P131" s="60">
        <f>SUMIFS(Receive!L:L,Receive!C:C,1,Receive!J:J,List!B131)</f>
        <v>0</v>
      </c>
      <c r="Q131" s="60">
        <f>SUMIFS(Delivery!K:K,Delivery!C:C,1,Delivery!I:I,List!B131)</f>
        <v>0</v>
      </c>
      <c r="R131" s="60">
        <f t="shared" ref="R131:R170" si="26">O131+P131-Q131</f>
        <v>1</v>
      </c>
      <c r="S131" s="60">
        <f>SUMIFS(Inventory!$L:$L,Inventory!$G:$G,1,Inventory!$J:$J,List!B131)</f>
        <v>1</v>
      </c>
      <c r="T131" s="60">
        <f>SUMIFS(Receive!L:L,Receive!C:C,2,Receive!J:J,List!B131)</f>
        <v>0</v>
      </c>
      <c r="U131" s="60">
        <f>SUMIFS(Delivery!K:K,Delivery!C:C,2,Delivery!I:I,List!B131)</f>
        <v>0</v>
      </c>
      <c r="V131" s="60">
        <f t="shared" ref="V131:V188" si="27">S131+T131-U131</f>
        <v>1</v>
      </c>
      <c r="W131" s="60">
        <f>SUMIFS(Inventory!$L:$L,Inventory!$G:$G,2,Inventory!$J:$J,List!B131)</f>
        <v>4</v>
      </c>
      <c r="X131" s="60">
        <f>SUMIFS(Receive!L:L,Receive!C:C,3,Receive!J:J,List!B131)</f>
        <v>0</v>
      </c>
      <c r="Y131" s="60">
        <f>SUMIFS(Delivery!K:K,Delivery!C:C,3,Delivery!I:I,List!B131)</f>
        <v>0</v>
      </c>
      <c r="Z131" s="60">
        <f t="shared" ref="Z131:Z190" si="28">W131+X131-Y131</f>
        <v>4</v>
      </c>
      <c r="AA131" s="60">
        <f>SUMIFS(Inventory!$L:$L,Inventory!$G:$G,3,Inventory!$J:$J,List!B131)</f>
        <v>4</v>
      </c>
      <c r="AB131" s="60">
        <f>SUMIFS(Receive!L:L,Receive!C:C,4,Receive!J:J,List!B131)</f>
        <v>0</v>
      </c>
      <c r="AC131" s="60">
        <f>SUMIFS(Delivery!K:K,Delivery!C:C,4,Delivery!I:I,List!B131)</f>
        <v>0</v>
      </c>
      <c r="AD131" s="60">
        <f t="shared" ref="AD131:AD189" si="29">AA131+AB131-AC131</f>
        <v>4</v>
      </c>
      <c r="AE131" s="60">
        <f>SUMIFS(Inventory!$L:$L,Inventory!$G:$G,4,Inventory!$J:$J,List!B131)</f>
        <v>4</v>
      </c>
      <c r="AF131" s="60">
        <f>SUMIFS(Receive!$L:$L,Receive!$C:$C,5,Receive!$J:$J,List!B131)</f>
        <v>0</v>
      </c>
      <c r="AG131" s="60">
        <f>SUMIFS(Delivery!$K:$K,Delivery!$C:$C,5,Delivery!$I:$I,List!B131)</f>
        <v>0</v>
      </c>
      <c r="AH131" s="60">
        <f t="shared" ref="AH131:AH189" si="30">AD131+AF131-AG131</f>
        <v>4</v>
      </c>
      <c r="AI131" s="60">
        <f>SUMIFS(Inventory!$L:$L,Inventory!$G:$G,5,Inventory!$J:$J,List!B131)</f>
        <v>4</v>
      </c>
      <c r="AJ131" s="60">
        <f>SUMIFS(Receive!$L:$L,Receive!$C:$C,6,Receive!$J:$J,List!B131)</f>
        <v>0</v>
      </c>
      <c r="AK131" s="60">
        <f>SUMIFS(Delivery!$K:$K,Delivery!$C:$C,6,Delivery!$I:$I,List!B131)</f>
        <v>0</v>
      </c>
      <c r="AL131" s="60">
        <f t="shared" ref="AL131:AL190" si="31">AH131+AJ131-AK131</f>
        <v>4</v>
      </c>
      <c r="AM131" s="60">
        <f>SUMIFS(Inventory!$L:$L,Inventory!$G:$G,6,Inventory!$J:$J,List!B131)</f>
        <v>0</v>
      </c>
      <c r="AN131" s="60">
        <f>SUMIFS(Receive!$L:$L,Receive!$C:$C,7,Receive!$J:$J,List!B131)</f>
        <v>0</v>
      </c>
      <c r="AO131" s="60">
        <f>SUMIFS(Delivery!$K:$K,Delivery!$C:$C,7,Delivery!$I:$I,List!B131)</f>
        <v>0</v>
      </c>
      <c r="AP131" s="60">
        <f t="shared" ref="AP131:AP189" si="32">AL131+AN131-AO131</f>
        <v>4</v>
      </c>
      <c r="AQ131" s="60">
        <f>SUMIFS(Inventory!$L:$L,Inventory!$G:$G,7,Inventory!$J:$J,List!B131)</f>
        <v>0</v>
      </c>
      <c r="AR131" s="60">
        <f>SUMIFS(Receive!$L:$L,Receive!$C:$C,8,Receive!$J:$J,List!B131)</f>
        <v>0</v>
      </c>
      <c r="AS131" s="60">
        <f>SUMIFS(Delivery!$K:$K,Delivery!$C:$C,8,Delivery!$I:$I,List!B131)</f>
        <v>0</v>
      </c>
      <c r="AT131" s="60">
        <f t="shared" ref="AT131:AT189" si="33">AP131+AR131-AS131</f>
        <v>4</v>
      </c>
      <c r="AU131" s="60">
        <f>SUMIFS(Inventory!$L:$L,Inventory!$G:$G,8,Inventory!$J:$J,List!B131)</f>
        <v>0</v>
      </c>
      <c r="AV131" s="60">
        <f>SUMIFS(Receive!$L:$L,Receive!$C:$C,9,Receive!$J:$J,List!B131)</f>
        <v>0</v>
      </c>
      <c r="AW131" s="60">
        <f>SUMIFS(Delivery!$K:$K,Delivery!$C:$C,9,Delivery!$I:$I,List!B131)</f>
        <v>0</v>
      </c>
      <c r="AX131" s="60">
        <f t="shared" ref="AX131:AX189" si="34">AT131+AV131-AW131</f>
        <v>4</v>
      </c>
      <c r="AY131" s="60">
        <f>SUMIFS(Inventory!$L:$L,Inventory!$G:$G,9,Inventory!$J:$J,List!B131)</f>
        <v>0</v>
      </c>
      <c r="AZ131" s="60">
        <f>SUMIFS(Receive!$L:$L,Receive!$C:$C,10,Receive!$J:$J,List!B131)</f>
        <v>0</v>
      </c>
      <c r="BA131" s="60">
        <f>SUMIFS(Delivery!$K:$K,Delivery!$C:$C,10,Delivery!$I:$I,List!B131)</f>
        <v>0</v>
      </c>
      <c r="BB131" s="60">
        <f t="shared" ref="BB131:BB189" si="35">AX131+AZ131-BA131</f>
        <v>4</v>
      </c>
      <c r="BC131" s="60">
        <f>SUMIFS(Inventory!$L:$L,Inventory!$G:$G,10,Inventory!$J:$J,List!B131)</f>
        <v>0</v>
      </c>
      <c r="BD131" s="60">
        <f>SUMIFS(Receive!$L:$L,Receive!$C:$C,11,Receive!$J:$J,List!B131)</f>
        <v>0</v>
      </c>
      <c r="BE131" s="60">
        <f>SUMIFS(Delivery!$K:$K,Delivery!$C:$C,11,Delivery!$I:$I,List!B131)</f>
        <v>0</v>
      </c>
      <c r="BF131" s="60">
        <f t="shared" ref="BF131:BF189" si="36">BB131+BD131-BE131</f>
        <v>4</v>
      </c>
      <c r="BG131" s="60">
        <f>SUMIFS(Inventory!$L:$L,Inventory!$G:$G,11,Inventory!$J:$J,List!B131)</f>
        <v>0</v>
      </c>
      <c r="BH131" s="60">
        <f>SUMIFS(Receive!$L:$L,Receive!$C:$C,12,Receive!$J:$J,List!B131)</f>
        <v>0</v>
      </c>
      <c r="BI131" s="60">
        <f>SUMIFS(Delivery!$K:$K,Delivery!$C:$C,12,Delivery!$I:$I,List!B131)</f>
        <v>0</v>
      </c>
      <c r="BJ131" s="60">
        <f t="shared" ref="BJ131:BJ189" si="37">BF131+BH131-BI131</f>
        <v>4</v>
      </c>
      <c r="BK131" s="60">
        <f>SUMIFS(Inventory!$L:$L,Inventory!$G:$G,12,Inventory!$J:$J,List!B131)</f>
        <v>0</v>
      </c>
    </row>
    <row r="132" spans="1:63" x14ac:dyDescent="0.25">
      <c r="A132" s="56">
        <f t="shared" ref="A132:A190" si="38">A131+1</f>
        <v>131</v>
      </c>
      <c r="B132" s="57" t="s">
        <v>285</v>
      </c>
      <c r="C132" s="58" t="str">
        <f>IFERROR(VLOOKUP(B132,Config!$A:$B,2,0),"")</f>
        <v xml:space="preserve">Sensor quang </v>
      </c>
      <c r="D132" s="64"/>
      <c r="E132" s="65">
        <f>D132/'Exchange rate'!$C$2</f>
        <v>0</v>
      </c>
      <c r="F132" s="58" t="str">
        <f>IFERROR(VLOOKUP(B132,Config!$A:$D,4,0),"")</f>
        <v>-</v>
      </c>
      <c r="G132" s="58" t="str">
        <f>IFERROR(VLOOKUP(B132,Config!$A:$E,5,0),"")</f>
        <v>-</v>
      </c>
      <c r="H132" s="58" t="str">
        <f>IFERROR(VLOOKUP(B132,Config!$A:$F,6,0),"")</f>
        <v>RM-Y44P-C3</v>
      </c>
      <c r="I132" s="58">
        <v>1</v>
      </c>
      <c r="J132" s="58" t="str">
        <f>IFERROR(VLOOKUP(B132,Config!$A:$G,7,),"")</f>
        <v>EA</v>
      </c>
      <c r="K132" s="56" t="s">
        <v>555</v>
      </c>
      <c r="L132" s="59">
        <f>IFERROR(VLOOKUP(B132,Config!$A:$C,3,0),"")</f>
        <v>0</v>
      </c>
      <c r="M132" s="56"/>
      <c r="N132" s="56"/>
      <c r="O132" s="60">
        <f>SUMIFS(Inventory!$L:$L,Inventory!$G:$G,2020.12,Inventory!$J:$J,List!B132)</f>
        <v>0</v>
      </c>
      <c r="P132" s="60">
        <f>SUMIFS(Receive!L:L,Receive!C:C,1,Receive!J:J,List!B132)</f>
        <v>0</v>
      </c>
      <c r="Q132" s="60">
        <f>SUMIFS(Delivery!K:K,Delivery!C:C,1,Delivery!I:I,List!B132)</f>
        <v>0</v>
      </c>
      <c r="R132" s="60">
        <f t="shared" si="26"/>
        <v>0</v>
      </c>
      <c r="S132" s="60">
        <f>SUMIFS(Inventory!$L:$L,Inventory!$G:$G,1,Inventory!$J:$J,List!B132)</f>
        <v>1</v>
      </c>
      <c r="T132" s="60">
        <f>SUMIFS(Receive!L:L,Receive!C:C,2,Receive!J:J,List!B132)</f>
        <v>0</v>
      </c>
      <c r="U132" s="60">
        <f>SUMIFS(Delivery!K:K,Delivery!C:C,2,Delivery!I:I,List!B132)</f>
        <v>0</v>
      </c>
      <c r="V132" s="60">
        <f t="shared" si="27"/>
        <v>1</v>
      </c>
      <c r="W132" s="60">
        <f>SUMIFS(Inventory!$L:$L,Inventory!$G:$G,2,Inventory!$J:$J,List!B132)</f>
        <v>1</v>
      </c>
      <c r="X132" s="60">
        <f>SUMIFS(Receive!L:L,Receive!C:C,3,Receive!J:J,List!B132)</f>
        <v>0</v>
      </c>
      <c r="Y132" s="60">
        <f>SUMIFS(Delivery!K:K,Delivery!C:C,3,Delivery!I:I,List!B132)</f>
        <v>0</v>
      </c>
      <c r="Z132" s="60">
        <f t="shared" si="28"/>
        <v>1</v>
      </c>
      <c r="AA132" s="60">
        <f>SUMIFS(Inventory!$L:$L,Inventory!$G:$G,3,Inventory!$J:$J,List!B132)</f>
        <v>1</v>
      </c>
      <c r="AB132" s="60">
        <f>SUMIFS(Receive!L:L,Receive!C:C,4,Receive!J:J,List!B132)</f>
        <v>0</v>
      </c>
      <c r="AC132" s="60">
        <f>SUMIFS(Delivery!K:K,Delivery!C:C,4,Delivery!I:I,List!B132)</f>
        <v>0</v>
      </c>
      <c r="AD132" s="60">
        <f t="shared" si="29"/>
        <v>1</v>
      </c>
      <c r="AE132" s="60">
        <f>SUMIFS(Inventory!$L:$L,Inventory!$G:$G,4,Inventory!$J:$J,List!B132)</f>
        <v>1</v>
      </c>
      <c r="AF132" s="60">
        <f>SUMIFS(Receive!$L:$L,Receive!$C:$C,5,Receive!$J:$J,List!B132)</f>
        <v>0</v>
      </c>
      <c r="AG132" s="60">
        <f>SUMIFS(Delivery!$K:$K,Delivery!$C:$C,5,Delivery!$I:$I,List!B132)</f>
        <v>0</v>
      </c>
      <c r="AH132" s="60">
        <f t="shared" si="30"/>
        <v>1</v>
      </c>
      <c r="AI132" s="60">
        <f>SUMIFS(Inventory!$L:$L,Inventory!$G:$G,5,Inventory!$J:$J,List!B132)</f>
        <v>1</v>
      </c>
      <c r="AJ132" s="60">
        <f>SUMIFS(Receive!$L:$L,Receive!$C:$C,6,Receive!$J:$J,List!B132)</f>
        <v>0</v>
      </c>
      <c r="AK132" s="60">
        <f>SUMIFS(Delivery!$K:$K,Delivery!$C:$C,6,Delivery!$I:$I,List!B132)</f>
        <v>0</v>
      </c>
      <c r="AL132" s="60">
        <f t="shared" si="31"/>
        <v>1</v>
      </c>
      <c r="AM132" s="60">
        <f>SUMIFS(Inventory!$L:$L,Inventory!$G:$G,6,Inventory!$J:$J,List!B132)</f>
        <v>0</v>
      </c>
      <c r="AN132" s="60">
        <f>SUMIFS(Receive!$L:$L,Receive!$C:$C,7,Receive!$J:$J,List!B132)</f>
        <v>0</v>
      </c>
      <c r="AO132" s="60">
        <f>SUMIFS(Delivery!$K:$K,Delivery!$C:$C,7,Delivery!$I:$I,List!B132)</f>
        <v>0</v>
      </c>
      <c r="AP132" s="60">
        <f t="shared" si="32"/>
        <v>1</v>
      </c>
      <c r="AQ132" s="60">
        <f>SUMIFS(Inventory!$L:$L,Inventory!$G:$G,7,Inventory!$J:$J,List!B132)</f>
        <v>0</v>
      </c>
      <c r="AR132" s="60">
        <f>SUMIFS(Receive!$L:$L,Receive!$C:$C,8,Receive!$J:$J,List!B132)</f>
        <v>0</v>
      </c>
      <c r="AS132" s="60">
        <f>SUMIFS(Delivery!$K:$K,Delivery!$C:$C,8,Delivery!$I:$I,List!B132)</f>
        <v>0</v>
      </c>
      <c r="AT132" s="60">
        <f t="shared" si="33"/>
        <v>1</v>
      </c>
      <c r="AU132" s="60">
        <f>SUMIFS(Inventory!$L:$L,Inventory!$G:$G,8,Inventory!$J:$J,List!B132)</f>
        <v>0</v>
      </c>
      <c r="AV132" s="60">
        <f>SUMIFS(Receive!$L:$L,Receive!$C:$C,9,Receive!$J:$J,List!B132)</f>
        <v>0</v>
      </c>
      <c r="AW132" s="60">
        <f>SUMIFS(Delivery!$K:$K,Delivery!$C:$C,9,Delivery!$I:$I,List!B132)</f>
        <v>0</v>
      </c>
      <c r="AX132" s="60">
        <f t="shared" si="34"/>
        <v>1</v>
      </c>
      <c r="AY132" s="60">
        <f>SUMIFS(Inventory!$L:$L,Inventory!$G:$G,9,Inventory!$J:$J,List!B132)</f>
        <v>0</v>
      </c>
      <c r="AZ132" s="60">
        <f>SUMIFS(Receive!$L:$L,Receive!$C:$C,10,Receive!$J:$J,List!B132)</f>
        <v>0</v>
      </c>
      <c r="BA132" s="60">
        <f>SUMIFS(Delivery!$K:$K,Delivery!$C:$C,10,Delivery!$I:$I,List!B132)</f>
        <v>0</v>
      </c>
      <c r="BB132" s="60">
        <f t="shared" si="35"/>
        <v>1</v>
      </c>
      <c r="BC132" s="60">
        <f>SUMIFS(Inventory!$L:$L,Inventory!$G:$G,10,Inventory!$J:$J,List!B132)</f>
        <v>0</v>
      </c>
      <c r="BD132" s="60">
        <f>SUMIFS(Receive!$L:$L,Receive!$C:$C,11,Receive!$J:$J,List!B132)</f>
        <v>0</v>
      </c>
      <c r="BE132" s="60">
        <f>SUMIFS(Delivery!$K:$K,Delivery!$C:$C,11,Delivery!$I:$I,List!B132)</f>
        <v>0</v>
      </c>
      <c r="BF132" s="60">
        <f t="shared" si="36"/>
        <v>1</v>
      </c>
      <c r="BG132" s="60">
        <f>SUMIFS(Inventory!$L:$L,Inventory!$G:$G,11,Inventory!$J:$J,List!B132)</f>
        <v>0</v>
      </c>
      <c r="BH132" s="60">
        <f>SUMIFS(Receive!$L:$L,Receive!$C:$C,12,Receive!$J:$J,List!B132)</f>
        <v>0</v>
      </c>
      <c r="BI132" s="60">
        <f>SUMIFS(Delivery!$K:$K,Delivery!$C:$C,12,Delivery!$I:$I,List!B132)</f>
        <v>0</v>
      </c>
      <c r="BJ132" s="60">
        <f t="shared" si="37"/>
        <v>1</v>
      </c>
      <c r="BK132" s="60">
        <f>SUMIFS(Inventory!$L:$L,Inventory!$G:$G,12,Inventory!$J:$J,List!B132)</f>
        <v>0</v>
      </c>
    </row>
    <row r="133" spans="1:63" x14ac:dyDescent="0.25">
      <c r="A133" s="56">
        <f t="shared" si="38"/>
        <v>132</v>
      </c>
      <c r="B133" s="57" t="s">
        <v>286</v>
      </c>
      <c r="C133" s="58" t="str">
        <f>IFERROR(VLOOKUP(B133,Config!$A:$B,2,0),"")</f>
        <v>Z cylinder return</v>
      </c>
      <c r="D133" s="64">
        <f>E133*'Exchange rate'!$C$2</f>
        <v>7319928.5222000005</v>
      </c>
      <c r="E133" s="65">
        <v>315.73</v>
      </c>
      <c r="F133" s="58" t="str">
        <f>IFERROR(VLOOKUP(B133,Config!$A:$D,4,0),"")</f>
        <v>ASM</v>
      </c>
      <c r="G133" s="58" t="str">
        <f>IFERROR(VLOOKUP(B133,Config!$A:$E,5,0),"")</f>
        <v>ASM</v>
      </c>
      <c r="H133" s="58" t="str">
        <f>IFERROR(VLOOKUP(B133,Config!$A:$F,6,0),"")</f>
        <v>03007696-02</v>
      </c>
      <c r="I133" s="58">
        <v>1</v>
      </c>
      <c r="J133" s="58" t="str">
        <f>IFERROR(VLOOKUP(B133,Config!$A:$G,7,),"")</f>
        <v>EA</v>
      </c>
      <c r="K133" s="56" t="s">
        <v>556</v>
      </c>
      <c r="L133" s="59">
        <f>IFERROR(VLOOKUP(B133,Config!$A:$C,3,0),"")</f>
        <v>0</v>
      </c>
      <c r="M133" s="56"/>
      <c r="N133" s="56"/>
      <c r="O133" s="60">
        <f>SUMIFS(Inventory!$L:$L,Inventory!$G:$G,2020.12,Inventory!$J:$J,List!B133)</f>
        <v>0</v>
      </c>
      <c r="P133" s="60">
        <f>SUMIFS(Receive!L:L,Receive!C:C,1,Receive!J:J,List!B133)</f>
        <v>0</v>
      </c>
      <c r="Q133" s="60">
        <f>SUMIFS(Delivery!K:K,Delivery!C:C,1,Delivery!I:I,List!B133)</f>
        <v>0</v>
      </c>
      <c r="R133" s="60">
        <f t="shared" si="26"/>
        <v>0</v>
      </c>
      <c r="S133" s="60">
        <f>SUMIFS(Inventory!$L:$L,Inventory!$G:$G,1,Inventory!$J:$J,List!B133)</f>
        <v>2</v>
      </c>
      <c r="T133" s="60">
        <f>SUMIFS(Receive!L:L,Receive!C:C,2,Receive!J:J,List!B133)</f>
        <v>0</v>
      </c>
      <c r="U133" s="60">
        <f>SUMIFS(Delivery!K:K,Delivery!C:C,2,Delivery!I:I,List!B133)</f>
        <v>0</v>
      </c>
      <c r="V133" s="60">
        <f t="shared" si="27"/>
        <v>2</v>
      </c>
      <c r="W133" s="60">
        <f>SUMIFS(Inventory!$L:$L,Inventory!$G:$G,2,Inventory!$J:$J,List!B133)</f>
        <v>2</v>
      </c>
      <c r="X133" s="60">
        <f>SUMIFS(Receive!L:L,Receive!C:C,3,Receive!J:J,List!B133)</f>
        <v>0</v>
      </c>
      <c r="Y133" s="60">
        <f>SUMIFS(Delivery!K:K,Delivery!C:C,3,Delivery!I:I,List!B133)</f>
        <v>0</v>
      </c>
      <c r="Z133" s="60">
        <f t="shared" si="28"/>
        <v>2</v>
      </c>
      <c r="AA133" s="60">
        <f>SUMIFS(Inventory!$L:$L,Inventory!$G:$G,3,Inventory!$J:$J,List!B133)</f>
        <v>2</v>
      </c>
      <c r="AB133" s="60">
        <f>SUMIFS(Receive!L:L,Receive!C:C,4,Receive!J:J,List!B133)</f>
        <v>0</v>
      </c>
      <c r="AC133" s="60">
        <f>SUMIFS(Delivery!K:K,Delivery!C:C,4,Delivery!I:I,List!B133)</f>
        <v>0</v>
      </c>
      <c r="AD133" s="60">
        <f t="shared" si="29"/>
        <v>2</v>
      </c>
      <c r="AE133" s="60">
        <f>SUMIFS(Inventory!$L:$L,Inventory!$G:$G,4,Inventory!$J:$J,List!B133)</f>
        <v>2</v>
      </c>
      <c r="AF133" s="60">
        <f>SUMIFS(Receive!$L:$L,Receive!$C:$C,5,Receive!$J:$J,List!B133)</f>
        <v>0</v>
      </c>
      <c r="AG133" s="60">
        <f>SUMIFS(Delivery!$K:$K,Delivery!$C:$C,5,Delivery!$I:$I,List!B133)</f>
        <v>0</v>
      </c>
      <c r="AH133" s="60">
        <f t="shared" si="30"/>
        <v>2</v>
      </c>
      <c r="AI133" s="60">
        <f>SUMIFS(Inventory!$L:$L,Inventory!$G:$G,5,Inventory!$J:$J,List!B133)</f>
        <v>2</v>
      </c>
      <c r="AJ133" s="60">
        <f>SUMIFS(Receive!$L:$L,Receive!$C:$C,6,Receive!$J:$J,List!B133)</f>
        <v>0</v>
      </c>
      <c r="AK133" s="60">
        <f>SUMIFS(Delivery!$K:$K,Delivery!$C:$C,6,Delivery!$I:$I,List!B133)</f>
        <v>0</v>
      </c>
      <c r="AL133" s="60">
        <f t="shared" si="31"/>
        <v>2</v>
      </c>
      <c r="AM133" s="60">
        <f>SUMIFS(Inventory!$L:$L,Inventory!$G:$G,6,Inventory!$J:$J,List!B133)</f>
        <v>0</v>
      </c>
      <c r="AN133" s="60">
        <f>SUMIFS(Receive!$L:$L,Receive!$C:$C,7,Receive!$J:$J,List!B133)</f>
        <v>0</v>
      </c>
      <c r="AO133" s="60">
        <f>SUMIFS(Delivery!$K:$K,Delivery!$C:$C,7,Delivery!$I:$I,List!B133)</f>
        <v>0</v>
      </c>
      <c r="AP133" s="60">
        <f t="shared" si="32"/>
        <v>2</v>
      </c>
      <c r="AQ133" s="60">
        <f>SUMIFS(Inventory!$L:$L,Inventory!$G:$G,7,Inventory!$J:$J,List!B133)</f>
        <v>0</v>
      </c>
      <c r="AR133" s="60">
        <f>SUMIFS(Receive!$L:$L,Receive!$C:$C,8,Receive!$J:$J,List!B133)</f>
        <v>0</v>
      </c>
      <c r="AS133" s="60">
        <f>SUMIFS(Delivery!$K:$K,Delivery!$C:$C,8,Delivery!$I:$I,List!B133)</f>
        <v>0</v>
      </c>
      <c r="AT133" s="60">
        <f t="shared" si="33"/>
        <v>2</v>
      </c>
      <c r="AU133" s="60">
        <f>SUMIFS(Inventory!$L:$L,Inventory!$G:$G,8,Inventory!$J:$J,List!B133)</f>
        <v>0</v>
      </c>
      <c r="AV133" s="60">
        <f>SUMIFS(Receive!$L:$L,Receive!$C:$C,9,Receive!$J:$J,List!B133)</f>
        <v>0</v>
      </c>
      <c r="AW133" s="60">
        <f>SUMIFS(Delivery!$K:$K,Delivery!$C:$C,9,Delivery!$I:$I,List!B133)</f>
        <v>0</v>
      </c>
      <c r="AX133" s="60">
        <f t="shared" si="34"/>
        <v>2</v>
      </c>
      <c r="AY133" s="60">
        <f>SUMIFS(Inventory!$L:$L,Inventory!$G:$G,9,Inventory!$J:$J,List!B133)</f>
        <v>0</v>
      </c>
      <c r="AZ133" s="60">
        <f>SUMIFS(Receive!$L:$L,Receive!$C:$C,10,Receive!$J:$J,List!B133)</f>
        <v>0</v>
      </c>
      <c r="BA133" s="60">
        <f>SUMIFS(Delivery!$K:$K,Delivery!$C:$C,10,Delivery!$I:$I,List!B133)</f>
        <v>0</v>
      </c>
      <c r="BB133" s="60">
        <f t="shared" si="35"/>
        <v>2</v>
      </c>
      <c r="BC133" s="60">
        <f>SUMIFS(Inventory!$L:$L,Inventory!$G:$G,10,Inventory!$J:$J,List!B133)</f>
        <v>0</v>
      </c>
      <c r="BD133" s="60">
        <f>SUMIFS(Receive!$L:$L,Receive!$C:$C,11,Receive!$J:$J,List!B133)</f>
        <v>0</v>
      </c>
      <c r="BE133" s="60">
        <f>SUMIFS(Delivery!$K:$K,Delivery!$C:$C,11,Delivery!$I:$I,List!B133)</f>
        <v>0</v>
      </c>
      <c r="BF133" s="60">
        <f t="shared" si="36"/>
        <v>2</v>
      </c>
      <c r="BG133" s="60">
        <f>SUMIFS(Inventory!$L:$L,Inventory!$G:$G,11,Inventory!$J:$J,List!B133)</f>
        <v>0</v>
      </c>
      <c r="BH133" s="60">
        <f>SUMIFS(Receive!$L:$L,Receive!$C:$C,12,Receive!$J:$J,List!B133)</f>
        <v>0</v>
      </c>
      <c r="BI133" s="60">
        <f>SUMIFS(Delivery!$K:$K,Delivery!$C:$C,12,Delivery!$I:$I,List!B133)</f>
        <v>0</v>
      </c>
      <c r="BJ133" s="60">
        <f t="shared" si="37"/>
        <v>2</v>
      </c>
      <c r="BK133" s="60">
        <f>SUMIFS(Inventory!$L:$L,Inventory!$G:$G,12,Inventory!$J:$J,List!B133)</f>
        <v>0</v>
      </c>
    </row>
    <row r="134" spans="1:63" x14ac:dyDescent="0.25">
      <c r="A134" s="56">
        <f t="shared" si="38"/>
        <v>133</v>
      </c>
      <c r="B134" s="57" t="s">
        <v>302</v>
      </c>
      <c r="C134" s="58" t="str">
        <f>IFERROR(VLOOKUP(B134,Config!$A:$B,2,0),"")</f>
        <v>Van điều áp máy in MPM</v>
      </c>
      <c r="D134" s="64"/>
      <c r="E134" s="65"/>
      <c r="F134" s="58" t="str">
        <f>IFERROR(VLOOKUP(B134,Config!$A:$D,4,0),"")</f>
        <v>SMC</v>
      </c>
      <c r="G134" s="58" t="str">
        <f>IFERROR(VLOOKUP(B134,Config!$A:$E,5,0),"")</f>
        <v>SMC</v>
      </c>
      <c r="H134" s="58" t="str">
        <f>IFERROR(VLOOKUP(B134,Config!$A:$F,6,0),"")</f>
        <v>ARJ210-M5BG</v>
      </c>
      <c r="I134" s="58">
        <v>1</v>
      </c>
      <c r="J134" s="58" t="str">
        <f>IFERROR(VLOOKUP(B134,Config!$A:$G,7,),"")</f>
        <v>EA</v>
      </c>
      <c r="K134" s="56" t="s">
        <v>555</v>
      </c>
      <c r="L134" s="59">
        <f>IFERROR(VLOOKUP(B134,Config!$A:$C,3,0),"")</f>
        <v>0</v>
      </c>
      <c r="M134" s="56"/>
      <c r="N134" s="56"/>
      <c r="O134" s="60">
        <f>SUMIFS(Inventory!$L:$L,Inventory!$G:$G,2020.12,Inventory!$J:$J,List!B134)</f>
        <v>5</v>
      </c>
      <c r="P134" s="60">
        <f>SUMIFS(Receive!L:L,Receive!C:C,1,Receive!J:J,List!B134)</f>
        <v>0</v>
      </c>
      <c r="Q134" s="60">
        <f>SUMIFS(Delivery!K:K,Delivery!C:C,1,Delivery!I:I,List!B134)</f>
        <v>0</v>
      </c>
      <c r="R134" s="60">
        <f t="shared" si="26"/>
        <v>5</v>
      </c>
      <c r="S134" s="60">
        <f>SUMIFS(Inventory!$L:$L,Inventory!$G:$G,1,Inventory!$J:$J,List!B134)</f>
        <v>5</v>
      </c>
      <c r="T134" s="60">
        <f>SUMIFS(Receive!L:L,Receive!C:C,2,Receive!J:J,List!B134)</f>
        <v>0</v>
      </c>
      <c r="U134" s="60">
        <f>SUMIFS(Delivery!K:K,Delivery!C:C,2,Delivery!I:I,List!B134)</f>
        <v>0</v>
      </c>
      <c r="V134" s="60">
        <f t="shared" si="27"/>
        <v>5</v>
      </c>
      <c r="W134" s="60">
        <f>SUMIFS(Inventory!$L:$L,Inventory!$G:$G,2,Inventory!$J:$J,List!B134)</f>
        <v>5</v>
      </c>
      <c r="X134" s="60">
        <f>SUMIFS(Receive!L:L,Receive!C:C,3,Receive!J:J,List!B134)</f>
        <v>0</v>
      </c>
      <c r="Y134" s="60">
        <f>SUMIFS(Delivery!K:K,Delivery!C:C,3,Delivery!I:I,List!B134)</f>
        <v>0</v>
      </c>
      <c r="Z134" s="60">
        <f t="shared" si="28"/>
        <v>5</v>
      </c>
      <c r="AA134" s="60">
        <f>SUMIFS(Inventory!$L:$L,Inventory!$G:$G,3,Inventory!$J:$J,List!B134)</f>
        <v>5</v>
      </c>
      <c r="AB134" s="60">
        <f>SUMIFS(Receive!L:L,Receive!C:C,4,Receive!J:J,List!B134)</f>
        <v>0</v>
      </c>
      <c r="AC134" s="60">
        <f>SUMIFS(Delivery!K:K,Delivery!C:C,4,Delivery!I:I,List!B134)</f>
        <v>0</v>
      </c>
      <c r="AD134" s="60">
        <f t="shared" si="29"/>
        <v>5</v>
      </c>
      <c r="AE134" s="60">
        <f>SUMIFS(Inventory!$L:$L,Inventory!$G:$G,4,Inventory!$J:$J,List!B134)</f>
        <v>5</v>
      </c>
      <c r="AF134" s="60">
        <f>SUMIFS(Receive!$L:$L,Receive!$C:$C,5,Receive!$J:$J,List!B134)</f>
        <v>0</v>
      </c>
      <c r="AG134" s="60">
        <f>SUMIFS(Delivery!$K:$K,Delivery!$C:$C,5,Delivery!$I:$I,List!B134)</f>
        <v>0</v>
      </c>
      <c r="AH134" s="60">
        <f t="shared" si="30"/>
        <v>5</v>
      </c>
      <c r="AI134" s="60">
        <f>SUMIFS(Inventory!$L:$L,Inventory!$G:$G,5,Inventory!$J:$J,List!B134)</f>
        <v>5</v>
      </c>
      <c r="AJ134" s="60">
        <f>SUMIFS(Receive!$L:$L,Receive!$C:$C,6,Receive!$J:$J,List!B134)</f>
        <v>0</v>
      </c>
      <c r="AK134" s="60">
        <f>SUMIFS(Delivery!$K:$K,Delivery!$C:$C,6,Delivery!$I:$I,List!B134)</f>
        <v>0</v>
      </c>
      <c r="AL134" s="60">
        <f t="shared" si="31"/>
        <v>5</v>
      </c>
      <c r="AM134" s="60">
        <f>SUMIFS(Inventory!$L:$L,Inventory!$G:$G,6,Inventory!$J:$J,List!B134)</f>
        <v>0</v>
      </c>
      <c r="AN134" s="60">
        <f>SUMIFS(Receive!$L:$L,Receive!$C:$C,7,Receive!$J:$J,List!B134)</f>
        <v>0</v>
      </c>
      <c r="AO134" s="60">
        <f>SUMIFS(Delivery!$K:$K,Delivery!$C:$C,7,Delivery!$I:$I,List!B134)</f>
        <v>0</v>
      </c>
      <c r="AP134" s="60">
        <f t="shared" si="32"/>
        <v>5</v>
      </c>
      <c r="AQ134" s="60">
        <f>SUMIFS(Inventory!$L:$L,Inventory!$G:$G,7,Inventory!$J:$J,List!B134)</f>
        <v>0</v>
      </c>
      <c r="AR134" s="60">
        <f>SUMIFS(Receive!$L:$L,Receive!$C:$C,8,Receive!$J:$J,List!B134)</f>
        <v>0</v>
      </c>
      <c r="AS134" s="60">
        <f>SUMIFS(Delivery!$K:$K,Delivery!$C:$C,8,Delivery!$I:$I,List!B134)</f>
        <v>0</v>
      </c>
      <c r="AT134" s="60">
        <f t="shared" si="33"/>
        <v>5</v>
      </c>
      <c r="AU134" s="60">
        <f>SUMIFS(Inventory!$L:$L,Inventory!$G:$G,8,Inventory!$J:$J,List!B134)</f>
        <v>0</v>
      </c>
      <c r="AV134" s="60">
        <f>SUMIFS(Receive!$L:$L,Receive!$C:$C,9,Receive!$J:$J,List!B134)</f>
        <v>0</v>
      </c>
      <c r="AW134" s="60">
        <f>SUMIFS(Delivery!$K:$K,Delivery!$C:$C,9,Delivery!$I:$I,List!B134)</f>
        <v>0</v>
      </c>
      <c r="AX134" s="60">
        <f t="shared" si="34"/>
        <v>5</v>
      </c>
      <c r="AY134" s="60">
        <f>SUMIFS(Inventory!$L:$L,Inventory!$G:$G,9,Inventory!$J:$J,List!B134)</f>
        <v>0</v>
      </c>
      <c r="AZ134" s="60">
        <f>SUMIFS(Receive!$L:$L,Receive!$C:$C,10,Receive!$J:$J,List!B134)</f>
        <v>0</v>
      </c>
      <c r="BA134" s="60">
        <f>SUMIFS(Delivery!$K:$K,Delivery!$C:$C,10,Delivery!$I:$I,List!B134)</f>
        <v>0</v>
      </c>
      <c r="BB134" s="60">
        <f t="shared" si="35"/>
        <v>5</v>
      </c>
      <c r="BC134" s="60">
        <f>SUMIFS(Inventory!$L:$L,Inventory!$G:$G,10,Inventory!$J:$J,List!B134)</f>
        <v>0</v>
      </c>
      <c r="BD134" s="60">
        <f>SUMIFS(Receive!$L:$L,Receive!$C:$C,11,Receive!$J:$J,List!B134)</f>
        <v>0</v>
      </c>
      <c r="BE134" s="60">
        <f>SUMIFS(Delivery!$K:$K,Delivery!$C:$C,11,Delivery!$I:$I,List!B134)</f>
        <v>0</v>
      </c>
      <c r="BF134" s="60">
        <f t="shared" si="36"/>
        <v>5</v>
      </c>
      <c r="BG134" s="60">
        <f>SUMIFS(Inventory!$L:$L,Inventory!$G:$G,11,Inventory!$J:$J,List!B134)</f>
        <v>0</v>
      </c>
      <c r="BH134" s="60">
        <f>SUMIFS(Receive!$L:$L,Receive!$C:$C,12,Receive!$J:$J,List!B134)</f>
        <v>0</v>
      </c>
      <c r="BI134" s="60">
        <f>SUMIFS(Delivery!$K:$K,Delivery!$C:$C,12,Delivery!$I:$I,List!B134)</f>
        <v>0</v>
      </c>
      <c r="BJ134" s="60">
        <f t="shared" si="37"/>
        <v>5</v>
      </c>
      <c r="BK134" s="60">
        <f>SUMIFS(Inventory!$L:$L,Inventory!$G:$G,12,Inventory!$J:$J,List!B134)</f>
        <v>0</v>
      </c>
    </row>
    <row r="135" spans="1:63" x14ac:dyDescent="0.25">
      <c r="A135" s="56">
        <f t="shared" si="38"/>
        <v>134</v>
      </c>
      <c r="B135" s="57" t="s">
        <v>304</v>
      </c>
      <c r="C135" s="58" t="str">
        <f>IFERROR(VLOOKUP(B135,Config!$A:$B,2,0),"")</f>
        <v>Ổ cứng máy tính 500G</v>
      </c>
      <c r="D135" s="64"/>
      <c r="E135" s="65"/>
      <c r="F135" s="58" t="str">
        <f>IFERROR(VLOOKUP(B135,Config!$A:$D,4,0),"")</f>
        <v>-</v>
      </c>
      <c r="G135" s="58" t="str">
        <f>IFERROR(VLOOKUP(B135,Config!$A:$E,5,0),"")</f>
        <v>-</v>
      </c>
      <c r="H135" s="58">
        <f>IFERROR(VLOOKUP(B135,Config!$A:$F,6,0),"")</f>
        <v>0</v>
      </c>
      <c r="I135" s="58">
        <v>1</v>
      </c>
      <c r="J135" s="58" t="str">
        <f>IFERROR(VLOOKUP(B135,Config!$A:$G,7,),"")</f>
        <v>EA</v>
      </c>
      <c r="K135" s="56" t="s">
        <v>555</v>
      </c>
      <c r="L135" s="59">
        <f>IFERROR(VLOOKUP(B135,Config!$A:$C,3,0),"")</f>
        <v>0</v>
      </c>
      <c r="M135" s="56"/>
      <c r="N135" s="56"/>
      <c r="O135" s="60">
        <f>SUMIFS(Inventory!$L:$L,Inventory!$G:$G,2020.12,Inventory!$J:$J,List!B135)</f>
        <v>1</v>
      </c>
      <c r="P135" s="60">
        <f>SUMIFS(Receive!L:L,Receive!C:C,1,Receive!J:J,List!B135)</f>
        <v>0</v>
      </c>
      <c r="Q135" s="60">
        <f>SUMIFS(Delivery!K:K,Delivery!C:C,1,Delivery!I:I,List!B135)</f>
        <v>0</v>
      </c>
      <c r="R135" s="60">
        <f t="shared" si="26"/>
        <v>1</v>
      </c>
      <c r="S135" s="60">
        <f>SUMIFS(Inventory!$L:$L,Inventory!$G:$G,1,Inventory!$J:$J,List!B135)</f>
        <v>1</v>
      </c>
      <c r="T135" s="60">
        <f>SUMIFS(Receive!L:L,Receive!C:C,2,Receive!J:J,List!B135)</f>
        <v>0</v>
      </c>
      <c r="U135" s="60">
        <f>SUMIFS(Delivery!K:K,Delivery!C:C,2,Delivery!I:I,List!B135)</f>
        <v>0</v>
      </c>
      <c r="V135" s="60">
        <f t="shared" si="27"/>
        <v>1</v>
      </c>
      <c r="W135" s="60">
        <f>SUMIFS(Inventory!$L:$L,Inventory!$G:$G,2,Inventory!$J:$J,List!B135)</f>
        <v>1</v>
      </c>
      <c r="X135" s="60">
        <f>SUMIFS(Receive!L:L,Receive!C:C,3,Receive!J:J,List!B135)</f>
        <v>0</v>
      </c>
      <c r="Y135" s="60">
        <f>SUMIFS(Delivery!K:K,Delivery!C:C,3,Delivery!I:I,List!B135)</f>
        <v>0</v>
      </c>
      <c r="Z135" s="60">
        <f t="shared" si="28"/>
        <v>1</v>
      </c>
      <c r="AA135" s="60">
        <f>SUMIFS(Inventory!$L:$L,Inventory!$G:$G,3,Inventory!$J:$J,List!B135)</f>
        <v>1</v>
      </c>
      <c r="AB135" s="60">
        <f>SUMIFS(Receive!L:L,Receive!C:C,4,Receive!J:J,List!B135)</f>
        <v>0</v>
      </c>
      <c r="AC135" s="60">
        <f>SUMIFS(Delivery!K:K,Delivery!C:C,4,Delivery!I:I,List!B135)</f>
        <v>0</v>
      </c>
      <c r="AD135" s="60">
        <f t="shared" si="29"/>
        <v>1</v>
      </c>
      <c r="AE135" s="60">
        <f>SUMIFS(Inventory!$L:$L,Inventory!$G:$G,4,Inventory!$J:$J,List!B135)</f>
        <v>1</v>
      </c>
      <c r="AF135" s="60">
        <f>SUMIFS(Receive!$L:$L,Receive!$C:$C,5,Receive!$J:$J,List!B135)</f>
        <v>0</v>
      </c>
      <c r="AG135" s="60">
        <f>SUMIFS(Delivery!$K:$K,Delivery!$C:$C,5,Delivery!$I:$I,List!B135)</f>
        <v>0</v>
      </c>
      <c r="AH135" s="60">
        <f t="shared" si="30"/>
        <v>1</v>
      </c>
      <c r="AI135" s="60">
        <f>SUMIFS(Inventory!$L:$L,Inventory!$G:$G,5,Inventory!$J:$J,List!B135)</f>
        <v>1</v>
      </c>
      <c r="AJ135" s="60">
        <f>SUMIFS(Receive!$L:$L,Receive!$C:$C,6,Receive!$J:$J,List!B135)</f>
        <v>0</v>
      </c>
      <c r="AK135" s="60">
        <f>SUMIFS(Delivery!$K:$K,Delivery!$C:$C,6,Delivery!$I:$I,List!B135)</f>
        <v>0</v>
      </c>
      <c r="AL135" s="60">
        <f t="shared" si="31"/>
        <v>1</v>
      </c>
      <c r="AM135" s="60">
        <f>SUMIFS(Inventory!$L:$L,Inventory!$G:$G,6,Inventory!$J:$J,List!B135)</f>
        <v>0</v>
      </c>
      <c r="AN135" s="60">
        <f>SUMIFS(Receive!$L:$L,Receive!$C:$C,7,Receive!$J:$J,List!B135)</f>
        <v>0</v>
      </c>
      <c r="AO135" s="60">
        <f>SUMIFS(Delivery!$K:$K,Delivery!$C:$C,7,Delivery!$I:$I,List!B135)</f>
        <v>0</v>
      </c>
      <c r="AP135" s="60">
        <f t="shared" si="32"/>
        <v>1</v>
      </c>
      <c r="AQ135" s="60">
        <f>SUMIFS(Inventory!$L:$L,Inventory!$G:$G,7,Inventory!$J:$J,List!B135)</f>
        <v>0</v>
      </c>
      <c r="AR135" s="60">
        <f>SUMIFS(Receive!$L:$L,Receive!$C:$C,8,Receive!$J:$J,List!B135)</f>
        <v>0</v>
      </c>
      <c r="AS135" s="60">
        <f>SUMIFS(Delivery!$K:$K,Delivery!$C:$C,8,Delivery!$I:$I,List!B135)</f>
        <v>0</v>
      </c>
      <c r="AT135" s="60">
        <f t="shared" si="33"/>
        <v>1</v>
      </c>
      <c r="AU135" s="60">
        <f>SUMIFS(Inventory!$L:$L,Inventory!$G:$G,8,Inventory!$J:$J,List!B135)</f>
        <v>0</v>
      </c>
      <c r="AV135" s="60">
        <f>SUMIFS(Receive!$L:$L,Receive!$C:$C,9,Receive!$J:$J,List!B135)</f>
        <v>0</v>
      </c>
      <c r="AW135" s="60">
        <f>SUMIFS(Delivery!$K:$K,Delivery!$C:$C,9,Delivery!$I:$I,List!B135)</f>
        <v>0</v>
      </c>
      <c r="AX135" s="60">
        <f t="shared" si="34"/>
        <v>1</v>
      </c>
      <c r="AY135" s="60">
        <f>SUMIFS(Inventory!$L:$L,Inventory!$G:$G,9,Inventory!$J:$J,List!B135)</f>
        <v>0</v>
      </c>
      <c r="AZ135" s="60">
        <f>SUMIFS(Receive!$L:$L,Receive!$C:$C,10,Receive!$J:$J,List!B135)</f>
        <v>0</v>
      </c>
      <c r="BA135" s="60">
        <f>SUMIFS(Delivery!$K:$K,Delivery!$C:$C,10,Delivery!$I:$I,List!B135)</f>
        <v>0</v>
      </c>
      <c r="BB135" s="60">
        <f t="shared" si="35"/>
        <v>1</v>
      </c>
      <c r="BC135" s="60">
        <f>SUMIFS(Inventory!$L:$L,Inventory!$G:$G,10,Inventory!$J:$J,List!B135)</f>
        <v>0</v>
      </c>
      <c r="BD135" s="60">
        <f>SUMIFS(Receive!$L:$L,Receive!$C:$C,11,Receive!$J:$J,List!B135)</f>
        <v>0</v>
      </c>
      <c r="BE135" s="60">
        <f>SUMIFS(Delivery!$K:$K,Delivery!$C:$C,11,Delivery!$I:$I,List!B135)</f>
        <v>0</v>
      </c>
      <c r="BF135" s="60">
        <f t="shared" si="36"/>
        <v>1</v>
      </c>
      <c r="BG135" s="60">
        <f>SUMIFS(Inventory!$L:$L,Inventory!$G:$G,11,Inventory!$J:$J,List!B135)</f>
        <v>0</v>
      </c>
      <c r="BH135" s="60">
        <f>SUMIFS(Receive!$L:$L,Receive!$C:$C,12,Receive!$J:$J,List!B135)</f>
        <v>0</v>
      </c>
      <c r="BI135" s="60">
        <f>SUMIFS(Delivery!$K:$K,Delivery!$C:$C,12,Delivery!$I:$I,List!B135)</f>
        <v>0</v>
      </c>
      <c r="BJ135" s="60">
        <f t="shared" si="37"/>
        <v>1</v>
      </c>
      <c r="BK135" s="60">
        <f>SUMIFS(Inventory!$L:$L,Inventory!$G:$G,12,Inventory!$J:$J,List!B135)</f>
        <v>0</v>
      </c>
    </row>
    <row r="136" spans="1:63" x14ac:dyDescent="0.25">
      <c r="A136" s="56">
        <f t="shared" si="38"/>
        <v>135</v>
      </c>
      <c r="B136" s="57" t="s">
        <v>310</v>
      </c>
      <c r="C136" s="58" t="str">
        <f>IFERROR(VLOOKUP(B136,Config!$A:$B,2,0),"")</f>
        <v>Ổ cứng máy tính 1T</v>
      </c>
      <c r="D136" s="64"/>
      <c r="E136" s="65"/>
      <c r="F136" s="58" t="str">
        <f>IFERROR(VLOOKUP(B136,Config!$A:$D,4,0),"")</f>
        <v>-</v>
      </c>
      <c r="G136" s="58" t="str">
        <f>IFERROR(VLOOKUP(B136,Config!$A:$E,5,0),"")</f>
        <v>-</v>
      </c>
      <c r="H136" s="58">
        <f>IFERROR(VLOOKUP(B136,Config!$A:$F,6,0),"")</f>
        <v>0</v>
      </c>
      <c r="I136" s="58">
        <v>1</v>
      </c>
      <c r="J136" s="58" t="str">
        <f>IFERROR(VLOOKUP(B136,Config!$A:$G,7,),"")</f>
        <v>EA</v>
      </c>
      <c r="K136" s="56" t="s">
        <v>555</v>
      </c>
      <c r="L136" s="59">
        <f>IFERROR(VLOOKUP(B136,Config!$A:$C,3,0),"")</f>
        <v>0</v>
      </c>
      <c r="M136" s="56"/>
      <c r="N136" s="56"/>
      <c r="O136" s="60">
        <f>SUMIFS(Inventory!$L:$L,Inventory!$G:$G,2020.12,Inventory!$J:$J,List!B136)</f>
        <v>1</v>
      </c>
      <c r="P136" s="60">
        <f>SUMIFS(Receive!L:L,Receive!C:C,1,Receive!J:J,List!B136)</f>
        <v>0</v>
      </c>
      <c r="Q136" s="60">
        <f>SUMIFS(Delivery!K:K,Delivery!C:C,1,Delivery!I:I,List!B136)</f>
        <v>0</v>
      </c>
      <c r="R136" s="60">
        <f t="shared" si="26"/>
        <v>1</v>
      </c>
      <c r="S136" s="60">
        <f>SUMIFS(Inventory!$L:$L,Inventory!$G:$G,1,Inventory!$J:$J,List!B136)</f>
        <v>1</v>
      </c>
      <c r="T136" s="60">
        <f>SUMIFS(Receive!L:L,Receive!C:C,2,Receive!J:J,List!B136)</f>
        <v>0</v>
      </c>
      <c r="U136" s="60">
        <f>SUMIFS(Delivery!K:K,Delivery!C:C,2,Delivery!I:I,List!B136)</f>
        <v>0</v>
      </c>
      <c r="V136" s="60">
        <f t="shared" si="27"/>
        <v>1</v>
      </c>
      <c r="W136" s="60">
        <f>SUMIFS(Inventory!$L:$L,Inventory!$G:$G,2,Inventory!$J:$J,List!B136)</f>
        <v>1</v>
      </c>
      <c r="X136" s="60">
        <f>SUMIFS(Receive!L:L,Receive!C:C,3,Receive!J:J,List!B136)</f>
        <v>0</v>
      </c>
      <c r="Y136" s="60">
        <f>SUMIFS(Delivery!K:K,Delivery!C:C,3,Delivery!I:I,List!B136)</f>
        <v>0</v>
      </c>
      <c r="Z136" s="60">
        <f t="shared" si="28"/>
        <v>1</v>
      </c>
      <c r="AA136" s="60">
        <f>SUMIFS(Inventory!$L:$L,Inventory!$G:$G,3,Inventory!$J:$J,List!B136)</f>
        <v>1</v>
      </c>
      <c r="AB136" s="60">
        <f>SUMIFS(Receive!L:L,Receive!C:C,4,Receive!J:J,List!B136)</f>
        <v>0</v>
      </c>
      <c r="AC136" s="60">
        <f>SUMIFS(Delivery!K:K,Delivery!C:C,4,Delivery!I:I,List!B136)</f>
        <v>0</v>
      </c>
      <c r="AD136" s="60">
        <f t="shared" si="29"/>
        <v>1</v>
      </c>
      <c r="AE136" s="60">
        <f>SUMIFS(Inventory!$L:$L,Inventory!$G:$G,4,Inventory!$J:$J,List!B136)</f>
        <v>1</v>
      </c>
      <c r="AF136" s="60">
        <f>SUMIFS(Receive!$L:$L,Receive!$C:$C,5,Receive!$J:$J,List!B136)</f>
        <v>0</v>
      </c>
      <c r="AG136" s="60">
        <f>SUMIFS(Delivery!$K:$K,Delivery!$C:$C,5,Delivery!$I:$I,List!B136)</f>
        <v>0</v>
      </c>
      <c r="AH136" s="60">
        <f t="shared" si="30"/>
        <v>1</v>
      </c>
      <c r="AI136" s="60">
        <f>SUMIFS(Inventory!$L:$L,Inventory!$G:$G,5,Inventory!$J:$J,List!B136)</f>
        <v>1</v>
      </c>
      <c r="AJ136" s="60">
        <f>SUMIFS(Receive!$L:$L,Receive!$C:$C,6,Receive!$J:$J,List!B136)</f>
        <v>0</v>
      </c>
      <c r="AK136" s="60">
        <f>SUMIFS(Delivery!$K:$K,Delivery!$C:$C,6,Delivery!$I:$I,List!B136)</f>
        <v>0</v>
      </c>
      <c r="AL136" s="60">
        <f t="shared" si="31"/>
        <v>1</v>
      </c>
      <c r="AM136" s="60">
        <f>SUMIFS(Inventory!$L:$L,Inventory!$G:$G,6,Inventory!$J:$J,List!B136)</f>
        <v>0</v>
      </c>
      <c r="AN136" s="60">
        <f>SUMIFS(Receive!$L:$L,Receive!$C:$C,7,Receive!$J:$J,List!B136)</f>
        <v>0</v>
      </c>
      <c r="AO136" s="60">
        <f>SUMIFS(Delivery!$K:$K,Delivery!$C:$C,7,Delivery!$I:$I,List!B136)</f>
        <v>0</v>
      </c>
      <c r="AP136" s="60">
        <f t="shared" si="32"/>
        <v>1</v>
      </c>
      <c r="AQ136" s="60">
        <f>SUMIFS(Inventory!$L:$L,Inventory!$G:$G,7,Inventory!$J:$J,List!B136)</f>
        <v>0</v>
      </c>
      <c r="AR136" s="60">
        <f>SUMIFS(Receive!$L:$L,Receive!$C:$C,8,Receive!$J:$J,List!B136)</f>
        <v>0</v>
      </c>
      <c r="AS136" s="60">
        <f>SUMIFS(Delivery!$K:$K,Delivery!$C:$C,8,Delivery!$I:$I,List!B136)</f>
        <v>0</v>
      </c>
      <c r="AT136" s="60">
        <f t="shared" si="33"/>
        <v>1</v>
      </c>
      <c r="AU136" s="60">
        <f>SUMIFS(Inventory!$L:$L,Inventory!$G:$G,8,Inventory!$J:$J,List!B136)</f>
        <v>0</v>
      </c>
      <c r="AV136" s="60">
        <f>SUMIFS(Receive!$L:$L,Receive!$C:$C,9,Receive!$J:$J,List!B136)</f>
        <v>0</v>
      </c>
      <c r="AW136" s="60">
        <f>SUMIFS(Delivery!$K:$K,Delivery!$C:$C,9,Delivery!$I:$I,List!B136)</f>
        <v>0</v>
      </c>
      <c r="AX136" s="60">
        <f t="shared" si="34"/>
        <v>1</v>
      </c>
      <c r="AY136" s="60">
        <f>SUMIFS(Inventory!$L:$L,Inventory!$G:$G,9,Inventory!$J:$J,List!B136)</f>
        <v>0</v>
      </c>
      <c r="AZ136" s="60">
        <f>SUMIFS(Receive!$L:$L,Receive!$C:$C,10,Receive!$J:$J,List!B136)</f>
        <v>0</v>
      </c>
      <c r="BA136" s="60">
        <f>SUMIFS(Delivery!$K:$K,Delivery!$C:$C,10,Delivery!$I:$I,List!B136)</f>
        <v>0</v>
      </c>
      <c r="BB136" s="60">
        <f t="shared" si="35"/>
        <v>1</v>
      </c>
      <c r="BC136" s="60">
        <f>SUMIFS(Inventory!$L:$L,Inventory!$G:$G,10,Inventory!$J:$J,List!B136)</f>
        <v>0</v>
      </c>
      <c r="BD136" s="60">
        <f>SUMIFS(Receive!$L:$L,Receive!$C:$C,11,Receive!$J:$J,List!B136)</f>
        <v>0</v>
      </c>
      <c r="BE136" s="60">
        <f>SUMIFS(Delivery!$K:$K,Delivery!$C:$C,11,Delivery!$I:$I,List!B136)</f>
        <v>0</v>
      </c>
      <c r="BF136" s="60">
        <f t="shared" si="36"/>
        <v>1</v>
      </c>
      <c r="BG136" s="60">
        <f>SUMIFS(Inventory!$L:$L,Inventory!$G:$G,11,Inventory!$J:$J,List!B136)</f>
        <v>0</v>
      </c>
      <c r="BH136" s="60">
        <f>SUMIFS(Receive!$L:$L,Receive!$C:$C,12,Receive!$J:$J,List!B136)</f>
        <v>0</v>
      </c>
      <c r="BI136" s="60">
        <f>SUMIFS(Delivery!$K:$K,Delivery!$C:$C,12,Delivery!$I:$I,List!B136)</f>
        <v>0</v>
      </c>
      <c r="BJ136" s="60">
        <f t="shared" si="37"/>
        <v>1</v>
      </c>
      <c r="BK136" s="60">
        <f>SUMIFS(Inventory!$L:$L,Inventory!$G:$G,12,Inventory!$J:$J,List!B136)</f>
        <v>0</v>
      </c>
    </row>
    <row r="137" spans="1:63" x14ac:dyDescent="0.25">
      <c r="A137" s="56">
        <f t="shared" si="38"/>
        <v>136</v>
      </c>
      <c r="B137" s="57" t="s">
        <v>311</v>
      </c>
      <c r="C137" s="58" t="str">
        <f>IFERROR(VLOOKUP(B137,Config!$A:$B,2,0),"")</f>
        <v>Card PCI TP LINK</v>
      </c>
      <c r="D137" s="64"/>
      <c r="E137" s="65"/>
      <c r="F137" s="58" t="str">
        <f>IFERROR(VLOOKUP(B137,Config!$A:$D,4,0),"")</f>
        <v>-</v>
      </c>
      <c r="G137" s="58" t="str">
        <f>IFERROR(VLOOKUP(B137,Config!$A:$E,5,0),"")</f>
        <v>-</v>
      </c>
      <c r="H137" s="58" t="str">
        <f>IFERROR(VLOOKUP(B137,Config!$A:$F,6,0),"")</f>
        <v>TG-3269</v>
      </c>
      <c r="I137" s="58">
        <v>1</v>
      </c>
      <c r="J137" s="58" t="str">
        <f>IFERROR(VLOOKUP(B137,Config!$A:$G,7,),"")</f>
        <v>EA</v>
      </c>
      <c r="K137" s="56" t="s">
        <v>556</v>
      </c>
      <c r="L137" s="59">
        <f>IFERROR(VLOOKUP(B137,Config!$A:$C,3,0),"")</f>
        <v>0</v>
      </c>
      <c r="M137" s="56"/>
      <c r="N137" s="56"/>
      <c r="O137" s="60">
        <f>SUMIFS(Inventory!$L:$L,Inventory!$G:$G,2020.12,Inventory!$J:$J,List!B137)</f>
        <v>13</v>
      </c>
      <c r="P137" s="60">
        <f>SUMIFS(Receive!L:L,Receive!C:C,1,Receive!J:J,List!B137)</f>
        <v>0</v>
      </c>
      <c r="Q137" s="60">
        <f>SUMIFS(Delivery!K:K,Delivery!C:C,1,Delivery!I:I,List!B137)</f>
        <v>0</v>
      </c>
      <c r="R137" s="60">
        <f t="shared" si="26"/>
        <v>13</v>
      </c>
      <c r="S137" s="60">
        <f>SUMIFS(Inventory!$L:$L,Inventory!$G:$G,1,Inventory!$J:$J,List!B137)</f>
        <v>13</v>
      </c>
      <c r="T137" s="60">
        <f>SUMIFS(Receive!L:L,Receive!C:C,2,Receive!J:J,List!B137)</f>
        <v>0</v>
      </c>
      <c r="U137" s="60">
        <f>SUMIFS(Delivery!K:K,Delivery!C:C,2,Delivery!I:I,List!B137)</f>
        <v>0</v>
      </c>
      <c r="V137" s="60">
        <f t="shared" si="27"/>
        <v>13</v>
      </c>
      <c r="W137" s="60">
        <f>SUMIFS(Inventory!$L:$L,Inventory!$G:$G,2,Inventory!$J:$J,List!B137)</f>
        <v>13</v>
      </c>
      <c r="X137" s="60">
        <f>SUMIFS(Receive!L:L,Receive!C:C,3,Receive!J:J,List!B137)</f>
        <v>0</v>
      </c>
      <c r="Y137" s="60">
        <f>SUMIFS(Delivery!K:K,Delivery!C:C,3,Delivery!I:I,List!B137)</f>
        <v>0</v>
      </c>
      <c r="Z137" s="60">
        <f t="shared" si="28"/>
        <v>13</v>
      </c>
      <c r="AA137" s="60">
        <f>SUMIFS(Inventory!$L:$L,Inventory!$G:$G,3,Inventory!$J:$J,List!B137)</f>
        <v>13</v>
      </c>
      <c r="AB137" s="60">
        <f>SUMIFS(Receive!L:L,Receive!C:C,4,Receive!J:J,List!B137)</f>
        <v>0</v>
      </c>
      <c r="AC137" s="60">
        <f>SUMIFS(Delivery!K:K,Delivery!C:C,4,Delivery!I:I,List!B137)</f>
        <v>0</v>
      </c>
      <c r="AD137" s="60">
        <f t="shared" si="29"/>
        <v>13</v>
      </c>
      <c r="AE137" s="60">
        <f>SUMIFS(Inventory!$L:$L,Inventory!$G:$G,4,Inventory!$J:$J,List!B137)</f>
        <v>13</v>
      </c>
      <c r="AF137" s="60">
        <f>SUMIFS(Receive!$L:$L,Receive!$C:$C,5,Receive!$J:$J,List!B137)</f>
        <v>0</v>
      </c>
      <c r="AG137" s="60">
        <f>SUMIFS(Delivery!$K:$K,Delivery!$C:$C,5,Delivery!$I:$I,List!B137)</f>
        <v>0</v>
      </c>
      <c r="AH137" s="60">
        <f t="shared" si="30"/>
        <v>13</v>
      </c>
      <c r="AI137" s="60">
        <f>SUMIFS(Inventory!$L:$L,Inventory!$G:$G,5,Inventory!$J:$J,List!B137)</f>
        <v>13</v>
      </c>
      <c r="AJ137" s="60">
        <f>SUMIFS(Receive!$L:$L,Receive!$C:$C,6,Receive!$J:$J,List!B137)</f>
        <v>0</v>
      </c>
      <c r="AK137" s="60">
        <f>SUMIFS(Delivery!$K:$K,Delivery!$C:$C,6,Delivery!$I:$I,List!B137)</f>
        <v>0</v>
      </c>
      <c r="AL137" s="60">
        <f t="shared" si="31"/>
        <v>13</v>
      </c>
      <c r="AM137" s="60">
        <f>SUMIFS(Inventory!$L:$L,Inventory!$G:$G,6,Inventory!$J:$J,List!B137)</f>
        <v>0</v>
      </c>
      <c r="AN137" s="60">
        <f>SUMIFS(Receive!$L:$L,Receive!$C:$C,7,Receive!$J:$J,List!B137)</f>
        <v>0</v>
      </c>
      <c r="AO137" s="60">
        <f>SUMIFS(Delivery!$K:$K,Delivery!$C:$C,7,Delivery!$I:$I,List!B137)</f>
        <v>0</v>
      </c>
      <c r="AP137" s="60">
        <f t="shared" si="32"/>
        <v>13</v>
      </c>
      <c r="AQ137" s="60">
        <f>SUMIFS(Inventory!$L:$L,Inventory!$G:$G,7,Inventory!$J:$J,List!B137)</f>
        <v>0</v>
      </c>
      <c r="AR137" s="60">
        <f>SUMIFS(Receive!$L:$L,Receive!$C:$C,8,Receive!$J:$J,List!B137)</f>
        <v>0</v>
      </c>
      <c r="AS137" s="60">
        <f>SUMIFS(Delivery!$K:$K,Delivery!$C:$C,8,Delivery!$I:$I,List!B137)</f>
        <v>0</v>
      </c>
      <c r="AT137" s="60">
        <f t="shared" si="33"/>
        <v>13</v>
      </c>
      <c r="AU137" s="60">
        <f>SUMIFS(Inventory!$L:$L,Inventory!$G:$G,8,Inventory!$J:$J,List!B137)</f>
        <v>0</v>
      </c>
      <c r="AV137" s="60">
        <f>SUMIFS(Receive!$L:$L,Receive!$C:$C,9,Receive!$J:$J,List!B137)</f>
        <v>0</v>
      </c>
      <c r="AW137" s="60">
        <f>SUMIFS(Delivery!$K:$K,Delivery!$C:$C,9,Delivery!$I:$I,List!B137)</f>
        <v>0</v>
      </c>
      <c r="AX137" s="60">
        <f t="shared" si="34"/>
        <v>13</v>
      </c>
      <c r="AY137" s="60">
        <f>SUMIFS(Inventory!$L:$L,Inventory!$G:$G,9,Inventory!$J:$J,List!B137)</f>
        <v>0</v>
      </c>
      <c r="AZ137" s="60">
        <f>SUMIFS(Receive!$L:$L,Receive!$C:$C,10,Receive!$J:$J,List!B137)</f>
        <v>0</v>
      </c>
      <c r="BA137" s="60">
        <f>SUMIFS(Delivery!$K:$K,Delivery!$C:$C,10,Delivery!$I:$I,List!B137)</f>
        <v>0</v>
      </c>
      <c r="BB137" s="60">
        <f t="shared" si="35"/>
        <v>13</v>
      </c>
      <c r="BC137" s="60">
        <f>SUMIFS(Inventory!$L:$L,Inventory!$G:$G,10,Inventory!$J:$J,List!B137)</f>
        <v>0</v>
      </c>
      <c r="BD137" s="60">
        <f>SUMIFS(Receive!$L:$L,Receive!$C:$C,11,Receive!$J:$J,List!B137)</f>
        <v>0</v>
      </c>
      <c r="BE137" s="60">
        <f>SUMIFS(Delivery!$K:$K,Delivery!$C:$C,11,Delivery!$I:$I,List!B137)</f>
        <v>0</v>
      </c>
      <c r="BF137" s="60">
        <f t="shared" si="36"/>
        <v>13</v>
      </c>
      <c r="BG137" s="60">
        <f>SUMIFS(Inventory!$L:$L,Inventory!$G:$G,11,Inventory!$J:$J,List!B137)</f>
        <v>0</v>
      </c>
      <c r="BH137" s="60">
        <f>SUMIFS(Receive!$L:$L,Receive!$C:$C,12,Receive!$J:$J,List!B137)</f>
        <v>0</v>
      </c>
      <c r="BI137" s="60">
        <f>SUMIFS(Delivery!$K:$K,Delivery!$C:$C,12,Delivery!$I:$I,List!B137)</f>
        <v>0</v>
      </c>
      <c r="BJ137" s="60">
        <f t="shared" si="37"/>
        <v>13</v>
      </c>
      <c r="BK137" s="60">
        <f>SUMIFS(Inventory!$L:$L,Inventory!$G:$G,12,Inventory!$J:$J,List!B137)</f>
        <v>0</v>
      </c>
    </row>
    <row r="138" spans="1:63" x14ac:dyDescent="0.25">
      <c r="A138" s="56">
        <f t="shared" si="38"/>
        <v>137</v>
      </c>
      <c r="B138" s="57" t="s">
        <v>312</v>
      </c>
      <c r="C138" s="58" t="str">
        <f>IFERROR(VLOOKUP(B138,Config!$A:$B,2,0),"")</f>
        <v>PRV (CP20A, CP20M) cho máy ASM SX2, X4iS</v>
      </c>
      <c r="D138" s="64">
        <f>E138*'Exchange rate'!$C$2</f>
        <v>40927426.024799995</v>
      </c>
      <c r="E138" s="65">
        <v>1765.32</v>
      </c>
      <c r="F138" s="58" t="str">
        <f>IFERROR(VLOOKUP(B138,Config!$A:$D,4,0),"")</f>
        <v>ASM</v>
      </c>
      <c r="G138" s="58" t="str">
        <f>IFERROR(VLOOKUP(B138,Config!$A:$E,5,0),"")</f>
        <v>ASM</v>
      </c>
      <c r="H138" s="58" t="str">
        <f>IFERROR(VLOOKUP(B138,Config!$A:$F,6,0),"")</f>
        <v>03072785-01</v>
      </c>
      <c r="I138" s="58">
        <v>1</v>
      </c>
      <c r="J138" s="58" t="str">
        <f>IFERROR(VLOOKUP(B138,Config!$A:$G,7,),"")</f>
        <v>EA</v>
      </c>
      <c r="K138" s="56" t="s">
        <v>556</v>
      </c>
      <c r="L138" s="59">
        <f>IFERROR(VLOOKUP(B138,Config!$A:$C,3,0),"")</f>
        <v>0</v>
      </c>
      <c r="M138" s="56"/>
      <c r="N138" s="56"/>
      <c r="O138" s="60">
        <f>SUMIFS(Inventory!$L:$L,Inventory!$G:$G,2020.12,Inventory!$J:$J,List!B138)</f>
        <v>10</v>
      </c>
      <c r="P138" s="60">
        <f>SUMIFS(Receive!L:L,Receive!C:C,1,Receive!J:J,List!B138)</f>
        <v>0</v>
      </c>
      <c r="Q138" s="60">
        <f>SUMIFS(Delivery!K:K,Delivery!C:C,1,Delivery!I:I,List!B138)</f>
        <v>0</v>
      </c>
      <c r="R138" s="60">
        <f t="shared" si="26"/>
        <v>10</v>
      </c>
      <c r="S138" s="60">
        <f>SUMIFS(Inventory!$L:$L,Inventory!$G:$G,1,Inventory!$J:$J,List!B138)</f>
        <v>10</v>
      </c>
      <c r="T138" s="60">
        <f>SUMIFS(Receive!L:L,Receive!C:C,2,Receive!J:J,List!B138)</f>
        <v>0</v>
      </c>
      <c r="U138" s="60">
        <f>SUMIFS(Delivery!K:K,Delivery!C:C,2,Delivery!I:I,List!B138)</f>
        <v>0</v>
      </c>
      <c r="V138" s="60">
        <f t="shared" si="27"/>
        <v>10</v>
      </c>
      <c r="W138" s="60">
        <f>SUMIFS(Inventory!$L:$L,Inventory!$G:$G,2,Inventory!$J:$J,List!B138)</f>
        <v>10</v>
      </c>
      <c r="X138" s="60">
        <f>SUMIFS(Receive!L:L,Receive!C:C,3,Receive!J:J,List!B138)</f>
        <v>0</v>
      </c>
      <c r="Y138" s="60">
        <f>SUMIFS(Delivery!K:K,Delivery!C:C,3,Delivery!I:I,List!B138)</f>
        <v>0</v>
      </c>
      <c r="Z138" s="60">
        <f t="shared" si="28"/>
        <v>10</v>
      </c>
      <c r="AA138" s="60">
        <f>SUMIFS(Inventory!$L:$L,Inventory!$G:$G,3,Inventory!$J:$J,List!B138)</f>
        <v>10</v>
      </c>
      <c r="AB138" s="60">
        <f>SUMIFS(Receive!L:L,Receive!C:C,4,Receive!J:J,List!B138)</f>
        <v>0</v>
      </c>
      <c r="AC138" s="60">
        <f>SUMIFS(Delivery!K:K,Delivery!C:C,4,Delivery!I:I,List!B138)</f>
        <v>0</v>
      </c>
      <c r="AD138" s="60">
        <f t="shared" si="29"/>
        <v>10</v>
      </c>
      <c r="AE138" s="60">
        <f>SUMIFS(Inventory!$L:$L,Inventory!$G:$G,4,Inventory!$J:$J,List!B138)</f>
        <v>10</v>
      </c>
      <c r="AF138" s="60">
        <f>SUMIFS(Receive!$L:$L,Receive!$C:$C,5,Receive!$J:$J,List!B138)</f>
        <v>0</v>
      </c>
      <c r="AG138" s="60">
        <f>SUMIFS(Delivery!$K:$K,Delivery!$C:$C,5,Delivery!$I:$I,List!B138)</f>
        <v>0</v>
      </c>
      <c r="AH138" s="60">
        <f t="shared" si="30"/>
        <v>10</v>
      </c>
      <c r="AI138" s="60">
        <f>SUMIFS(Inventory!$L:$L,Inventory!$G:$G,5,Inventory!$J:$J,List!B138)</f>
        <v>10</v>
      </c>
      <c r="AJ138" s="60">
        <f>SUMIFS(Receive!$L:$L,Receive!$C:$C,6,Receive!$J:$J,List!B138)</f>
        <v>0</v>
      </c>
      <c r="AK138" s="60">
        <f>SUMIFS(Delivery!$K:$K,Delivery!$C:$C,6,Delivery!$I:$I,List!B138)</f>
        <v>0</v>
      </c>
      <c r="AL138" s="60">
        <f t="shared" si="31"/>
        <v>10</v>
      </c>
      <c r="AM138" s="60">
        <f>SUMIFS(Inventory!$L:$L,Inventory!$G:$G,6,Inventory!$J:$J,List!B138)</f>
        <v>0</v>
      </c>
      <c r="AN138" s="60">
        <f>SUMIFS(Receive!$L:$L,Receive!$C:$C,7,Receive!$J:$J,List!B138)</f>
        <v>0</v>
      </c>
      <c r="AO138" s="60">
        <f>SUMIFS(Delivery!$K:$K,Delivery!$C:$C,7,Delivery!$I:$I,List!B138)</f>
        <v>0</v>
      </c>
      <c r="AP138" s="60">
        <f t="shared" si="32"/>
        <v>10</v>
      </c>
      <c r="AQ138" s="60">
        <f>SUMIFS(Inventory!$L:$L,Inventory!$G:$G,7,Inventory!$J:$J,List!B138)</f>
        <v>0</v>
      </c>
      <c r="AR138" s="60">
        <f>SUMIFS(Receive!$L:$L,Receive!$C:$C,8,Receive!$J:$J,List!B138)</f>
        <v>0</v>
      </c>
      <c r="AS138" s="60">
        <f>SUMIFS(Delivery!$K:$K,Delivery!$C:$C,8,Delivery!$I:$I,List!B138)</f>
        <v>0</v>
      </c>
      <c r="AT138" s="60">
        <f t="shared" si="33"/>
        <v>10</v>
      </c>
      <c r="AU138" s="60">
        <f>SUMIFS(Inventory!$L:$L,Inventory!$G:$G,8,Inventory!$J:$J,List!B138)</f>
        <v>0</v>
      </c>
      <c r="AV138" s="60">
        <f>SUMIFS(Receive!$L:$L,Receive!$C:$C,9,Receive!$J:$J,List!B138)</f>
        <v>0</v>
      </c>
      <c r="AW138" s="60">
        <f>SUMIFS(Delivery!$K:$K,Delivery!$C:$C,9,Delivery!$I:$I,List!B138)</f>
        <v>0</v>
      </c>
      <c r="AX138" s="60">
        <f t="shared" si="34"/>
        <v>10</v>
      </c>
      <c r="AY138" s="60">
        <f>SUMIFS(Inventory!$L:$L,Inventory!$G:$G,9,Inventory!$J:$J,List!B138)</f>
        <v>0</v>
      </c>
      <c r="AZ138" s="60">
        <f>SUMIFS(Receive!$L:$L,Receive!$C:$C,10,Receive!$J:$J,List!B138)</f>
        <v>0</v>
      </c>
      <c r="BA138" s="60">
        <f>SUMIFS(Delivery!$K:$K,Delivery!$C:$C,10,Delivery!$I:$I,List!B138)</f>
        <v>0</v>
      </c>
      <c r="BB138" s="60">
        <f t="shared" si="35"/>
        <v>10</v>
      </c>
      <c r="BC138" s="60">
        <f>SUMIFS(Inventory!$L:$L,Inventory!$G:$G,10,Inventory!$J:$J,List!B138)</f>
        <v>0</v>
      </c>
      <c r="BD138" s="60">
        <f>SUMIFS(Receive!$L:$L,Receive!$C:$C,11,Receive!$J:$J,List!B138)</f>
        <v>0</v>
      </c>
      <c r="BE138" s="60">
        <f>SUMIFS(Delivery!$K:$K,Delivery!$C:$C,11,Delivery!$I:$I,List!B138)</f>
        <v>0</v>
      </c>
      <c r="BF138" s="60">
        <f t="shared" si="36"/>
        <v>10</v>
      </c>
      <c r="BG138" s="60">
        <f>SUMIFS(Inventory!$L:$L,Inventory!$G:$G,11,Inventory!$J:$J,List!B138)</f>
        <v>0</v>
      </c>
      <c r="BH138" s="60">
        <f>SUMIFS(Receive!$L:$L,Receive!$C:$C,12,Receive!$J:$J,List!B138)</f>
        <v>0</v>
      </c>
      <c r="BI138" s="60">
        <f>SUMIFS(Delivery!$K:$K,Delivery!$C:$C,12,Delivery!$I:$I,List!B138)</f>
        <v>0</v>
      </c>
      <c r="BJ138" s="60">
        <f t="shared" si="37"/>
        <v>10</v>
      </c>
      <c r="BK138" s="60">
        <f>SUMIFS(Inventory!$L:$L,Inventory!$G:$G,12,Inventory!$J:$J,List!B138)</f>
        <v>0</v>
      </c>
    </row>
    <row r="139" spans="1:63" x14ac:dyDescent="0.25">
      <c r="A139" s="56">
        <f t="shared" si="38"/>
        <v>138</v>
      </c>
      <c r="B139" s="57" t="s">
        <v>313</v>
      </c>
      <c r="C139" s="58" t="str">
        <f>IFERROR(VLOOKUP(B139,Config!$A:$B,2,0),"")</f>
        <v>PRV (CP20M2) cho máy ASM TX</v>
      </c>
      <c r="D139" s="64">
        <f>E139*'Exchange rate'!$C$2</f>
        <v>59531075.484999999</v>
      </c>
      <c r="E139" s="65">
        <v>2567.75</v>
      </c>
      <c r="F139" s="58" t="str">
        <f>IFERROR(VLOOKUP(B139,Config!$A:$D,4,0),"")</f>
        <v>ASM</v>
      </c>
      <c r="G139" s="58" t="str">
        <f>IFERROR(VLOOKUP(B139,Config!$A:$E,5,0),"")</f>
        <v>ASM</v>
      </c>
      <c r="H139" s="58" t="str">
        <f>IFERROR(VLOOKUP(B139,Config!$A:$F,6,0),"")</f>
        <v>03106620-02</v>
      </c>
      <c r="I139" s="58">
        <v>1</v>
      </c>
      <c r="J139" s="58" t="str">
        <f>IFERROR(VLOOKUP(B139,Config!$A:$G,7,),"")</f>
        <v>EA</v>
      </c>
      <c r="K139" s="56" t="s">
        <v>556</v>
      </c>
      <c r="L139" s="59">
        <f>IFERROR(VLOOKUP(B139,Config!$A:$C,3,0),"")</f>
        <v>0</v>
      </c>
      <c r="M139" s="56"/>
      <c r="N139" s="56">
        <v>6</v>
      </c>
      <c r="O139" s="60">
        <f>SUMIFS(Inventory!$L:$L,Inventory!$G:$G,2020.12,Inventory!$J:$J,List!B139)</f>
        <v>7</v>
      </c>
      <c r="P139" s="60">
        <f>SUMIFS(Receive!L:L,Receive!C:C,1,Receive!J:J,List!B139)</f>
        <v>0</v>
      </c>
      <c r="Q139" s="60">
        <f>SUMIFS(Delivery!K:K,Delivery!C:C,1,Delivery!I:I,List!B139)</f>
        <v>0</v>
      </c>
      <c r="R139" s="60">
        <f t="shared" si="26"/>
        <v>7</v>
      </c>
      <c r="S139" s="60">
        <f>SUMIFS(Inventory!$L:$L,Inventory!$G:$G,1,Inventory!$J:$J,List!B139)</f>
        <v>7</v>
      </c>
      <c r="T139" s="60">
        <f>SUMIFS(Receive!L:L,Receive!C:C,2,Receive!J:J,List!B139)</f>
        <v>0</v>
      </c>
      <c r="U139" s="60">
        <f>SUMIFS(Delivery!K:K,Delivery!C:C,2,Delivery!I:I,List!B139)</f>
        <v>0</v>
      </c>
      <c r="V139" s="60">
        <f t="shared" si="27"/>
        <v>7</v>
      </c>
      <c r="W139" s="60">
        <f>SUMIFS(Inventory!$L:$L,Inventory!$G:$G,2,Inventory!$J:$J,List!B139)</f>
        <v>7</v>
      </c>
      <c r="X139" s="60">
        <f>SUMIFS(Receive!L:L,Receive!C:C,3,Receive!J:J,List!B139)</f>
        <v>0</v>
      </c>
      <c r="Y139" s="60">
        <f>SUMIFS(Delivery!K:K,Delivery!C:C,3,Delivery!I:I,List!B139)</f>
        <v>0</v>
      </c>
      <c r="Z139" s="60">
        <f t="shared" si="28"/>
        <v>7</v>
      </c>
      <c r="AA139" s="60">
        <f>SUMIFS(Inventory!$L:$L,Inventory!$G:$G,3,Inventory!$J:$J,List!B139)</f>
        <v>7</v>
      </c>
      <c r="AB139" s="60">
        <f>SUMIFS(Receive!L:L,Receive!C:C,4,Receive!J:J,List!B139)</f>
        <v>0</v>
      </c>
      <c r="AC139" s="60">
        <f>SUMIFS(Delivery!K:K,Delivery!C:C,4,Delivery!I:I,List!B139)</f>
        <v>0</v>
      </c>
      <c r="AD139" s="60">
        <f t="shared" si="29"/>
        <v>7</v>
      </c>
      <c r="AE139" s="60">
        <f>SUMIFS(Inventory!$L:$L,Inventory!$G:$G,4,Inventory!$J:$J,List!B139)</f>
        <v>7</v>
      </c>
      <c r="AF139" s="60">
        <f>SUMIFS(Receive!$L:$L,Receive!$C:$C,5,Receive!$J:$J,List!B139)</f>
        <v>0</v>
      </c>
      <c r="AG139" s="60">
        <f>SUMIFS(Delivery!$K:$K,Delivery!$C:$C,5,Delivery!$I:$I,List!B139)</f>
        <v>0</v>
      </c>
      <c r="AH139" s="60">
        <f t="shared" si="30"/>
        <v>7</v>
      </c>
      <c r="AI139" s="60">
        <f>SUMIFS(Inventory!$L:$L,Inventory!$G:$G,5,Inventory!$J:$J,List!B139)</f>
        <v>7</v>
      </c>
      <c r="AJ139" s="60">
        <f>SUMIFS(Receive!$L:$L,Receive!$C:$C,6,Receive!$J:$J,List!B139)</f>
        <v>0</v>
      </c>
      <c r="AK139" s="60">
        <f>SUMIFS(Delivery!$K:$K,Delivery!$C:$C,6,Delivery!$I:$I,List!B139)</f>
        <v>0</v>
      </c>
      <c r="AL139" s="60">
        <f t="shared" si="31"/>
        <v>7</v>
      </c>
      <c r="AM139" s="60">
        <f>SUMIFS(Inventory!$L:$L,Inventory!$G:$G,6,Inventory!$J:$J,List!B139)</f>
        <v>0</v>
      </c>
      <c r="AN139" s="60">
        <f>SUMIFS(Receive!$L:$L,Receive!$C:$C,7,Receive!$J:$J,List!B139)</f>
        <v>0</v>
      </c>
      <c r="AO139" s="60">
        <f>SUMIFS(Delivery!$K:$K,Delivery!$C:$C,7,Delivery!$I:$I,List!B139)</f>
        <v>0</v>
      </c>
      <c r="AP139" s="60">
        <f t="shared" si="32"/>
        <v>7</v>
      </c>
      <c r="AQ139" s="60">
        <f>SUMIFS(Inventory!$L:$L,Inventory!$G:$G,7,Inventory!$J:$J,List!B139)</f>
        <v>0</v>
      </c>
      <c r="AR139" s="60">
        <f>SUMIFS(Receive!$L:$L,Receive!$C:$C,8,Receive!$J:$J,List!B139)</f>
        <v>0</v>
      </c>
      <c r="AS139" s="60">
        <f>SUMIFS(Delivery!$K:$K,Delivery!$C:$C,8,Delivery!$I:$I,List!B139)</f>
        <v>0</v>
      </c>
      <c r="AT139" s="60">
        <f t="shared" si="33"/>
        <v>7</v>
      </c>
      <c r="AU139" s="60">
        <f>SUMIFS(Inventory!$L:$L,Inventory!$G:$G,8,Inventory!$J:$J,List!B139)</f>
        <v>0</v>
      </c>
      <c r="AV139" s="60">
        <f>SUMIFS(Receive!$L:$L,Receive!$C:$C,9,Receive!$J:$J,List!B139)</f>
        <v>0</v>
      </c>
      <c r="AW139" s="60">
        <f>SUMIFS(Delivery!$K:$K,Delivery!$C:$C,9,Delivery!$I:$I,List!B139)</f>
        <v>0</v>
      </c>
      <c r="AX139" s="60">
        <f t="shared" si="34"/>
        <v>7</v>
      </c>
      <c r="AY139" s="60">
        <f>SUMIFS(Inventory!$L:$L,Inventory!$G:$G,9,Inventory!$J:$J,List!B139)</f>
        <v>0</v>
      </c>
      <c r="AZ139" s="60">
        <f>SUMIFS(Receive!$L:$L,Receive!$C:$C,10,Receive!$J:$J,List!B139)</f>
        <v>0</v>
      </c>
      <c r="BA139" s="60">
        <f>SUMIFS(Delivery!$K:$K,Delivery!$C:$C,10,Delivery!$I:$I,List!B139)</f>
        <v>0</v>
      </c>
      <c r="BB139" s="60">
        <f t="shared" si="35"/>
        <v>7</v>
      </c>
      <c r="BC139" s="60">
        <f>SUMIFS(Inventory!$L:$L,Inventory!$G:$G,10,Inventory!$J:$J,List!B139)</f>
        <v>0</v>
      </c>
      <c r="BD139" s="60">
        <f>SUMIFS(Receive!$L:$L,Receive!$C:$C,11,Receive!$J:$J,List!B139)</f>
        <v>0</v>
      </c>
      <c r="BE139" s="60">
        <f>SUMIFS(Delivery!$K:$K,Delivery!$C:$C,11,Delivery!$I:$I,List!B139)</f>
        <v>0</v>
      </c>
      <c r="BF139" s="60">
        <f t="shared" si="36"/>
        <v>7</v>
      </c>
      <c r="BG139" s="60">
        <f>SUMIFS(Inventory!$L:$L,Inventory!$G:$G,11,Inventory!$J:$J,List!B139)</f>
        <v>0</v>
      </c>
      <c r="BH139" s="60">
        <f>SUMIFS(Receive!$L:$L,Receive!$C:$C,12,Receive!$J:$J,List!B139)</f>
        <v>0</v>
      </c>
      <c r="BI139" s="60">
        <f>SUMIFS(Delivery!$K:$K,Delivery!$C:$C,12,Delivery!$I:$I,List!B139)</f>
        <v>0</v>
      </c>
      <c r="BJ139" s="60">
        <f t="shared" si="37"/>
        <v>7</v>
      </c>
      <c r="BK139" s="60">
        <f>SUMIFS(Inventory!$L:$L,Inventory!$G:$G,12,Inventory!$J:$J,List!B139)</f>
        <v>0</v>
      </c>
    </row>
    <row r="140" spans="1:63" x14ac:dyDescent="0.25">
      <c r="A140" s="56">
        <f t="shared" si="38"/>
        <v>139</v>
      </c>
      <c r="B140" s="57" t="s">
        <v>316</v>
      </c>
      <c r="C140" s="58" t="str">
        <f>IFERROR(VLOOKUP(B140,Config!$A:$B,2,0),"")</f>
        <v>Relay 24 VDC</v>
      </c>
      <c r="D140" s="64"/>
      <c r="E140" s="65"/>
      <c r="F140" s="58" t="str">
        <f>IFERROR(VLOOKUP(B140,Config!$A:$D,4,0),"")</f>
        <v>Honeywell</v>
      </c>
      <c r="G140" s="58" t="str">
        <f>IFERROR(VLOOKUP(B140,Config!$A:$E,5,0),"")</f>
        <v>Honeywell</v>
      </c>
      <c r="H140" s="58" t="str">
        <f>IFERROR(VLOOKUP(B140,Config!$A:$F,6,0),"")</f>
        <v>SZR-LY2-N1</v>
      </c>
      <c r="I140" s="58">
        <v>1</v>
      </c>
      <c r="J140" s="58" t="str">
        <f>IFERROR(VLOOKUP(B140,Config!$A:$G,7,),"")</f>
        <v>EA</v>
      </c>
      <c r="K140" s="56" t="s">
        <v>555</v>
      </c>
      <c r="L140" s="59">
        <f>IFERROR(VLOOKUP(B140,Config!$A:$C,3,0),"")</f>
        <v>0</v>
      </c>
      <c r="M140" s="56"/>
      <c r="N140" s="56"/>
      <c r="O140" s="60">
        <f>SUMIFS(Inventory!$L:$L,Inventory!$G:$G,2020.12,Inventory!$J:$J,List!B140)</f>
        <v>51</v>
      </c>
      <c r="P140" s="60">
        <f>SUMIFS(Receive!L:L,Receive!C:C,1,Receive!J:J,List!B140)</f>
        <v>0</v>
      </c>
      <c r="Q140" s="60">
        <f>SUMIFS(Delivery!K:K,Delivery!C:C,1,Delivery!I:I,List!B140)</f>
        <v>0</v>
      </c>
      <c r="R140" s="60">
        <f t="shared" si="26"/>
        <v>51</v>
      </c>
      <c r="S140" s="60">
        <f>SUMIFS(Inventory!$L:$L,Inventory!$G:$G,1,Inventory!$J:$J,List!B140)</f>
        <v>51</v>
      </c>
      <c r="T140" s="60">
        <f>SUMIFS(Receive!L:L,Receive!C:C,2,Receive!J:J,List!B140)</f>
        <v>0</v>
      </c>
      <c r="U140" s="60">
        <f>SUMIFS(Delivery!K:K,Delivery!C:C,2,Delivery!I:I,List!B140)</f>
        <v>0</v>
      </c>
      <c r="V140" s="60">
        <f t="shared" si="27"/>
        <v>51</v>
      </c>
      <c r="W140" s="60">
        <f>SUMIFS(Inventory!$L:$L,Inventory!$G:$G,2,Inventory!$J:$J,List!B140)</f>
        <v>51</v>
      </c>
      <c r="X140" s="60">
        <f>SUMIFS(Receive!L:L,Receive!C:C,3,Receive!J:J,List!B140)</f>
        <v>0</v>
      </c>
      <c r="Y140" s="60">
        <f>SUMIFS(Delivery!K:K,Delivery!C:C,3,Delivery!I:I,List!B140)</f>
        <v>0</v>
      </c>
      <c r="Z140" s="60">
        <f t="shared" si="28"/>
        <v>51</v>
      </c>
      <c r="AA140" s="60">
        <f>SUMIFS(Inventory!$L:$L,Inventory!$G:$G,3,Inventory!$J:$J,List!B140)</f>
        <v>51</v>
      </c>
      <c r="AB140" s="60">
        <f>SUMIFS(Receive!L:L,Receive!C:C,4,Receive!J:J,List!B140)</f>
        <v>0</v>
      </c>
      <c r="AC140" s="60">
        <f>SUMIFS(Delivery!K:K,Delivery!C:C,4,Delivery!I:I,List!B140)</f>
        <v>0</v>
      </c>
      <c r="AD140" s="60">
        <f t="shared" si="29"/>
        <v>51</v>
      </c>
      <c r="AE140" s="60">
        <f>SUMIFS(Inventory!$L:$L,Inventory!$G:$G,4,Inventory!$J:$J,List!B140)</f>
        <v>51</v>
      </c>
      <c r="AF140" s="60">
        <f>SUMIFS(Receive!$L:$L,Receive!$C:$C,5,Receive!$J:$J,List!B140)</f>
        <v>0</v>
      </c>
      <c r="AG140" s="60">
        <f>SUMIFS(Delivery!$K:$K,Delivery!$C:$C,5,Delivery!$I:$I,List!B140)</f>
        <v>0</v>
      </c>
      <c r="AH140" s="60">
        <f t="shared" si="30"/>
        <v>51</v>
      </c>
      <c r="AI140" s="60">
        <f>SUMIFS(Inventory!$L:$L,Inventory!$G:$G,5,Inventory!$J:$J,List!B140)</f>
        <v>51</v>
      </c>
      <c r="AJ140" s="60">
        <f>SUMIFS(Receive!$L:$L,Receive!$C:$C,6,Receive!$J:$J,List!B140)</f>
        <v>0</v>
      </c>
      <c r="AK140" s="60">
        <f>SUMIFS(Delivery!$K:$K,Delivery!$C:$C,6,Delivery!$I:$I,List!B140)</f>
        <v>0</v>
      </c>
      <c r="AL140" s="60">
        <f t="shared" si="31"/>
        <v>51</v>
      </c>
      <c r="AM140" s="60">
        <f>SUMIFS(Inventory!$L:$L,Inventory!$G:$G,6,Inventory!$J:$J,List!B140)</f>
        <v>0</v>
      </c>
      <c r="AN140" s="60">
        <f>SUMIFS(Receive!$L:$L,Receive!$C:$C,7,Receive!$J:$J,List!B140)</f>
        <v>0</v>
      </c>
      <c r="AO140" s="60">
        <f>SUMIFS(Delivery!$K:$K,Delivery!$C:$C,7,Delivery!$I:$I,List!B140)</f>
        <v>0</v>
      </c>
      <c r="AP140" s="60">
        <f t="shared" si="32"/>
        <v>51</v>
      </c>
      <c r="AQ140" s="60">
        <f>SUMIFS(Inventory!$L:$L,Inventory!$G:$G,7,Inventory!$J:$J,List!B140)</f>
        <v>0</v>
      </c>
      <c r="AR140" s="60">
        <f>SUMIFS(Receive!$L:$L,Receive!$C:$C,8,Receive!$J:$J,List!B140)</f>
        <v>0</v>
      </c>
      <c r="AS140" s="60">
        <f>SUMIFS(Delivery!$K:$K,Delivery!$C:$C,8,Delivery!$I:$I,List!B140)</f>
        <v>0</v>
      </c>
      <c r="AT140" s="60">
        <f t="shared" si="33"/>
        <v>51</v>
      </c>
      <c r="AU140" s="60">
        <f>SUMIFS(Inventory!$L:$L,Inventory!$G:$G,8,Inventory!$J:$J,List!B140)</f>
        <v>0</v>
      </c>
      <c r="AV140" s="60">
        <f>SUMIFS(Receive!$L:$L,Receive!$C:$C,9,Receive!$J:$J,List!B140)</f>
        <v>0</v>
      </c>
      <c r="AW140" s="60">
        <f>SUMIFS(Delivery!$K:$K,Delivery!$C:$C,9,Delivery!$I:$I,List!B140)</f>
        <v>0</v>
      </c>
      <c r="AX140" s="60">
        <f t="shared" si="34"/>
        <v>51</v>
      </c>
      <c r="AY140" s="60">
        <f>SUMIFS(Inventory!$L:$L,Inventory!$G:$G,9,Inventory!$J:$J,List!B140)</f>
        <v>0</v>
      </c>
      <c r="AZ140" s="60">
        <f>SUMIFS(Receive!$L:$L,Receive!$C:$C,10,Receive!$J:$J,List!B140)</f>
        <v>0</v>
      </c>
      <c r="BA140" s="60">
        <f>SUMIFS(Delivery!$K:$K,Delivery!$C:$C,10,Delivery!$I:$I,List!B140)</f>
        <v>0</v>
      </c>
      <c r="BB140" s="60">
        <f t="shared" si="35"/>
        <v>51</v>
      </c>
      <c r="BC140" s="60">
        <f>SUMIFS(Inventory!$L:$L,Inventory!$G:$G,10,Inventory!$J:$J,List!B140)</f>
        <v>0</v>
      </c>
      <c r="BD140" s="60">
        <f>SUMIFS(Receive!$L:$L,Receive!$C:$C,11,Receive!$J:$J,List!B140)</f>
        <v>0</v>
      </c>
      <c r="BE140" s="60">
        <f>SUMIFS(Delivery!$K:$K,Delivery!$C:$C,11,Delivery!$I:$I,List!B140)</f>
        <v>0</v>
      </c>
      <c r="BF140" s="60">
        <f t="shared" si="36"/>
        <v>51</v>
      </c>
      <c r="BG140" s="60">
        <f>SUMIFS(Inventory!$L:$L,Inventory!$G:$G,11,Inventory!$J:$J,List!B140)</f>
        <v>0</v>
      </c>
      <c r="BH140" s="60">
        <f>SUMIFS(Receive!$L:$L,Receive!$C:$C,12,Receive!$J:$J,List!B140)</f>
        <v>0</v>
      </c>
      <c r="BI140" s="60">
        <f>SUMIFS(Delivery!$K:$K,Delivery!$C:$C,12,Delivery!$I:$I,List!B140)</f>
        <v>0</v>
      </c>
      <c r="BJ140" s="60">
        <f t="shared" si="37"/>
        <v>51</v>
      </c>
      <c r="BK140" s="60">
        <f>SUMIFS(Inventory!$L:$L,Inventory!$G:$G,12,Inventory!$J:$J,List!B140)</f>
        <v>0</v>
      </c>
    </row>
    <row r="141" spans="1:63" ht="14.25" customHeight="1" x14ac:dyDescent="0.25">
      <c r="A141" s="56">
        <f t="shared" si="38"/>
        <v>140</v>
      </c>
      <c r="B141" s="57" t="s">
        <v>320</v>
      </c>
      <c r="C141" s="58" t="str">
        <f>IFERROR(VLOOKUP(B141,Config!$A:$B,2,0),"")</f>
        <v>Bộ điều chỉnh áp suất khí đầu vào máy Cleanner</v>
      </c>
      <c r="D141" s="64"/>
      <c r="E141" s="65"/>
      <c r="F141" s="58" t="str">
        <f>IFERROR(VLOOKUP(B141,Config!$A:$D,4,0),"")</f>
        <v>Panasonic</v>
      </c>
      <c r="G141" s="58" t="str">
        <f>IFERROR(VLOOKUP(B141,Config!$A:$E,5,0),"")</f>
        <v>Panasonic</v>
      </c>
      <c r="H141" s="58" t="str">
        <f>IFERROR(VLOOKUP(B141,Config!$A:$F,6,0),"")</f>
        <v>DP-102</v>
      </c>
      <c r="I141" s="58">
        <v>1</v>
      </c>
      <c r="J141" s="58" t="str">
        <f>IFERROR(VLOOKUP(B141,Config!$A:$G,7,),"")</f>
        <v>EA</v>
      </c>
      <c r="K141" s="56" t="s">
        <v>555</v>
      </c>
      <c r="L141" s="59">
        <f>IFERROR(VLOOKUP(B141,Config!$A:$C,3,0),"")</f>
        <v>0</v>
      </c>
      <c r="M141" s="56"/>
      <c r="N141" s="56"/>
      <c r="O141" s="60">
        <f>SUMIFS(Inventory!$L:$L,Inventory!$G:$G,2020.12,Inventory!$J:$J,List!B141)</f>
        <v>3</v>
      </c>
      <c r="P141" s="60">
        <f>SUMIFS(Receive!L:L,Receive!C:C,1,Receive!J:J,List!B141)</f>
        <v>0</v>
      </c>
      <c r="Q141" s="60">
        <f>SUMIFS(Delivery!K:K,Delivery!C:C,1,Delivery!I:I,List!B141)</f>
        <v>0</v>
      </c>
      <c r="R141" s="60">
        <f t="shared" si="26"/>
        <v>3</v>
      </c>
      <c r="S141" s="60">
        <f>SUMIFS(Inventory!$L:$L,Inventory!$G:$G,1,Inventory!$J:$J,List!B141)</f>
        <v>3</v>
      </c>
      <c r="T141" s="60">
        <f>SUMIFS(Receive!L:L,Receive!C:C,2,Receive!J:J,List!B141)</f>
        <v>0</v>
      </c>
      <c r="U141" s="60">
        <f>SUMIFS(Delivery!K:K,Delivery!C:C,2,Delivery!I:I,List!B141)</f>
        <v>0</v>
      </c>
      <c r="V141" s="60">
        <f t="shared" si="27"/>
        <v>3</v>
      </c>
      <c r="W141" s="60">
        <f>SUMIFS(Inventory!$L:$L,Inventory!$G:$G,2,Inventory!$J:$J,List!B141)</f>
        <v>5</v>
      </c>
      <c r="X141" s="60">
        <f>SUMIFS(Receive!L:L,Receive!C:C,3,Receive!J:J,List!B141)</f>
        <v>0</v>
      </c>
      <c r="Y141" s="60">
        <f>SUMIFS(Delivery!K:K,Delivery!C:C,3,Delivery!I:I,List!B141)</f>
        <v>0</v>
      </c>
      <c r="Z141" s="60">
        <f t="shared" si="28"/>
        <v>5</v>
      </c>
      <c r="AA141" s="60">
        <f>SUMIFS(Inventory!$L:$L,Inventory!$G:$G,3,Inventory!$J:$J,List!B141)</f>
        <v>5</v>
      </c>
      <c r="AB141" s="60">
        <f>SUMIFS(Receive!L:L,Receive!C:C,4,Receive!J:J,List!B141)</f>
        <v>0</v>
      </c>
      <c r="AC141" s="60">
        <f>SUMIFS(Delivery!K:K,Delivery!C:C,4,Delivery!I:I,List!B141)</f>
        <v>0</v>
      </c>
      <c r="AD141" s="60">
        <f t="shared" si="29"/>
        <v>5</v>
      </c>
      <c r="AE141" s="60">
        <f>SUMIFS(Inventory!$L:$L,Inventory!$G:$G,4,Inventory!$J:$J,List!B141)</f>
        <v>5</v>
      </c>
      <c r="AF141" s="60">
        <f>SUMIFS(Receive!$L:$L,Receive!$C:$C,5,Receive!$J:$J,List!B141)</f>
        <v>0</v>
      </c>
      <c r="AG141" s="60">
        <f>SUMIFS(Delivery!$K:$K,Delivery!$C:$C,5,Delivery!$I:$I,List!B141)</f>
        <v>0</v>
      </c>
      <c r="AH141" s="60">
        <f t="shared" si="30"/>
        <v>5</v>
      </c>
      <c r="AI141" s="60">
        <f>SUMIFS(Inventory!$L:$L,Inventory!$G:$G,5,Inventory!$J:$J,List!B141)</f>
        <v>5</v>
      </c>
      <c r="AJ141" s="60">
        <f>SUMIFS(Receive!$L:$L,Receive!$C:$C,6,Receive!$J:$J,List!B141)</f>
        <v>0</v>
      </c>
      <c r="AK141" s="60">
        <f>SUMIFS(Delivery!$K:$K,Delivery!$C:$C,6,Delivery!$I:$I,List!B141)</f>
        <v>0</v>
      </c>
      <c r="AL141" s="60">
        <f t="shared" si="31"/>
        <v>5</v>
      </c>
      <c r="AM141" s="60">
        <f>SUMIFS(Inventory!$L:$L,Inventory!$G:$G,6,Inventory!$J:$J,List!B141)</f>
        <v>0</v>
      </c>
      <c r="AN141" s="60">
        <f>SUMIFS(Receive!$L:$L,Receive!$C:$C,7,Receive!$J:$J,List!B141)</f>
        <v>0</v>
      </c>
      <c r="AO141" s="60">
        <f>SUMIFS(Delivery!$K:$K,Delivery!$C:$C,7,Delivery!$I:$I,List!B141)</f>
        <v>0</v>
      </c>
      <c r="AP141" s="60">
        <f t="shared" si="32"/>
        <v>5</v>
      </c>
      <c r="AQ141" s="60">
        <f>SUMIFS(Inventory!$L:$L,Inventory!$G:$G,7,Inventory!$J:$J,List!B141)</f>
        <v>0</v>
      </c>
      <c r="AR141" s="60">
        <f>SUMIFS(Receive!$L:$L,Receive!$C:$C,8,Receive!$J:$J,List!B141)</f>
        <v>0</v>
      </c>
      <c r="AS141" s="60">
        <f>SUMIFS(Delivery!$K:$K,Delivery!$C:$C,8,Delivery!$I:$I,List!B141)</f>
        <v>0</v>
      </c>
      <c r="AT141" s="60">
        <f t="shared" si="33"/>
        <v>5</v>
      </c>
      <c r="AU141" s="60">
        <f>SUMIFS(Inventory!$L:$L,Inventory!$G:$G,8,Inventory!$J:$J,List!B141)</f>
        <v>0</v>
      </c>
      <c r="AV141" s="60">
        <f>SUMIFS(Receive!$L:$L,Receive!$C:$C,9,Receive!$J:$J,List!B141)</f>
        <v>0</v>
      </c>
      <c r="AW141" s="60">
        <f>SUMIFS(Delivery!$K:$K,Delivery!$C:$C,9,Delivery!$I:$I,List!B141)</f>
        <v>0</v>
      </c>
      <c r="AX141" s="60">
        <f t="shared" si="34"/>
        <v>5</v>
      </c>
      <c r="AY141" s="60">
        <f>SUMIFS(Inventory!$L:$L,Inventory!$G:$G,9,Inventory!$J:$J,List!B141)</f>
        <v>0</v>
      </c>
      <c r="AZ141" s="60">
        <f>SUMIFS(Receive!$L:$L,Receive!$C:$C,10,Receive!$J:$J,List!B141)</f>
        <v>0</v>
      </c>
      <c r="BA141" s="60">
        <f>SUMIFS(Delivery!$K:$K,Delivery!$C:$C,10,Delivery!$I:$I,List!B141)</f>
        <v>0</v>
      </c>
      <c r="BB141" s="60">
        <f t="shared" si="35"/>
        <v>5</v>
      </c>
      <c r="BC141" s="60">
        <f>SUMIFS(Inventory!$L:$L,Inventory!$G:$G,10,Inventory!$J:$J,List!B141)</f>
        <v>0</v>
      </c>
      <c r="BD141" s="60">
        <f>SUMIFS(Receive!$L:$L,Receive!$C:$C,11,Receive!$J:$J,List!B141)</f>
        <v>0</v>
      </c>
      <c r="BE141" s="60">
        <f>SUMIFS(Delivery!$K:$K,Delivery!$C:$C,11,Delivery!$I:$I,List!B141)</f>
        <v>0</v>
      </c>
      <c r="BF141" s="60">
        <f t="shared" si="36"/>
        <v>5</v>
      </c>
      <c r="BG141" s="60">
        <f>SUMIFS(Inventory!$L:$L,Inventory!$G:$G,11,Inventory!$J:$J,List!B141)</f>
        <v>0</v>
      </c>
      <c r="BH141" s="60">
        <f>SUMIFS(Receive!$L:$L,Receive!$C:$C,12,Receive!$J:$J,List!B141)</f>
        <v>0</v>
      </c>
      <c r="BI141" s="60">
        <f>SUMIFS(Delivery!$K:$K,Delivery!$C:$C,12,Delivery!$I:$I,List!B141)</f>
        <v>0</v>
      </c>
      <c r="BJ141" s="60">
        <f t="shared" si="37"/>
        <v>5</v>
      </c>
      <c r="BK141" s="60">
        <f>SUMIFS(Inventory!$L:$L,Inventory!$G:$G,12,Inventory!$J:$J,List!B141)</f>
        <v>0</v>
      </c>
    </row>
    <row r="142" spans="1:63" x14ac:dyDescent="0.25">
      <c r="A142" s="56">
        <f t="shared" si="38"/>
        <v>141</v>
      </c>
      <c r="B142" s="57" t="s">
        <v>322</v>
      </c>
      <c r="C142" s="58" t="str">
        <f>IFERROR(VLOOKUP(B142,Config!$A:$B,2,0),"")</f>
        <v>Tụ điện 240VAC</v>
      </c>
      <c r="D142" s="64"/>
      <c r="E142" s="65"/>
      <c r="F142" s="58" t="str">
        <f>IFERROR(VLOOKUP(B142,Config!$A:$D,4,0),"")</f>
        <v>WYES</v>
      </c>
      <c r="G142" s="58" t="str">
        <f>IFERROR(VLOOKUP(B142,Config!$A:$E,5,0),"")</f>
        <v>SSR</v>
      </c>
      <c r="H142" s="58" t="str">
        <f>IFERROR(VLOOKUP(B142,Config!$A:$F,6,0),"")</f>
        <v>WYPM1C03Z4</v>
      </c>
      <c r="I142" s="58">
        <v>1</v>
      </c>
      <c r="J142" s="58" t="str">
        <f>IFERROR(VLOOKUP(B142,Config!$A:$G,7,),"")</f>
        <v>EA</v>
      </c>
      <c r="K142" s="56" t="s">
        <v>555</v>
      </c>
      <c r="L142" s="59">
        <f>IFERROR(VLOOKUP(B142,Config!$A:$C,3,0),"")</f>
        <v>0</v>
      </c>
      <c r="M142" s="56"/>
      <c r="N142" s="56"/>
      <c r="O142" s="60">
        <f>SUMIFS(Inventory!$L:$L,Inventory!$G:$G,2020.12,Inventory!$J:$J,List!B142)</f>
        <v>2</v>
      </c>
      <c r="P142" s="60">
        <f>SUMIFS(Receive!L:L,Receive!C:C,1,Receive!J:J,List!B142)</f>
        <v>0</v>
      </c>
      <c r="Q142" s="60">
        <f>SUMIFS(Delivery!K:K,Delivery!C:C,1,Delivery!I:I,List!B142)</f>
        <v>0</v>
      </c>
      <c r="R142" s="60">
        <f t="shared" si="26"/>
        <v>2</v>
      </c>
      <c r="S142" s="60">
        <f>SUMIFS(Inventory!$L:$L,Inventory!$G:$G,1,Inventory!$J:$J,List!B142)</f>
        <v>2</v>
      </c>
      <c r="T142" s="60">
        <f>SUMIFS(Receive!L:L,Receive!C:C,2,Receive!J:J,List!B142)</f>
        <v>0</v>
      </c>
      <c r="U142" s="60">
        <f>SUMIFS(Delivery!K:K,Delivery!C:C,2,Delivery!I:I,List!B142)</f>
        <v>0</v>
      </c>
      <c r="V142" s="60">
        <f t="shared" si="27"/>
        <v>2</v>
      </c>
      <c r="W142" s="60">
        <f>SUMIFS(Inventory!$L:$L,Inventory!$G:$G,2,Inventory!$J:$J,List!B142)</f>
        <v>2</v>
      </c>
      <c r="X142" s="60">
        <f>SUMIFS(Receive!L:L,Receive!C:C,3,Receive!J:J,List!B142)</f>
        <v>0</v>
      </c>
      <c r="Y142" s="60">
        <f>SUMIFS(Delivery!K:K,Delivery!C:C,3,Delivery!I:I,List!B142)</f>
        <v>0</v>
      </c>
      <c r="Z142" s="60">
        <f t="shared" si="28"/>
        <v>2</v>
      </c>
      <c r="AA142" s="60">
        <f>SUMIFS(Inventory!$L:$L,Inventory!$G:$G,3,Inventory!$J:$J,List!B142)</f>
        <v>2</v>
      </c>
      <c r="AB142" s="60">
        <f>SUMIFS(Receive!L:L,Receive!C:C,4,Receive!J:J,List!B142)</f>
        <v>0</v>
      </c>
      <c r="AC142" s="60">
        <f>SUMIFS(Delivery!K:K,Delivery!C:C,4,Delivery!I:I,List!B142)</f>
        <v>0</v>
      </c>
      <c r="AD142" s="60">
        <f t="shared" si="29"/>
        <v>2</v>
      </c>
      <c r="AE142" s="60">
        <f>SUMIFS(Inventory!$L:$L,Inventory!$G:$G,4,Inventory!$J:$J,List!B142)</f>
        <v>2</v>
      </c>
      <c r="AF142" s="60">
        <f>SUMIFS(Receive!$L:$L,Receive!$C:$C,5,Receive!$J:$J,List!B142)</f>
        <v>0</v>
      </c>
      <c r="AG142" s="60">
        <f>SUMIFS(Delivery!$K:$K,Delivery!$C:$C,5,Delivery!$I:$I,List!B142)</f>
        <v>0</v>
      </c>
      <c r="AH142" s="60">
        <f t="shared" si="30"/>
        <v>2</v>
      </c>
      <c r="AI142" s="60">
        <f>SUMIFS(Inventory!$L:$L,Inventory!$G:$G,5,Inventory!$J:$J,List!B142)</f>
        <v>2</v>
      </c>
      <c r="AJ142" s="60">
        <f>SUMIFS(Receive!$L:$L,Receive!$C:$C,6,Receive!$J:$J,List!B142)</f>
        <v>0</v>
      </c>
      <c r="AK142" s="60">
        <f>SUMIFS(Delivery!$K:$K,Delivery!$C:$C,6,Delivery!$I:$I,List!B142)</f>
        <v>0</v>
      </c>
      <c r="AL142" s="60">
        <f t="shared" si="31"/>
        <v>2</v>
      </c>
      <c r="AM142" s="60">
        <f>SUMIFS(Inventory!$L:$L,Inventory!$G:$G,6,Inventory!$J:$J,List!B142)</f>
        <v>0</v>
      </c>
      <c r="AN142" s="60">
        <f>SUMIFS(Receive!$L:$L,Receive!$C:$C,7,Receive!$J:$J,List!B142)</f>
        <v>0</v>
      </c>
      <c r="AO142" s="60">
        <f>SUMIFS(Delivery!$K:$K,Delivery!$C:$C,7,Delivery!$I:$I,List!B142)</f>
        <v>0</v>
      </c>
      <c r="AP142" s="60">
        <f t="shared" si="32"/>
        <v>2</v>
      </c>
      <c r="AQ142" s="60">
        <f>SUMIFS(Inventory!$L:$L,Inventory!$G:$G,7,Inventory!$J:$J,List!B142)</f>
        <v>0</v>
      </c>
      <c r="AR142" s="60">
        <f>SUMIFS(Receive!$L:$L,Receive!$C:$C,8,Receive!$J:$J,List!B142)</f>
        <v>0</v>
      </c>
      <c r="AS142" s="60">
        <f>SUMIFS(Delivery!$K:$K,Delivery!$C:$C,8,Delivery!$I:$I,List!B142)</f>
        <v>0</v>
      </c>
      <c r="AT142" s="60">
        <f t="shared" si="33"/>
        <v>2</v>
      </c>
      <c r="AU142" s="60">
        <f>SUMIFS(Inventory!$L:$L,Inventory!$G:$G,8,Inventory!$J:$J,List!B142)</f>
        <v>0</v>
      </c>
      <c r="AV142" s="60">
        <f>SUMIFS(Receive!$L:$L,Receive!$C:$C,9,Receive!$J:$J,List!B142)</f>
        <v>0</v>
      </c>
      <c r="AW142" s="60">
        <f>SUMIFS(Delivery!$K:$K,Delivery!$C:$C,9,Delivery!$I:$I,List!B142)</f>
        <v>0</v>
      </c>
      <c r="AX142" s="60">
        <f t="shared" si="34"/>
        <v>2</v>
      </c>
      <c r="AY142" s="60">
        <f>SUMIFS(Inventory!$L:$L,Inventory!$G:$G,9,Inventory!$J:$J,List!B142)</f>
        <v>0</v>
      </c>
      <c r="AZ142" s="60">
        <f>SUMIFS(Receive!$L:$L,Receive!$C:$C,10,Receive!$J:$J,List!B142)</f>
        <v>0</v>
      </c>
      <c r="BA142" s="60">
        <f>SUMIFS(Delivery!$K:$K,Delivery!$C:$C,10,Delivery!$I:$I,List!B142)</f>
        <v>0</v>
      </c>
      <c r="BB142" s="60">
        <f t="shared" si="35"/>
        <v>2</v>
      </c>
      <c r="BC142" s="60">
        <f>SUMIFS(Inventory!$L:$L,Inventory!$G:$G,10,Inventory!$J:$J,List!B142)</f>
        <v>0</v>
      </c>
      <c r="BD142" s="60">
        <f>SUMIFS(Receive!$L:$L,Receive!$C:$C,11,Receive!$J:$J,List!B142)</f>
        <v>0</v>
      </c>
      <c r="BE142" s="60">
        <f>SUMIFS(Delivery!$K:$K,Delivery!$C:$C,11,Delivery!$I:$I,List!B142)</f>
        <v>0</v>
      </c>
      <c r="BF142" s="60">
        <f t="shared" si="36"/>
        <v>2</v>
      </c>
      <c r="BG142" s="60">
        <f>SUMIFS(Inventory!$L:$L,Inventory!$G:$G,11,Inventory!$J:$J,List!B142)</f>
        <v>0</v>
      </c>
      <c r="BH142" s="60">
        <f>SUMIFS(Receive!$L:$L,Receive!$C:$C,12,Receive!$J:$J,List!B142)</f>
        <v>0</v>
      </c>
      <c r="BI142" s="60">
        <f>SUMIFS(Delivery!$K:$K,Delivery!$C:$C,12,Delivery!$I:$I,List!B142)</f>
        <v>0</v>
      </c>
      <c r="BJ142" s="60">
        <f t="shared" si="37"/>
        <v>2</v>
      </c>
      <c r="BK142" s="60">
        <f>SUMIFS(Inventory!$L:$L,Inventory!$G:$G,12,Inventory!$J:$J,List!B142)</f>
        <v>0</v>
      </c>
    </row>
    <row r="143" spans="1:63" x14ac:dyDescent="0.25">
      <c r="A143" s="56">
        <f t="shared" si="38"/>
        <v>142</v>
      </c>
      <c r="B143" s="57" t="s">
        <v>324</v>
      </c>
      <c r="C143" s="58" t="str">
        <f>IFERROR(VLOOKUP(B143,Config!$A:$B,2,0),"")</f>
        <v>Công tắc điện tự động 5A AC100 ~ 260V</v>
      </c>
      <c r="D143" s="64"/>
      <c r="E143" s="65"/>
      <c r="F143" s="58" t="str">
        <f>IFERROR(VLOOKUP(B143,Config!$A:$D,4,0),"")</f>
        <v>LS</v>
      </c>
      <c r="G143" s="58" t="str">
        <f>IFERROR(VLOOKUP(B143,Config!$A:$E,5,0),"")</f>
        <v>MetaMEC</v>
      </c>
      <c r="H143" s="58" t="str">
        <f>IFERROR(VLOOKUP(B143,Config!$A:$F,6,0),"")</f>
        <v>GMP22-2P</v>
      </c>
      <c r="I143" s="58">
        <v>1</v>
      </c>
      <c r="J143" s="58" t="str">
        <f>IFERROR(VLOOKUP(B143,Config!$A:$G,7,),"")</f>
        <v>EA</v>
      </c>
      <c r="K143" s="56" t="s">
        <v>555</v>
      </c>
      <c r="L143" s="59">
        <f>IFERROR(VLOOKUP(B143,Config!$A:$C,3,0),"")</f>
        <v>0</v>
      </c>
      <c r="M143" s="56"/>
      <c r="N143" s="56"/>
      <c r="O143" s="60">
        <f>SUMIFS(Inventory!$L:$L,Inventory!$G:$G,2020.12,Inventory!$J:$J,List!B143)</f>
        <v>3</v>
      </c>
      <c r="P143" s="60">
        <f>SUMIFS(Receive!L:L,Receive!C:C,1,Receive!J:J,List!B143)</f>
        <v>0</v>
      </c>
      <c r="Q143" s="60">
        <f>SUMIFS(Delivery!K:K,Delivery!C:C,1,Delivery!I:I,List!B143)</f>
        <v>0</v>
      </c>
      <c r="R143" s="60">
        <f t="shared" si="26"/>
        <v>3</v>
      </c>
      <c r="S143" s="60">
        <f>SUMIFS(Inventory!$L:$L,Inventory!$G:$G,1,Inventory!$J:$J,List!B143)</f>
        <v>3</v>
      </c>
      <c r="T143" s="60">
        <f>SUMIFS(Receive!L:L,Receive!C:C,2,Receive!J:J,List!B143)</f>
        <v>0</v>
      </c>
      <c r="U143" s="60">
        <f>SUMIFS(Delivery!K:K,Delivery!C:C,2,Delivery!I:I,List!B143)</f>
        <v>0</v>
      </c>
      <c r="V143" s="60">
        <f t="shared" si="27"/>
        <v>3</v>
      </c>
      <c r="W143" s="60">
        <f>SUMIFS(Inventory!$L:$L,Inventory!$G:$G,2,Inventory!$J:$J,List!B143)</f>
        <v>3</v>
      </c>
      <c r="X143" s="60">
        <f>SUMIFS(Receive!L:L,Receive!C:C,3,Receive!J:J,List!B143)</f>
        <v>0</v>
      </c>
      <c r="Y143" s="60">
        <f>SUMIFS(Delivery!K:K,Delivery!C:C,3,Delivery!I:I,List!B143)</f>
        <v>0</v>
      </c>
      <c r="Z143" s="60">
        <f t="shared" si="28"/>
        <v>3</v>
      </c>
      <c r="AA143" s="60">
        <f>SUMIFS(Inventory!$L:$L,Inventory!$G:$G,3,Inventory!$J:$J,List!B143)</f>
        <v>3</v>
      </c>
      <c r="AB143" s="60">
        <f>SUMIFS(Receive!L:L,Receive!C:C,4,Receive!J:J,List!B143)</f>
        <v>0</v>
      </c>
      <c r="AC143" s="60">
        <f>SUMIFS(Delivery!K:K,Delivery!C:C,4,Delivery!I:I,List!B143)</f>
        <v>0</v>
      </c>
      <c r="AD143" s="60">
        <f t="shared" si="29"/>
        <v>3</v>
      </c>
      <c r="AE143" s="60">
        <f>SUMIFS(Inventory!$L:$L,Inventory!$G:$G,4,Inventory!$J:$J,List!B143)</f>
        <v>3</v>
      </c>
      <c r="AF143" s="60">
        <f>SUMIFS(Receive!$L:$L,Receive!$C:$C,5,Receive!$J:$J,List!B143)</f>
        <v>0</v>
      </c>
      <c r="AG143" s="60">
        <f>SUMIFS(Delivery!$K:$K,Delivery!$C:$C,5,Delivery!$I:$I,List!B143)</f>
        <v>0</v>
      </c>
      <c r="AH143" s="60">
        <f t="shared" si="30"/>
        <v>3</v>
      </c>
      <c r="AI143" s="60">
        <f>SUMIFS(Inventory!$L:$L,Inventory!$G:$G,5,Inventory!$J:$J,List!B143)</f>
        <v>3</v>
      </c>
      <c r="AJ143" s="60">
        <f>SUMIFS(Receive!$L:$L,Receive!$C:$C,6,Receive!$J:$J,List!B143)</f>
        <v>0</v>
      </c>
      <c r="AK143" s="60">
        <f>SUMIFS(Delivery!$K:$K,Delivery!$C:$C,6,Delivery!$I:$I,List!B143)</f>
        <v>0</v>
      </c>
      <c r="AL143" s="60">
        <f t="shared" si="31"/>
        <v>3</v>
      </c>
      <c r="AM143" s="60">
        <f>SUMIFS(Inventory!$L:$L,Inventory!$G:$G,6,Inventory!$J:$J,List!B143)</f>
        <v>0</v>
      </c>
      <c r="AN143" s="60">
        <f>SUMIFS(Receive!$L:$L,Receive!$C:$C,7,Receive!$J:$J,List!B143)</f>
        <v>0</v>
      </c>
      <c r="AO143" s="60">
        <f>SUMIFS(Delivery!$K:$K,Delivery!$C:$C,7,Delivery!$I:$I,List!B143)</f>
        <v>0</v>
      </c>
      <c r="AP143" s="60">
        <f t="shared" si="32"/>
        <v>3</v>
      </c>
      <c r="AQ143" s="60">
        <f>SUMIFS(Inventory!$L:$L,Inventory!$G:$G,7,Inventory!$J:$J,List!B143)</f>
        <v>0</v>
      </c>
      <c r="AR143" s="60">
        <f>SUMIFS(Receive!$L:$L,Receive!$C:$C,8,Receive!$J:$J,List!B143)</f>
        <v>0</v>
      </c>
      <c r="AS143" s="60">
        <f>SUMIFS(Delivery!$K:$K,Delivery!$C:$C,8,Delivery!$I:$I,List!B143)</f>
        <v>0</v>
      </c>
      <c r="AT143" s="60">
        <f t="shared" si="33"/>
        <v>3</v>
      </c>
      <c r="AU143" s="60">
        <f>SUMIFS(Inventory!$L:$L,Inventory!$G:$G,8,Inventory!$J:$J,List!B143)</f>
        <v>0</v>
      </c>
      <c r="AV143" s="60">
        <f>SUMIFS(Receive!$L:$L,Receive!$C:$C,9,Receive!$J:$J,List!B143)</f>
        <v>0</v>
      </c>
      <c r="AW143" s="60">
        <f>SUMIFS(Delivery!$K:$K,Delivery!$C:$C,9,Delivery!$I:$I,List!B143)</f>
        <v>0</v>
      </c>
      <c r="AX143" s="60">
        <f t="shared" si="34"/>
        <v>3</v>
      </c>
      <c r="AY143" s="60">
        <f>SUMIFS(Inventory!$L:$L,Inventory!$G:$G,9,Inventory!$J:$J,List!B143)</f>
        <v>0</v>
      </c>
      <c r="AZ143" s="60">
        <f>SUMIFS(Receive!$L:$L,Receive!$C:$C,10,Receive!$J:$J,List!B143)</f>
        <v>0</v>
      </c>
      <c r="BA143" s="60">
        <f>SUMIFS(Delivery!$K:$K,Delivery!$C:$C,10,Delivery!$I:$I,List!B143)</f>
        <v>0</v>
      </c>
      <c r="BB143" s="60">
        <f t="shared" si="35"/>
        <v>3</v>
      </c>
      <c r="BC143" s="60">
        <f>SUMIFS(Inventory!$L:$L,Inventory!$G:$G,10,Inventory!$J:$J,List!B143)</f>
        <v>0</v>
      </c>
      <c r="BD143" s="60">
        <f>SUMIFS(Receive!$L:$L,Receive!$C:$C,11,Receive!$J:$J,List!B143)</f>
        <v>0</v>
      </c>
      <c r="BE143" s="60">
        <f>SUMIFS(Delivery!$K:$K,Delivery!$C:$C,11,Delivery!$I:$I,List!B143)</f>
        <v>0</v>
      </c>
      <c r="BF143" s="60">
        <f t="shared" si="36"/>
        <v>3</v>
      </c>
      <c r="BG143" s="60">
        <f>SUMIFS(Inventory!$L:$L,Inventory!$G:$G,11,Inventory!$J:$J,List!B143)</f>
        <v>0</v>
      </c>
      <c r="BH143" s="60">
        <f>SUMIFS(Receive!$L:$L,Receive!$C:$C,12,Receive!$J:$J,List!B143)</f>
        <v>0</v>
      </c>
      <c r="BI143" s="60">
        <f>SUMIFS(Delivery!$K:$K,Delivery!$C:$C,12,Delivery!$I:$I,List!B143)</f>
        <v>0</v>
      </c>
      <c r="BJ143" s="60">
        <f t="shared" si="37"/>
        <v>3</v>
      </c>
      <c r="BK143" s="60">
        <f>SUMIFS(Inventory!$L:$L,Inventory!$G:$G,12,Inventory!$J:$J,List!B143)</f>
        <v>0</v>
      </c>
    </row>
    <row r="144" spans="1:63" x14ac:dyDescent="0.25">
      <c r="A144" s="56">
        <f t="shared" si="38"/>
        <v>143</v>
      </c>
      <c r="B144" s="57" t="s">
        <v>325</v>
      </c>
      <c r="C144" s="58" t="str">
        <f>IFERROR(VLOOKUP(B144,Config!$A:$B,2,0),"")</f>
        <v>Xylanh cho máy Loader</v>
      </c>
      <c r="D144" s="64"/>
      <c r="E144" s="65"/>
      <c r="F144" s="58" t="str">
        <f>IFERROR(VLOOKUP(B144,Config!$A:$D,4,0),"")</f>
        <v>SMC</v>
      </c>
      <c r="G144" s="58" t="str">
        <f>IFERROR(VLOOKUP(B144,Config!$A:$E,5,0),"")</f>
        <v>SMC</v>
      </c>
      <c r="H144" s="58" t="str">
        <f>IFERROR(VLOOKUP(B144,Config!$A:$F,6,0),"")</f>
        <v>CDM2B20-400AZ</v>
      </c>
      <c r="I144" s="58">
        <v>1</v>
      </c>
      <c r="J144" s="58" t="str">
        <f>IFERROR(VLOOKUP(B144,Config!$A:$G,7,),"")</f>
        <v>EA</v>
      </c>
      <c r="K144" s="56" t="s">
        <v>555</v>
      </c>
      <c r="L144" s="59">
        <f>IFERROR(VLOOKUP(B144,Config!$A:$C,3,0),"")</f>
        <v>0</v>
      </c>
      <c r="M144" s="56"/>
      <c r="N144" s="56"/>
      <c r="O144" s="60">
        <f>SUMIFS(Inventory!$L:$L,Inventory!$G:$G,2020.12,Inventory!$J:$J,List!B144)</f>
        <v>2</v>
      </c>
      <c r="P144" s="60">
        <f>SUMIFS(Receive!L:L,Receive!C:C,1,Receive!J:J,List!B144)</f>
        <v>0</v>
      </c>
      <c r="Q144" s="60">
        <f>SUMIFS(Delivery!K:K,Delivery!C:C,1,Delivery!I:I,List!B144)</f>
        <v>0</v>
      </c>
      <c r="R144" s="60">
        <f t="shared" si="26"/>
        <v>2</v>
      </c>
      <c r="S144" s="60">
        <f>SUMIFS(Inventory!$L:$L,Inventory!$G:$G,1,Inventory!$J:$J,List!B144)</f>
        <v>2</v>
      </c>
      <c r="T144" s="60">
        <f>SUMIFS(Receive!L:L,Receive!C:C,2,Receive!J:J,List!B144)</f>
        <v>0</v>
      </c>
      <c r="U144" s="60">
        <f>SUMIFS(Delivery!K:K,Delivery!C:C,2,Delivery!I:I,List!B144)</f>
        <v>0</v>
      </c>
      <c r="V144" s="60">
        <f t="shared" si="27"/>
        <v>2</v>
      </c>
      <c r="W144" s="60">
        <f>SUMIFS(Inventory!$L:$L,Inventory!$G:$G,2,Inventory!$J:$J,List!B144)</f>
        <v>2</v>
      </c>
      <c r="X144" s="60">
        <f>SUMIFS(Receive!L:L,Receive!C:C,3,Receive!J:J,List!B144)</f>
        <v>0</v>
      </c>
      <c r="Y144" s="60">
        <f>SUMIFS(Delivery!K:K,Delivery!C:C,3,Delivery!I:I,List!B144)</f>
        <v>0</v>
      </c>
      <c r="Z144" s="60">
        <f t="shared" si="28"/>
        <v>2</v>
      </c>
      <c r="AA144" s="60">
        <f>SUMIFS(Inventory!$L:$L,Inventory!$G:$G,3,Inventory!$J:$J,List!B144)</f>
        <v>2</v>
      </c>
      <c r="AB144" s="60">
        <f>SUMIFS(Receive!L:L,Receive!C:C,4,Receive!J:J,List!B144)</f>
        <v>0</v>
      </c>
      <c r="AC144" s="60">
        <f>SUMIFS(Delivery!K:K,Delivery!C:C,4,Delivery!I:I,List!B144)</f>
        <v>0</v>
      </c>
      <c r="AD144" s="60">
        <f t="shared" si="29"/>
        <v>2</v>
      </c>
      <c r="AE144" s="60">
        <f>SUMIFS(Inventory!$L:$L,Inventory!$G:$G,4,Inventory!$J:$J,List!B144)</f>
        <v>2</v>
      </c>
      <c r="AF144" s="60">
        <f>SUMIFS(Receive!$L:$L,Receive!$C:$C,5,Receive!$J:$J,List!B144)</f>
        <v>0</v>
      </c>
      <c r="AG144" s="60">
        <f>SUMIFS(Delivery!$K:$K,Delivery!$C:$C,5,Delivery!$I:$I,List!B144)</f>
        <v>0</v>
      </c>
      <c r="AH144" s="60">
        <f t="shared" si="30"/>
        <v>2</v>
      </c>
      <c r="AI144" s="60">
        <f>SUMIFS(Inventory!$L:$L,Inventory!$G:$G,5,Inventory!$J:$J,List!B144)</f>
        <v>2</v>
      </c>
      <c r="AJ144" s="60">
        <f>SUMIFS(Receive!$L:$L,Receive!$C:$C,6,Receive!$J:$J,List!B144)</f>
        <v>0</v>
      </c>
      <c r="AK144" s="60">
        <f>SUMIFS(Delivery!$K:$K,Delivery!$C:$C,6,Delivery!$I:$I,List!B144)</f>
        <v>0</v>
      </c>
      <c r="AL144" s="60">
        <f t="shared" si="31"/>
        <v>2</v>
      </c>
      <c r="AM144" s="60">
        <f>SUMIFS(Inventory!$L:$L,Inventory!$G:$G,6,Inventory!$J:$J,List!B144)</f>
        <v>0</v>
      </c>
      <c r="AN144" s="60">
        <f>SUMIFS(Receive!$L:$L,Receive!$C:$C,7,Receive!$J:$J,List!B144)</f>
        <v>0</v>
      </c>
      <c r="AO144" s="60">
        <f>SUMIFS(Delivery!$K:$K,Delivery!$C:$C,7,Delivery!$I:$I,List!B144)</f>
        <v>0</v>
      </c>
      <c r="AP144" s="60">
        <f t="shared" si="32"/>
        <v>2</v>
      </c>
      <c r="AQ144" s="60">
        <f>SUMIFS(Inventory!$L:$L,Inventory!$G:$G,7,Inventory!$J:$J,List!B144)</f>
        <v>0</v>
      </c>
      <c r="AR144" s="60">
        <f>SUMIFS(Receive!$L:$L,Receive!$C:$C,8,Receive!$J:$J,List!B144)</f>
        <v>0</v>
      </c>
      <c r="AS144" s="60">
        <f>SUMIFS(Delivery!$K:$K,Delivery!$C:$C,8,Delivery!$I:$I,List!B144)</f>
        <v>0</v>
      </c>
      <c r="AT144" s="60">
        <f t="shared" si="33"/>
        <v>2</v>
      </c>
      <c r="AU144" s="60">
        <f>SUMIFS(Inventory!$L:$L,Inventory!$G:$G,8,Inventory!$J:$J,List!B144)</f>
        <v>0</v>
      </c>
      <c r="AV144" s="60">
        <f>SUMIFS(Receive!$L:$L,Receive!$C:$C,9,Receive!$J:$J,List!B144)</f>
        <v>0</v>
      </c>
      <c r="AW144" s="60">
        <f>SUMIFS(Delivery!$K:$K,Delivery!$C:$C,9,Delivery!$I:$I,List!B144)</f>
        <v>0</v>
      </c>
      <c r="AX144" s="60">
        <f t="shared" si="34"/>
        <v>2</v>
      </c>
      <c r="AY144" s="60">
        <f>SUMIFS(Inventory!$L:$L,Inventory!$G:$G,9,Inventory!$J:$J,List!B144)</f>
        <v>0</v>
      </c>
      <c r="AZ144" s="60">
        <f>SUMIFS(Receive!$L:$L,Receive!$C:$C,10,Receive!$J:$J,List!B144)</f>
        <v>0</v>
      </c>
      <c r="BA144" s="60">
        <f>SUMIFS(Delivery!$K:$K,Delivery!$C:$C,10,Delivery!$I:$I,List!B144)</f>
        <v>0</v>
      </c>
      <c r="BB144" s="60">
        <f t="shared" si="35"/>
        <v>2</v>
      </c>
      <c r="BC144" s="60">
        <f>SUMIFS(Inventory!$L:$L,Inventory!$G:$G,10,Inventory!$J:$J,List!B144)</f>
        <v>0</v>
      </c>
      <c r="BD144" s="60">
        <f>SUMIFS(Receive!$L:$L,Receive!$C:$C,11,Receive!$J:$J,List!B144)</f>
        <v>0</v>
      </c>
      <c r="BE144" s="60">
        <f>SUMIFS(Delivery!$K:$K,Delivery!$C:$C,11,Delivery!$I:$I,List!B144)</f>
        <v>0</v>
      </c>
      <c r="BF144" s="60">
        <f t="shared" si="36"/>
        <v>2</v>
      </c>
      <c r="BG144" s="60">
        <f>SUMIFS(Inventory!$L:$L,Inventory!$G:$G,11,Inventory!$J:$J,List!B144)</f>
        <v>0</v>
      </c>
      <c r="BH144" s="60">
        <f>SUMIFS(Receive!$L:$L,Receive!$C:$C,12,Receive!$J:$J,List!B144)</f>
        <v>0</v>
      </c>
      <c r="BI144" s="60">
        <f>SUMIFS(Delivery!$K:$K,Delivery!$C:$C,12,Delivery!$I:$I,List!B144)</f>
        <v>0</v>
      </c>
      <c r="BJ144" s="60">
        <f t="shared" si="37"/>
        <v>2</v>
      </c>
      <c r="BK144" s="60">
        <f>SUMIFS(Inventory!$L:$L,Inventory!$G:$G,12,Inventory!$J:$J,List!B144)</f>
        <v>0</v>
      </c>
    </row>
    <row r="145" spans="1:63" x14ac:dyDescent="0.25">
      <c r="A145" s="56">
        <f t="shared" si="38"/>
        <v>144</v>
      </c>
      <c r="B145" s="57" t="s">
        <v>326</v>
      </c>
      <c r="C145" s="58" t="str">
        <f>IFERROR(VLOOKUP(B145,Config!$A:$B,2,0),"")</f>
        <v>Zig cắt liệu ( Handy Splicer )</v>
      </c>
      <c r="D145" s="64"/>
      <c r="E145" s="65"/>
      <c r="F145" s="58" t="str">
        <f>IFERROR(VLOOKUP(B145,Config!$A:$D,4,0),"")</f>
        <v>FUJI</v>
      </c>
      <c r="G145" s="58" t="str">
        <f>IFERROR(VLOOKUP(B145,Config!$A:$E,5,0),"")</f>
        <v>FUJI</v>
      </c>
      <c r="H145" s="58">
        <f>IFERROR(VLOOKUP(B145,Config!$A:$F,6,0),"")</f>
        <v>0</v>
      </c>
      <c r="I145" s="58">
        <v>1</v>
      </c>
      <c r="J145" s="58" t="str">
        <f>IFERROR(VLOOKUP(B145,Config!$A:$G,7,),"")</f>
        <v>EA</v>
      </c>
      <c r="K145" s="56" t="s">
        <v>555</v>
      </c>
      <c r="L145" s="59">
        <f>IFERROR(VLOOKUP(B145,Config!$A:$C,3,0),"")</f>
        <v>0</v>
      </c>
      <c r="M145" s="56"/>
      <c r="N145" s="56"/>
      <c r="O145" s="60">
        <f>SUMIFS(Inventory!$L:$L,Inventory!$G:$G,2020.12,Inventory!$J:$J,List!B145)</f>
        <v>72</v>
      </c>
      <c r="P145" s="60">
        <f>SUMIFS(Receive!L:L,Receive!C:C,1,Receive!J:J,List!B145)</f>
        <v>0</v>
      </c>
      <c r="Q145" s="60">
        <f>SUMIFS(Delivery!K:K,Delivery!C:C,1,Delivery!I:I,List!B145)</f>
        <v>2</v>
      </c>
      <c r="R145" s="60">
        <f t="shared" si="26"/>
        <v>70</v>
      </c>
      <c r="S145" s="60">
        <f>SUMIFS(Inventory!$L:$L,Inventory!$G:$G,1,Inventory!$J:$J,List!B145)</f>
        <v>70</v>
      </c>
      <c r="T145" s="60">
        <f>SUMIFS(Receive!L:L,Receive!C:C,2,Receive!J:J,List!B145)</f>
        <v>0</v>
      </c>
      <c r="U145" s="60">
        <f>SUMIFS(Delivery!K:K,Delivery!C:C,2,Delivery!I:I,List!B145)</f>
        <v>0</v>
      </c>
      <c r="V145" s="60">
        <f t="shared" si="27"/>
        <v>70</v>
      </c>
      <c r="W145" s="60">
        <f>SUMIFS(Inventory!$L:$L,Inventory!$G:$G,2,Inventory!$J:$J,List!B145)</f>
        <v>70</v>
      </c>
      <c r="X145" s="60">
        <f>SUMIFS(Receive!L:L,Receive!C:C,3,Receive!J:J,List!B145)</f>
        <v>0</v>
      </c>
      <c r="Y145" s="60">
        <f>SUMIFS(Delivery!K:K,Delivery!C:C,3,Delivery!I:I,List!B145)</f>
        <v>11</v>
      </c>
      <c r="Z145" s="60">
        <f t="shared" si="28"/>
        <v>59</v>
      </c>
      <c r="AA145" s="60">
        <f>SUMIFS(Inventory!$L:$L,Inventory!$G:$G,3,Inventory!$J:$J,List!B145)</f>
        <v>59</v>
      </c>
      <c r="AB145" s="60">
        <f>SUMIFS(Receive!L:L,Receive!C:C,4,Receive!J:J,List!B145)</f>
        <v>0</v>
      </c>
      <c r="AC145" s="60">
        <f>SUMIFS(Delivery!K:K,Delivery!C:C,4,Delivery!I:I,List!B145)</f>
        <v>2</v>
      </c>
      <c r="AD145" s="60">
        <f t="shared" si="29"/>
        <v>57</v>
      </c>
      <c r="AE145" s="60">
        <f>SUMIFS(Inventory!$L:$L,Inventory!$G:$G,4,Inventory!$J:$J,List!B145)</f>
        <v>57</v>
      </c>
      <c r="AF145" s="60">
        <f>SUMIFS(Receive!$L:$L,Receive!$C:$C,5,Receive!$J:$J,List!B145)</f>
        <v>0</v>
      </c>
      <c r="AG145" s="60">
        <f>SUMIFS(Delivery!$K:$K,Delivery!$C:$C,5,Delivery!$I:$I,List!B145)</f>
        <v>0</v>
      </c>
      <c r="AH145" s="60">
        <f t="shared" si="30"/>
        <v>57</v>
      </c>
      <c r="AI145" s="60">
        <f>SUMIFS(Inventory!$L:$L,Inventory!$G:$G,5,Inventory!$J:$J,List!B145)</f>
        <v>57</v>
      </c>
      <c r="AJ145" s="60">
        <f>SUMIFS(Receive!$L:$L,Receive!$C:$C,6,Receive!$J:$J,List!B145)</f>
        <v>0</v>
      </c>
      <c r="AK145" s="60">
        <f>SUMIFS(Delivery!$K:$K,Delivery!$C:$C,6,Delivery!$I:$I,List!B145)</f>
        <v>0</v>
      </c>
      <c r="AL145" s="60">
        <f t="shared" si="31"/>
        <v>57</v>
      </c>
      <c r="AM145" s="60">
        <f>SUMIFS(Inventory!$L:$L,Inventory!$G:$G,6,Inventory!$J:$J,List!B145)</f>
        <v>0</v>
      </c>
      <c r="AN145" s="60">
        <f>SUMIFS(Receive!$L:$L,Receive!$C:$C,7,Receive!$J:$J,List!B145)</f>
        <v>0</v>
      </c>
      <c r="AO145" s="60">
        <f>SUMIFS(Delivery!$K:$K,Delivery!$C:$C,7,Delivery!$I:$I,List!B145)</f>
        <v>0</v>
      </c>
      <c r="AP145" s="60">
        <f t="shared" si="32"/>
        <v>57</v>
      </c>
      <c r="AQ145" s="60">
        <f>SUMIFS(Inventory!$L:$L,Inventory!$G:$G,7,Inventory!$J:$J,List!B145)</f>
        <v>0</v>
      </c>
      <c r="AR145" s="60">
        <f>SUMIFS(Receive!$L:$L,Receive!$C:$C,8,Receive!$J:$J,List!B145)</f>
        <v>0</v>
      </c>
      <c r="AS145" s="60">
        <f>SUMIFS(Delivery!$K:$K,Delivery!$C:$C,8,Delivery!$I:$I,List!B145)</f>
        <v>0</v>
      </c>
      <c r="AT145" s="60">
        <f t="shared" si="33"/>
        <v>57</v>
      </c>
      <c r="AU145" s="60">
        <f>SUMIFS(Inventory!$L:$L,Inventory!$G:$G,8,Inventory!$J:$J,List!B145)</f>
        <v>0</v>
      </c>
      <c r="AV145" s="60">
        <f>SUMIFS(Receive!$L:$L,Receive!$C:$C,9,Receive!$J:$J,List!B145)</f>
        <v>0</v>
      </c>
      <c r="AW145" s="60">
        <f>SUMIFS(Delivery!$K:$K,Delivery!$C:$C,9,Delivery!$I:$I,List!B145)</f>
        <v>0</v>
      </c>
      <c r="AX145" s="60">
        <f t="shared" si="34"/>
        <v>57</v>
      </c>
      <c r="AY145" s="60">
        <f>SUMIFS(Inventory!$L:$L,Inventory!$G:$G,9,Inventory!$J:$J,List!B145)</f>
        <v>0</v>
      </c>
      <c r="AZ145" s="60">
        <f>SUMIFS(Receive!$L:$L,Receive!$C:$C,10,Receive!$J:$J,List!B145)</f>
        <v>0</v>
      </c>
      <c r="BA145" s="60">
        <f>SUMIFS(Delivery!$K:$K,Delivery!$C:$C,10,Delivery!$I:$I,List!B145)</f>
        <v>0</v>
      </c>
      <c r="BB145" s="60">
        <f t="shared" si="35"/>
        <v>57</v>
      </c>
      <c r="BC145" s="60">
        <f>SUMIFS(Inventory!$L:$L,Inventory!$G:$G,10,Inventory!$J:$J,List!B145)</f>
        <v>0</v>
      </c>
      <c r="BD145" s="60">
        <f>SUMIFS(Receive!$L:$L,Receive!$C:$C,11,Receive!$J:$J,List!B145)</f>
        <v>0</v>
      </c>
      <c r="BE145" s="60">
        <f>SUMIFS(Delivery!$K:$K,Delivery!$C:$C,11,Delivery!$I:$I,List!B145)</f>
        <v>0</v>
      </c>
      <c r="BF145" s="60">
        <f t="shared" si="36"/>
        <v>57</v>
      </c>
      <c r="BG145" s="60">
        <f>SUMIFS(Inventory!$L:$L,Inventory!$G:$G,11,Inventory!$J:$J,List!B145)</f>
        <v>0</v>
      </c>
      <c r="BH145" s="60">
        <f>SUMIFS(Receive!$L:$L,Receive!$C:$C,12,Receive!$J:$J,List!B145)</f>
        <v>0</v>
      </c>
      <c r="BI145" s="60">
        <f>SUMIFS(Delivery!$K:$K,Delivery!$C:$C,12,Delivery!$I:$I,List!B145)</f>
        <v>0</v>
      </c>
      <c r="BJ145" s="60">
        <f t="shared" si="37"/>
        <v>57</v>
      </c>
      <c r="BK145" s="60">
        <f>SUMIFS(Inventory!$L:$L,Inventory!$G:$G,12,Inventory!$J:$J,List!B145)</f>
        <v>0</v>
      </c>
    </row>
    <row r="146" spans="1:63" x14ac:dyDescent="0.25">
      <c r="A146" s="56">
        <f t="shared" si="38"/>
        <v>145</v>
      </c>
      <c r="B146" s="57" t="s">
        <v>330</v>
      </c>
      <c r="C146" s="58" t="str">
        <f>IFERROR(VLOOKUP(B146,Config!$A:$B,2,0),"")</f>
        <v>Thanh chống cửa máy in MPM</v>
      </c>
      <c r="D146" s="64"/>
      <c r="E146" s="65">
        <f>D146/'Exchange rate'!$C$2</f>
        <v>0</v>
      </c>
      <c r="F146" s="58">
        <f>IFERROR(VLOOKUP(B146,Config!$A:$D,4,0),"")</f>
        <v>0</v>
      </c>
      <c r="G146" s="58">
        <f>IFERROR(VLOOKUP(B146,Config!$A:$E,5,0),"")</f>
        <v>0</v>
      </c>
      <c r="H146" s="58">
        <f>IFERROR(VLOOKUP(B146,Config!$A:$F,6,0),"")</f>
        <v>0</v>
      </c>
      <c r="I146" s="58">
        <v>1</v>
      </c>
      <c r="J146" s="58" t="str">
        <f>IFERROR(VLOOKUP(B146,Config!$A:$G,7,),"")</f>
        <v>EA</v>
      </c>
      <c r="K146" s="56" t="s">
        <v>555</v>
      </c>
      <c r="L146" s="59">
        <f>IFERROR(VLOOKUP(B146,Config!$A:$C,3,0),"")</f>
        <v>0</v>
      </c>
      <c r="M146" s="56"/>
      <c r="N146" s="56"/>
      <c r="O146" s="60">
        <f>SUMIFS(Inventory!$L:$L,Inventory!$G:$G,2020.12,Inventory!$J:$J,List!B146)</f>
        <v>4</v>
      </c>
      <c r="P146" s="60">
        <f>SUMIFS(Receive!L:L,Receive!C:C,1,Receive!J:J,List!B146)</f>
        <v>0</v>
      </c>
      <c r="Q146" s="60">
        <f>SUMIFS(Delivery!K:K,Delivery!C:C,1,Delivery!I:I,List!B146)</f>
        <v>0</v>
      </c>
      <c r="R146" s="60">
        <f t="shared" si="26"/>
        <v>4</v>
      </c>
      <c r="S146" s="60">
        <f>SUMIFS(Inventory!$L:$L,Inventory!$G:$G,1,Inventory!$J:$J,List!B146)</f>
        <v>4</v>
      </c>
      <c r="T146" s="60">
        <f>SUMIFS(Receive!L:L,Receive!C:C,2,Receive!J:J,List!B146)</f>
        <v>0</v>
      </c>
      <c r="U146" s="60">
        <f>SUMIFS(Delivery!K:K,Delivery!C:C,2,Delivery!I:I,List!B146)</f>
        <v>0</v>
      </c>
      <c r="V146" s="60">
        <f t="shared" si="27"/>
        <v>4</v>
      </c>
      <c r="W146" s="60">
        <f>SUMIFS(Inventory!$L:$L,Inventory!$G:$G,2,Inventory!$J:$J,List!B146)</f>
        <v>4</v>
      </c>
      <c r="X146" s="60">
        <f>SUMIFS(Receive!L:L,Receive!C:C,3,Receive!J:J,List!B146)</f>
        <v>0</v>
      </c>
      <c r="Y146" s="60">
        <f>SUMIFS(Delivery!K:K,Delivery!C:C,3,Delivery!I:I,List!B146)</f>
        <v>0</v>
      </c>
      <c r="Z146" s="60">
        <f t="shared" si="28"/>
        <v>4</v>
      </c>
      <c r="AA146" s="60">
        <f>SUMIFS(Inventory!$L:$L,Inventory!$G:$G,3,Inventory!$J:$J,List!B146)</f>
        <v>4</v>
      </c>
      <c r="AB146" s="60">
        <f>SUMIFS(Receive!L:L,Receive!C:C,4,Receive!J:J,List!B146)</f>
        <v>0</v>
      </c>
      <c r="AC146" s="60">
        <f>SUMIFS(Delivery!K:K,Delivery!C:C,4,Delivery!I:I,List!B146)</f>
        <v>0</v>
      </c>
      <c r="AD146" s="60">
        <f t="shared" si="29"/>
        <v>4</v>
      </c>
      <c r="AE146" s="60">
        <f>SUMIFS(Inventory!$L:$L,Inventory!$G:$G,4,Inventory!$J:$J,List!B146)</f>
        <v>4</v>
      </c>
      <c r="AF146" s="60">
        <f>SUMIFS(Receive!$L:$L,Receive!$C:$C,5,Receive!$J:$J,List!B146)</f>
        <v>0</v>
      </c>
      <c r="AG146" s="60">
        <f>SUMIFS(Delivery!$K:$K,Delivery!$C:$C,5,Delivery!$I:$I,List!B146)</f>
        <v>0</v>
      </c>
      <c r="AH146" s="60">
        <f t="shared" si="30"/>
        <v>4</v>
      </c>
      <c r="AI146" s="60">
        <f>SUMIFS(Inventory!$L:$L,Inventory!$G:$G,5,Inventory!$J:$J,List!B146)</f>
        <v>4</v>
      </c>
      <c r="AJ146" s="60">
        <f>SUMIFS(Receive!$L:$L,Receive!$C:$C,6,Receive!$J:$J,List!B146)</f>
        <v>0</v>
      </c>
      <c r="AK146" s="60">
        <f>SUMIFS(Delivery!$K:$K,Delivery!$C:$C,6,Delivery!$I:$I,List!B146)</f>
        <v>0</v>
      </c>
      <c r="AL146" s="60">
        <f t="shared" si="31"/>
        <v>4</v>
      </c>
      <c r="AM146" s="60">
        <f>SUMIFS(Inventory!$L:$L,Inventory!$G:$G,6,Inventory!$J:$J,List!B146)</f>
        <v>0</v>
      </c>
      <c r="AN146" s="60">
        <f>SUMIFS(Receive!$L:$L,Receive!$C:$C,7,Receive!$J:$J,List!B146)</f>
        <v>0</v>
      </c>
      <c r="AO146" s="60">
        <f>SUMIFS(Delivery!$K:$K,Delivery!$C:$C,7,Delivery!$I:$I,List!B146)</f>
        <v>0</v>
      </c>
      <c r="AP146" s="60">
        <f t="shared" si="32"/>
        <v>4</v>
      </c>
      <c r="AQ146" s="60">
        <f>SUMIFS(Inventory!$L:$L,Inventory!$G:$G,7,Inventory!$J:$J,List!B146)</f>
        <v>0</v>
      </c>
      <c r="AR146" s="60">
        <f>SUMIFS(Receive!$L:$L,Receive!$C:$C,8,Receive!$J:$J,List!B146)</f>
        <v>0</v>
      </c>
      <c r="AS146" s="60">
        <f>SUMIFS(Delivery!$K:$K,Delivery!$C:$C,8,Delivery!$I:$I,List!B146)</f>
        <v>0</v>
      </c>
      <c r="AT146" s="60">
        <f t="shared" si="33"/>
        <v>4</v>
      </c>
      <c r="AU146" s="60">
        <f>SUMIFS(Inventory!$L:$L,Inventory!$G:$G,8,Inventory!$J:$J,List!B146)</f>
        <v>0</v>
      </c>
      <c r="AV146" s="60">
        <f>SUMIFS(Receive!$L:$L,Receive!$C:$C,9,Receive!$J:$J,List!B146)</f>
        <v>0</v>
      </c>
      <c r="AW146" s="60">
        <f>SUMIFS(Delivery!$K:$K,Delivery!$C:$C,9,Delivery!$I:$I,List!B146)</f>
        <v>0</v>
      </c>
      <c r="AX146" s="60">
        <f t="shared" si="34"/>
        <v>4</v>
      </c>
      <c r="AY146" s="60">
        <f>SUMIFS(Inventory!$L:$L,Inventory!$G:$G,9,Inventory!$J:$J,List!B146)</f>
        <v>0</v>
      </c>
      <c r="AZ146" s="60">
        <f>SUMIFS(Receive!$L:$L,Receive!$C:$C,10,Receive!$J:$J,List!B146)</f>
        <v>0</v>
      </c>
      <c r="BA146" s="60">
        <f>SUMIFS(Delivery!$K:$K,Delivery!$C:$C,10,Delivery!$I:$I,List!B146)</f>
        <v>0</v>
      </c>
      <c r="BB146" s="60">
        <f t="shared" si="35"/>
        <v>4</v>
      </c>
      <c r="BC146" s="60">
        <f>SUMIFS(Inventory!$L:$L,Inventory!$G:$G,10,Inventory!$J:$J,List!B146)</f>
        <v>0</v>
      </c>
      <c r="BD146" s="60">
        <f>SUMIFS(Receive!$L:$L,Receive!$C:$C,11,Receive!$J:$J,List!B146)</f>
        <v>0</v>
      </c>
      <c r="BE146" s="60">
        <f>SUMIFS(Delivery!$K:$K,Delivery!$C:$C,11,Delivery!$I:$I,List!B146)</f>
        <v>0</v>
      </c>
      <c r="BF146" s="60">
        <f t="shared" si="36"/>
        <v>4</v>
      </c>
      <c r="BG146" s="60">
        <f>SUMIFS(Inventory!$L:$L,Inventory!$G:$G,11,Inventory!$J:$J,List!B146)</f>
        <v>0</v>
      </c>
      <c r="BH146" s="60">
        <f>SUMIFS(Receive!$L:$L,Receive!$C:$C,12,Receive!$J:$J,List!B146)</f>
        <v>0</v>
      </c>
      <c r="BI146" s="60">
        <f>SUMIFS(Delivery!$K:$K,Delivery!$C:$C,12,Delivery!$I:$I,List!B146)</f>
        <v>0</v>
      </c>
      <c r="BJ146" s="60">
        <f t="shared" si="37"/>
        <v>4</v>
      </c>
      <c r="BK146" s="60">
        <f>SUMIFS(Inventory!$L:$L,Inventory!$G:$G,12,Inventory!$J:$J,List!B146)</f>
        <v>0</v>
      </c>
    </row>
    <row r="147" spans="1:63" x14ac:dyDescent="0.25">
      <c r="A147" s="56">
        <f t="shared" si="38"/>
        <v>146</v>
      </c>
      <c r="B147" s="57" t="s">
        <v>332</v>
      </c>
      <c r="C147" s="58" t="str">
        <f>IFERROR(VLOOKUP(B147,Config!$A:$B,2,0),"")</f>
        <v>Fulse (Cầu chì) 6.3A</v>
      </c>
      <c r="D147" s="64"/>
      <c r="E147" s="65">
        <f>D147/'Exchange rate'!$C$2</f>
        <v>0</v>
      </c>
      <c r="F147" s="58" t="str">
        <f>IFERROR(VLOOKUP(B147,Config!$A:$D,4,0),"")</f>
        <v>-</v>
      </c>
      <c r="G147" s="58" t="str">
        <f>IFERROR(VLOOKUP(B147,Config!$A:$E,5,0),"")</f>
        <v>-</v>
      </c>
      <c r="H147" s="58">
        <f>IFERROR(VLOOKUP(B147,Config!$A:$F,6,0),"")</f>
        <v>0</v>
      </c>
      <c r="I147" s="58">
        <v>1</v>
      </c>
      <c r="J147" s="58" t="str">
        <f>IFERROR(VLOOKUP(B147,Config!$A:$G,7,),"")</f>
        <v>EA</v>
      </c>
      <c r="K147" s="56" t="s">
        <v>555</v>
      </c>
      <c r="L147" s="59">
        <f>IFERROR(VLOOKUP(B147,Config!$A:$C,3,0),"")</f>
        <v>0</v>
      </c>
      <c r="M147" s="56"/>
      <c r="N147" s="56"/>
      <c r="O147" s="60">
        <f>SUMIFS(Inventory!$L:$L,Inventory!$G:$G,2020.12,Inventory!$J:$J,List!B147)</f>
        <v>0</v>
      </c>
      <c r="P147" s="60">
        <f>SUMIFS(Receive!L:L,Receive!C:C,1,Receive!J:J,List!B147)</f>
        <v>0</v>
      </c>
      <c r="Q147" s="60">
        <f>SUMIFS(Delivery!K:K,Delivery!C:C,1,Delivery!I:I,List!B147)</f>
        <v>0</v>
      </c>
      <c r="R147" s="60">
        <f t="shared" si="26"/>
        <v>0</v>
      </c>
      <c r="S147" s="60">
        <f>SUMIFS(Inventory!$L:$L,Inventory!$G:$G,1,Inventory!$J:$J,List!B147)</f>
        <v>0</v>
      </c>
      <c r="T147" s="60">
        <f>SUMIFS(Receive!L:L,Receive!C:C,2,Receive!J:J,List!B147)</f>
        <v>0</v>
      </c>
      <c r="U147" s="60">
        <f>SUMIFS(Delivery!K:K,Delivery!C:C,2,Delivery!I:I,List!B147)</f>
        <v>0</v>
      </c>
      <c r="V147" s="60">
        <f t="shared" si="27"/>
        <v>0</v>
      </c>
      <c r="W147" s="60">
        <f>SUMIFS(Inventory!$L:$L,Inventory!$G:$G,2,Inventory!$J:$J,List!B147)</f>
        <v>51</v>
      </c>
      <c r="X147" s="60">
        <f>SUMIFS(Receive!L:L,Receive!C:C,3,Receive!J:J,List!B147)</f>
        <v>0</v>
      </c>
      <c r="Y147" s="60">
        <f>SUMIFS(Delivery!K:K,Delivery!C:C,3,Delivery!I:I,List!B147)</f>
        <v>0</v>
      </c>
      <c r="Z147" s="60">
        <f t="shared" si="28"/>
        <v>51</v>
      </c>
      <c r="AA147" s="60">
        <f>SUMIFS(Inventory!$L:$L,Inventory!$G:$G,3,Inventory!$J:$J,List!B147)</f>
        <v>51</v>
      </c>
      <c r="AB147" s="60">
        <f>SUMIFS(Receive!L:L,Receive!C:C,4,Receive!J:J,List!B147)</f>
        <v>0</v>
      </c>
      <c r="AC147" s="60">
        <f>SUMIFS(Delivery!K:K,Delivery!C:C,4,Delivery!I:I,List!B147)</f>
        <v>0</v>
      </c>
      <c r="AD147" s="60">
        <f t="shared" si="29"/>
        <v>51</v>
      </c>
      <c r="AE147" s="60">
        <f>SUMIFS(Inventory!$L:$L,Inventory!$G:$G,4,Inventory!$J:$J,List!B147)</f>
        <v>51</v>
      </c>
      <c r="AF147" s="60">
        <f>SUMIFS(Receive!$L:$L,Receive!$C:$C,5,Receive!$J:$J,List!B147)</f>
        <v>0</v>
      </c>
      <c r="AG147" s="60">
        <f>SUMIFS(Delivery!$K:$K,Delivery!$C:$C,5,Delivery!$I:$I,List!B147)</f>
        <v>0</v>
      </c>
      <c r="AH147" s="60">
        <f t="shared" si="30"/>
        <v>51</v>
      </c>
      <c r="AI147" s="60">
        <f>SUMIFS(Inventory!$L:$L,Inventory!$G:$G,5,Inventory!$J:$J,List!B147)</f>
        <v>51</v>
      </c>
      <c r="AJ147" s="60">
        <f>SUMIFS(Receive!$L:$L,Receive!$C:$C,6,Receive!$J:$J,List!B147)</f>
        <v>0</v>
      </c>
      <c r="AK147" s="60">
        <f>SUMIFS(Delivery!$K:$K,Delivery!$C:$C,6,Delivery!$I:$I,List!B147)</f>
        <v>0</v>
      </c>
      <c r="AL147" s="60">
        <f t="shared" si="31"/>
        <v>51</v>
      </c>
      <c r="AM147" s="60">
        <f>SUMIFS(Inventory!$L:$L,Inventory!$G:$G,6,Inventory!$J:$J,List!B147)</f>
        <v>0</v>
      </c>
      <c r="AN147" s="60">
        <f>SUMIFS(Receive!$L:$L,Receive!$C:$C,7,Receive!$J:$J,List!B147)</f>
        <v>0</v>
      </c>
      <c r="AO147" s="60">
        <f>SUMIFS(Delivery!$K:$K,Delivery!$C:$C,7,Delivery!$I:$I,List!B147)</f>
        <v>0</v>
      </c>
      <c r="AP147" s="60">
        <f t="shared" si="32"/>
        <v>51</v>
      </c>
      <c r="AQ147" s="60">
        <f>SUMIFS(Inventory!$L:$L,Inventory!$G:$G,7,Inventory!$J:$J,List!B147)</f>
        <v>0</v>
      </c>
      <c r="AR147" s="60">
        <f>SUMIFS(Receive!$L:$L,Receive!$C:$C,8,Receive!$J:$J,List!B147)</f>
        <v>0</v>
      </c>
      <c r="AS147" s="60">
        <f>SUMIFS(Delivery!$K:$K,Delivery!$C:$C,8,Delivery!$I:$I,List!B147)</f>
        <v>0</v>
      </c>
      <c r="AT147" s="60">
        <f t="shared" si="33"/>
        <v>51</v>
      </c>
      <c r="AU147" s="60">
        <f>SUMIFS(Inventory!$L:$L,Inventory!$G:$G,8,Inventory!$J:$J,List!B147)</f>
        <v>0</v>
      </c>
      <c r="AV147" s="60">
        <f>SUMIFS(Receive!$L:$L,Receive!$C:$C,9,Receive!$J:$J,List!B147)</f>
        <v>0</v>
      </c>
      <c r="AW147" s="60">
        <f>SUMIFS(Delivery!$K:$K,Delivery!$C:$C,9,Delivery!$I:$I,List!B147)</f>
        <v>0</v>
      </c>
      <c r="AX147" s="60">
        <f t="shared" si="34"/>
        <v>51</v>
      </c>
      <c r="AY147" s="60">
        <f>SUMIFS(Inventory!$L:$L,Inventory!$G:$G,9,Inventory!$J:$J,List!B147)</f>
        <v>0</v>
      </c>
      <c r="AZ147" s="60">
        <f>SUMIFS(Receive!$L:$L,Receive!$C:$C,10,Receive!$J:$J,List!B147)</f>
        <v>0</v>
      </c>
      <c r="BA147" s="60">
        <f>SUMIFS(Delivery!$K:$K,Delivery!$C:$C,10,Delivery!$I:$I,List!B147)</f>
        <v>0</v>
      </c>
      <c r="BB147" s="60">
        <f t="shared" si="35"/>
        <v>51</v>
      </c>
      <c r="BC147" s="60">
        <f>SUMIFS(Inventory!$L:$L,Inventory!$G:$G,10,Inventory!$J:$J,List!B147)</f>
        <v>0</v>
      </c>
      <c r="BD147" s="60">
        <f>SUMIFS(Receive!$L:$L,Receive!$C:$C,11,Receive!$J:$J,List!B147)</f>
        <v>0</v>
      </c>
      <c r="BE147" s="60">
        <f>SUMIFS(Delivery!$K:$K,Delivery!$C:$C,11,Delivery!$I:$I,List!B147)</f>
        <v>0</v>
      </c>
      <c r="BF147" s="60">
        <f t="shared" si="36"/>
        <v>51</v>
      </c>
      <c r="BG147" s="60">
        <f>SUMIFS(Inventory!$L:$L,Inventory!$G:$G,11,Inventory!$J:$J,List!B147)</f>
        <v>0</v>
      </c>
      <c r="BH147" s="60">
        <f>SUMIFS(Receive!$L:$L,Receive!$C:$C,12,Receive!$J:$J,List!B147)</f>
        <v>0</v>
      </c>
      <c r="BI147" s="60">
        <f>SUMIFS(Delivery!$K:$K,Delivery!$C:$C,12,Delivery!$I:$I,List!B147)</f>
        <v>0</v>
      </c>
      <c r="BJ147" s="60">
        <f t="shared" si="37"/>
        <v>51</v>
      </c>
      <c r="BK147" s="60">
        <f>SUMIFS(Inventory!$L:$L,Inventory!$G:$G,12,Inventory!$J:$J,List!B147)</f>
        <v>0</v>
      </c>
    </row>
    <row r="148" spans="1:63" x14ac:dyDescent="0.25">
      <c r="A148" s="56">
        <f t="shared" si="38"/>
        <v>147</v>
      </c>
      <c r="B148" s="57" t="s">
        <v>334</v>
      </c>
      <c r="C148" s="58" t="str">
        <f>IFERROR(VLOOKUP(B148,Config!$A:$B,2,0),"")</f>
        <v>Fulse (Cầu chì) 10A</v>
      </c>
      <c r="D148" s="64"/>
      <c r="E148" s="65">
        <f>D148/'Exchange rate'!$C$2</f>
        <v>0</v>
      </c>
      <c r="F148" s="58" t="str">
        <f>IFERROR(VLOOKUP(B148,Config!$A:$D,4,0),"")</f>
        <v>-</v>
      </c>
      <c r="G148" s="58" t="str">
        <f>IFERROR(VLOOKUP(B148,Config!$A:$E,5,0),"")</f>
        <v>-</v>
      </c>
      <c r="H148" s="58"/>
      <c r="I148" s="58">
        <v>1</v>
      </c>
      <c r="J148" s="58" t="str">
        <f>IFERROR(VLOOKUP(B148,Config!$A:$G,7,),"")</f>
        <v>EA</v>
      </c>
      <c r="K148" s="56" t="s">
        <v>555</v>
      </c>
      <c r="L148" s="59"/>
      <c r="M148" s="56"/>
      <c r="N148" s="56"/>
      <c r="O148" s="60">
        <f>SUMIFS(Inventory!$L:$L,Inventory!$G:$G,2020.12,Inventory!$J:$J,List!B148)</f>
        <v>0</v>
      </c>
      <c r="P148" s="60">
        <f>SUMIFS(Receive!L:L,Receive!C:C,1,Receive!J:J,List!B148)</f>
        <v>0</v>
      </c>
      <c r="Q148" s="60">
        <f>SUMIFS(Delivery!K:K,Delivery!C:C,1,Delivery!I:I,List!B148)</f>
        <v>0</v>
      </c>
      <c r="R148" s="60">
        <f t="shared" si="26"/>
        <v>0</v>
      </c>
      <c r="S148" s="60">
        <f>SUMIFS(Inventory!$L:$L,Inventory!$G:$G,1,Inventory!$J:$J,List!B148)</f>
        <v>0</v>
      </c>
      <c r="T148" s="60">
        <f>SUMIFS(Receive!L:L,Receive!C:C,2,Receive!J:J,List!B148)</f>
        <v>0</v>
      </c>
      <c r="U148" s="60">
        <f>SUMIFS(Delivery!K:K,Delivery!C:C,2,Delivery!I:I,List!B148)</f>
        <v>0</v>
      </c>
      <c r="V148" s="60">
        <f t="shared" si="27"/>
        <v>0</v>
      </c>
      <c r="W148" s="60">
        <f>SUMIFS(Inventory!$L:$L,Inventory!$G:$G,2,Inventory!$J:$J,List!B148)</f>
        <v>3</v>
      </c>
      <c r="X148" s="60">
        <f>SUMIFS(Receive!L:L,Receive!C:C,3,Receive!J:J,List!B148)</f>
        <v>0</v>
      </c>
      <c r="Y148" s="60">
        <f>SUMIFS(Delivery!K:K,Delivery!C:C,3,Delivery!I:I,List!B148)</f>
        <v>0</v>
      </c>
      <c r="Z148" s="60">
        <f t="shared" si="28"/>
        <v>3</v>
      </c>
      <c r="AA148" s="60">
        <f>SUMIFS(Inventory!$L:$L,Inventory!$G:$G,3,Inventory!$J:$J,List!B148)</f>
        <v>3</v>
      </c>
      <c r="AB148" s="60">
        <f>SUMIFS(Receive!L:L,Receive!C:C,4,Receive!J:J,List!B148)</f>
        <v>0</v>
      </c>
      <c r="AC148" s="60">
        <f>SUMIFS(Delivery!K:K,Delivery!C:C,4,Delivery!I:I,List!B148)</f>
        <v>0</v>
      </c>
      <c r="AD148" s="60">
        <f t="shared" si="29"/>
        <v>3</v>
      </c>
      <c r="AE148" s="60">
        <f>SUMIFS(Inventory!$L:$L,Inventory!$G:$G,4,Inventory!$J:$J,List!B148)</f>
        <v>3</v>
      </c>
      <c r="AF148" s="60">
        <f>SUMIFS(Receive!$L:$L,Receive!$C:$C,5,Receive!$J:$J,List!B148)</f>
        <v>0</v>
      </c>
      <c r="AG148" s="60">
        <f>SUMIFS(Delivery!$K:$K,Delivery!$C:$C,5,Delivery!$I:$I,List!B148)</f>
        <v>0</v>
      </c>
      <c r="AH148" s="60">
        <f t="shared" si="30"/>
        <v>3</v>
      </c>
      <c r="AI148" s="60">
        <f>SUMIFS(Inventory!$L:$L,Inventory!$G:$G,5,Inventory!$J:$J,List!B148)</f>
        <v>3</v>
      </c>
      <c r="AJ148" s="60">
        <f>SUMIFS(Receive!$L:$L,Receive!$C:$C,6,Receive!$J:$J,List!B148)</f>
        <v>0</v>
      </c>
      <c r="AK148" s="60">
        <f>SUMIFS(Delivery!$K:$K,Delivery!$C:$C,6,Delivery!$I:$I,List!B148)</f>
        <v>0</v>
      </c>
      <c r="AL148" s="60">
        <f t="shared" si="31"/>
        <v>3</v>
      </c>
      <c r="AM148" s="60">
        <f>SUMIFS(Inventory!$L:$L,Inventory!$G:$G,6,Inventory!$J:$J,List!B148)</f>
        <v>0</v>
      </c>
      <c r="AN148" s="60">
        <f>SUMIFS(Receive!$L:$L,Receive!$C:$C,7,Receive!$J:$J,List!B148)</f>
        <v>0</v>
      </c>
      <c r="AO148" s="60">
        <f>SUMIFS(Delivery!$K:$K,Delivery!$C:$C,7,Delivery!$I:$I,List!B148)</f>
        <v>0</v>
      </c>
      <c r="AP148" s="60">
        <f t="shared" si="32"/>
        <v>3</v>
      </c>
      <c r="AQ148" s="60">
        <f>SUMIFS(Inventory!$L:$L,Inventory!$G:$G,7,Inventory!$J:$J,List!B148)</f>
        <v>0</v>
      </c>
      <c r="AR148" s="60">
        <f>SUMIFS(Receive!$L:$L,Receive!$C:$C,8,Receive!$J:$J,List!B148)</f>
        <v>0</v>
      </c>
      <c r="AS148" s="60">
        <f>SUMIFS(Delivery!$K:$K,Delivery!$C:$C,8,Delivery!$I:$I,List!B148)</f>
        <v>0</v>
      </c>
      <c r="AT148" s="60">
        <f t="shared" si="33"/>
        <v>3</v>
      </c>
      <c r="AU148" s="60">
        <f>SUMIFS(Inventory!$L:$L,Inventory!$G:$G,8,Inventory!$J:$J,List!B148)</f>
        <v>0</v>
      </c>
      <c r="AV148" s="60">
        <f>SUMIFS(Receive!$L:$L,Receive!$C:$C,9,Receive!$J:$J,List!B148)</f>
        <v>0</v>
      </c>
      <c r="AW148" s="60">
        <f>SUMIFS(Delivery!$K:$K,Delivery!$C:$C,9,Delivery!$I:$I,List!B148)</f>
        <v>0</v>
      </c>
      <c r="AX148" s="60">
        <f t="shared" si="34"/>
        <v>3</v>
      </c>
      <c r="AY148" s="60">
        <f>SUMIFS(Inventory!$L:$L,Inventory!$G:$G,9,Inventory!$J:$J,List!B148)</f>
        <v>0</v>
      </c>
      <c r="AZ148" s="60">
        <f>SUMIFS(Receive!$L:$L,Receive!$C:$C,10,Receive!$J:$J,List!B148)</f>
        <v>0</v>
      </c>
      <c r="BA148" s="60">
        <f>SUMIFS(Delivery!$K:$K,Delivery!$C:$C,10,Delivery!$I:$I,List!B148)</f>
        <v>0</v>
      </c>
      <c r="BB148" s="60">
        <f t="shared" si="35"/>
        <v>3</v>
      </c>
      <c r="BC148" s="60">
        <f>SUMIFS(Inventory!$L:$L,Inventory!$G:$G,10,Inventory!$J:$J,List!B148)</f>
        <v>0</v>
      </c>
      <c r="BD148" s="60">
        <f>SUMIFS(Receive!$L:$L,Receive!$C:$C,11,Receive!$J:$J,List!B148)</f>
        <v>0</v>
      </c>
      <c r="BE148" s="60">
        <f>SUMIFS(Delivery!$K:$K,Delivery!$C:$C,11,Delivery!$I:$I,List!B148)</f>
        <v>0</v>
      </c>
      <c r="BF148" s="60">
        <f t="shared" si="36"/>
        <v>3</v>
      </c>
      <c r="BG148" s="60">
        <f>SUMIFS(Inventory!$L:$L,Inventory!$G:$G,11,Inventory!$J:$J,List!B148)</f>
        <v>0</v>
      </c>
      <c r="BH148" s="60">
        <f>SUMIFS(Receive!$L:$L,Receive!$C:$C,12,Receive!$J:$J,List!B148)</f>
        <v>0</v>
      </c>
      <c r="BI148" s="60">
        <f>SUMIFS(Delivery!$K:$K,Delivery!$C:$C,12,Delivery!$I:$I,List!B148)</f>
        <v>0</v>
      </c>
      <c r="BJ148" s="60">
        <f t="shared" si="37"/>
        <v>3</v>
      </c>
      <c r="BK148" s="60">
        <f>SUMIFS(Inventory!$L:$L,Inventory!$G:$G,12,Inventory!$J:$J,List!B148)</f>
        <v>0</v>
      </c>
    </row>
    <row r="149" spans="1:63" x14ac:dyDescent="0.25">
      <c r="A149" s="56">
        <f t="shared" si="38"/>
        <v>148</v>
      </c>
      <c r="B149" s="56" t="s">
        <v>336</v>
      </c>
      <c r="C149" s="58" t="str">
        <f>IFERROR(VLOOKUP(B149,Config!$A:$B,2,0),"")</f>
        <v>Fulse (Cầu chì) 4A</v>
      </c>
      <c r="D149" s="64"/>
      <c r="E149" s="65">
        <f>D149/'Exchange rate'!$C$2</f>
        <v>0</v>
      </c>
      <c r="F149" s="58" t="str">
        <f>IFERROR(VLOOKUP(B149,Config!$A:$D,4,0),"")</f>
        <v>-</v>
      </c>
      <c r="G149" s="58" t="str">
        <f>IFERROR(VLOOKUP(B149,Config!$A:$E,5,0),"")</f>
        <v>-</v>
      </c>
      <c r="H149" s="58"/>
      <c r="I149" s="58">
        <v>1</v>
      </c>
      <c r="J149" s="58" t="str">
        <f>IFERROR(VLOOKUP(B149,Config!$A:$G,7,),"")</f>
        <v>EA</v>
      </c>
      <c r="K149" s="56" t="s">
        <v>555</v>
      </c>
      <c r="L149" s="59"/>
      <c r="M149" s="56"/>
      <c r="N149" s="56"/>
      <c r="O149" s="60">
        <f>SUMIFS(Inventory!$L:$L,Inventory!$G:$G,2020.12,Inventory!$J:$J,List!B149)</f>
        <v>0</v>
      </c>
      <c r="P149" s="60">
        <f>SUMIFS(Receive!L:L,Receive!C:C,1,Receive!J:J,List!B149)</f>
        <v>0</v>
      </c>
      <c r="Q149" s="60">
        <f>SUMIFS(Delivery!K:K,Delivery!C:C,1,Delivery!I:I,List!B149)</f>
        <v>0</v>
      </c>
      <c r="R149" s="60">
        <f t="shared" si="26"/>
        <v>0</v>
      </c>
      <c r="S149" s="60">
        <f>SUMIFS(Inventory!$L:$L,Inventory!$G:$G,1,Inventory!$J:$J,List!B149)</f>
        <v>0</v>
      </c>
      <c r="T149" s="60">
        <f>SUMIFS(Receive!L:L,Receive!C:C,2,Receive!J:J,List!B149)</f>
        <v>0</v>
      </c>
      <c r="U149" s="60">
        <f>SUMIFS(Delivery!K:K,Delivery!C:C,2,Delivery!I:I,List!B149)</f>
        <v>0</v>
      </c>
      <c r="V149" s="60">
        <f t="shared" si="27"/>
        <v>0</v>
      </c>
      <c r="W149" s="60">
        <f>SUMIFS(Inventory!$L:$L,Inventory!$G:$G,2,Inventory!$J:$J,List!B149)</f>
        <v>2</v>
      </c>
      <c r="X149" s="60">
        <f>SUMIFS(Receive!L:L,Receive!C:C,3,Receive!J:J,List!B149)</f>
        <v>0</v>
      </c>
      <c r="Y149" s="60">
        <f>SUMIFS(Delivery!K:K,Delivery!C:C,3,Delivery!I:I,List!B149)</f>
        <v>0</v>
      </c>
      <c r="Z149" s="60">
        <f t="shared" si="28"/>
        <v>2</v>
      </c>
      <c r="AA149" s="60">
        <f>SUMIFS(Inventory!$L:$L,Inventory!$G:$G,3,Inventory!$J:$J,List!B149)</f>
        <v>2</v>
      </c>
      <c r="AB149" s="60">
        <f>SUMIFS(Receive!L:L,Receive!C:C,4,Receive!J:J,List!B149)</f>
        <v>0</v>
      </c>
      <c r="AC149" s="60">
        <f>SUMIFS(Delivery!K:K,Delivery!C:C,4,Delivery!I:I,List!B149)</f>
        <v>0</v>
      </c>
      <c r="AD149" s="60">
        <f t="shared" si="29"/>
        <v>2</v>
      </c>
      <c r="AE149" s="60">
        <f>SUMIFS(Inventory!$L:$L,Inventory!$G:$G,4,Inventory!$J:$J,List!B149)</f>
        <v>2</v>
      </c>
      <c r="AF149" s="60">
        <f>SUMIFS(Receive!$L:$L,Receive!$C:$C,5,Receive!$J:$J,List!B149)</f>
        <v>0</v>
      </c>
      <c r="AG149" s="60">
        <f>SUMIFS(Delivery!$K:$K,Delivery!$C:$C,5,Delivery!$I:$I,List!B149)</f>
        <v>0</v>
      </c>
      <c r="AH149" s="60">
        <f t="shared" si="30"/>
        <v>2</v>
      </c>
      <c r="AI149" s="60">
        <f>SUMIFS(Inventory!$L:$L,Inventory!$G:$G,5,Inventory!$J:$J,List!B149)</f>
        <v>2</v>
      </c>
      <c r="AJ149" s="60">
        <f>SUMIFS(Receive!$L:$L,Receive!$C:$C,6,Receive!$J:$J,List!B149)</f>
        <v>0</v>
      </c>
      <c r="AK149" s="60">
        <f>SUMIFS(Delivery!$K:$K,Delivery!$C:$C,6,Delivery!$I:$I,List!B149)</f>
        <v>0</v>
      </c>
      <c r="AL149" s="60">
        <f t="shared" si="31"/>
        <v>2</v>
      </c>
      <c r="AM149" s="60">
        <f>SUMIFS(Inventory!$L:$L,Inventory!$G:$G,6,Inventory!$J:$J,List!B149)</f>
        <v>0</v>
      </c>
      <c r="AN149" s="60">
        <f>SUMIFS(Receive!$L:$L,Receive!$C:$C,7,Receive!$J:$J,List!B149)</f>
        <v>0</v>
      </c>
      <c r="AO149" s="60">
        <f>SUMIFS(Delivery!$K:$K,Delivery!$C:$C,7,Delivery!$I:$I,List!B149)</f>
        <v>0</v>
      </c>
      <c r="AP149" s="60">
        <f t="shared" si="32"/>
        <v>2</v>
      </c>
      <c r="AQ149" s="60">
        <f>SUMIFS(Inventory!$L:$L,Inventory!$G:$G,7,Inventory!$J:$J,List!B149)</f>
        <v>0</v>
      </c>
      <c r="AR149" s="60">
        <f>SUMIFS(Receive!$L:$L,Receive!$C:$C,8,Receive!$J:$J,List!B149)</f>
        <v>0</v>
      </c>
      <c r="AS149" s="60">
        <f>SUMIFS(Delivery!$K:$K,Delivery!$C:$C,8,Delivery!$I:$I,List!B149)</f>
        <v>0</v>
      </c>
      <c r="AT149" s="60">
        <f t="shared" si="33"/>
        <v>2</v>
      </c>
      <c r="AU149" s="60">
        <f>SUMIFS(Inventory!$L:$L,Inventory!$G:$G,8,Inventory!$J:$J,List!B149)</f>
        <v>0</v>
      </c>
      <c r="AV149" s="60">
        <f>SUMIFS(Receive!$L:$L,Receive!$C:$C,9,Receive!$J:$J,List!B149)</f>
        <v>0</v>
      </c>
      <c r="AW149" s="60">
        <f>SUMIFS(Delivery!$K:$K,Delivery!$C:$C,9,Delivery!$I:$I,List!B149)</f>
        <v>0</v>
      </c>
      <c r="AX149" s="60">
        <f t="shared" si="34"/>
        <v>2</v>
      </c>
      <c r="AY149" s="60">
        <f>SUMIFS(Inventory!$L:$L,Inventory!$G:$G,9,Inventory!$J:$J,List!B149)</f>
        <v>0</v>
      </c>
      <c r="AZ149" s="60">
        <f>SUMIFS(Receive!$L:$L,Receive!$C:$C,10,Receive!$J:$J,List!B149)</f>
        <v>0</v>
      </c>
      <c r="BA149" s="60">
        <f>SUMIFS(Delivery!$K:$K,Delivery!$C:$C,10,Delivery!$I:$I,List!B149)</f>
        <v>0</v>
      </c>
      <c r="BB149" s="60">
        <f t="shared" si="35"/>
        <v>2</v>
      </c>
      <c r="BC149" s="60">
        <f>SUMIFS(Inventory!$L:$L,Inventory!$G:$G,10,Inventory!$J:$J,List!B149)</f>
        <v>0</v>
      </c>
      <c r="BD149" s="60">
        <f>SUMIFS(Receive!$L:$L,Receive!$C:$C,11,Receive!$J:$J,List!B149)</f>
        <v>0</v>
      </c>
      <c r="BE149" s="60">
        <f>SUMIFS(Delivery!$K:$K,Delivery!$C:$C,11,Delivery!$I:$I,List!B149)</f>
        <v>0</v>
      </c>
      <c r="BF149" s="60">
        <f t="shared" si="36"/>
        <v>2</v>
      </c>
      <c r="BG149" s="60">
        <f>SUMIFS(Inventory!$L:$L,Inventory!$G:$G,11,Inventory!$J:$J,List!B149)</f>
        <v>0</v>
      </c>
      <c r="BH149" s="60">
        <f>SUMIFS(Receive!$L:$L,Receive!$C:$C,12,Receive!$J:$J,List!B149)</f>
        <v>0</v>
      </c>
      <c r="BI149" s="60">
        <f>SUMIFS(Delivery!$K:$K,Delivery!$C:$C,12,Delivery!$I:$I,List!B149)</f>
        <v>0</v>
      </c>
      <c r="BJ149" s="60">
        <f t="shared" si="37"/>
        <v>2</v>
      </c>
      <c r="BK149" s="60">
        <f>SUMIFS(Inventory!$L:$L,Inventory!$G:$G,12,Inventory!$J:$J,List!B149)</f>
        <v>0</v>
      </c>
    </row>
    <row r="150" spans="1:63" x14ac:dyDescent="0.25">
      <c r="A150" s="56">
        <f t="shared" si="38"/>
        <v>149</v>
      </c>
      <c r="B150" s="56" t="s">
        <v>342</v>
      </c>
      <c r="C150" s="58" t="str">
        <f>IFERROR(VLOOKUP(B150,Config!$A:$B,2,0),"")</f>
        <v>Fulse (Cầu chì) 2A</v>
      </c>
      <c r="D150" s="64"/>
      <c r="E150" s="65">
        <f>D150/'Exchange rate'!$C$2</f>
        <v>0</v>
      </c>
      <c r="F150" s="58" t="str">
        <f>IFERROR(VLOOKUP(B150,Config!$A:$D,4,0),"")</f>
        <v>-</v>
      </c>
      <c r="G150" s="58" t="str">
        <f>IFERROR(VLOOKUP(B150,Config!$A:$E,5,0),"")</f>
        <v>-</v>
      </c>
      <c r="H150" s="58"/>
      <c r="I150" s="58">
        <v>1</v>
      </c>
      <c r="J150" s="58" t="str">
        <f>IFERROR(VLOOKUP(B150,Config!$A:$G,7,),"")</f>
        <v>EA</v>
      </c>
      <c r="K150" s="56" t="s">
        <v>555</v>
      </c>
      <c r="L150" s="59"/>
      <c r="M150" s="56"/>
      <c r="N150" s="56"/>
      <c r="O150" s="60">
        <f>SUMIFS(Inventory!$L:$L,Inventory!$G:$G,2020.12,Inventory!$J:$J,List!B150)</f>
        <v>0</v>
      </c>
      <c r="P150" s="60">
        <f>SUMIFS(Receive!L:L,Receive!C:C,1,Receive!J:J,List!B150)</f>
        <v>0</v>
      </c>
      <c r="Q150" s="60">
        <f>SUMIFS(Delivery!K:K,Delivery!C:C,1,Delivery!I:I,List!B150)</f>
        <v>0</v>
      </c>
      <c r="R150" s="60">
        <f t="shared" si="26"/>
        <v>0</v>
      </c>
      <c r="S150" s="60">
        <f>SUMIFS(Inventory!$L:$L,Inventory!$G:$G,1,Inventory!$J:$J,List!B150)</f>
        <v>0</v>
      </c>
      <c r="T150" s="60">
        <f>SUMIFS(Receive!L:L,Receive!C:C,2,Receive!J:J,List!B150)</f>
        <v>0</v>
      </c>
      <c r="U150" s="60">
        <f>SUMIFS(Delivery!K:K,Delivery!C:C,2,Delivery!I:I,List!B150)</f>
        <v>0</v>
      </c>
      <c r="V150" s="60">
        <f t="shared" si="27"/>
        <v>0</v>
      </c>
      <c r="W150" s="60">
        <f>SUMIFS(Inventory!$L:$L,Inventory!$G:$G,2,Inventory!$J:$J,List!B150)</f>
        <v>3</v>
      </c>
      <c r="X150" s="60">
        <f>SUMIFS(Receive!L:L,Receive!C:C,3,Receive!J:J,List!B150)</f>
        <v>0</v>
      </c>
      <c r="Y150" s="60">
        <f>SUMIFS(Delivery!K:K,Delivery!C:C,3,Delivery!I:I,List!B150)</f>
        <v>0</v>
      </c>
      <c r="Z150" s="60">
        <f t="shared" si="28"/>
        <v>3</v>
      </c>
      <c r="AA150" s="60">
        <f>SUMIFS(Inventory!$L:$L,Inventory!$G:$G,3,Inventory!$J:$J,List!B150)</f>
        <v>3</v>
      </c>
      <c r="AB150" s="60">
        <f>SUMIFS(Receive!L:L,Receive!C:C,4,Receive!J:J,List!B150)</f>
        <v>0</v>
      </c>
      <c r="AC150" s="60">
        <f>SUMIFS(Delivery!K:K,Delivery!C:C,4,Delivery!I:I,List!B150)</f>
        <v>0</v>
      </c>
      <c r="AD150" s="60">
        <f t="shared" si="29"/>
        <v>3</v>
      </c>
      <c r="AE150" s="60">
        <f>SUMIFS(Inventory!$L:$L,Inventory!$G:$G,4,Inventory!$J:$J,List!B150)</f>
        <v>3</v>
      </c>
      <c r="AF150" s="60">
        <f>SUMIFS(Receive!$L:$L,Receive!$C:$C,5,Receive!$J:$J,List!B150)</f>
        <v>0</v>
      </c>
      <c r="AG150" s="60">
        <f>SUMIFS(Delivery!$K:$K,Delivery!$C:$C,5,Delivery!$I:$I,List!B150)</f>
        <v>0</v>
      </c>
      <c r="AH150" s="60">
        <f t="shared" si="30"/>
        <v>3</v>
      </c>
      <c r="AI150" s="60">
        <f>SUMIFS(Inventory!$L:$L,Inventory!$G:$G,5,Inventory!$J:$J,List!B150)</f>
        <v>3</v>
      </c>
      <c r="AJ150" s="60">
        <f>SUMIFS(Receive!$L:$L,Receive!$C:$C,6,Receive!$J:$J,List!B150)</f>
        <v>0</v>
      </c>
      <c r="AK150" s="60">
        <f>SUMIFS(Delivery!$K:$K,Delivery!$C:$C,6,Delivery!$I:$I,List!B150)</f>
        <v>0</v>
      </c>
      <c r="AL150" s="60">
        <f t="shared" si="31"/>
        <v>3</v>
      </c>
      <c r="AM150" s="60">
        <f>SUMIFS(Inventory!$L:$L,Inventory!$G:$G,6,Inventory!$J:$J,List!B150)</f>
        <v>0</v>
      </c>
      <c r="AN150" s="60">
        <f>SUMIFS(Receive!$L:$L,Receive!$C:$C,7,Receive!$J:$J,List!B150)</f>
        <v>0</v>
      </c>
      <c r="AO150" s="60">
        <f>SUMIFS(Delivery!$K:$K,Delivery!$C:$C,7,Delivery!$I:$I,List!B150)</f>
        <v>0</v>
      </c>
      <c r="AP150" s="60">
        <f t="shared" si="32"/>
        <v>3</v>
      </c>
      <c r="AQ150" s="60">
        <f>SUMIFS(Inventory!$L:$L,Inventory!$G:$G,7,Inventory!$J:$J,List!B150)</f>
        <v>0</v>
      </c>
      <c r="AR150" s="60">
        <f>SUMIFS(Receive!$L:$L,Receive!$C:$C,8,Receive!$J:$J,List!B150)</f>
        <v>0</v>
      </c>
      <c r="AS150" s="60">
        <f>SUMIFS(Delivery!$K:$K,Delivery!$C:$C,8,Delivery!$I:$I,List!B150)</f>
        <v>0</v>
      </c>
      <c r="AT150" s="60">
        <f t="shared" si="33"/>
        <v>3</v>
      </c>
      <c r="AU150" s="60">
        <f>SUMIFS(Inventory!$L:$L,Inventory!$G:$G,8,Inventory!$J:$J,List!B150)</f>
        <v>0</v>
      </c>
      <c r="AV150" s="60">
        <f>SUMIFS(Receive!$L:$L,Receive!$C:$C,9,Receive!$J:$J,List!B150)</f>
        <v>0</v>
      </c>
      <c r="AW150" s="60">
        <f>SUMIFS(Delivery!$K:$K,Delivery!$C:$C,9,Delivery!$I:$I,List!B150)</f>
        <v>0</v>
      </c>
      <c r="AX150" s="60">
        <f t="shared" si="34"/>
        <v>3</v>
      </c>
      <c r="AY150" s="60">
        <f>SUMIFS(Inventory!$L:$L,Inventory!$G:$G,9,Inventory!$J:$J,List!B150)</f>
        <v>0</v>
      </c>
      <c r="AZ150" s="60">
        <f>SUMIFS(Receive!$L:$L,Receive!$C:$C,10,Receive!$J:$J,List!B150)</f>
        <v>0</v>
      </c>
      <c r="BA150" s="60">
        <f>SUMIFS(Delivery!$K:$K,Delivery!$C:$C,10,Delivery!$I:$I,List!B150)</f>
        <v>0</v>
      </c>
      <c r="BB150" s="60">
        <f t="shared" si="35"/>
        <v>3</v>
      </c>
      <c r="BC150" s="60">
        <f>SUMIFS(Inventory!$L:$L,Inventory!$G:$G,10,Inventory!$J:$J,List!B150)</f>
        <v>0</v>
      </c>
      <c r="BD150" s="60">
        <f>SUMIFS(Receive!$L:$L,Receive!$C:$C,11,Receive!$J:$J,List!B150)</f>
        <v>0</v>
      </c>
      <c r="BE150" s="60">
        <f>SUMIFS(Delivery!$K:$K,Delivery!$C:$C,11,Delivery!$I:$I,List!B150)</f>
        <v>0</v>
      </c>
      <c r="BF150" s="60">
        <f t="shared" si="36"/>
        <v>3</v>
      </c>
      <c r="BG150" s="60">
        <f>SUMIFS(Inventory!$L:$L,Inventory!$G:$G,11,Inventory!$J:$J,List!B150)</f>
        <v>0</v>
      </c>
      <c r="BH150" s="60">
        <f>SUMIFS(Receive!$L:$L,Receive!$C:$C,12,Receive!$J:$J,List!B150)</f>
        <v>0</v>
      </c>
      <c r="BI150" s="60">
        <f>SUMIFS(Delivery!$K:$K,Delivery!$C:$C,12,Delivery!$I:$I,List!B150)</f>
        <v>0</v>
      </c>
      <c r="BJ150" s="60">
        <f t="shared" si="37"/>
        <v>3</v>
      </c>
      <c r="BK150" s="60">
        <f>SUMIFS(Inventory!$L:$L,Inventory!$G:$G,12,Inventory!$J:$J,List!B150)</f>
        <v>0</v>
      </c>
    </row>
    <row r="151" spans="1:63" x14ac:dyDescent="0.25">
      <c r="A151" s="56">
        <f t="shared" si="38"/>
        <v>150</v>
      </c>
      <c r="B151" s="56" t="s">
        <v>346</v>
      </c>
      <c r="C151" s="58" t="str">
        <f>IFERROR(VLOOKUP(B151,Config!$A:$B,2,0),"")</f>
        <v>Fulse (Cầu chì) 5A</v>
      </c>
      <c r="D151" s="64"/>
      <c r="E151" s="65">
        <f>D151/'Exchange rate'!$C$2</f>
        <v>0</v>
      </c>
      <c r="F151" s="58" t="str">
        <f>IFERROR(VLOOKUP(B151,Config!$A:$D,4,0),"")</f>
        <v>-</v>
      </c>
      <c r="G151" s="58" t="str">
        <f>IFERROR(VLOOKUP(B151,Config!$A:$E,5,0),"")</f>
        <v>-</v>
      </c>
      <c r="H151" s="58"/>
      <c r="I151" s="58">
        <v>1</v>
      </c>
      <c r="J151" s="58" t="str">
        <f>IFERROR(VLOOKUP(B151,Config!$A:$G,7,),"")</f>
        <v>EA</v>
      </c>
      <c r="K151" s="56" t="s">
        <v>555</v>
      </c>
      <c r="L151" s="59"/>
      <c r="M151" s="56"/>
      <c r="N151" s="56"/>
      <c r="O151" s="60">
        <f>SUMIFS(Inventory!$L:$L,Inventory!$G:$G,2020.12,Inventory!$J:$J,List!B151)</f>
        <v>0</v>
      </c>
      <c r="P151" s="60">
        <f>SUMIFS(Receive!L:L,Receive!C:C,1,Receive!J:J,List!B151)</f>
        <v>0</v>
      </c>
      <c r="Q151" s="60">
        <f>SUMIFS(Delivery!K:K,Delivery!C:C,1,Delivery!I:I,List!B151)</f>
        <v>0</v>
      </c>
      <c r="R151" s="60">
        <f t="shared" si="26"/>
        <v>0</v>
      </c>
      <c r="S151" s="60">
        <f>SUMIFS(Inventory!$L:$L,Inventory!$G:$G,1,Inventory!$J:$J,List!B151)</f>
        <v>0</v>
      </c>
      <c r="T151" s="60">
        <f>SUMIFS(Receive!L:L,Receive!C:C,2,Receive!J:J,List!B151)</f>
        <v>0</v>
      </c>
      <c r="U151" s="60">
        <f>SUMIFS(Delivery!K:K,Delivery!C:C,2,Delivery!I:I,List!B151)</f>
        <v>0</v>
      </c>
      <c r="V151" s="60">
        <f t="shared" si="27"/>
        <v>0</v>
      </c>
      <c r="W151" s="60">
        <f>SUMIFS(Inventory!$L:$L,Inventory!$G:$G,2,Inventory!$J:$J,List!B151)</f>
        <v>2</v>
      </c>
      <c r="X151" s="60">
        <f>SUMIFS(Receive!L:L,Receive!C:C,3,Receive!J:J,List!B151)</f>
        <v>0</v>
      </c>
      <c r="Y151" s="60">
        <f>SUMIFS(Delivery!K:K,Delivery!C:C,3,Delivery!I:I,List!B151)</f>
        <v>0</v>
      </c>
      <c r="Z151" s="60">
        <f t="shared" si="28"/>
        <v>2</v>
      </c>
      <c r="AA151" s="60">
        <f>SUMIFS(Inventory!$L:$L,Inventory!$G:$G,3,Inventory!$J:$J,List!B151)</f>
        <v>2</v>
      </c>
      <c r="AB151" s="60">
        <f>SUMIFS(Receive!L:L,Receive!C:C,4,Receive!J:J,List!B151)</f>
        <v>0</v>
      </c>
      <c r="AC151" s="60">
        <f>SUMIFS(Delivery!K:K,Delivery!C:C,4,Delivery!I:I,List!B151)</f>
        <v>0</v>
      </c>
      <c r="AD151" s="60">
        <f t="shared" si="29"/>
        <v>2</v>
      </c>
      <c r="AE151" s="60">
        <f>SUMIFS(Inventory!$L:$L,Inventory!$G:$G,4,Inventory!$J:$J,List!B151)</f>
        <v>2</v>
      </c>
      <c r="AF151" s="60">
        <f>SUMIFS(Receive!$L:$L,Receive!$C:$C,5,Receive!$J:$J,List!B151)</f>
        <v>0</v>
      </c>
      <c r="AG151" s="60">
        <f>SUMIFS(Delivery!$K:$K,Delivery!$C:$C,5,Delivery!$I:$I,List!B151)</f>
        <v>0</v>
      </c>
      <c r="AH151" s="60">
        <f t="shared" si="30"/>
        <v>2</v>
      </c>
      <c r="AI151" s="60">
        <f>SUMIFS(Inventory!$L:$L,Inventory!$G:$G,5,Inventory!$J:$J,List!B151)</f>
        <v>2</v>
      </c>
      <c r="AJ151" s="60">
        <f>SUMIFS(Receive!$L:$L,Receive!$C:$C,6,Receive!$J:$J,List!B151)</f>
        <v>0</v>
      </c>
      <c r="AK151" s="60">
        <f>SUMIFS(Delivery!$K:$K,Delivery!$C:$C,6,Delivery!$I:$I,List!B151)</f>
        <v>0</v>
      </c>
      <c r="AL151" s="60">
        <f t="shared" si="31"/>
        <v>2</v>
      </c>
      <c r="AM151" s="60">
        <f>SUMIFS(Inventory!$L:$L,Inventory!$G:$G,6,Inventory!$J:$J,List!B151)</f>
        <v>0</v>
      </c>
      <c r="AN151" s="60">
        <f>SUMIFS(Receive!$L:$L,Receive!$C:$C,7,Receive!$J:$J,List!B151)</f>
        <v>0</v>
      </c>
      <c r="AO151" s="60">
        <f>SUMIFS(Delivery!$K:$K,Delivery!$C:$C,7,Delivery!$I:$I,List!B151)</f>
        <v>0</v>
      </c>
      <c r="AP151" s="60">
        <f t="shared" si="32"/>
        <v>2</v>
      </c>
      <c r="AQ151" s="60">
        <f>SUMIFS(Inventory!$L:$L,Inventory!$G:$G,7,Inventory!$J:$J,List!B151)</f>
        <v>0</v>
      </c>
      <c r="AR151" s="60">
        <f>SUMIFS(Receive!$L:$L,Receive!$C:$C,8,Receive!$J:$J,List!B151)</f>
        <v>0</v>
      </c>
      <c r="AS151" s="60">
        <f>SUMIFS(Delivery!$K:$K,Delivery!$C:$C,8,Delivery!$I:$I,List!B151)</f>
        <v>0</v>
      </c>
      <c r="AT151" s="60">
        <f t="shared" si="33"/>
        <v>2</v>
      </c>
      <c r="AU151" s="60">
        <f>SUMIFS(Inventory!$L:$L,Inventory!$G:$G,8,Inventory!$J:$J,List!B151)</f>
        <v>0</v>
      </c>
      <c r="AV151" s="60">
        <f>SUMIFS(Receive!$L:$L,Receive!$C:$C,9,Receive!$J:$J,List!B151)</f>
        <v>0</v>
      </c>
      <c r="AW151" s="60">
        <f>SUMIFS(Delivery!$K:$K,Delivery!$C:$C,9,Delivery!$I:$I,List!B151)</f>
        <v>0</v>
      </c>
      <c r="AX151" s="60">
        <f t="shared" si="34"/>
        <v>2</v>
      </c>
      <c r="AY151" s="60">
        <f>SUMIFS(Inventory!$L:$L,Inventory!$G:$G,9,Inventory!$J:$J,List!B151)</f>
        <v>0</v>
      </c>
      <c r="AZ151" s="60">
        <f>SUMIFS(Receive!$L:$L,Receive!$C:$C,10,Receive!$J:$J,List!B151)</f>
        <v>0</v>
      </c>
      <c r="BA151" s="60">
        <f>SUMIFS(Delivery!$K:$K,Delivery!$C:$C,10,Delivery!$I:$I,List!B151)</f>
        <v>0</v>
      </c>
      <c r="BB151" s="60">
        <f t="shared" si="35"/>
        <v>2</v>
      </c>
      <c r="BC151" s="60">
        <f>SUMIFS(Inventory!$L:$L,Inventory!$G:$G,10,Inventory!$J:$J,List!B151)</f>
        <v>0</v>
      </c>
      <c r="BD151" s="60">
        <f>SUMIFS(Receive!$L:$L,Receive!$C:$C,11,Receive!$J:$J,List!B151)</f>
        <v>0</v>
      </c>
      <c r="BE151" s="60">
        <f>SUMIFS(Delivery!$K:$K,Delivery!$C:$C,11,Delivery!$I:$I,List!B151)</f>
        <v>0</v>
      </c>
      <c r="BF151" s="60">
        <f t="shared" si="36"/>
        <v>2</v>
      </c>
      <c r="BG151" s="60">
        <f>SUMIFS(Inventory!$L:$L,Inventory!$G:$G,11,Inventory!$J:$J,List!B151)</f>
        <v>0</v>
      </c>
      <c r="BH151" s="60">
        <f>SUMIFS(Receive!$L:$L,Receive!$C:$C,12,Receive!$J:$J,List!B151)</f>
        <v>0</v>
      </c>
      <c r="BI151" s="60">
        <f>SUMIFS(Delivery!$K:$K,Delivery!$C:$C,12,Delivery!$I:$I,List!B151)</f>
        <v>0</v>
      </c>
      <c r="BJ151" s="60">
        <f t="shared" si="37"/>
        <v>2</v>
      </c>
      <c r="BK151" s="60">
        <f>SUMIFS(Inventory!$L:$L,Inventory!$G:$G,12,Inventory!$J:$J,List!B151)</f>
        <v>0</v>
      </c>
    </row>
    <row r="152" spans="1:63" x14ac:dyDescent="0.25">
      <c r="A152" s="56">
        <f t="shared" si="38"/>
        <v>151</v>
      </c>
      <c r="B152" s="56" t="s">
        <v>348</v>
      </c>
      <c r="C152" s="58" t="str">
        <f>IFERROR(VLOOKUP(B152,Config!$A:$B,2,0),"")</f>
        <v>Fulse (Cầu chì) 3.15A</v>
      </c>
      <c r="D152" s="64"/>
      <c r="E152" s="65">
        <f>D152/'Exchange rate'!$C$2</f>
        <v>0</v>
      </c>
      <c r="F152" s="58" t="str">
        <f>IFERROR(VLOOKUP(B152,Config!$A:$D,4,0),"")</f>
        <v>-</v>
      </c>
      <c r="G152" s="58" t="str">
        <f>IFERROR(VLOOKUP(B152,Config!$A:$E,5,0),"")</f>
        <v>-</v>
      </c>
      <c r="H152" s="58"/>
      <c r="I152" s="58">
        <v>1</v>
      </c>
      <c r="J152" s="58" t="str">
        <f>IFERROR(VLOOKUP(B152,Config!$A:$G,7,),"")</f>
        <v>EA</v>
      </c>
      <c r="K152" s="56" t="s">
        <v>555</v>
      </c>
      <c r="L152" s="59"/>
      <c r="M152" s="56"/>
      <c r="N152" s="56"/>
      <c r="O152" s="60">
        <f>SUMIFS(Inventory!$L:$L,Inventory!$G:$G,2020.12,Inventory!$J:$J,List!B152)</f>
        <v>0</v>
      </c>
      <c r="P152" s="60">
        <f>SUMIFS(Receive!L:L,Receive!C:C,1,Receive!J:J,List!B152)</f>
        <v>0</v>
      </c>
      <c r="Q152" s="60">
        <f>SUMIFS(Delivery!K:K,Delivery!C:C,1,Delivery!I:I,List!B152)</f>
        <v>0</v>
      </c>
      <c r="R152" s="60">
        <f t="shared" si="26"/>
        <v>0</v>
      </c>
      <c r="S152" s="60">
        <f>SUMIFS(Inventory!$L:$L,Inventory!$G:$G,1,Inventory!$J:$J,List!B152)</f>
        <v>0</v>
      </c>
      <c r="T152" s="60">
        <f>SUMIFS(Receive!L:L,Receive!C:C,2,Receive!J:J,List!B152)</f>
        <v>0</v>
      </c>
      <c r="U152" s="60">
        <f>SUMIFS(Delivery!K:K,Delivery!C:C,2,Delivery!I:I,List!B152)</f>
        <v>0</v>
      </c>
      <c r="V152" s="60">
        <f t="shared" si="27"/>
        <v>0</v>
      </c>
      <c r="W152" s="60">
        <f>SUMIFS(Inventory!$L:$L,Inventory!$G:$G,2,Inventory!$J:$J,List!B152)</f>
        <v>70</v>
      </c>
      <c r="X152" s="60">
        <f>SUMIFS(Receive!L:L,Receive!C:C,3,Receive!J:J,List!B152)</f>
        <v>0</v>
      </c>
      <c r="Y152" s="60">
        <f>SUMIFS(Delivery!K:K,Delivery!C:C,3,Delivery!I:I,List!B152)</f>
        <v>0</v>
      </c>
      <c r="Z152" s="60">
        <f t="shared" si="28"/>
        <v>70</v>
      </c>
      <c r="AA152" s="60">
        <f>SUMIFS(Inventory!$L:$L,Inventory!$G:$G,3,Inventory!$J:$J,List!B152)</f>
        <v>70</v>
      </c>
      <c r="AB152" s="60">
        <f>SUMIFS(Receive!L:L,Receive!C:C,4,Receive!J:J,List!B152)</f>
        <v>0</v>
      </c>
      <c r="AC152" s="60">
        <f>SUMIFS(Delivery!K:K,Delivery!C:C,4,Delivery!I:I,List!B152)</f>
        <v>0</v>
      </c>
      <c r="AD152" s="60">
        <f t="shared" si="29"/>
        <v>70</v>
      </c>
      <c r="AE152" s="60">
        <f>SUMIFS(Inventory!$L:$L,Inventory!$G:$G,4,Inventory!$J:$J,List!B152)</f>
        <v>70</v>
      </c>
      <c r="AF152" s="60">
        <f>SUMIFS(Receive!$L:$L,Receive!$C:$C,5,Receive!$J:$J,List!B152)</f>
        <v>0</v>
      </c>
      <c r="AG152" s="60">
        <f>SUMIFS(Delivery!$K:$K,Delivery!$C:$C,5,Delivery!$I:$I,List!B152)</f>
        <v>0</v>
      </c>
      <c r="AH152" s="60">
        <f t="shared" si="30"/>
        <v>70</v>
      </c>
      <c r="AI152" s="60">
        <f>SUMIFS(Inventory!$L:$L,Inventory!$G:$G,5,Inventory!$J:$J,List!B152)</f>
        <v>70</v>
      </c>
      <c r="AJ152" s="60">
        <f>SUMIFS(Receive!$L:$L,Receive!$C:$C,6,Receive!$J:$J,List!B152)</f>
        <v>0</v>
      </c>
      <c r="AK152" s="60">
        <f>SUMIFS(Delivery!$K:$K,Delivery!$C:$C,6,Delivery!$I:$I,List!B152)</f>
        <v>0</v>
      </c>
      <c r="AL152" s="60">
        <f t="shared" si="31"/>
        <v>70</v>
      </c>
      <c r="AM152" s="60">
        <f>SUMIFS(Inventory!$L:$L,Inventory!$G:$G,6,Inventory!$J:$J,List!B152)</f>
        <v>0</v>
      </c>
      <c r="AN152" s="60">
        <f>SUMIFS(Receive!$L:$L,Receive!$C:$C,7,Receive!$J:$J,List!B152)</f>
        <v>0</v>
      </c>
      <c r="AO152" s="60">
        <f>SUMIFS(Delivery!$K:$K,Delivery!$C:$C,7,Delivery!$I:$I,List!B152)</f>
        <v>0</v>
      </c>
      <c r="AP152" s="60">
        <f t="shared" si="32"/>
        <v>70</v>
      </c>
      <c r="AQ152" s="60">
        <f>SUMIFS(Inventory!$L:$L,Inventory!$G:$G,7,Inventory!$J:$J,List!B152)</f>
        <v>0</v>
      </c>
      <c r="AR152" s="60">
        <f>SUMIFS(Receive!$L:$L,Receive!$C:$C,8,Receive!$J:$J,List!B152)</f>
        <v>0</v>
      </c>
      <c r="AS152" s="60">
        <f>SUMIFS(Delivery!$K:$K,Delivery!$C:$C,8,Delivery!$I:$I,List!B152)</f>
        <v>0</v>
      </c>
      <c r="AT152" s="60">
        <f t="shared" si="33"/>
        <v>70</v>
      </c>
      <c r="AU152" s="60">
        <f>SUMIFS(Inventory!$L:$L,Inventory!$G:$G,8,Inventory!$J:$J,List!B152)</f>
        <v>0</v>
      </c>
      <c r="AV152" s="60">
        <f>SUMIFS(Receive!$L:$L,Receive!$C:$C,9,Receive!$J:$J,List!B152)</f>
        <v>0</v>
      </c>
      <c r="AW152" s="60">
        <f>SUMIFS(Delivery!$K:$K,Delivery!$C:$C,9,Delivery!$I:$I,List!B152)</f>
        <v>0</v>
      </c>
      <c r="AX152" s="60">
        <f t="shared" si="34"/>
        <v>70</v>
      </c>
      <c r="AY152" s="60">
        <f>SUMIFS(Inventory!$L:$L,Inventory!$G:$G,9,Inventory!$J:$J,List!B152)</f>
        <v>0</v>
      </c>
      <c r="AZ152" s="60">
        <f>SUMIFS(Receive!$L:$L,Receive!$C:$C,10,Receive!$J:$J,List!B152)</f>
        <v>0</v>
      </c>
      <c r="BA152" s="60">
        <f>SUMIFS(Delivery!$K:$K,Delivery!$C:$C,10,Delivery!$I:$I,List!B152)</f>
        <v>0</v>
      </c>
      <c r="BB152" s="60">
        <f t="shared" si="35"/>
        <v>70</v>
      </c>
      <c r="BC152" s="60">
        <f>SUMIFS(Inventory!$L:$L,Inventory!$G:$G,10,Inventory!$J:$J,List!B152)</f>
        <v>0</v>
      </c>
      <c r="BD152" s="60">
        <f>SUMIFS(Receive!$L:$L,Receive!$C:$C,11,Receive!$J:$J,List!B152)</f>
        <v>0</v>
      </c>
      <c r="BE152" s="60">
        <f>SUMIFS(Delivery!$K:$K,Delivery!$C:$C,11,Delivery!$I:$I,List!B152)</f>
        <v>0</v>
      </c>
      <c r="BF152" s="60">
        <f t="shared" si="36"/>
        <v>70</v>
      </c>
      <c r="BG152" s="60">
        <f>SUMIFS(Inventory!$L:$L,Inventory!$G:$G,11,Inventory!$J:$J,List!B152)</f>
        <v>0</v>
      </c>
      <c r="BH152" s="60">
        <f>SUMIFS(Receive!$L:$L,Receive!$C:$C,12,Receive!$J:$J,List!B152)</f>
        <v>0</v>
      </c>
      <c r="BI152" s="60">
        <f>SUMIFS(Delivery!$K:$K,Delivery!$C:$C,12,Delivery!$I:$I,List!B152)</f>
        <v>0</v>
      </c>
      <c r="BJ152" s="60">
        <f t="shared" si="37"/>
        <v>70</v>
      </c>
      <c r="BK152" s="60">
        <f>SUMIFS(Inventory!$L:$L,Inventory!$G:$G,12,Inventory!$J:$J,List!B152)</f>
        <v>0</v>
      </c>
    </row>
    <row r="153" spans="1:63" x14ac:dyDescent="0.25">
      <c r="A153" s="56">
        <f t="shared" si="38"/>
        <v>152</v>
      </c>
      <c r="B153" s="56" t="s">
        <v>350</v>
      </c>
      <c r="C153" s="58" t="str">
        <f>IFERROR(VLOOKUP(B153,Config!$A:$B,2,0),"")</f>
        <v xml:space="preserve">Flux height sensor </v>
      </c>
      <c r="D153" s="64"/>
      <c r="E153" s="65">
        <f>D153/'Exchange rate'!$C$2</f>
        <v>0</v>
      </c>
      <c r="F153" s="58" t="str">
        <f>IFERROR(VLOOKUP(B153,Config!$A:$D,4,0),"")</f>
        <v>PEPPERL+FUCHS</v>
      </c>
      <c r="G153" s="58" t="str">
        <f>IFERROR(VLOOKUP(B153,Config!$A:$E,5,0),"")</f>
        <v>PEPPERL+FUCHS</v>
      </c>
      <c r="H153" s="58"/>
      <c r="I153" s="58">
        <v>1</v>
      </c>
      <c r="J153" s="58" t="str">
        <f>IFERROR(VLOOKUP(B153,Config!$A:$G,7,),"")</f>
        <v>EA</v>
      </c>
      <c r="K153" s="56" t="s">
        <v>556</v>
      </c>
      <c r="L153" s="59"/>
      <c r="M153" s="56"/>
      <c r="N153" s="56"/>
      <c r="O153" s="60">
        <f>SUMIFS(Inventory!$L:$L,Inventory!$G:$G,2020.12,Inventory!$J:$J,List!B153)</f>
        <v>0</v>
      </c>
      <c r="P153" s="60">
        <f>SUMIFS(Receive!L:L,Receive!C:C,1,Receive!J:J,List!B153)</f>
        <v>0</v>
      </c>
      <c r="Q153" s="60">
        <f>SUMIFS(Delivery!K:K,Delivery!C:C,1,Delivery!I:I,List!B153)</f>
        <v>0</v>
      </c>
      <c r="R153" s="60">
        <f t="shared" si="26"/>
        <v>0</v>
      </c>
      <c r="S153" s="60">
        <f>SUMIFS(Inventory!$L:$L,Inventory!$G:$G,1,Inventory!$J:$J,List!B153)</f>
        <v>0</v>
      </c>
      <c r="T153" s="60">
        <f>SUMIFS(Receive!L:L,Receive!C:C,2,Receive!J:J,List!B153)</f>
        <v>0</v>
      </c>
      <c r="U153" s="60">
        <f>SUMIFS(Delivery!K:K,Delivery!C:C,2,Delivery!I:I,List!B153)</f>
        <v>0</v>
      </c>
      <c r="V153" s="60">
        <f t="shared" si="27"/>
        <v>0</v>
      </c>
      <c r="W153" s="60">
        <f>SUMIFS(Inventory!$L:$L,Inventory!$G:$G,2,Inventory!$J:$J,List!B153)</f>
        <v>4</v>
      </c>
      <c r="X153" s="60">
        <f>SUMIFS(Receive!L:L,Receive!C:C,3,Receive!J:J,List!B153)</f>
        <v>0</v>
      </c>
      <c r="Y153" s="60">
        <f>SUMIFS(Delivery!K:K,Delivery!C:C,3,Delivery!I:I,List!B153)</f>
        <v>0</v>
      </c>
      <c r="Z153" s="60">
        <f t="shared" si="28"/>
        <v>4</v>
      </c>
      <c r="AA153" s="60">
        <f>SUMIFS(Inventory!$L:$L,Inventory!$G:$G,3,Inventory!$J:$J,List!B153)</f>
        <v>4</v>
      </c>
      <c r="AB153" s="60">
        <f>SUMIFS(Receive!L:L,Receive!C:C,4,Receive!J:J,List!B153)</f>
        <v>0</v>
      </c>
      <c r="AC153" s="60">
        <f>SUMIFS(Delivery!K:K,Delivery!C:C,4,Delivery!I:I,List!B153)</f>
        <v>0</v>
      </c>
      <c r="AD153" s="60">
        <f t="shared" si="29"/>
        <v>4</v>
      </c>
      <c r="AE153" s="60">
        <f>SUMIFS(Inventory!$L:$L,Inventory!$G:$G,4,Inventory!$J:$J,List!B153)</f>
        <v>4</v>
      </c>
      <c r="AF153" s="60">
        <f>SUMIFS(Receive!$L:$L,Receive!$C:$C,5,Receive!$J:$J,List!B153)</f>
        <v>0</v>
      </c>
      <c r="AG153" s="60">
        <f>SUMIFS(Delivery!$K:$K,Delivery!$C:$C,5,Delivery!$I:$I,List!B153)</f>
        <v>0</v>
      </c>
      <c r="AH153" s="60">
        <f t="shared" si="30"/>
        <v>4</v>
      </c>
      <c r="AI153" s="60">
        <f>SUMIFS(Inventory!$L:$L,Inventory!$G:$G,5,Inventory!$J:$J,List!B153)</f>
        <v>4</v>
      </c>
      <c r="AJ153" s="60">
        <f>SUMIFS(Receive!$L:$L,Receive!$C:$C,6,Receive!$J:$J,List!B153)</f>
        <v>0</v>
      </c>
      <c r="AK153" s="60">
        <f>SUMIFS(Delivery!$K:$K,Delivery!$C:$C,6,Delivery!$I:$I,List!B153)</f>
        <v>0</v>
      </c>
      <c r="AL153" s="60">
        <f t="shared" si="31"/>
        <v>4</v>
      </c>
      <c r="AM153" s="60">
        <f>SUMIFS(Inventory!$L:$L,Inventory!$G:$G,6,Inventory!$J:$J,List!B153)</f>
        <v>0</v>
      </c>
      <c r="AN153" s="60">
        <f>SUMIFS(Receive!$L:$L,Receive!$C:$C,7,Receive!$J:$J,List!B153)</f>
        <v>0</v>
      </c>
      <c r="AO153" s="60">
        <f>SUMIFS(Delivery!$K:$K,Delivery!$C:$C,7,Delivery!$I:$I,List!B153)</f>
        <v>0</v>
      </c>
      <c r="AP153" s="60">
        <f t="shared" si="32"/>
        <v>4</v>
      </c>
      <c r="AQ153" s="60">
        <f>SUMIFS(Inventory!$L:$L,Inventory!$G:$G,7,Inventory!$J:$J,List!B153)</f>
        <v>0</v>
      </c>
      <c r="AR153" s="60">
        <f>SUMIFS(Receive!$L:$L,Receive!$C:$C,8,Receive!$J:$J,List!B153)</f>
        <v>0</v>
      </c>
      <c r="AS153" s="60">
        <f>SUMIFS(Delivery!$K:$K,Delivery!$C:$C,8,Delivery!$I:$I,List!B153)</f>
        <v>0</v>
      </c>
      <c r="AT153" s="60">
        <f t="shared" si="33"/>
        <v>4</v>
      </c>
      <c r="AU153" s="60">
        <f>SUMIFS(Inventory!$L:$L,Inventory!$G:$G,8,Inventory!$J:$J,List!B153)</f>
        <v>0</v>
      </c>
      <c r="AV153" s="60">
        <f>SUMIFS(Receive!$L:$L,Receive!$C:$C,9,Receive!$J:$J,List!B153)</f>
        <v>0</v>
      </c>
      <c r="AW153" s="60">
        <f>SUMIFS(Delivery!$K:$K,Delivery!$C:$C,9,Delivery!$I:$I,List!B153)</f>
        <v>0</v>
      </c>
      <c r="AX153" s="60">
        <f t="shared" si="34"/>
        <v>4</v>
      </c>
      <c r="AY153" s="60">
        <f>SUMIFS(Inventory!$L:$L,Inventory!$G:$G,9,Inventory!$J:$J,List!B153)</f>
        <v>0</v>
      </c>
      <c r="AZ153" s="60">
        <f>SUMIFS(Receive!$L:$L,Receive!$C:$C,10,Receive!$J:$J,List!B153)</f>
        <v>0</v>
      </c>
      <c r="BA153" s="60">
        <f>SUMIFS(Delivery!$K:$K,Delivery!$C:$C,10,Delivery!$I:$I,List!B153)</f>
        <v>0</v>
      </c>
      <c r="BB153" s="60">
        <f t="shared" si="35"/>
        <v>4</v>
      </c>
      <c r="BC153" s="60">
        <f>SUMIFS(Inventory!$L:$L,Inventory!$G:$G,10,Inventory!$J:$J,List!B153)</f>
        <v>0</v>
      </c>
      <c r="BD153" s="60">
        <f>SUMIFS(Receive!$L:$L,Receive!$C:$C,11,Receive!$J:$J,List!B153)</f>
        <v>0</v>
      </c>
      <c r="BE153" s="60">
        <f>SUMIFS(Delivery!$K:$K,Delivery!$C:$C,11,Delivery!$I:$I,List!B153)</f>
        <v>0</v>
      </c>
      <c r="BF153" s="60">
        <f t="shared" si="36"/>
        <v>4</v>
      </c>
      <c r="BG153" s="60">
        <f>SUMIFS(Inventory!$L:$L,Inventory!$G:$G,11,Inventory!$J:$J,List!B153)</f>
        <v>0</v>
      </c>
      <c r="BH153" s="60">
        <f>SUMIFS(Receive!$L:$L,Receive!$C:$C,12,Receive!$J:$J,List!B153)</f>
        <v>0</v>
      </c>
      <c r="BI153" s="60">
        <f>SUMIFS(Delivery!$K:$K,Delivery!$C:$C,12,Delivery!$I:$I,List!B153)</f>
        <v>0</v>
      </c>
      <c r="BJ153" s="60">
        <f t="shared" si="37"/>
        <v>4</v>
      </c>
      <c r="BK153" s="60">
        <f>SUMIFS(Inventory!$L:$L,Inventory!$G:$G,12,Inventory!$J:$J,List!B153)</f>
        <v>0</v>
      </c>
    </row>
    <row r="154" spans="1:63" x14ac:dyDescent="0.25">
      <c r="A154" s="56">
        <f t="shared" si="38"/>
        <v>153</v>
      </c>
      <c r="B154" s="56" t="s">
        <v>365</v>
      </c>
      <c r="C154" s="58" t="str">
        <f>IFERROR(VLOOKUP(B154,Config!$A:$B,2,0),"")</f>
        <v>Bộ chia khí máy mount YAMAHA</v>
      </c>
      <c r="D154" s="64"/>
      <c r="E154" s="65">
        <f>D154/'Exchange rate'!$C$2</f>
        <v>0</v>
      </c>
      <c r="F154" s="58" t="str">
        <f>IFERROR(VLOOKUP(B154,Config!$A:$D,4,0),"")</f>
        <v>YAMAHA</v>
      </c>
      <c r="G154" s="58" t="str">
        <f>IFERROR(VLOOKUP(B154,Config!$A:$E,5,0),"")</f>
        <v>YAMAHA</v>
      </c>
      <c r="H154" s="58"/>
      <c r="I154" s="58">
        <v>1</v>
      </c>
      <c r="J154" s="58" t="str">
        <f>IFERROR(VLOOKUP(B154,Config!$A:$G,7,),"")</f>
        <v>EA</v>
      </c>
      <c r="K154" s="56" t="s">
        <v>556</v>
      </c>
      <c r="L154" s="59"/>
      <c r="M154" s="56"/>
      <c r="N154" s="56"/>
      <c r="O154" s="60">
        <f>SUMIFS(Inventory!$L:$L,Inventory!$G:$G,2020.12,Inventory!$J:$J,List!B154)</f>
        <v>2</v>
      </c>
      <c r="P154" s="60">
        <f>SUMIFS(Receive!L:L,Receive!C:C,1,Receive!J:J,List!B154)</f>
        <v>0</v>
      </c>
      <c r="Q154" s="60">
        <f>SUMIFS(Delivery!K:K,Delivery!C:C,1,Delivery!I:I,List!B154)</f>
        <v>0</v>
      </c>
      <c r="R154" s="60">
        <f t="shared" si="26"/>
        <v>2</v>
      </c>
      <c r="S154" s="60">
        <f>SUMIFS(Inventory!$L:$L,Inventory!$G:$G,1,Inventory!$J:$J,List!B154)</f>
        <v>2</v>
      </c>
      <c r="T154" s="60">
        <f>SUMIFS(Receive!L:L,Receive!C:C,2,Receive!J:J,List!B154)</f>
        <v>0</v>
      </c>
      <c r="U154" s="60">
        <f>SUMIFS(Delivery!K:K,Delivery!C:C,2,Delivery!I:I,List!B154)</f>
        <v>0</v>
      </c>
      <c r="V154" s="60">
        <f t="shared" si="27"/>
        <v>2</v>
      </c>
      <c r="W154" s="60">
        <f>SUMIFS(Inventory!$L:$L,Inventory!$G:$G,2,Inventory!$J:$J,List!B154)</f>
        <v>2</v>
      </c>
      <c r="X154" s="60">
        <f>SUMIFS(Receive!L:L,Receive!C:C,3,Receive!J:J,List!B154)</f>
        <v>0</v>
      </c>
      <c r="Y154" s="60">
        <f>SUMIFS(Delivery!K:K,Delivery!C:C,3,Delivery!I:I,List!B154)</f>
        <v>0</v>
      </c>
      <c r="Z154" s="60">
        <f t="shared" si="28"/>
        <v>2</v>
      </c>
      <c r="AA154" s="60">
        <f>SUMIFS(Inventory!$L:$L,Inventory!$G:$G,3,Inventory!$J:$J,List!B154)</f>
        <v>2</v>
      </c>
      <c r="AB154" s="60">
        <f>SUMIFS(Receive!L:L,Receive!C:C,4,Receive!J:J,List!B154)</f>
        <v>0</v>
      </c>
      <c r="AC154" s="60">
        <f>SUMIFS(Delivery!K:K,Delivery!C:C,4,Delivery!I:I,List!B154)</f>
        <v>0</v>
      </c>
      <c r="AD154" s="60">
        <f t="shared" si="29"/>
        <v>2</v>
      </c>
      <c r="AE154" s="60">
        <f>SUMIFS(Inventory!$L:$L,Inventory!$G:$G,4,Inventory!$J:$J,List!B154)</f>
        <v>2</v>
      </c>
      <c r="AF154" s="60">
        <f>SUMIFS(Receive!$L:$L,Receive!$C:$C,5,Receive!$J:$J,List!B154)</f>
        <v>0</v>
      </c>
      <c r="AG154" s="60">
        <f>SUMIFS(Delivery!$K:$K,Delivery!$C:$C,5,Delivery!$I:$I,List!B154)</f>
        <v>0</v>
      </c>
      <c r="AH154" s="60">
        <f t="shared" si="30"/>
        <v>2</v>
      </c>
      <c r="AI154" s="60">
        <f>SUMIFS(Inventory!$L:$L,Inventory!$G:$G,5,Inventory!$J:$J,List!B154)</f>
        <v>2</v>
      </c>
      <c r="AJ154" s="60">
        <f>SUMIFS(Receive!$L:$L,Receive!$C:$C,6,Receive!$J:$J,List!B154)</f>
        <v>0</v>
      </c>
      <c r="AK154" s="60">
        <f>SUMIFS(Delivery!$K:$K,Delivery!$C:$C,6,Delivery!$I:$I,List!B154)</f>
        <v>0</v>
      </c>
      <c r="AL154" s="60">
        <f t="shared" si="31"/>
        <v>2</v>
      </c>
      <c r="AM154" s="60">
        <f>SUMIFS(Inventory!$L:$L,Inventory!$G:$G,6,Inventory!$J:$J,List!B154)</f>
        <v>0</v>
      </c>
      <c r="AN154" s="60">
        <f>SUMIFS(Receive!$L:$L,Receive!$C:$C,7,Receive!$J:$J,List!B154)</f>
        <v>0</v>
      </c>
      <c r="AO154" s="60">
        <f>SUMIFS(Delivery!$K:$K,Delivery!$C:$C,7,Delivery!$I:$I,List!B154)</f>
        <v>0</v>
      </c>
      <c r="AP154" s="60">
        <f t="shared" si="32"/>
        <v>2</v>
      </c>
      <c r="AQ154" s="60">
        <f>SUMIFS(Inventory!$L:$L,Inventory!$G:$G,7,Inventory!$J:$J,List!B154)</f>
        <v>0</v>
      </c>
      <c r="AR154" s="60">
        <f>SUMIFS(Receive!$L:$L,Receive!$C:$C,8,Receive!$J:$J,List!B154)</f>
        <v>0</v>
      </c>
      <c r="AS154" s="60">
        <f>SUMIFS(Delivery!$K:$K,Delivery!$C:$C,8,Delivery!$I:$I,List!B154)</f>
        <v>0</v>
      </c>
      <c r="AT154" s="60">
        <f t="shared" si="33"/>
        <v>2</v>
      </c>
      <c r="AU154" s="60">
        <f>SUMIFS(Inventory!$L:$L,Inventory!$G:$G,8,Inventory!$J:$J,List!B154)</f>
        <v>0</v>
      </c>
      <c r="AV154" s="60">
        <f>SUMIFS(Receive!$L:$L,Receive!$C:$C,9,Receive!$J:$J,List!B154)</f>
        <v>0</v>
      </c>
      <c r="AW154" s="60">
        <f>SUMIFS(Delivery!$K:$K,Delivery!$C:$C,9,Delivery!$I:$I,List!B154)</f>
        <v>0</v>
      </c>
      <c r="AX154" s="60">
        <f t="shared" si="34"/>
        <v>2</v>
      </c>
      <c r="AY154" s="60">
        <f>SUMIFS(Inventory!$L:$L,Inventory!$G:$G,9,Inventory!$J:$J,List!B154)</f>
        <v>0</v>
      </c>
      <c r="AZ154" s="60">
        <f>SUMIFS(Receive!$L:$L,Receive!$C:$C,10,Receive!$J:$J,List!B154)</f>
        <v>0</v>
      </c>
      <c r="BA154" s="60">
        <f>SUMIFS(Delivery!$K:$K,Delivery!$C:$C,10,Delivery!$I:$I,List!B154)</f>
        <v>0</v>
      </c>
      <c r="BB154" s="60">
        <f t="shared" si="35"/>
        <v>2</v>
      </c>
      <c r="BC154" s="60">
        <f>SUMIFS(Inventory!$L:$L,Inventory!$G:$G,10,Inventory!$J:$J,List!B154)</f>
        <v>0</v>
      </c>
      <c r="BD154" s="60">
        <f>SUMIFS(Receive!$L:$L,Receive!$C:$C,11,Receive!$J:$J,List!B154)</f>
        <v>0</v>
      </c>
      <c r="BE154" s="60">
        <f>SUMIFS(Delivery!$K:$K,Delivery!$C:$C,11,Delivery!$I:$I,List!B154)</f>
        <v>0</v>
      </c>
      <c r="BF154" s="60">
        <f t="shared" si="36"/>
        <v>2</v>
      </c>
      <c r="BG154" s="60">
        <f>SUMIFS(Inventory!$L:$L,Inventory!$G:$G,11,Inventory!$J:$J,List!B154)</f>
        <v>0</v>
      </c>
      <c r="BH154" s="60">
        <f>SUMIFS(Receive!$L:$L,Receive!$C:$C,12,Receive!$J:$J,List!B154)</f>
        <v>0</v>
      </c>
      <c r="BI154" s="60">
        <f>SUMIFS(Delivery!$K:$K,Delivery!$C:$C,12,Delivery!$I:$I,List!B154)</f>
        <v>0</v>
      </c>
      <c r="BJ154" s="60">
        <f t="shared" si="37"/>
        <v>2</v>
      </c>
      <c r="BK154" s="60">
        <f>SUMIFS(Inventory!$L:$L,Inventory!$G:$G,12,Inventory!$J:$J,List!B154)</f>
        <v>0</v>
      </c>
    </row>
    <row r="155" spans="1:63" x14ac:dyDescent="0.25">
      <c r="A155" s="56">
        <f t="shared" si="38"/>
        <v>154</v>
      </c>
      <c r="B155" s="56" t="s">
        <v>366</v>
      </c>
      <c r="C155" s="58" t="str">
        <f>IFERROR(VLOOKUP(B155,Config!$A:$B,2,0),"")</f>
        <v xml:space="preserve">Súng bắn barcode </v>
      </c>
      <c r="D155" s="64"/>
      <c r="E155" s="65">
        <f>D155/'Exchange rate'!$C$2</f>
        <v>0</v>
      </c>
      <c r="F155" s="58" t="str">
        <f>IFERROR(VLOOKUP(B155,Config!$A:$D,4,0),"")</f>
        <v>COGNEX</v>
      </c>
      <c r="G155" s="58" t="str">
        <f>IFERROR(VLOOKUP(B155,Config!$A:$E,5,0),"")</f>
        <v>COGNEX</v>
      </c>
      <c r="H155" s="58"/>
      <c r="I155" s="58">
        <v>1</v>
      </c>
      <c r="J155" s="58" t="str">
        <f>IFERROR(VLOOKUP(B155,Config!$A:$G,7,),"")</f>
        <v>EA</v>
      </c>
      <c r="K155" s="56" t="s">
        <v>555</v>
      </c>
      <c r="L155" s="59"/>
      <c r="M155" s="56"/>
      <c r="N155" s="56"/>
      <c r="O155" s="60">
        <f>SUMIFS(Inventory!$L:$L,Inventory!$G:$G,2020.12,Inventory!$J:$J,List!B155)</f>
        <v>8</v>
      </c>
      <c r="P155" s="60">
        <f>SUMIFS(Receive!L:L,Receive!C:C,1,Receive!J:J,List!B155)</f>
        <v>0</v>
      </c>
      <c r="Q155" s="60">
        <f>SUMIFS(Delivery!K:K,Delivery!C:C,1,Delivery!I:I,List!B155)</f>
        <v>2</v>
      </c>
      <c r="R155" s="60">
        <f t="shared" si="26"/>
        <v>6</v>
      </c>
      <c r="S155" s="60">
        <f>SUMIFS(Inventory!$L:$L,Inventory!$G:$G,1,Inventory!$J:$J,List!B155)</f>
        <v>6</v>
      </c>
      <c r="T155" s="60">
        <f>SUMIFS(Receive!L:L,Receive!C:C,2,Receive!J:J,List!B155)</f>
        <v>0</v>
      </c>
      <c r="U155" s="60">
        <f>SUMIFS(Delivery!K:K,Delivery!C:C,2,Delivery!I:I,List!B155)</f>
        <v>0</v>
      </c>
      <c r="V155" s="60">
        <f t="shared" si="27"/>
        <v>6</v>
      </c>
      <c r="W155" s="60">
        <f>SUMIFS(Inventory!$L:$L,Inventory!$G:$G,2,Inventory!$J:$J,List!B155)</f>
        <v>6</v>
      </c>
      <c r="X155" s="60">
        <f>SUMIFS(Receive!L:L,Receive!C:C,3,Receive!J:J,List!B155)</f>
        <v>0</v>
      </c>
      <c r="Y155" s="60">
        <f>SUMIFS(Delivery!K:K,Delivery!C:C,3,Delivery!I:I,List!B155)</f>
        <v>0</v>
      </c>
      <c r="Z155" s="60">
        <f t="shared" si="28"/>
        <v>6</v>
      </c>
      <c r="AA155" s="60">
        <f>SUMIFS(Inventory!$L:$L,Inventory!$G:$G,3,Inventory!$J:$J,List!B155)</f>
        <v>6</v>
      </c>
      <c r="AB155" s="60">
        <f>SUMIFS(Receive!L:L,Receive!C:C,4,Receive!J:J,List!B155)</f>
        <v>0</v>
      </c>
      <c r="AC155" s="60">
        <f>SUMIFS(Delivery!K:K,Delivery!C:C,4,Delivery!I:I,List!B155)</f>
        <v>0</v>
      </c>
      <c r="AD155" s="60">
        <f t="shared" si="29"/>
        <v>6</v>
      </c>
      <c r="AE155" s="60">
        <f>SUMIFS(Inventory!$L:$L,Inventory!$G:$G,4,Inventory!$J:$J,List!B155)</f>
        <v>6</v>
      </c>
      <c r="AF155" s="60">
        <f>SUMIFS(Receive!$L:$L,Receive!$C:$C,5,Receive!$J:$J,List!B155)</f>
        <v>0</v>
      </c>
      <c r="AG155" s="60">
        <f>SUMIFS(Delivery!$K:$K,Delivery!$C:$C,5,Delivery!$I:$I,List!B155)</f>
        <v>0</v>
      </c>
      <c r="AH155" s="60">
        <f t="shared" si="30"/>
        <v>6</v>
      </c>
      <c r="AI155" s="60">
        <f>SUMIFS(Inventory!$L:$L,Inventory!$G:$G,5,Inventory!$J:$J,List!B155)</f>
        <v>6</v>
      </c>
      <c r="AJ155" s="60">
        <f>SUMIFS(Receive!$L:$L,Receive!$C:$C,6,Receive!$J:$J,List!B155)</f>
        <v>0</v>
      </c>
      <c r="AK155" s="60">
        <f>SUMIFS(Delivery!$K:$K,Delivery!$C:$C,6,Delivery!$I:$I,List!B155)</f>
        <v>0</v>
      </c>
      <c r="AL155" s="60">
        <f t="shared" si="31"/>
        <v>6</v>
      </c>
      <c r="AM155" s="60">
        <f>SUMIFS(Inventory!$L:$L,Inventory!$G:$G,6,Inventory!$J:$J,List!B155)</f>
        <v>0</v>
      </c>
      <c r="AN155" s="60">
        <f>SUMIFS(Receive!$L:$L,Receive!$C:$C,7,Receive!$J:$J,List!B155)</f>
        <v>0</v>
      </c>
      <c r="AO155" s="60">
        <f>SUMIFS(Delivery!$K:$K,Delivery!$C:$C,7,Delivery!$I:$I,List!B155)</f>
        <v>0</v>
      </c>
      <c r="AP155" s="60">
        <f t="shared" si="32"/>
        <v>6</v>
      </c>
      <c r="AQ155" s="60">
        <f>SUMIFS(Inventory!$L:$L,Inventory!$G:$G,7,Inventory!$J:$J,List!B155)</f>
        <v>0</v>
      </c>
      <c r="AR155" s="60">
        <f>SUMIFS(Receive!$L:$L,Receive!$C:$C,8,Receive!$J:$J,List!B155)</f>
        <v>0</v>
      </c>
      <c r="AS155" s="60">
        <f>SUMIFS(Delivery!$K:$K,Delivery!$C:$C,8,Delivery!$I:$I,List!B155)</f>
        <v>0</v>
      </c>
      <c r="AT155" s="60">
        <f t="shared" si="33"/>
        <v>6</v>
      </c>
      <c r="AU155" s="60">
        <f>SUMIFS(Inventory!$L:$L,Inventory!$G:$G,8,Inventory!$J:$J,List!B155)</f>
        <v>0</v>
      </c>
      <c r="AV155" s="60">
        <f>SUMIFS(Receive!$L:$L,Receive!$C:$C,9,Receive!$J:$J,List!B155)</f>
        <v>0</v>
      </c>
      <c r="AW155" s="60">
        <f>SUMIFS(Delivery!$K:$K,Delivery!$C:$C,9,Delivery!$I:$I,List!B155)</f>
        <v>0</v>
      </c>
      <c r="AX155" s="60">
        <f t="shared" si="34"/>
        <v>6</v>
      </c>
      <c r="AY155" s="60">
        <f>SUMIFS(Inventory!$L:$L,Inventory!$G:$G,9,Inventory!$J:$J,List!B155)</f>
        <v>0</v>
      </c>
      <c r="AZ155" s="60">
        <f>SUMIFS(Receive!$L:$L,Receive!$C:$C,10,Receive!$J:$J,List!B155)</f>
        <v>0</v>
      </c>
      <c r="BA155" s="60">
        <f>SUMIFS(Delivery!$K:$K,Delivery!$C:$C,10,Delivery!$I:$I,List!B155)</f>
        <v>0</v>
      </c>
      <c r="BB155" s="60">
        <f t="shared" si="35"/>
        <v>6</v>
      </c>
      <c r="BC155" s="60">
        <f>SUMIFS(Inventory!$L:$L,Inventory!$G:$G,10,Inventory!$J:$J,List!B155)</f>
        <v>0</v>
      </c>
      <c r="BD155" s="60">
        <f>SUMIFS(Receive!$L:$L,Receive!$C:$C,11,Receive!$J:$J,List!B155)</f>
        <v>0</v>
      </c>
      <c r="BE155" s="60">
        <f>SUMIFS(Delivery!$K:$K,Delivery!$C:$C,11,Delivery!$I:$I,List!B155)</f>
        <v>0</v>
      </c>
      <c r="BF155" s="60">
        <f t="shared" si="36"/>
        <v>6</v>
      </c>
      <c r="BG155" s="60">
        <f>SUMIFS(Inventory!$L:$L,Inventory!$G:$G,11,Inventory!$J:$J,List!B155)</f>
        <v>0</v>
      </c>
      <c r="BH155" s="60">
        <f>SUMIFS(Receive!$L:$L,Receive!$C:$C,12,Receive!$J:$J,List!B155)</f>
        <v>0</v>
      </c>
      <c r="BI155" s="60">
        <f>SUMIFS(Delivery!$K:$K,Delivery!$C:$C,12,Delivery!$I:$I,List!B155)</f>
        <v>0</v>
      </c>
      <c r="BJ155" s="60">
        <f t="shared" si="37"/>
        <v>6</v>
      </c>
      <c r="BK155" s="60">
        <f>SUMIFS(Inventory!$L:$L,Inventory!$G:$G,12,Inventory!$J:$J,List!B155)</f>
        <v>0</v>
      </c>
    </row>
    <row r="156" spans="1:63" x14ac:dyDescent="0.25">
      <c r="A156" s="56">
        <f t="shared" si="38"/>
        <v>155</v>
      </c>
      <c r="B156" s="56" t="s">
        <v>368</v>
      </c>
      <c r="C156" s="58" t="str">
        <f>IFERROR(VLOOKUP(B156,Config!$A:$B,2,0),"")</f>
        <v>Đầu đo LCR</v>
      </c>
      <c r="D156" s="64"/>
      <c r="E156" s="65">
        <f>D156/'Exchange rate'!$C$2</f>
        <v>0</v>
      </c>
      <c r="F156" s="58" t="str">
        <f>IFERROR(VLOOKUP(B156,Config!$A:$D,4,0),"")</f>
        <v>-</v>
      </c>
      <c r="G156" s="58" t="str">
        <f>IFERROR(VLOOKUP(B156,Config!$A:$E,5,0),"")</f>
        <v>-</v>
      </c>
      <c r="H156" s="58"/>
      <c r="I156" s="58"/>
      <c r="J156" s="58" t="str">
        <f>IFERROR(VLOOKUP(B156,Config!$A:$G,7,),"")</f>
        <v>EA</v>
      </c>
      <c r="K156" s="56" t="s">
        <v>555</v>
      </c>
      <c r="L156" s="59"/>
      <c r="M156" s="56"/>
      <c r="N156" s="56"/>
      <c r="O156" s="60">
        <f>SUMIFS(Inventory!$L:$L,Inventory!$G:$G,2020.12,Inventory!$J:$J,List!B156)</f>
        <v>0</v>
      </c>
      <c r="P156" s="60">
        <f>SUMIFS(Receive!L:L,Receive!C:C,1,Receive!J:J,List!B156)</f>
        <v>0</v>
      </c>
      <c r="Q156" s="60">
        <f>SUMIFS(Delivery!K:K,Delivery!C:C,1,Delivery!I:I,List!B156)</f>
        <v>0</v>
      </c>
      <c r="R156" s="60">
        <f t="shared" si="26"/>
        <v>0</v>
      </c>
      <c r="S156" s="60">
        <f>SUMIFS(Inventory!$L:$L,Inventory!$G:$G,1,Inventory!$J:$J,List!B156)</f>
        <v>0</v>
      </c>
      <c r="T156" s="60">
        <f>SUMIFS(Receive!L:L,Receive!C:C,2,Receive!J:J,List!B156)</f>
        <v>0</v>
      </c>
      <c r="U156" s="60">
        <f>SUMIFS(Delivery!K:K,Delivery!C:C,2,Delivery!I:I,List!B156)</f>
        <v>0</v>
      </c>
      <c r="V156" s="60">
        <f t="shared" si="27"/>
        <v>0</v>
      </c>
      <c r="W156" s="60">
        <f>SUMIFS(Inventory!$L:$L,Inventory!$G:$G,2,Inventory!$J:$J,List!B156)</f>
        <v>0</v>
      </c>
      <c r="X156" s="60">
        <f>SUMIFS(Receive!L:L,Receive!C:C,3,Receive!J:J,List!B156)</f>
        <v>0</v>
      </c>
      <c r="Y156" s="60">
        <f>SUMIFS(Delivery!K:K,Delivery!C:C,3,Delivery!I:I,List!B156)</f>
        <v>0</v>
      </c>
      <c r="Z156" s="60">
        <f t="shared" si="28"/>
        <v>0</v>
      </c>
      <c r="AA156" s="60">
        <f>SUMIFS(Inventory!$L:$L,Inventory!$G:$G,3,Inventory!$J:$J,List!B156)</f>
        <v>0</v>
      </c>
      <c r="AB156" s="60">
        <f>SUMIFS(Receive!L:L,Receive!C:C,4,Receive!J:J,List!B156)</f>
        <v>0</v>
      </c>
      <c r="AC156" s="60">
        <f>SUMIFS(Delivery!K:K,Delivery!C:C,4,Delivery!I:I,List!B156)</f>
        <v>0</v>
      </c>
      <c r="AD156" s="60">
        <f t="shared" si="29"/>
        <v>0</v>
      </c>
      <c r="AE156" s="60">
        <f>SUMIFS(Inventory!$L:$L,Inventory!$G:$G,4,Inventory!$J:$J,List!B156)</f>
        <v>0</v>
      </c>
      <c r="AF156" s="60">
        <f>SUMIFS(Receive!$L:$L,Receive!$C:$C,5,Receive!$J:$J,List!B156)</f>
        <v>0</v>
      </c>
      <c r="AG156" s="60">
        <f>SUMIFS(Delivery!$K:$K,Delivery!$C:$C,5,Delivery!$I:$I,List!B156)</f>
        <v>0</v>
      </c>
      <c r="AH156" s="60">
        <f t="shared" si="30"/>
        <v>0</v>
      </c>
      <c r="AI156" s="60">
        <f>SUMIFS(Inventory!$L:$L,Inventory!$G:$G,5,Inventory!$J:$J,List!B156)</f>
        <v>0</v>
      </c>
      <c r="AJ156" s="60">
        <f>SUMIFS(Receive!$L:$L,Receive!$C:$C,6,Receive!$J:$J,List!B156)</f>
        <v>0</v>
      </c>
      <c r="AK156" s="60">
        <f>SUMIFS(Delivery!$K:$K,Delivery!$C:$C,6,Delivery!$I:$I,List!B156)</f>
        <v>0</v>
      </c>
      <c r="AL156" s="60">
        <f t="shared" si="31"/>
        <v>0</v>
      </c>
      <c r="AM156" s="60">
        <f>SUMIFS(Inventory!$L:$L,Inventory!$G:$G,6,Inventory!$J:$J,List!B156)</f>
        <v>0</v>
      </c>
      <c r="AN156" s="60">
        <f>SUMIFS(Receive!$L:$L,Receive!$C:$C,7,Receive!$J:$J,List!B156)</f>
        <v>0</v>
      </c>
      <c r="AO156" s="60">
        <f>SUMIFS(Delivery!$K:$K,Delivery!$C:$C,7,Delivery!$I:$I,List!B156)</f>
        <v>0</v>
      </c>
      <c r="AP156" s="60">
        <f t="shared" si="32"/>
        <v>0</v>
      </c>
      <c r="AQ156" s="60">
        <f>SUMIFS(Inventory!$L:$L,Inventory!$G:$G,7,Inventory!$J:$J,List!B156)</f>
        <v>0</v>
      </c>
      <c r="AR156" s="60">
        <f>SUMIFS(Receive!$L:$L,Receive!$C:$C,8,Receive!$J:$J,List!B156)</f>
        <v>0</v>
      </c>
      <c r="AS156" s="60">
        <f>SUMIFS(Delivery!$K:$K,Delivery!$C:$C,8,Delivery!$I:$I,List!B156)</f>
        <v>0</v>
      </c>
      <c r="AT156" s="60">
        <f t="shared" si="33"/>
        <v>0</v>
      </c>
      <c r="AU156" s="60">
        <f>SUMIFS(Inventory!$L:$L,Inventory!$G:$G,8,Inventory!$J:$J,List!B156)</f>
        <v>0</v>
      </c>
      <c r="AV156" s="60">
        <f>SUMIFS(Receive!$L:$L,Receive!$C:$C,9,Receive!$J:$J,List!B156)</f>
        <v>0</v>
      </c>
      <c r="AW156" s="60">
        <f>SUMIFS(Delivery!$K:$K,Delivery!$C:$C,9,Delivery!$I:$I,List!B156)</f>
        <v>0</v>
      </c>
      <c r="AX156" s="60">
        <f t="shared" si="34"/>
        <v>0</v>
      </c>
      <c r="AY156" s="60">
        <f>SUMIFS(Inventory!$L:$L,Inventory!$G:$G,9,Inventory!$J:$J,List!B156)</f>
        <v>0</v>
      </c>
      <c r="AZ156" s="60">
        <f>SUMIFS(Receive!$L:$L,Receive!$C:$C,10,Receive!$J:$J,List!B156)</f>
        <v>0</v>
      </c>
      <c r="BA156" s="60">
        <f>SUMIFS(Delivery!$K:$K,Delivery!$C:$C,10,Delivery!$I:$I,List!B156)</f>
        <v>0</v>
      </c>
      <c r="BB156" s="60">
        <f t="shared" si="35"/>
        <v>0</v>
      </c>
      <c r="BC156" s="60">
        <f>SUMIFS(Inventory!$L:$L,Inventory!$G:$G,10,Inventory!$J:$J,List!B156)</f>
        <v>0</v>
      </c>
      <c r="BD156" s="60">
        <f>SUMIFS(Receive!$L:$L,Receive!$C:$C,11,Receive!$J:$J,List!B156)</f>
        <v>0</v>
      </c>
      <c r="BE156" s="60">
        <f>SUMIFS(Delivery!$K:$K,Delivery!$C:$C,11,Delivery!$I:$I,List!B156)</f>
        <v>0</v>
      </c>
      <c r="BF156" s="60">
        <f t="shared" si="36"/>
        <v>0</v>
      </c>
      <c r="BG156" s="60">
        <f>SUMIFS(Inventory!$L:$L,Inventory!$G:$G,11,Inventory!$J:$J,List!B156)</f>
        <v>0</v>
      </c>
      <c r="BH156" s="60">
        <f>SUMIFS(Receive!$L:$L,Receive!$C:$C,12,Receive!$J:$J,List!B156)</f>
        <v>0</v>
      </c>
      <c r="BI156" s="60">
        <f>SUMIFS(Delivery!$K:$K,Delivery!$C:$C,12,Delivery!$I:$I,List!B156)</f>
        <v>0</v>
      </c>
      <c r="BJ156" s="60">
        <f t="shared" si="37"/>
        <v>0</v>
      </c>
      <c r="BK156" s="60">
        <f>SUMIFS(Inventory!$L:$L,Inventory!$G:$G,12,Inventory!$J:$J,List!B156)</f>
        <v>0</v>
      </c>
    </row>
    <row r="157" spans="1:63" x14ac:dyDescent="0.25">
      <c r="A157" s="56">
        <f t="shared" si="38"/>
        <v>156</v>
      </c>
      <c r="B157" s="56" t="s">
        <v>380</v>
      </c>
      <c r="C157" s="58" t="str">
        <f>IFERROR(VLOOKUP(B157,Config!$A:$B,2,0),"")</f>
        <v>SWITCH + HUB</v>
      </c>
      <c r="D157" s="64"/>
      <c r="E157" s="65">
        <f>D157/'Exchange rate'!$C$2</f>
        <v>0</v>
      </c>
      <c r="F157" s="58" t="str">
        <f>IFERROR(VLOOKUP(B157,Config!$A:$D,4,0),"")</f>
        <v>-</v>
      </c>
      <c r="G157" s="58" t="str">
        <f>IFERROR(VLOOKUP(B157,Config!$A:$E,5,0),"")</f>
        <v>-</v>
      </c>
      <c r="H157" s="58"/>
      <c r="I157" s="58"/>
      <c r="J157" s="58" t="str">
        <f>IFERROR(VLOOKUP(B157,Config!$A:$G,7,),"")</f>
        <v>EA</v>
      </c>
      <c r="K157" s="56" t="s">
        <v>555</v>
      </c>
      <c r="L157" s="59"/>
      <c r="M157" s="56"/>
      <c r="N157" s="56"/>
      <c r="O157" s="60">
        <f>SUMIFS(Inventory!$L:$L,Inventory!$G:$G,2020.12,Inventory!$J:$J,List!B157)</f>
        <v>0</v>
      </c>
      <c r="P157" s="60">
        <f>SUMIFS(Receive!L:L,Receive!C:C,1,Receive!J:J,List!B157)</f>
        <v>0</v>
      </c>
      <c r="Q157" s="60">
        <f>SUMIFS(Delivery!K:K,Delivery!C:C,1,Delivery!I:I,List!B157)</f>
        <v>0</v>
      </c>
      <c r="R157" s="60">
        <f t="shared" si="26"/>
        <v>0</v>
      </c>
      <c r="S157" s="60">
        <f>SUMIFS(Inventory!$L:$L,Inventory!$G:$G,1,Inventory!$J:$J,List!B157)</f>
        <v>0</v>
      </c>
      <c r="T157" s="60">
        <f>SUMIFS(Receive!L:L,Receive!C:C,2,Receive!J:J,List!B157)</f>
        <v>0</v>
      </c>
      <c r="U157" s="60">
        <f>SUMIFS(Delivery!K:K,Delivery!C:C,2,Delivery!I:I,List!B157)</f>
        <v>0</v>
      </c>
      <c r="V157" s="60">
        <f t="shared" si="27"/>
        <v>0</v>
      </c>
      <c r="W157" s="60">
        <f>SUMIFS(Inventory!$L:$L,Inventory!$G:$G,2,Inventory!$J:$J,List!B157)</f>
        <v>0</v>
      </c>
      <c r="X157" s="60">
        <f>SUMIFS(Receive!L:L,Receive!C:C,3,Receive!J:J,List!B157)</f>
        <v>0</v>
      </c>
      <c r="Y157" s="60">
        <f>SUMIFS(Delivery!K:K,Delivery!C:C,3,Delivery!I:I,List!B157)</f>
        <v>0</v>
      </c>
      <c r="Z157" s="60">
        <f t="shared" si="28"/>
        <v>0</v>
      </c>
      <c r="AA157" s="60">
        <f>SUMIFS(Inventory!$L:$L,Inventory!$G:$G,3,Inventory!$J:$J,List!B157)</f>
        <v>0</v>
      </c>
      <c r="AB157" s="60">
        <f>SUMIFS(Receive!L:L,Receive!C:C,4,Receive!J:J,List!B157)</f>
        <v>0</v>
      </c>
      <c r="AC157" s="60">
        <f>SUMIFS(Delivery!K:K,Delivery!C:C,4,Delivery!I:I,List!B157)</f>
        <v>0</v>
      </c>
      <c r="AD157" s="60">
        <f t="shared" si="29"/>
        <v>0</v>
      </c>
      <c r="AE157" s="60">
        <f>SUMIFS(Inventory!$L:$L,Inventory!$G:$G,4,Inventory!$J:$J,List!B157)</f>
        <v>0</v>
      </c>
      <c r="AF157" s="60">
        <f>SUMIFS(Receive!$L:$L,Receive!$C:$C,5,Receive!$J:$J,List!B157)</f>
        <v>0</v>
      </c>
      <c r="AG157" s="60">
        <f>SUMIFS(Delivery!$K:$K,Delivery!$C:$C,5,Delivery!$I:$I,List!B157)</f>
        <v>0</v>
      </c>
      <c r="AH157" s="60">
        <f t="shared" si="30"/>
        <v>0</v>
      </c>
      <c r="AI157" s="60">
        <f>SUMIFS(Inventory!$L:$L,Inventory!$G:$G,5,Inventory!$J:$J,List!B157)</f>
        <v>0</v>
      </c>
      <c r="AJ157" s="60">
        <f>SUMIFS(Receive!$L:$L,Receive!$C:$C,6,Receive!$J:$J,List!B157)</f>
        <v>0</v>
      </c>
      <c r="AK157" s="60">
        <f>SUMIFS(Delivery!$K:$K,Delivery!$C:$C,6,Delivery!$I:$I,List!B157)</f>
        <v>0</v>
      </c>
      <c r="AL157" s="60">
        <f t="shared" si="31"/>
        <v>0</v>
      </c>
      <c r="AM157" s="60">
        <f>SUMIFS(Inventory!$L:$L,Inventory!$G:$G,6,Inventory!$J:$J,List!B157)</f>
        <v>0</v>
      </c>
      <c r="AN157" s="60">
        <f>SUMIFS(Receive!$L:$L,Receive!$C:$C,7,Receive!$J:$J,List!B157)</f>
        <v>0</v>
      </c>
      <c r="AO157" s="60">
        <f>SUMIFS(Delivery!$K:$K,Delivery!$C:$C,7,Delivery!$I:$I,List!B157)</f>
        <v>0</v>
      </c>
      <c r="AP157" s="60">
        <f t="shared" si="32"/>
        <v>0</v>
      </c>
      <c r="AQ157" s="60">
        <f>SUMIFS(Inventory!$L:$L,Inventory!$G:$G,7,Inventory!$J:$J,List!B157)</f>
        <v>0</v>
      </c>
      <c r="AR157" s="60">
        <f>SUMIFS(Receive!$L:$L,Receive!$C:$C,8,Receive!$J:$J,List!B157)</f>
        <v>0</v>
      </c>
      <c r="AS157" s="60">
        <f>SUMIFS(Delivery!$K:$K,Delivery!$C:$C,8,Delivery!$I:$I,List!B157)</f>
        <v>0</v>
      </c>
      <c r="AT157" s="60">
        <f t="shared" si="33"/>
        <v>0</v>
      </c>
      <c r="AU157" s="60">
        <f>SUMIFS(Inventory!$L:$L,Inventory!$G:$G,8,Inventory!$J:$J,List!B157)</f>
        <v>0</v>
      </c>
      <c r="AV157" s="60">
        <f>SUMIFS(Receive!$L:$L,Receive!$C:$C,9,Receive!$J:$J,List!B157)</f>
        <v>0</v>
      </c>
      <c r="AW157" s="60">
        <f>SUMIFS(Delivery!$K:$K,Delivery!$C:$C,9,Delivery!$I:$I,List!B157)</f>
        <v>0</v>
      </c>
      <c r="AX157" s="60">
        <f t="shared" si="34"/>
        <v>0</v>
      </c>
      <c r="AY157" s="60">
        <f>SUMIFS(Inventory!$L:$L,Inventory!$G:$G,9,Inventory!$J:$J,List!B157)</f>
        <v>0</v>
      </c>
      <c r="AZ157" s="60">
        <f>SUMIFS(Receive!$L:$L,Receive!$C:$C,10,Receive!$J:$J,List!B157)</f>
        <v>0</v>
      </c>
      <c r="BA157" s="60">
        <f>SUMIFS(Delivery!$K:$K,Delivery!$C:$C,10,Delivery!$I:$I,List!B157)</f>
        <v>0</v>
      </c>
      <c r="BB157" s="60">
        <f t="shared" si="35"/>
        <v>0</v>
      </c>
      <c r="BC157" s="60">
        <f>SUMIFS(Inventory!$L:$L,Inventory!$G:$G,10,Inventory!$J:$J,List!B157)</f>
        <v>0</v>
      </c>
      <c r="BD157" s="60">
        <f>SUMIFS(Receive!$L:$L,Receive!$C:$C,11,Receive!$J:$J,List!B157)</f>
        <v>0</v>
      </c>
      <c r="BE157" s="60">
        <f>SUMIFS(Delivery!$K:$K,Delivery!$C:$C,11,Delivery!$I:$I,List!B157)</f>
        <v>0</v>
      </c>
      <c r="BF157" s="60">
        <f t="shared" si="36"/>
        <v>0</v>
      </c>
      <c r="BG157" s="60">
        <f>SUMIFS(Inventory!$L:$L,Inventory!$G:$G,11,Inventory!$J:$J,List!B157)</f>
        <v>0</v>
      </c>
      <c r="BH157" s="60">
        <f>SUMIFS(Receive!$L:$L,Receive!$C:$C,12,Receive!$J:$J,List!B157)</f>
        <v>0</v>
      </c>
      <c r="BI157" s="60">
        <f>SUMIFS(Delivery!$K:$K,Delivery!$C:$C,12,Delivery!$I:$I,List!B157)</f>
        <v>0</v>
      </c>
      <c r="BJ157" s="60">
        <f t="shared" si="37"/>
        <v>0</v>
      </c>
      <c r="BK157" s="60">
        <f>SUMIFS(Inventory!$L:$L,Inventory!$G:$G,12,Inventory!$J:$J,List!B157)</f>
        <v>0</v>
      </c>
    </row>
    <row r="158" spans="1:63" x14ac:dyDescent="0.25">
      <c r="A158" s="56">
        <f t="shared" si="38"/>
        <v>157</v>
      </c>
      <c r="B158" s="56" t="s">
        <v>385</v>
      </c>
      <c r="C158" s="58" t="str">
        <f>IFERROR(VLOOKUP(B158,Config!$A:$B,2,0),"")</f>
        <v>Dây nguồn</v>
      </c>
      <c r="D158" s="64"/>
      <c r="E158" s="65">
        <f>D158/'Exchange rate'!$C$2</f>
        <v>0</v>
      </c>
      <c r="F158" s="58">
        <f>IFERROR(VLOOKUP(B158,Config!$A:$D,4,0),"")</f>
        <v>0</v>
      </c>
      <c r="G158" s="58">
        <f>IFERROR(VLOOKUP(B158,Config!$A:$E,5,0),"")</f>
        <v>0</v>
      </c>
      <c r="H158" s="58"/>
      <c r="I158" s="58">
        <v>1</v>
      </c>
      <c r="J158" s="58" t="str">
        <f>IFERROR(VLOOKUP(B158,Config!$A:$G,7,),"")</f>
        <v>Ea</v>
      </c>
      <c r="K158" s="56" t="s">
        <v>555</v>
      </c>
      <c r="L158" s="59"/>
      <c r="M158" s="56"/>
      <c r="N158" s="56"/>
      <c r="O158" s="60">
        <f>SUMIFS(Inventory!$L:$L,Inventory!$G:$G,2020.12,Inventory!$J:$J,List!B158)</f>
        <v>0</v>
      </c>
      <c r="P158" s="60">
        <f>SUMIFS(Receive!L:L,Receive!C:C,1,Receive!J:J,List!B158)</f>
        <v>0</v>
      </c>
      <c r="Q158" s="60">
        <f>SUMIFS(Delivery!K:K,Delivery!C:C,1,Delivery!I:I,List!B158)</f>
        <v>0</v>
      </c>
      <c r="R158" s="60">
        <f t="shared" si="26"/>
        <v>0</v>
      </c>
      <c r="S158" s="60">
        <f>SUMIFS(Inventory!$L:$L,Inventory!$G:$G,1,Inventory!$J:$J,List!B158)</f>
        <v>0</v>
      </c>
      <c r="T158" s="60">
        <f>SUMIFS(Receive!L:L,Receive!C:C,2,Receive!J:J,List!B158)</f>
        <v>0</v>
      </c>
      <c r="U158" s="60">
        <f>SUMIFS(Delivery!K:K,Delivery!C:C,2,Delivery!I:I,List!B158)</f>
        <v>0</v>
      </c>
      <c r="V158" s="60">
        <f t="shared" si="27"/>
        <v>0</v>
      </c>
      <c r="W158" s="60">
        <f>SUMIFS(Inventory!$L:$L,Inventory!$G:$G,2,Inventory!$J:$J,List!B158)</f>
        <v>0</v>
      </c>
      <c r="X158" s="60">
        <f>SUMIFS(Receive!L:L,Receive!C:C,3,Receive!J:J,List!B158)</f>
        <v>0</v>
      </c>
      <c r="Y158" s="60">
        <f>SUMIFS(Delivery!K:K,Delivery!C:C,3,Delivery!I:I,List!B158)</f>
        <v>0</v>
      </c>
      <c r="Z158" s="60">
        <f t="shared" si="28"/>
        <v>0</v>
      </c>
      <c r="AA158" s="60">
        <f>SUMIFS(Inventory!$L:$L,Inventory!$G:$G,3,Inventory!$J:$J,List!B158)</f>
        <v>0</v>
      </c>
      <c r="AB158" s="60">
        <f>SUMIFS(Receive!L:L,Receive!C:C,4,Receive!J:J,List!B158)</f>
        <v>0</v>
      </c>
      <c r="AC158" s="60">
        <f>SUMIFS(Delivery!K:K,Delivery!C:C,4,Delivery!I:I,List!B158)</f>
        <v>0</v>
      </c>
      <c r="AD158" s="60">
        <f t="shared" si="29"/>
        <v>0</v>
      </c>
      <c r="AE158" s="60">
        <f>SUMIFS(Inventory!$L:$L,Inventory!$G:$G,4,Inventory!$J:$J,List!B158)</f>
        <v>0</v>
      </c>
      <c r="AF158" s="60">
        <f>SUMIFS(Receive!$L:$L,Receive!$C:$C,5,Receive!$J:$J,List!B158)</f>
        <v>0</v>
      </c>
      <c r="AG158" s="60">
        <f>SUMIFS(Delivery!$K:$K,Delivery!$C:$C,5,Delivery!$I:$I,List!B158)</f>
        <v>0</v>
      </c>
      <c r="AH158" s="60">
        <f t="shared" si="30"/>
        <v>0</v>
      </c>
      <c r="AI158" s="60">
        <f>SUMIFS(Inventory!$L:$L,Inventory!$G:$G,5,Inventory!$J:$J,List!B158)</f>
        <v>0</v>
      </c>
      <c r="AJ158" s="60">
        <f>SUMIFS(Receive!$L:$L,Receive!$C:$C,6,Receive!$J:$J,List!B158)</f>
        <v>0</v>
      </c>
      <c r="AK158" s="60">
        <f>SUMIFS(Delivery!$K:$K,Delivery!$C:$C,6,Delivery!$I:$I,List!B158)</f>
        <v>0</v>
      </c>
      <c r="AL158" s="60">
        <f t="shared" si="31"/>
        <v>0</v>
      </c>
      <c r="AM158" s="60">
        <f>SUMIFS(Inventory!$L:$L,Inventory!$G:$G,6,Inventory!$J:$J,List!B158)</f>
        <v>0</v>
      </c>
      <c r="AN158" s="60">
        <f>SUMIFS(Receive!$L:$L,Receive!$C:$C,7,Receive!$J:$J,List!B158)</f>
        <v>0</v>
      </c>
      <c r="AO158" s="60">
        <f>SUMIFS(Delivery!$K:$K,Delivery!$C:$C,7,Delivery!$I:$I,List!B158)</f>
        <v>0</v>
      </c>
      <c r="AP158" s="60">
        <f t="shared" si="32"/>
        <v>0</v>
      </c>
      <c r="AQ158" s="60">
        <f>SUMIFS(Inventory!$L:$L,Inventory!$G:$G,7,Inventory!$J:$J,List!B158)</f>
        <v>0</v>
      </c>
      <c r="AR158" s="60">
        <f>SUMIFS(Receive!$L:$L,Receive!$C:$C,8,Receive!$J:$J,List!B158)</f>
        <v>0</v>
      </c>
      <c r="AS158" s="60">
        <f>SUMIFS(Delivery!$K:$K,Delivery!$C:$C,8,Delivery!$I:$I,List!B158)</f>
        <v>0</v>
      </c>
      <c r="AT158" s="60">
        <f t="shared" si="33"/>
        <v>0</v>
      </c>
      <c r="AU158" s="60">
        <f>SUMIFS(Inventory!$L:$L,Inventory!$G:$G,8,Inventory!$J:$J,List!B158)</f>
        <v>0</v>
      </c>
      <c r="AV158" s="60">
        <f>SUMIFS(Receive!$L:$L,Receive!$C:$C,9,Receive!$J:$J,List!B158)</f>
        <v>0</v>
      </c>
      <c r="AW158" s="60">
        <f>SUMIFS(Delivery!$K:$K,Delivery!$C:$C,9,Delivery!$I:$I,List!B158)</f>
        <v>0</v>
      </c>
      <c r="AX158" s="60">
        <f t="shared" si="34"/>
        <v>0</v>
      </c>
      <c r="AY158" s="60">
        <f>SUMIFS(Inventory!$L:$L,Inventory!$G:$G,9,Inventory!$J:$J,List!B158)</f>
        <v>0</v>
      </c>
      <c r="AZ158" s="60">
        <f>SUMIFS(Receive!$L:$L,Receive!$C:$C,10,Receive!$J:$J,List!B158)</f>
        <v>0</v>
      </c>
      <c r="BA158" s="60">
        <f>SUMIFS(Delivery!$K:$K,Delivery!$C:$C,10,Delivery!$I:$I,List!B158)</f>
        <v>0</v>
      </c>
      <c r="BB158" s="60">
        <f t="shared" si="35"/>
        <v>0</v>
      </c>
      <c r="BC158" s="60">
        <f>SUMIFS(Inventory!$L:$L,Inventory!$G:$G,10,Inventory!$J:$J,List!B158)</f>
        <v>0</v>
      </c>
      <c r="BD158" s="60">
        <f>SUMIFS(Receive!$L:$L,Receive!$C:$C,11,Receive!$J:$J,List!B158)</f>
        <v>0</v>
      </c>
      <c r="BE158" s="60">
        <f>SUMIFS(Delivery!$K:$K,Delivery!$C:$C,11,Delivery!$I:$I,List!B158)</f>
        <v>0</v>
      </c>
      <c r="BF158" s="60">
        <f t="shared" si="36"/>
        <v>0</v>
      </c>
      <c r="BG158" s="60">
        <f>SUMIFS(Inventory!$L:$L,Inventory!$G:$G,11,Inventory!$J:$J,List!B158)</f>
        <v>0</v>
      </c>
      <c r="BH158" s="60">
        <f>SUMIFS(Receive!$L:$L,Receive!$C:$C,12,Receive!$J:$J,List!B158)</f>
        <v>0</v>
      </c>
      <c r="BI158" s="60">
        <f>SUMIFS(Delivery!$K:$K,Delivery!$C:$C,12,Delivery!$I:$I,List!B158)</f>
        <v>0</v>
      </c>
      <c r="BJ158" s="60">
        <f t="shared" si="37"/>
        <v>0</v>
      </c>
      <c r="BK158" s="60">
        <f>SUMIFS(Inventory!$L:$L,Inventory!$G:$G,12,Inventory!$J:$J,List!B158)</f>
        <v>0</v>
      </c>
    </row>
    <row r="159" spans="1:63" x14ac:dyDescent="0.25">
      <c r="A159" s="56">
        <f t="shared" si="38"/>
        <v>158</v>
      </c>
      <c r="B159" s="56" t="s">
        <v>386</v>
      </c>
      <c r="C159" s="58" t="str">
        <f>IFERROR(VLOOKUP(B159,Config!$A:$B,2,0),"")</f>
        <v>Dây cáp</v>
      </c>
      <c r="D159" s="64"/>
      <c r="E159" s="65">
        <f>D159/'Exchange rate'!$C$2</f>
        <v>0</v>
      </c>
      <c r="F159" s="58">
        <f>IFERROR(VLOOKUP(B159,Config!$A:$D,4,0),"")</f>
        <v>0</v>
      </c>
      <c r="G159" s="58">
        <f>IFERROR(VLOOKUP(B159,Config!$A:$E,5,0),"")</f>
        <v>0</v>
      </c>
      <c r="H159" s="58"/>
      <c r="I159" s="58">
        <v>1</v>
      </c>
      <c r="J159" s="58" t="str">
        <f>IFERROR(VLOOKUP(B159,Config!$A:$G,7,),"")</f>
        <v>Ea</v>
      </c>
      <c r="K159" s="56" t="s">
        <v>555</v>
      </c>
      <c r="L159" s="59"/>
      <c r="M159" s="56"/>
      <c r="N159" s="56"/>
      <c r="O159" s="60">
        <f>SUMIFS(Inventory!$L:$L,Inventory!$G:$G,2020.12,Inventory!$J:$J,List!B159)</f>
        <v>0</v>
      </c>
      <c r="P159" s="60">
        <f>SUMIFS(Receive!L:L,Receive!C:C,1,Receive!J:J,List!B159)</f>
        <v>0</v>
      </c>
      <c r="Q159" s="60">
        <f>SUMIFS(Delivery!K:K,Delivery!C:C,1,Delivery!I:I,List!B159)</f>
        <v>0</v>
      </c>
      <c r="R159" s="60">
        <f t="shared" si="26"/>
        <v>0</v>
      </c>
      <c r="S159" s="60">
        <f>SUMIFS(Inventory!$L:$L,Inventory!$G:$G,1,Inventory!$J:$J,List!B159)</f>
        <v>0</v>
      </c>
      <c r="T159" s="60">
        <f>SUMIFS(Receive!L:L,Receive!C:C,2,Receive!J:J,List!B159)</f>
        <v>0</v>
      </c>
      <c r="U159" s="60">
        <f>SUMIFS(Delivery!K:K,Delivery!C:C,2,Delivery!I:I,List!B159)</f>
        <v>0</v>
      </c>
      <c r="V159" s="60">
        <f t="shared" si="27"/>
        <v>0</v>
      </c>
      <c r="W159" s="60">
        <f>SUMIFS(Inventory!$L:$L,Inventory!$G:$G,2,Inventory!$J:$J,List!B159)</f>
        <v>0</v>
      </c>
      <c r="X159" s="60">
        <f>SUMIFS(Receive!L:L,Receive!C:C,3,Receive!J:J,List!B159)</f>
        <v>0</v>
      </c>
      <c r="Y159" s="60">
        <f>SUMIFS(Delivery!K:K,Delivery!C:C,3,Delivery!I:I,List!B159)</f>
        <v>0</v>
      </c>
      <c r="Z159" s="60">
        <f t="shared" si="28"/>
        <v>0</v>
      </c>
      <c r="AA159" s="60">
        <f>SUMIFS(Inventory!$L:$L,Inventory!$G:$G,3,Inventory!$J:$J,List!B159)</f>
        <v>0</v>
      </c>
      <c r="AB159" s="60">
        <f>SUMIFS(Receive!L:L,Receive!C:C,4,Receive!J:J,List!B159)</f>
        <v>0</v>
      </c>
      <c r="AC159" s="60">
        <f>SUMIFS(Delivery!K:K,Delivery!C:C,4,Delivery!I:I,List!B159)</f>
        <v>0</v>
      </c>
      <c r="AD159" s="60">
        <f t="shared" si="29"/>
        <v>0</v>
      </c>
      <c r="AE159" s="60">
        <f>SUMIFS(Inventory!$L:$L,Inventory!$G:$G,4,Inventory!$J:$J,List!B159)</f>
        <v>0</v>
      </c>
      <c r="AF159" s="60">
        <f>SUMIFS(Receive!$L:$L,Receive!$C:$C,5,Receive!$J:$J,List!B159)</f>
        <v>0</v>
      </c>
      <c r="AG159" s="60">
        <f>SUMIFS(Delivery!$K:$K,Delivery!$C:$C,5,Delivery!$I:$I,List!B159)</f>
        <v>0</v>
      </c>
      <c r="AH159" s="60">
        <f t="shared" si="30"/>
        <v>0</v>
      </c>
      <c r="AI159" s="60">
        <f>SUMIFS(Inventory!$L:$L,Inventory!$G:$G,5,Inventory!$J:$J,List!B159)</f>
        <v>0</v>
      </c>
      <c r="AJ159" s="60">
        <f>SUMIFS(Receive!$L:$L,Receive!$C:$C,6,Receive!$J:$J,List!B159)</f>
        <v>0</v>
      </c>
      <c r="AK159" s="60">
        <f>SUMIFS(Delivery!$K:$K,Delivery!$C:$C,6,Delivery!$I:$I,List!B159)</f>
        <v>0</v>
      </c>
      <c r="AL159" s="60">
        <f t="shared" si="31"/>
        <v>0</v>
      </c>
      <c r="AM159" s="60">
        <f>SUMIFS(Inventory!$L:$L,Inventory!$G:$G,6,Inventory!$J:$J,List!B159)</f>
        <v>0</v>
      </c>
      <c r="AN159" s="60">
        <f>SUMIFS(Receive!$L:$L,Receive!$C:$C,7,Receive!$J:$J,List!B159)</f>
        <v>0</v>
      </c>
      <c r="AO159" s="60">
        <f>SUMIFS(Delivery!$K:$K,Delivery!$C:$C,7,Delivery!$I:$I,List!B159)</f>
        <v>0</v>
      </c>
      <c r="AP159" s="60">
        <f t="shared" si="32"/>
        <v>0</v>
      </c>
      <c r="AQ159" s="60">
        <f>SUMIFS(Inventory!$L:$L,Inventory!$G:$G,7,Inventory!$J:$J,List!B159)</f>
        <v>0</v>
      </c>
      <c r="AR159" s="60">
        <f>SUMIFS(Receive!$L:$L,Receive!$C:$C,8,Receive!$J:$J,List!B159)</f>
        <v>0</v>
      </c>
      <c r="AS159" s="60">
        <f>SUMIFS(Delivery!$K:$K,Delivery!$C:$C,8,Delivery!$I:$I,List!B159)</f>
        <v>0</v>
      </c>
      <c r="AT159" s="60">
        <f t="shared" si="33"/>
        <v>0</v>
      </c>
      <c r="AU159" s="60">
        <f>SUMIFS(Inventory!$L:$L,Inventory!$G:$G,8,Inventory!$J:$J,List!B159)</f>
        <v>0</v>
      </c>
      <c r="AV159" s="60">
        <f>SUMIFS(Receive!$L:$L,Receive!$C:$C,9,Receive!$J:$J,List!B159)</f>
        <v>0</v>
      </c>
      <c r="AW159" s="60">
        <f>SUMIFS(Delivery!$K:$K,Delivery!$C:$C,9,Delivery!$I:$I,List!B159)</f>
        <v>0</v>
      </c>
      <c r="AX159" s="60">
        <f t="shared" si="34"/>
        <v>0</v>
      </c>
      <c r="AY159" s="60">
        <f>SUMIFS(Inventory!$L:$L,Inventory!$G:$G,9,Inventory!$J:$J,List!B159)</f>
        <v>0</v>
      </c>
      <c r="AZ159" s="60">
        <f>SUMIFS(Receive!$L:$L,Receive!$C:$C,10,Receive!$J:$J,List!B159)</f>
        <v>0</v>
      </c>
      <c r="BA159" s="60">
        <f>SUMIFS(Delivery!$K:$K,Delivery!$C:$C,10,Delivery!$I:$I,List!B159)</f>
        <v>0</v>
      </c>
      <c r="BB159" s="60">
        <f t="shared" si="35"/>
        <v>0</v>
      </c>
      <c r="BC159" s="60">
        <f>SUMIFS(Inventory!$L:$L,Inventory!$G:$G,10,Inventory!$J:$J,List!B159)</f>
        <v>0</v>
      </c>
      <c r="BD159" s="60">
        <f>SUMIFS(Receive!$L:$L,Receive!$C:$C,11,Receive!$J:$J,List!B159)</f>
        <v>0</v>
      </c>
      <c r="BE159" s="60">
        <f>SUMIFS(Delivery!$K:$K,Delivery!$C:$C,11,Delivery!$I:$I,List!B159)</f>
        <v>0</v>
      </c>
      <c r="BF159" s="60">
        <f t="shared" si="36"/>
        <v>0</v>
      </c>
      <c r="BG159" s="60">
        <f>SUMIFS(Inventory!$L:$L,Inventory!$G:$G,11,Inventory!$J:$J,List!B159)</f>
        <v>0</v>
      </c>
      <c r="BH159" s="60">
        <f>SUMIFS(Receive!$L:$L,Receive!$C:$C,12,Receive!$J:$J,List!B159)</f>
        <v>0</v>
      </c>
      <c r="BI159" s="60">
        <f>SUMIFS(Delivery!$K:$K,Delivery!$C:$C,12,Delivery!$I:$I,List!B159)</f>
        <v>0</v>
      </c>
      <c r="BJ159" s="60">
        <f t="shared" si="37"/>
        <v>0</v>
      </c>
      <c r="BK159" s="60">
        <f>SUMIFS(Inventory!$L:$L,Inventory!$G:$G,12,Inventory!$J:$J,List!B159)</f>
        <v>0</v>
      </c>
    </row>
    <row r="160" spans="1:63" x14ac:dyDescent="0.25">
      <c r="A160" s="56">
        <f t="shared" si="38"/>
        <v>159</v>
      </c>
      <c r="B160" s="56" t="s">
        <v>387</v>
      </c>
      <c r="C160" s="58" t="str">
        <f>IFERROR(VLOOKUP(B160,Config!$A:$B,2,0),"")</f>
        <v>Phích cắm, ổ cắm</v>
      </c>
      <c r="D160" s="64"/>
      <c r="E160" s="65">
        <f>D160/'Exchange rate'!$C$2</f>
        <v>0</v>
      </c>
      <c r="F160" s="58">
        <f>IFERROR(VLOOKUP(B160,Config!$A:$D,4,0),"")</f>
        <v>0</v>
      </c>
      <c r="G160" s="58">
        <f>IFERROR(VLOOKUP(B160,Config!$A:$E,5,0),"")</f>
        <v>0</v>
      </c>
      <c r="H160" s="58"/>
      <c r="I160" s="58">
        <v>1</v>
      </c>
      <c r="J160" s="58" t="str">
        <f>IFERROR(VLOOKUP(B160,Config!$A:$G,7,),"")</f>
        <v>Ea</v>
      </c>
      <c r="K160" s="56" t="s">
        <v>555</v>
      </c>
      <c r="L160" s="59"/>
      <c r="M160" s="56"/>
      <c r="N160" s="56"/>
      <c r="O160" s="60">
        <f>SUMIFS(Inventory!$L:$L,Inventory!$G:$G,2020.12,Inventory!$J:$J,List!B160)</f>
        <v>14</v>
      </c>
      <c r="P160" s="60">
        <f>SUMIFS(Receive!L:L,Receive!C:C,1,Receive!J:J,List!B160)</f>
        <v>0</v>
      </c>
      <c r="Q160" s="60">
        <f>SUMIFS(Delivery!K:K,Delivery!C:C,1,Delivery!I:I,List!B160)</f>
        <v>0</v>
      </c>
      <c r="R160" s="60">
        <f t="shared" si="26"/>
        <v>14</v>
      </c>
      <c r="S160" s="60">
        <f>SUMIFS(Inventory!$L:$L,Inventory!$G:$G,1,Inventory!$J:$J,List!B160)</f>
        <v>14</v>
      </c>
      <c r="T160" s="60">
        <f>SUMIFS(Receive!L:L,Receive!C:C,2,Receive!J:J,List!B160)</f>
        <v>0</v>
      </c>
      <c r="U160" s="60">
        <f>SUMIFS(Delivery!K:K,Delivery!C:C,2,Delivery!I:I,List!B160)</f>
        <v>0</v>
      </c>
      <c r="V160" s="60">
        <f t="shared" si="27"/>
        <v>14</v>
      </c>
      <c r="W160" s="60">
        <f>SUMIFS(Inventory!$L:$L,Inventory!$G:$G,2,Inventory!$J:$J,List!B160)</f>
        <v>14</v>
      </c>
      <c r="X160" s="60">
        <f>SUMIFS(Receive!L:L,Receive!C:C,3,Receive!J:J,List!B160)</f>
        <v>0</v>
      </c>
      <c r="Y160" s="60">
        <f>SUMIFS(Delivery!K:K,Delivery!C:C,3,Delivery!I:I,List!B160)</f>
        <v>0</v>
      </c>
      <c r="Z160" s="60">
        <f t="shared" si="28"/>
        <v>14</v>
      </c>
      <c r="AA160" s="60">
        <f>SUMIFS(Inventory!$L:$L,Inventory!$G:$G,3,Inventory!$J:$J,List!B160)</f>
        <v>14</v>
      </c>
      <c r="AB160" s="60">
        <f>SUMIFS(Receive!L:L,Receive!C:C,4,Receive!J:J,List!B160)</f>
        <v>0</v>
      </c>
      <c r="AC160" s="60">
        <f>SUMIFS(Delivery!K:K,Delivery!C:C,4,Delivery!I:I,List!B160)</f>
        <v>0</v>
      </c>
      <c r="AD160" s="60">
        <f t="shared" si="29"/>
        <v>14</v>
      </c>
      <c r="AE160" s="60">
        <f>SUMIFS(Inventory!$L:$L,Inventory!$G:$G,4,Inventory!$J:$J,List!B160)</f>
        <v>14</v>
      </c>
      <c r="AF160" s="60">
        <f>SUMIFS(Receive!$L:$L,Receive!$C:$C,5,Receive!$J:$J,List!B160)</f>
        <v>0</v>
      </c>
      <c r="AG160" s="60">
        <f>SUMIFS(Delivery!$K:$K,Delivery!$C:$C,5,Delivery!$I:$I,List!B160)</f>
        <v>0</v>
      </c>
      <c r="AH160" s="60">
        <f t="shared" si="30"/>
        <v>14</v>
      </c>
      <c r="AI160" s="60">
        <f>SUMIFS(Inventory!$L:$L,Inventory!$G:$G,5,Inventory!$J:$J,List!B160)</f>
        <v>14</v>
      </c>
      <c r="AJ160" s="60">
        <f>SUMIFS(Receive!$L:$L,Receive!$C:$C,6,Receive!$J:$J,List!B160)</f>
        <v>0</v>
      </c>
      <c r="AK160" s="60">
        <f>SUMIFS(Delivery!$K:$K,Delivery!$C:$C,6,Delivery!$I:$I,List!B160)</f>
        <v>0</v>
      </c>
      <c r="AL160" s="60">
        <f t="shared" si="31"/>
        <v>14</v>
      </c>
      <c r="AM160" s="60">
        <f>SUMIFS(Inventory!$L:$L,Inventory!$G:$G,6,Inventory!$J:$J,List!B160)</f>
        <v>0</v>
      </c>
      <c r="AN160" s="60">
        <f>SUMIFS(Receive!$L:$L,Receive!$C:$C,7,Receive!$J:$J,List!B160)</f>
        <v>0</v>
      </c>
      <c r="AO160" s="60">
        <f>SUMIFS(Delivery!$K:$K,Delivery!$C:$C,7,Delivery!$I:$I,List!B160)</f>
        <v>0</v>
      </c>
      <c r="AP160" s="60">
        <f t="shared" si="32"/>
        <v>14</v>
      </c>
      <c r="AQ160" s="60">
        <f>SUMIFS(Inventory!$L:$L,Inventory!$G:$G,7,Inventory!$J:$J,List!B160)</f>
        <v>0</v>
      </c>
      <c r="AR160" s="60">
        <f>SUMIFS(Receive!$L:$L,Receive!$C:$C,8,Receive!$J:$J,List!B160)</f>
        <v>0</v>
      </c>
      <c r="AS160" s="60">
        <f>SUMIFS(Delivery!$K:$K,Delivery!$C:$C,8,Delivery!$I:$I,List!B160)</f>
        <v>0</v>
      </c>
      <c r="AT160" s="60">
        <f t="shared" si="33"/>
        <v>14</v>
      </c>
      <c r="AU160" s="60">
        <f>SUMIFS(Inventory!$L:$L,Inventory!$G:$G,8,Inventory!$J:$J,List!B160)</f>
        <v>0</v>
      </c>
      <c r="AV160" s="60">
        <f>SUMIFS(Receive!$L:$L,Receive!$C:$C,9,Receive!$J:$J,List!B160)</f>
        <v>0</v>
      </c>
      <c r="AW160" s="60">
        <f>SUMIFS(Delivery!$K:$K,Delivery!$C:$C,9,Delivery!$I:$I,List!B160)</f>
        <v>0</v>
      </c>
      <c r="AX160" s="60">
        <f t="shared" si="34"/>
        <v>14</v>
      </c>
      <c r="AY160" s="60">
        <f>SUMIFS(Inventory!$L:$L,Inventory!$G:$G,9,Inventory!$J:$J,List!B160)</f>
        <v>0</v>
      </c>
      <c r="AZ160" s="60">
        <f>SUMIFS(Receive!$L:$L,Receive!$C:$C,10,Receive!$J:$J,List!B160)</f>
        <v>0</v>
      </c>
      <c r="BA160" s="60">
        <f>SUMIFS(Delivery!$K:$K,Delivery!$C:$C,10,Delivery!$I:$I,List!B160)</f>
        <v>0</v>
      </c>
      <c r="BB160" s="60">
        <f t="shared" si="35"/>
        <v>14</v>
      </c>
      <c r="BC160" s="60">
        <f>SUMIFS(Inventory!$L:$L,Inventory!$G:$G,10,Inventory!$J:$J,List!B160)</f>
        <v>0</v>
      </c>
      <c r="BD160" s="60">
        <f>SUMIFS(Receive!$L:$L,Receive!$C:$C,11,Receive!$J:$J,List!B160)</f>
        <v>0</v>
      </c>
      <c r="BE160" s="60">
        <f>SUMIFS(Delivery!$K:$K,Delivery!$C:$C,11,Delivery!$I:$I,List!B160)</f>
        <v>0</v>
      </c>
      <c r="BF160" s="60">
        <f t="shared" si="36"/>
        <v>14</v>
      </c>
      <c r="BG160" s="60">
        <f>SUMIFS(Inventory!$L:$L,Inventory!$G:$G,11,Inventory!$J:$J,List!B160)</f>
        <v>0</v>
      </c>
      <c r="BH160" s="60">
        <f>SUMIFS(Receive!$L:$L,Receive!$C:$C,12,Receive!$J:$J,List!B160)</f>
        <v>0</v>
      </c>
      <c r="BI160" s="60">
        <f>SUMIFS(Delivery!$K:$K,Delivery!$C:$C,12,Delivery!$I:$I,List!B160)</f>
        <v>0</v>
      </c>
      <c r="BJ160" s="60">
        <f t="shared" si="37"/>
        <v>14</v>
      </c>
      <c r="BK160" s="60">
        <f>SUMIFS(Inventory!$L:$L,Inventory!$G:$G,12,Inventory!$J:$J,List!B160)</f>
        <v>0</v>
      </c>
    </row>
    <row r="161" spans="1:63" x14ac:dyDescent="0.25">
      <c r="A161" s="56">
        <f t="shared" si="38"/>
        <v>160</v>
      </c>
      <c r="B161" s="56" t="s">
        <v>393</v>
      </c>
      <c r="C161" s="58" t="str">
        <f>IFERROR(VLOOKUP(B161,Config!$A:$B,2,0),"")</f>
        <v>Vòng đeo tay chống tĩnh điện</v>
      </c>
      <c r="D161" s="64">
        <v>10500</v>
      </c>
      <c r="E161" s="65">
        <f>D161/'Exchange rate'!$C$2</f>
        <v>0.45289581584652266</v>
      </c>
      <c r="F161" s="58" t="str">
        <f>IFERROR(VLOOKUP(B161,Config!$A:$D,4,0),"")</f>
        <v>Toàn Thịnh</v>
      </c>
      <c r="G161" s="58" t="str">
        <f>IFERROR(VLOOKUP(B161,Config!$A:$E,5,0),"")</f>
        <v>Toàn Thịnh</v>
      </c>
      <c r="H161" s="58"/>
      <c r="I161" s="58">
        <v>1</v>
      </c>
      <c r="J161" s="58" t="str">
        <f>IFERROR(VLOOKUP(B161,Config!$A:$G,7,),"")</f>
        <v>Ea</v>
      </c>
      <c r="K161" s="56" t="s">
        <v>555</v>
      </c>
      <c r="L161" s="59"/>
      <c r="M161" s="56"/>
      <c r="N161" s="56"/>
      <c r="O161" s="60">
        <f>SUMIFS(Inventory!$L:$L,Inventory!$G:$G,2020.12,Inventory!$J:$J,List!B161)</f>
        <v>11</v>
      </c>
      <c r="P161" s="60">
        <f>SUMIFS(Receive!L:L,Receive!C:C,1,Receive!J:J,List!B161)</f>
        <v>0</v>
      </c>
      <c r="Q161" s="60">
        <f>SUMIFS(Delivery!K:K,Delivery!C:C,1,Delivery!I:I,List!B161)</f>
        <v>8</v>
      </c>
      <c r="R161" s="60">
        <f t="shared" si="26"/>
        <v>3</v>
      </c>
      <c r="S161" s="60">
        <f>SUMIFS(Inventory!$L:$L,Inventory!$G:$G,1,Inventory!$J:$J,List!B161)</f>
        <v>3</v>
      </c>
      <c r="T161" s="60">
        <f>SUMIFS(Receive!L:L,Receive!C:C,2,Receive!J:J,List!B161)</f>
        <v>30</v>
      </c>
      <c r="U161" s="60">
        <f>SUMIFS(Delivery!K:K,Delivery!C:C,2,Delivery!I:I,List!B161)</f>
        <v>0</v>
      </c>
      <c r="V161" s="60">
        <f t="shared" si="27"/>
        <v>33</v>
      </c>
      <c r="W161" s="60">
        <f>SUMIFS(Inventory!$L:$L,Inventory!$G:$G,2,Inventory!$J:$J,List!B161)</f>
        <v>33</v>
      </c>
      <c r="X161" s="60">
        <f>SUMIFS(Receive!L:L,Receive!C:C,3,Receive!J:J,List!B161)</f>
        <v>0</v>
      </c>
      <c r="Y161" s="60">
        <f>SUMIFS(Delivery!K:K,Delivery!C:C,3,Delivery!I:I,List!B161)</f>
        <v>0</v>
      </c>
      <c r="Z161" s="60">
        <f t="shared" si="28"/>
        <v>33</v>
      </c>
      <c r="AA161" s="60">
        <f>SUMIFS(Inventory!$L:$L,Inventory!$G:$G,3,Inventory!$J:$J,List!B161)</f>
        <v>33</v>
      </c>
      <c r="AB161" s="60">
        <f>SUMIFS(Receive!L:L,Receive!C:C,4,Receive!J:J,List!B161)</f>
        <v>0</v>
      </c>
      <c r="AC161" s="60">
        <f>SUMIFS(Delivery!K:K,Delivery!C:C,4,Delivery!I:I,List!B161)</f>
        <v>0</v>
      </c>
      <c r="AD161" s="60">
        <f t="shared" si="29"/>
        <v>33</v>
      </c>
      <c r="AE161" s="60">
        <f>SUMIFS(Inventory!$L:$L,Inventory!$G:$G,4,Inventory!$J:$J,List!B161)</f>
        <v>33</v>
      </c>
      <c r="AF161" s="60">
        <f>SUMIFS(Receive!$L:$L,Receive!$C:$C,5,Receive!$J:$J,List!B161)</f>
        <v>0</v>
      </c>
      <c r="AG161" s="60">
        <f>SUMIFS(Delivery!$K:$K,Delivery!$C:$C,5,Delivery!$I:$I,List!B161)</f>
        <v>1</v>
      </c>
      <c r="AH161" s="60">
        <f t="shared" si="30"/>
        <v>32</v>
      </c>
      <c r="AI161" s="60">
        <f>SUMIFS(Inventory!$L:$L,Inventory!$G:$G,5,Inventory!$J:$J,List!B161)</f>
        <v>32</v>
      </c>
      <c r="AJ161" s="60">
        <f>SUMIFS(Receive!$L:$L,Receive!$C:$C,6,Receive!$J:$J,List!B161)</f>
        <v>0</v>
      </c>
      <c r="AK161" s="60">
        <f>SUMIFS(Delivery!$K:$K,Delivery!$C:$C,6,Delivery!$I:$I,List!B161)</f>
        <v>0</v>
      </c>
      <c r="AL161" s="60">
        <f t="shared" si="31"/>
        <v>32</v>
      </c>
      <c r="AM161" s="60">
        <f>SUMIFS(Inventory!$L:$L,Inventory!$G:$G,6,Inventory!$J:$J,List!B161)</f>
        <v>0</v>
      </c>
      <c r="AN161" s="60">
        <f>SUMIFS(Receive!$L:$L,Receive!$C:$C,7,Receive!$J:$J,List!B161)</f>
        <v>0</v>
      </c>
      <c r="AO161" s="60">
        <f>SUMIFS(Delivery!$K:$K,Delivery!$C:$C,7,Delivery!$I:$I,List!B161)</f>
        <v>0</v>
      </c>
      <c r="AP161" s="60">
        <f t="shared" si="32"/>
        <v>32</v>
      </c>
      <c r="AQ161" s="60">
        <f>SUMIFS(Inventory!$L:$L,Inventory!$G:$G,7,Inventory!$J:$J,List!B161)</f>
        <v>0</v>
      </c>
      <c r="AR161" s="60">
        <f>SUMIFS(Receive!$L:$L,Receive!$C:$C,8,Receive!$J:$J,List!B161)</f>
        <v>0</v>
      </c>
      <c r="AS161" s="60">
        <f>SUMIFS(Delivery!$K:$K,Delivery!$C:$C,8,Delivery!$I:$I,List!B161)</f>
        <v>0</v>
      </c>
      <c r="AT161" s="60">
        <f t="shared" si="33"/>
        <v>32</v>
      </c>
      <c r="AU161" s="60">
        <f>SUMIFS(Inventory!$L:$L,Inventory!$G:$G,8,Inventory!$J:$J,List!B161)</f>
        <v>0</v>
      </c>
      <c r="AV161" s="60">
        <f>SUMIFS(Receive!$L:$L,Receive!$C:$C,9,Receive!$J:$J,List!B161)</f>
        <v>0</v>
      </c>
      <c r="AW161" s="60">
        <f>SUMIFS(Delivery!$K:$K,Delivery!$C:$C,9,Delivery!$I:$I,List!B161)</f>
        <v>0</v>
      </c>
      <c r="AX161" s="60">
        <f t="shared" si="34"/>
        <v>32</v>
      </c>
      <c r="AY161" s="60">
        <f>SUMIFS(Inventory!$L:$L,Inventory!$G:$G,9,Inventory!$J:$J,List!B161)</f>
        <v>0</v>
      </c>
      <c r="AZ161" s="60">
        <f>SUMIFS(Receive!$L:$L,Receive!$C:$C,10,Receive!$J:$J,List!B161)</f>
        <v>0</v>
      </c>
      <c r="BA161" s="60">
        <f>SUMIFS(Delivery!$K:$K,Delivery!$C:$C,10,Delivery!$I:$I,List!B161)</f>
        <v>0</v>
      </c>
      <c r="BB161" s="60">
        <f t="shared" si="35"/>
        <v>32</v>
      </c>
      <c r="BC161" s="60">
        <f>SUMIFS(Inventory!$L:$L,Inventory!$G:$G,10,Inventory!$J:$J,List!B161)</f>
        <v>0</v>
      </c>
      <c r="BD161" s="60">
        <f>SUMIFS(Receive!$L:$L,Receive!$C:$C,11,Receive!$J:$J,List!B161)</f>
        <v>0</v>
      </c>
      <c r="BE161" s="60">
        <f>SUMIFS(Delivery!$K:$K,Delivery!$C:$C,11,Delivery!$I:$I,List!B161)</f>
        <v>0</v>
      </c>
      <c r="BF161" s="60">
        <f t="shared" si="36"/>
        <v>32</v>
      </c>
      <c r="BG161" s="60">
        <f>SUMIFS(Inventory!$L:$L,Inventory!$G:$G,11,Inventory!$J:$J,List!B161)</f>
        <v>0</v>
      </c>
      <c r="BH161" s="60">
        <f>SUMIFS(Receive!$L:$L,Receive!$C:$C,12,Receive!$J:$J,List!B161)</f>
        <v>0</v>
      </c>
      <c r="BI161" s="60">
        <f>SUMIFS(Delivery!$K:$K,Delivery!$C:$C,12,Delivery!$I:$I,List!B161)</f>
        <v>0</v>
      </c>
      <c r="BJ161" s="60">
        <f t="shared" si="37"/>
        <v>32</v>
      </c>
      <c r="BK161" s="60">
        <f>SUMIFS(Inventory!$L:$L,Inventory!$G:$G,12,Inventory!$J:$J,List!B161)</f>
        <v>0</v>
      </c>
    </row>
    <row r="162" spans="1:63" x14ac:dyDescent="0.25">
      <c r="A162" s="56">
        <f t="shared" si="38"/>
        <v>161</v>
      </c>
      <c r="B162" s="56" t="s">
        <v>394</v>
      </c>
      <c r="C162" s="58" t="str">
        <f>IFERROR(VLOOKUP(B162,Config!$A:$B,2,0),"")</f>
        <v>Dây tiếp địa</v>
      </c>
      <c r="D162" s="64"/>
      <c r="E162" s="65">
        <f>D162/'Exchange rate'!$C$2</f>
        <v>0</v>
      </c>
      <c r="F162" s="58">
        <f>IFERROR(VLOOKUP(B162,Config!$A:$D,4,0),"")</f>
        <v>0</v>
      </c>
      <c r="G162" s="58">
        <f>IFERROR(VLOOKUP(B162,Config!$A:$E,5,0),"")</f>
        <v>0</v>
      </c>
      <c r="H162" s="58"/>
      <c r="I162" s="58">
        <v>1</v>
      </c>
      <c r="J162" s="58" t="str">
        <f>IFERROR(VLOOKUP(B162,Config!$A:$G,7,),"")</f>
        <v>Ea</v>
      </c>
      <c r="K162" s="56" t="s">
        <v>555</v>
      </c>
      <c r="L162" s="59"/>
      <c r="M162" s="56"/>
      <c r="N162" s="56"/>
      <c r="O162" s="60">
        <f>SUMIFS(Inventory!$L:$L,Inventory!$G:$G,2020.12,Inventory!$J:$J,List!B162)</f>
        <v>43</v>
      </c>
      <c r="P162" s="60">
        <f>SUMIFS(Receive!L:L,Receive!C:C,1,Receive!J:J,List!B162)</f>
        <v>0</v>
      </c>
      <c r="Q162" s="60">
        <f>SUMIFS(Delivery!K:K,Delivery!C:C,1,Delivery!I:I,List!B162)</f>
        <v>7</v>
      </c>
      <c r="R162" s="60">
        <f t="shared" si="26"/>
        <v>36</v>
      </c>
      <c r="S162" s="60">
        <f>SUMIFS(Inventory!$L:$L,Inventory!$G:$G,1,Inventory!$J:$J,List!B162)</f>
        <v>36</v>
      </c>
      <c r="T162" s="60">
        <f>SUMIFS(Receive!L:L,Receive!C:C,2,Receive!J:J,List!B162)</f>
        <v>0</v>
      </c>
      <c r="U162" s="60">
        <f>SUMIFS(Delivery!K:K,Delivery!C:C,2,Delivery!I:I,List!B162)</f>
        <v>0</v>
      </c>
      <c r="V162" s="60">
        <f t="shared" si="27"/>
        <v>36</v>
      </c>
      <c r="W162" s="60">
        <f>SUMIFS(Inventory!$L:$L,Inventory!$G:$G,2,Inventory!$J:$J,List!B162)</f>
        <v>36</v>
      </c>
      <c r="X162" s="60">
        <f>SUMIFS(Receive!L:L,Receive!C:C,3,Receive!J:J,List!B162)</f>
        <v>0</v>
      </c>
      <c r="Y162" s="60">
        <f>SUMIFS(Delivery!K:K,Delivery!C:C,3,Delivery!I:I,List!B162)</f>
        <v>0</v>
      </c>
      <c r="Z162" s="60">
        <f t="shared" si="28"/>
        <v>36</v>
      </c>
      <c r="AA162" s="60">
        <f>SUMIFS(Inventory!$L:$L,Inventory!$G:$G,3,Inventory!$J:$J,List!B162)</f>
        <v>36</v>
      </c>
      <c r="AB162" s="60">
        <f>SUMIFS(Receive!L:L,Receive!C:C,4,Receive!J:J,List!B162)</f>
        <v>0</v>
      </c>
      <c r="AC162" s="60">
        <f>SUMIFS(Delivery!K:K,Delivery!C:C,4,Delivery!I:I,List!B162)</f>
        <v>0</v>
      </c>
      <c r="AD162" s="60">
        <f t="shared" si="29"/>
        <v>36</v>
      </c>
      <c r="AE162" s="60">
        <f>SUMIFS(Inventory!$L:$L,Inventory!$G:$G,4,Inventory!$J:$J,List!B162)</f>
        <v>36</v>
      </c>
      <c r="AF162" s="60">
        <f>SUMIFS(Receive!$L:$L,Receive!$C:$C,5,Receive!$J:$J,List!B162)</f>
        <v>0</v>
      </c>
      <c r="AG162" s="60">
        <f>SUMIFS(Delivery!$K:$K,Delivery!$C:$C,5,Delivery!$I:$I,List!B162)</f>
        <v>6</v>
      </c>
      <c r="AH162" s="60">
        <f t="shared" si="30"/>
        <v>30</v>
      </c>
      <c r="AI162" s="60">
        <f>SUMIFS(Inventory!$L:$L,Inventory!$G:$G,5,Inventory!$J:$J,List!B162)</f>
        <v>30</v>
      </c>
      <c r="AJ162" s="60">
        <f>SUMIFS(Receive!$L:$L,Receive!$C:$C,6,Receive!$J:$J,List!B162)</f>
        <v>0</v>
      </c>
      <c r="AK162" s="60">
        <f>SUMIFS(Delivery!$K:$K,Delivery!$C:$C,6,Delivery!$I:$I,List!B162)</f>
        <v>0</v>
      </c>
      <c r="AL162" s="60">
        <f t="shared" si="31"/>
        <v>30</v>
      </c>
      <c r="AM162" s="60">
        <f>SUMIFS(Inventory!$L:$L,Inventory!$G:$G,6,Inventory!$J:$J,List!B162)</f>
        <v>0</v>
      </c>
      <c r="AN162" s="60">
        <f>SUMIFS(Receive!$L:$L,Receive!$C:$C,7,Receive!$J:$J,List!B162)</f>
        <v>0</v>
      </c>
      <c r="AO162" s="60">
        <f>SUMIFS(Delivery!$K:$K,Delivery!$C:$C,7,Delivery!$I:$I,List!B162)</f>
        <v>0</v>
      </c>
      <c r="AP162" s="60">
        <f t="shared" si="32"/>
        <v>30</v>
      </c>
      <c r="AQ162" s="60">
        <f>SUMIFS(Inventory!$L:$L,Inventory!$G:$G,7,Inventory!$J:$J,List!B162)</f>
        <v>0</v>
      </c>
      <c r="AR162" s="60">
        <f>SUMIFS(Receive!$L:$L,Receive!$C:$C,8,Receive!$J:$J,List!B162)</f>
        <v>0</v>
      </c>
      <c r="AS162" s="60">
        <f>SUMIFS(Delivery!$K:$K,Delivery!$C:$C,8,Delivery!$I:$I,List!B162)</f>
        <v>0</v>
      </c>
      <c r="AT162" s="60">
        <f t="shared" si="33"/>
        <v>30</v>
      </c>
      <c r="AU162" s="60">
        <f>SUMIFS(Inventory!$L:$L,Inventory!$G:$G,8,Inventory!$J:$J,List!B162)</f>
        <v>0</v>
      </c>
      <c r="AV162" s="60">
        <f>SUMIFS(Receive!$L:$L,Receive!$C:$C,9,Receive!$J:$J,List!B162)</f>
        <v>0</v>
      </c>
      <c r="AW162" s="60">
        <f>SUMIFS(Delivery!$K:$K,Delivery!$C:$C,9,Delivery!$I:$I,List!B162)</f>
        <v>0</v>
      </c>
      <c r="AX162" s="60">
        <f t="shared" si="34"/>
        <v>30</v>
      </c>
      <c r="AY162" s="60">
        <f>SUMIFS(Inventory!$L:$L,Inventory!$G:$G,9,Inventory!$J:$J,List!B162)</f>
        <v>0</v>
      </c>
      <c r="AZ162" s="60">
        <f>SUMIFS(Receive!$L:$L,Receive!$C:$C,10,Receive!$J:$J,List!B162)</f>
        <v>0</v>
      </c>
      <c r="BA162" s="60">
        <f>SUMIFS(Delivery!$K:$K,Delivery!$C:$C,10,Delivery!$I:$I,List!B162)</f>
        <v>0</v>
      </c>
      <c r="BB162" s="60">
        <f t="shared" si="35"/>
        <v>30</v>
      </c>
      <c r="BC162" s="60">
        <f>SUMIFS(Inventory!$L:$L,Inventory!$G:$G,10,Inventory!$J:$J,List!B162)</f>
        <v>0</v>
      </c>
      <c r="BD162" s="60">
        <f>SUMIFS(Receive!$L:$L,Receive!$C:$C,11,Receive!$J:$J,List!B162)</f>
        <v>0</v>
      </c>
      <c r="BE162" s="60">
        <f>SUMIFS(Delivery!$K:$K,Delivery!$C:$C,11,Delivery!$I:$I,List!B162)</f>
        <v>0</v>
      </c>
      <c r="BF162" s="60">
        <f t="shared" si="36"/>
        <v>30</v>
      </c>
      <c r="BG162" s="60">
        <f>SUMIFS(Inventory!$L:$L,Inventory!$G:$G,11,Inventory!$J:$J,List!B162)</f>
        <v>0</v>
      </c>
      <c r="BH162" s="60">
        <f>SUMIFS(Receive!$L:$L,Receive!$C:$C,12,Receive!$J:$J,List!B162)</f>
        <v>0</v>
      </c>
      <c r="BI162" s="60">
        <f>SUMIFS(Delivery!$K:$K,Delivery!$C:$C,12,Delivery!$I:$I,List!B162)</f>
        <v>0</v>
      </c>
      <c r="BJ162" s="60">
        <f t="shared" si="37"/>
        <v>30</v>
      </c>
      <c r="BK162" s="60">
        <f>SUMIFS(Inventory!$L:$L,Inventory!$G:$G,12,Inventory!$J:$J,List!B162)</f>
        <v>0</v>
      </c>
    </row>
    <row r="163" spans="1:63" x14ac:dyDescent="0.25">
      <c r="A163" s="56">
        <f t="shared" si="38"/>
        <v>162</v>
      </c>
      <c r="B163" s="56" t="s">
        <v>395</v>
      </c>
      <c r="C163" s="58" t="str">
        <f>IFERROR(VLOOKUP(B163,Config!$A:$B,2,0),"")</f>
        <v>Dây tín hiệu</v>
      </c>
      <c r="D163" s="64"/>
      <c r="E163" s="65">
        <f>D163/'Exchange rate'!$C$2</f>
        <v>0</v>
      </c>
      <c r="F163" s="58">
        <f>IFERROR(VLOOKUP(B163,Config!$A:$D,4,0),"")</f>
        <v>0</v>
      </c>
      <c r="G163" s="58">
        <f>IFERROR(VLOOKUP(B163,Config!$A:$E,5,0),"")</f>
        <v>0</v>
      </c>
      <c r="H163" s="58"/>
      <c r="I163" s="58"/>
      <c r="J163" s="58">
        <f>IFERROR(VLOOKUP(B163,Config!$A:$G,7,),"")</f>
        <v>0</v>
      </c>
      <c r="K163" s="56" t="s">
        <v>555</v>
      </c>
      <c r="L163" s="59"/>
      <c r="M163" s="56"/>
      <c r="N163" s="56"/>
      <c r="O163" s="60">
        <f>SUMIFS(Inventory!$L:$L,Inventory!$G:$G,2020.12,Inventory!$J:$J,List!B163)</f>
        <v>0</v>
      </c>
      <c r="P163" s="60">
        <f>SUMIFS(Receive!L:L,Receive!C:C,1,Receive!J:J,List!B163)</f>
        <v>0</v>
      </c>
      <c r="Q163" s="60">
        <f>SUMIFS(Delivery!K:K,Delivery!C:C,1,Delivery!I:I,List!B163)</f>
        <v>0</v>
      </c>
      <c r="R163" s="60">
        <f t="shared" si="26"/>
        <v>0</v>
      </c>
      <c r="S163" s="60">
        <f>SUMIFS(Inventory!$L:$L,Inventory!$G:$G,1,Inventory!$J:$J,List!B163)</f>
        <v>0</v>
      </c>
      <c r="T163" s="60">
        <f>SUMIFS(Receive!L:L,Receive!C:C,2,Receive!J:J,List!B163)</f>
        <v>0</v>
      </c>
      <c r="U163" s="60">
        <f>SUMIFS(Delivery!K:K,Delivery!C:C,2,Delivery!I:I,List!B163)</f>
        <v>0</v>
      </c>
      <c r="V163" s="60">
        <f t="shared" si="27"/>
        <v>0</v>
      </c>
      <c r="W163" s="60">
        <f>SUMIFS(Inventory!$L:$L,Inventory!$G:$G,2,Inventory!$J:$J,List!B163)</f>
        <v>0</v>
      </c>
      <c r="X163" s="60">
        <f>SUMIFS(Receive!L:L,Receive!C:C,3,Receive!J:J,List!B163)</f>
        <v>0</v>
      </c>
      <c r="Y163" s="60">
        <f>SUMIFS(Delivery!K:K,Delivery!C:C,3,Delivery!I:I,List!B163)</f>
        <v>0</v>
      </c>
      <c r="Z163" s="60">
        <f t="shared" si="28"/>
        <v>0</v>
      </c>
      <c r="AA163" s="60">
        <f>SUMIFS(Inventory!$L:$L,Inventory!$G:$G,3,Inventory!$J:$J,List!B163)</f>
        <v>0</v>
      </c>
      <c r="AB163" s="60">
        <f>SUMIFS(Receive!L:L,Receive!C:C,4,Receive!J:J,List!B163)</f>
        <v>0</v>
      </c>
      <c r="AC163" s="60">
        <f>SUMIFS(Delivery!K:K,Delivery!C:C,4,Delivery!I:I,List!B163)</f>
        <v>0</v>
      </c>
      <c r="AD163" s="60">
        <f t="shared" si="29"/>
        <v>0</v>
      </c>
      <c r="AE163" s="60">
        <f>SUMIFS(Inventory!$L:$L,Inventory!$G:$G,4,Inventory!$J:$J,List!B163)</f>
        <v>0</v>
      </c>
      <c r="AF163" s="60">
        <f>SUMIFS(Receive!$L:$L,Receive!$C:$C,5,Receive!$J:$J,List!B163)</f>
        <v>0</v>
      </c>
      <c r="AG163" s="60">
        <f>SUMIFS(Delivery!$K:$K,Delivery!$C:$C,5,Delivery!$I:$I,List!B163)</f>
        <v>0</v>
      </c>
      <c r="AH163" s="60">
        <f t="shared" si="30"/>
        <v>0</v>
      </c>
      <c r="AI163" s="60">
        <f>SUMIFS(Inventory!$L:$L,Inventory!$G:$G,5,Inventory!$J:$J,List!B163)</f>
        <v>0</v>
      </c>
      <c r="AJ163" s="60">
        <f>SUMIFS(Receive!$L:$L,Receive!$C:$C,6,Receive!$J:$J,List!B163)</f>
        <v>0</v>
      </c>
      <c r="AK163" s="60">
        <f>SUMIFS(Delivery!$K:$K,Delivery!$C:$C,6,Delivery!$I:$I,List!B163)</f>
        <v>0</v>
      </c>
      <c r="AL163" s="60">
        <f t="shared" si="31"/>
        <v>0</v>
      </c>
      <c r="AM163" s="60">
        <f>SUMIFS(Inventory!$L:$L,Inventory!$G:$G,6,Inventory!$J:$J,List!B163)</f>
        <v>0</v>
      </c>
      <c r="AN163" s="60">
        <f>SUMIFS(Receive!$L:$L,Receive!$C:$C,7,Receive!$J:$J,List!B163)</f>
        <v>0</v>
      </c>
      <c r="AO163" s="60">
        <f>SUMIFS(Delivery!$K:$K,Delivery!$C:$C,7,Delivery!$I:$I,List!B163)</f>
        <v>0</v>
      </c>
      <c r="AP163" s="60">
        <f t="shared" si="32"/>
        <v>0</v>
      </c>
      <c r="AQ163" s="60">
        <f>SUMIFS(Inventory!$L:$L,Inventory!$G:$G,7,Inventory!$J:$J,List!B163)</f>
        <v>0</v>
      </c>
      <c r="AR163" s="60">
        <f>SUMIFS(Receive!$L:$L,Receive!$C:$C,8,Receive!$J:$J,List!B163)</f>
        <v>0</v>
      </c>
      <c r="AS163" s="60">
        <f>SUMIFS(Delivery!$K:$K,Delivery!$C:$C,8,Delivery!$I:$I,List!B163)</f>
        <v>0</v>
      </c>
      <c r="AT163" s="60">
        <f t="shared" si="33"/>
        <v>0</v>
      </c>
      <c r="AU163" s="60">
        <f>SUMIFS(Inventory!$L:$L,Inventory!$G:$G,8,Inventory!$J:$J,List!B163)</f>
        <v>0</v>
      </c>
      <c r="AV163" s="60">
        <f>SUMIFS(Receive!$L:$L,Receive!$C:$C,9,Receive!$J:$J,List!B163)</f>
        <v>0</v>
      </c>
      <c r="AW163" s="60">
        <f>SUMIFS(Delivery!$K:$K,Delivery!$C:$C,9,Delivery!$I:$I,List!B163)</f>
        <v>0</v>
      </c>
      <c r="AX163" s="60">
        <f t="shared" si="34"/>
        <v>0</v>
      </c>
      <c r="AY163" s="60">
        <f>SUMIFS(Inventory!$L:$L,Inventory!$G:$G,9,Inventory!$J:$J,List!B163)</f>
        <v>0</v>
      </c>
      <c r="AZ163" s="60">
        <f>SUMIFS(Receive!$L:$L,Receive!$C:$C,10,Receive!$J:$J,List!B163)</f>
        <v>0</v>
      </c>
      <c r="BA163" s="60">
        <f>SUMIFS(Delivery!$K:$K,Delivery!$C:$C,10,Delivery!$I:$I,List!B163)</f>
        <v>0</v>
      </c>
      <c r="BB163" s="60">
        <f t="shared" si="35"/>
        <v>0</v>
      </c>
      <c r="BC163" s="60">
        <f>SUMIFS(Inventory!$L:$L,Inventory!$G:$G,10,Inventory!$J:$J,List!B163)</f>
        <v>0</v>
      </c>
      <c r="BD163" s="60">
        <f>SUMIFS(Receive!$L:$L,Receive!$C:$C,11,Receive!$J:$J,List!B163)</f>
        <v>0</v>
      </c>
      <c r="BE163" s="60">
        <f>SUMIFS(Delivery!$K:$K,Delivery!$C:$C,11,Delivery!$I:$I,List!B163)</f>
        <v>0</v>
      </c>
      <c r="BF163" s="60">
        <f t="shared" si="36"/>
        <v>0</v>
      </c>
      <c r="BG163" s="60">
        <f>SUMIFS(Inventory!$L:$L,Inventory!$G:$G,11,Inventory!$J:$J,List!B163)</f>
        <v>0</v>
      </c>
      <c r="BH163" s="60">
        <f>SUMIFS(Receive!$L:$L,Receive!$C:$C,12,Receive!$J:$J,List!B163)</f>
        <v>0</v>
      </c>
      <c r="BI163" s="60">
        <f>SUMIFS(Delivery!$K:$K,Delivery!$C:$C,12,Delivery!$I:$I,List!B163)</f>
        <v>0</v>
      </c>
      <c r="BJ163" s="60">
        <f t="shared" si="37"/>
        <v>0</v>
      </c>
      <c r="BK163" s="60">
        <f>SUMIFS(Inventory!$L:$L,Inventory!$G:$G,12,Inventory!$J:$J,List!B163)</f>
        <v>0</v>
      </c>
    </row>
    <row r="164" spans="1:63" x14ac:dyDescent="0.25">
      <c r="A164" s="56">
        <f t="shared" si="38"/>
        <v>163</v>
      </c>
      <c r="B164" s="56" t="s">
        <v>396</v>
      </c>
      <c r="C164" s="58" t="str">
        <f>IFERROR(VLOOKUP(B164,Config!$A:$B,2,0),"")</f>
        <v>Dây điện loại nhỏ</v>
      </c>
      <c r="D164" s="64"/>
      <c r="E164" s="65">
        <f>D164/'Exchange rate'!$C$2</f>
        <v>0</v>
      </c>
      <c r="F164" s="58">
        <f>IFERROR(VLOOKUP(B164,Config!$A:$D,4,0),"")</f>
        <v>0</v>
      </c>
      <c r="G164" s="58">
        <f>IFERROR(VLOOKUP(B164,Config!$A:$E,5,0),"")</f>
        <v>0</v>
      </c>
      <c r="H164" s="58"/>
      <c r="I164" s="58"/>
      <c r="J164" s="58">
        <f>IFERROR(VLOOKUP(B164,Config!$A:$G,7,),"")</f>
        <v>0</v>
      </c>
      <c r="K164" s="56" t="s">
        <v>555</v>
      </c>
      <c r="L164" s="59"/>
      <c r="M164" s="56"/>
      <c r="N164" s="56"/>
      <c r="O164" s="60">
        <f>SUMIFS(Inventory!$L:$L,Inventory!$G:$G,2020.12,Inventory!$J:$J,List!B164)</f>
        <v>0</v>
      </c>
      <c r="P164" s="60">
        <f>SUMIFS(Receive!L:L,Receive!C:C,1,Receive!J:J,List!B164)</f>
        <v>0</v>
      </c>
      <c r="Q164" s="60">
        <f>SUMIFS(Delivery!K:K,Delivery!C:C,1,Delivery!I:I,List!B164)</f>
        <v>0</v>
      </c>
      <c r="R164" s="60">
        <f t="shared" si="26"/>
        <v>0</v>
      </c>
      <c r="S164" s="60">
        <f>SUMIFS(Inventory!$L:$L,Inventory!$G:$G,1,Inventory!$J:$J,List!B164)</f>
        <v>0</v>
      </c>
      <c r="T164" s="60">
        <f>SUMIFS(Receive!L:L,Receive!C:C,2,Receive!J:J,List!B164)</f>
        <v>0</v>
      </c>
      <c r="U164" s="60">
        <f>SUMIFS(Delivery!K:K,Delivery!C:C,2,Delivery!I:I,List!B164)</f>
        <v>0</v>
      </c>
      <c r="V164" s="60">
        <f t="shared" si="27"/>
        <v>0</v>
      </c>
      <c r="W164" s="60">
        <f>SUMIFS(Inventory!$L:$L,Inventory!$G:$G,2,Inventory!$J:$J,List!B164)</f>
        <v>0</v>
      </c>
      <c r="X164" s="60">
        <f>SUMIFS(Receive!L:L,Receive!C:C,3,Receive!J:J,List!B164)</f>
        <v>0</v>
      </c>
      <c r="Y164" s="60">
        <f>SUMIFS(Delivery!K:K,Delivery!C:C,3,Delivery!I:I,List!B164)</f>
        <v>0</v>
      </c>
      <c r="Z164" s="60">
        <f t="shared" si="28"/>
        <v>0</v>
      </c>
      <c r="AA164" s="60">
        <f>SUMIFS(Inventory!$L:$L,Inventory!$G:$G,3,Inventory!$J:$J,List!B164)</f>
        <v>0</v>
      </c>
      <c r="AB164" s="60">
        <f>SUMIFS(Receive!L:L,Receive!C:C,4,Receive!J:J,List!B164)</f>
        <v>0</v>
      </c>
      <c r="AC164" s="60">
        <f>SUMIFS(Delivery!K:K,Delivery!C:C,4,Delivery!I:I,List!B164)</f>
        <v>0</v>
      </c>
      <c r="AD164" s="60">
        <f t="shared" si="29"/>
        <v>0</v>
      </c>
      <c r="AE164" s="60">
        <f>SUMIFS(Inventory!$L:$L,Inventory!$G:$G,4,Inventory!$J:$J,List!B164)</f>
        <v>0</v>
      </c>
      <c r="AF164" s="60">
        <f>SUMIFS(Receive!$L:$L,Receive!$C:$C,5,Receive!$J:$J,List!B164)</f>
        <v>0</v>
      </c>
      <c r="AG164" s="60">
        <f>SUMIFS(Delivery!$K:$K,Delivery!$C:$C,5,Delivery!$I:$I,List!B164)</f>
        <v>0</v>
      </c>
      <c r="AH164" s="60">
        <f t="shared" si="30"/>
        <v>0</v>
      </c>
      <c r="AI164" s="60">
        <f>SUMIFS(Inventory!$L:$L,Inventory!$G:$G,5,Inventory!$J:$J,List!B164)</f>
        <v>0</v>
      </c>
      <c r="AJ164" s="60">
        <f>SUMIFS(Receive!$L:$L,Receive!$C:$C,6,Receive!$J:$J,List!B164)</f>
        <v>0</v>
      </c>
      <c r="AK164" s="60">
        <f>SUMIFS(Delivery!$K:$K,Delivery!$C:$C,6,Delivery!$I:$I,List!B164)</f>
        <v>0</v>
      </c>
      <c r="AL164" s="60">
        <f t="shared" si="31"/>
        <v>0</v>
      </c>
      <c r="AM164" s="60">
        <f>SUMIFS(Inventory!$L:$L,Inventory!$G:$G,6,Inventory!$J:$J,List!B164)</f>
        <v>0</v>
      </c>
      <c r="AN164" s="60">
        <f>SUMIFS(Receive!$L:$L,Receive!$C:$C,7,Receive!$J:$J,List!B164)</f>
        <v>0</v>
      </c>
      <c r="AO164" s="60">
        <f>SUMIFS(Delivery!$K:$K,Delivery!$C:$C,7,Delivery!$I:$I,List!B164)</f>
        <v>0</v>
      </c>
      <c r="AP164" s="60">
        <f t="shared" si="32"/>
        <v>0</v>
      </c>
      <c r="AQ164" s="60">
        <f>SUMIFS(Inventory!$L:$L,Inventory!$G:$G,7,Inventory!$J:$J,List!B164)</f>
        <v>0</v>
      </c>
      <c r="AR164" s="60">
        <f>SUMIFS(Receive!$L:$L,Receive!$C:$C,8,Receive!$J:$J,List!B164)</f>
        <v>0</v>
      </c>
      <c r="AS164" s="60">
        <f>SUMIFS(Delivery!$K:$K,Delivery!$C:$C,8,Delivery!$I:$I,List!B164)</f>
        <v>0</v>
      </c>
      <c r="AT164" s="60">
        <f t="shared" si="33"/>
        <v>0</v>
      </c>
      <c r="AU164" s="60">
        <f>SUMIFS(Inventory!$L:$L,Inventory!$G:$G,8,Inventory!$J:$J,List!B164)</f>
        <v>0</v>
      </c>
      <c r="AV164" s="60">
        <f>SUMIFS(Receive!$L:$L,Receive!$C:$C,9,Receive!$J:$J,List!B164)</f>
        <v>0</v>
      </c>
      <c r="AW164" s="60">
        <f>SUMIFS(Delivery!$K:$K,Delivery!$C:$C,9,Delivery!$I:$I,List!B164)</f>
        <v>0</v>
      </c>
      <c r="AX164" s="60">
        <f t="shared" si="34"/>
        <v>0</v>
      </c>
      <c r="AY164" s="60">
        <f>SUMIFS(Inventory!$L:$L,Inventory!$G:$G,9,Inventory!$J:$J,List!B164)</f>
        <v>0</v>
      </c>
      <c r="AZ164" s="60">
        <f>SUMIFS(Receive!$L:$L,Receive!$C:$C,10,Receive!$J:$J,List!B164)</f>
        <v>0</v>
      </c>
      <c r="BA164" s="60">
        <f>SUMIFS(Delivery!$K:$K,Delivery!$C:$C,10,Delivery!$I:$I,List!B164)</f>
        <v>0</v>
      </c>
      <c r="BB164" s="60">
        <f t="shared" si="35"/>
        <v>0</v>
      </c>
      <c r="BC164" s="60">
        <f>SUMIFS(Inventory!$L:$L,Inventory!$G:$G,10,Inventory!$J:$J,List!B164)</f>
        <v>0</v>
      </c>
      <c r="BD164" s="60">
        <f>SUMIFS(Receive!$L:$L,Receive!$C:$C,11,Receive!$J:$J,List!B164)</f>
        <v>0</v>
      </c>
      <c r="BE164" s="60">
        <f>SUMIFS(Delivery!$K:$K,Delivery!$C:$C,11,Delivery!$I:$I,List!B164)</f>
        <v>0</v>
      </c>
      <c r="BF164" s="60">
        <f t="shared" si="36"/>
        <v>0</v>
      </c>
      <c r="BG164" s="60">
        <f>SUMIFS(Inventory!$L:$L,Inventory!$G:$G,11,Inventory!$J:$J,List!B164)</f>
        <v>0</v>
      </c>
      <c r="BH164" s="60">
        <f>SUMIFS(Receive!$L:$L,Receive!$C:$C,12,Receive!$J:$J,List!B164)</f>
        <v>0</v>
      </c>
      <c r="BI164" s="60">
        <f>SUMIFS(Delivery!$K:$K,Delivery!$C:$C,12,Delivery!$I:$I,List!B164)</f>
        <v>0</v>
      </c>
      <c r="BJ164" s="60">
        <f t="shared" si="37"/>
        <v>0</v>
      </c>
      <c r="BK164" s="60">
        <f>SUMIFS(Inventory!$L:$L,Inventory!$G:$G,12,Inventory!$J:$J,List!B164)</f>
        <v>0</v>
      </c>
    </row>
    <row r="165" spans="1:63" x14ac:dyDescent="0.25">
      <c r="A165" s="56">
        <f t="shared" si="38"/>
        <v>164</v>
      </c>
      <c r="B165" s="56" t="s">
        <v>399</v>
      </c>
      <c r="C165" s="58" t="str">
        <f>IFERROR(VLOOKUP(B165,Config!$A:$B,2,0),"")</f>
        <v>Dây điện loại to</v>
      </c>
      <c r="D165" s="64"/>
      <c r="E165" s="65">
        <f>D165/'Exchange rate'!$C$2</f>
        <v>0</v>
      </c>
      <c r="F165" s="58">
        <f>IFERROR(VLOOKUP(B165,Config!$A:$D,4,0),"")</f>
        <v>0</v>
      </c>
      <c r="G165" s="58">
        <f>IFERROR(VLOOKUP(B165,Config!$A:$E,5,0),"")</f>
        <v>0</v>
      </c>
      <c r="H165" s="58"/>
      <c r="I165" s="58"/>
      <c r="J165" s="58">
        <f>IFERROR(VLOOKUP(B165,Config!$A:$G,7,),"")</f>
        <v>0</v>
      </c>
      <c r="K165" s="56" t="s">
        <v>555</v>
      </c>
      <c r="L165" s="59"/>
      <c r="M165" s="56"/>
      <c r="N165" s="56"/>
      <c r="O165" s="60">
        <f>SUMIFS(Inventory!$L:$L,Inventory!$G:$G,2020.12,Inventory!$J:$J,List!B165)</f>
        <v>0</v>
      </c>
      <c r="P165" s="60">
        <f>SUMIFS(Receive!L:L,Receive!C:C,1,Receive!J:J,List!B165)</f>
        <v>0</v>
      </c>
      <c r="Q165" s="60">
        <f>SUMIFS(Delivery!K:K,Delivery!C:C,1,Delivery!I:I,List!B165)</f>
        <v>0</v>
      </c>
      <c r="R165" s="60">
        <f t="shared" si="26"/>
        <v>0</v>
      </c>
      <c r="S165" s="60">
        <f>SUMIFS(Inventory!$L:$L,Inventory!$G:$G,1,Inventory!$J:$J,List!B165)</f>
        <v>0</v>
      </c>
      <c r="T165" s="60">
        <f>SUMIFS(Receive!L:L,Receive!C:C,2,Receive!J:J,List!B165)</f>
        <v>0</v>
      </c>
      <c r="U165" s="60">
        <f>SUMIFS(Delivery!K:K,Delivery!C:C,2,Delivery!I:I,List!B165)</f>
        <v>0</v>
      </c>
      <c r="V165" s="60">
        <f t="shared" si="27"/>
        <v>0</v>
      </c>
      <c r="W165" s="60">
        <f>SUMIFS(Inventory!$L:$L,Inventory!$G:$G,2,Inventory!$J:$J,List!B165)</f>
        <v>0</v>
      </c>
      <c r="X165" s="60">
        <f>SUMIFS(Receive!L:L,Receive!C:C,3,Receive!J:J,List!B165)</f>
        <v>0</v>
      </c>
      <c r="Y165" s="60">
        <f>SUMIFS(Delivery!K:K,Delivery!C:C,3,Delivery!I:I,List!B165)</f>
        <v>0</v>
      </c>
      <c r="Z165" s="60">
        <f t="shared" si="28"/>
        <v>0</v>
      </c>
      <c r="AA165" s="60">
        <f>SUMIFS(Inventory!$L:$L,Inventory!$G:$G,3,Inventory!$J:$J,List!B165)</f>
        <v>0</v>
      </c>
      <c r="AB165" s="60">
        <f>SUMIFS(Receive!L:L,Receive!C:C,4,Receive!J:J,List!B165)</f>
        <v>0</v>
      </c>
      <c r="AC165" s="60">
        <f>SUMIFS(Delivery!K:K,Delivery!C:C,4,Delivery!I:I,List!B165)</f>
        <v>0</v>
      </c>
      <c r="AD165" s="60">
        <f t="shared" si="29"/>
        <v>0</v>
      </c>
      <c r="AE165" s="60">
        <f>SUMIFS(Inventory!$L:$L,Inventory!$G:$G,4,Inventory!$J:$J,List!B165)</f>
        <v>0</v>
      </c>
      <c r="AF165" s="60">
        <f>SUMIFS(Receive!$L:$L,Receive!$C:$C,5,Receive!$J:$J,List!B165)</f>
        <v>0</v>
      </c>
      <c r="AG165" s="60">
        <f>SUMIFS(Delivery!$K:$K,Delivery!$C:$C,5,Delivery!$I:$I,List!B165)</f>
        <v>0</v>
      </c>
      <c r="AH165" s="60">
        <f t="shared" si="30"/>
        <v>0</v>
      </c>
      <c r="AI165" s="60">
        <f>SUMIFS(Inventory!$L:$L,Inventory!$G:$G,5,Inventory!$J:$J,List!B165)</f>
        <v>0</v>
      </c>
      <c r="AJ165" s="60">
        <f>SUMIFS(Receive!$L:$L,Receive!$C:$C,6,Receive!$J:$J,List!B165)</f>
        <v>0</v>
      </c>
      <c r="AK165" s="60">
        <f>SUMIFS(Delivery!$K:$K,Delivery!$C:$C,6,Delivery!$I:$I,List!B165)</f>
        <v>0</v>
      </c>
      <c r="AL165" s="60">
        <f t="shared" si="31"/>
        <v>0</v>
      </c>
      <c r="AM165" s="60">
        <f>SUMIFS(Inventory!$L:$L,Inventory!$G:$G,6,Inventory!$J:$J,List!B165)</f>
        <v>0</v>
      </c>
      <c r="AN165" s="60">
        <f>SUMIFS(Receive!$L:$L,Receive!$C:$C,7,Receive!$J:$J,List!B165)</f>
        <v>0</v>
      </c>
      <c r="AO165" s="60">
        <f>SUMIFS(Delivery!$K:$K,Delivery!$C:$C,7,Delivery!$I:$I,List!B165)</f>
        <v>0</v>
      </c>
      <c r="AP165" s="60">
        <f t="shared" si="32"/>
        <v>0</v>
      </c>
      <c r="AQ165" s="60">
        <f>SUMIFS(Inventory!$L:$L,Inventory!$G:$G,7,Inventory!$J:$J,List!B165)</f>
        <v>0</v>
      </c>
      <c r="AR165" s="60">
        <f>SUMIFS(Receive!$L:$L,Receive!$C:$C,8,Receive!$J:$J,List!B165)</f>
        <v>0</v>
      </c>
      <c r="AS165" s="60">
        <f>SUMIFS(Delivery!$K:$K,Delivery!$C:$C,8,Delivery!$I:$I,List!B165)</f>
        <v>0</v>
      </c>
      <c r="AT165" s="60">
        <f t="shared" si="33"/>
        <v>0</v>
      </c>
      <c r="AU165" s="60">
        <f>SUMIFS(Inventory!$L:$L,Inventory!$G:$G,8,Inventory!$J:$J,List!B165)</f>
        <v>0</v>
      </c>
      <c r="AV165" s="60">
        <f>SUMIFS(Receive!$L:$L,Receive!$C:$C,9,Receive!$J:$J,List!B165)</f>
        <v>0</v>
      </c>
      <c r="AW165" s="60">
        <f>SUMIFS(Delivery!$K:$K,Delivery!$C:$C,9,Delivery!$I:$I,List!B165)</f>
        <v>0</v>
      </c>
      <c r="AX165" s="60">
        <f t="shared" si="34"/>
        <v>0</v>
      </c>
      <c r="AY165" s="60">
        <f>SUMIFS(Inventory!$L:$L,Inventory!$G:$G,9,Inventory!$J:$J,List!B165)</f>
        <v>0</v>
      </c>
      <c r="AZ165" s="60">
        <f>SUMIFS(Receive!$L:$L,Receive!$C:$C,10,Receive!$J:$J,List!B165)</f>
        <v>0</v>
      </c>
      <c r="BA165" s="60">
        <f>SUMIFS(Delivery!$K:$K,Delivery!$C:$C,10,Delivery!$I:$I,List!B165)</f>
        <v>0</v>
      </c>
      <c r="BB165" s="60">
        <f t="shared" si="35"/>
        <v>0</v>
      </c>
      <c r="BC165" s="60">
        <f>SUMIFS(Inventory!$L:$L,Inventory!$G:$G,10,Inventory!$J:$J,List!B165)</f>
        <v>0</v>
      </c>
      <c r="BD165" s="60">
        <f>SUMIFS(Receive!$L:$L,Receive!$C:$C,11,Receive!$J:$J,List!B165)</f>
        <v>0</v>
      </c>
      <c r="BE165" s="60">
        <f>SUMIFS(Delivery!$K:$K,Delivery!$C:$C,11,Delivery!$I:$I,List!B165)</f>
        <v>0</v>
      </c>
      <c r="BF165" s="60">
        <f t="shared" si="36"/>
        <v>0</v>
      </c>
      <c r="BG165" s="60">
        <f>SUMIFS(Inventory!$L:$L,Inventory!$G:$G,11,Inventory!$J:$J,List!B165)</f>
        <v>0</v>
      </c>
      <c r="BH165" s="60">
        <f>SUMIFS(Receive!$L:$L,Receive!$C:$C,12,Receive!$J:$J,List!B165)</f>
        <v>0</v>
      </c>
      <c r="BI165" s="60">
        <f>SUMIFS(Delivery!$K:$K,Delivery!$C:$C,12,Delivery!$I:$I,List!B165)</f>
        <v>0</v>
      </c>
      <c r="BJ165" s="60">
        <f t="shared" si="37"/>
        <v>0</v>
      </c>
      <c r="BK165" s="60">
        <f>SUMIFS(Inventory!$L:$L,Inventory!$G:$G,12,Inventory!$J:$J,List!B165)</f>
        <v>0</v>
      </c>
    </row>
    <row r="166" spans="1:63" x14ac:dyDescent="0.25">
      <c r="A166" s="56">
        <f t="shared" si="38"/>
        <v>165</v>
      </c>
      <c r="B166" s="56" t="s">
        <v>400</v>
      </c>
      <c r="C166" s="58" t="str">
        <f>IFERROR(VLOOKUP(B166,Config!$A:$B,2,0),"")</f>
        <v>Bàn phím</v>
      </c>
      <c r="D166" s="64"/>
      <c r="E166" s="65">
        <f>D166/'Exchange rate'!$C$2</f>
        <v>0</v>
      </c>
      <c r="F166" s="58">
        <f>IFERROR(VLOOKUP(B166,Config!$A:$D,4,0),"")</f>
        <v>0</v>
      </c>
      <c r="G166" s="58">
        <f>IFERROR(VLOOKUP(B166,Config!$A:$E,5,0),"")</f>
        <v>0</v>
      </c>
      <c r="H166" s="58"/>
      <c r="I166" s="58">
        <v>1</v>
      </c>
      <c r="J166" s="58" t="str">
        <f>IFERROR(VLOOKUP(B166,Config!$A:$G,7,),"")</f>
        <v>Ea</v>
      </c>
      <c r="K166" s="56" t="s">
        <v>555</v>
      </c>
      <c r="L166" s="59"/>
      <c r="M166" s="56"/>
      <c r="N166" s="56"/>
      <c r="O166" s="60">
        <f>SUMIFS(Inventory!$L:$L,Inventory!$G:$G,2020.12,Inventory!$J:$J,List!B166)</f>
        <v>15</v>
      </c>
      <c r="P166" s="60">
        <f>SUMIFS(Receive!L:L,Receive!C:C,1,Receive!J:J,List!B166)</f>
        <v>0</v>
      </c>
      <c r="Q166" s="60">
        <f>SUMIFS(Delivery!K:K,Delivery!C:C,1,Delivery!I:I,List!B166)</f>
        <v>0</v>
      </c>
      <c r="R166" s="60">
        <f t="shared" si="26"/>
        <v>15</v>
      </c>
      <c r="S166" s="60">
        <f>SUMIFS(Inventory!$L:$L,Inventory!$G:$G,1,Inventory!$J:$J,List!B166)</f>
        <v>15</v>
      </c>
      <c r="T166" s="60">
        <f>SUMIFS(Receive!L:L,Receive!C:C,2,Receive!J:J,List!B166)</f>
        <v>0</v>
      </c>
      <c r="U166" s="60">
        <f>SUMIFS(Delivery!K:K,Delivery!C:C,2,Delivery!I:I,List!B166)</f>
        <v>0</v>
      </c>
      <c r="V166" s="60">
        <f t="shared" si="27"/>
        <v>15</v>
      </c>
      <c r="W166" s="60">
        <f>SUMIFS(Inventory!$L:$L,Inventory!$G:$G,2,Inventory!$J:$J,List!B166)</f>
        <v>15</v>
      </c>
      <c r="X166" s="60">
        <f>SUMIFS(Receive!L:L,Receive!C:C,3,Receive!J:J,List!B166)</f>
        <v>0</v>
      </c>
      <c r="Y166" s="60">
        <f>SUMIFS(Delivery!K:K,Delivery!C:C,3,Delivery!I:I,List!B166)</f>
        <v>0</v>
      </c>
      <c r="Z166" s="60">
        <f t="shared" si="28"/>
        <v>15</v>
      </c>
      <c r="AA166" s="60">
        <f>SUMIFS(Inventory!$L:$L,Inventory!$G:$G,3,Inventory!$J:$J,List!B166)</f>
        <v>15</v>
      </c>
      <c r="AB166" s="60">
        <f>SUMIFS(Receive!L:L,Receive!C:C,4,Receive!J:J,List!B166)</f>
        <v>0</v>
      </c>
      <c r="AC166" s="60">
        <f>SUMIFS(Delivery!K:K,Delivery!C:C,4,Delivery!I:I,List!B166)</f>
        <v>0</v>
      </c>
      <c r="AD166" s="60">
        <f t="shared" si="29"/>
        <v>15</v>
      </c>
      <c r="AE166" s="60">
        <f>SUMIFS(Inventory!$L:$L,Inventory!$G:$G,4,Inventory!$J:$J,List!B166)</f>
        <v>15</v>
      </c>
      <c r="AF166" s="60">
        <f>SUMIFS(Receive!$L:$L,Receive!$C:$C,5,Receive!$J:$J,List!B166)</f>
        <v>0</v>
      </c>
      <c r="AG166" s="60">
        <f>SUMIFS(Delivery!$K:$K,Delivery!$C:$C,5,Delivery!$I:$I,List!B166)</f>
        <v>0</v>
      </c>
      <c r="AH166" s="60">
        <f t="shared" si="30"/>
        <v>15</v>
      </c>
      <c r="AI166" s="60">
        <f>SUMIFS(Inventory!$L:$L,Inventory!$G:$G,5,Inventory!$J:$J,List!B166)</f>
        <v>15</v>
      </c>
      <c r="AJ166" s="60">
        <f>SUMIFS(Receive!$L:$L,Receive!$C:$C,6,Receive!$J:$J,List!B166)</f>
        <v>0</v>
      </c>
      <c r="AK166" s="60">
        <f>SUMIFS(Delivery!$K:$K,Delivery!$C:$C,6,Delivery!$I:$I,List!B166)</f>
        <v>0</v>
      </c>
      <c r="AL166" s="60">
        <f t="shared" si="31"/>
        <v>15</v>
      </c>
      <c r="AM166" s="60">
        <f>SUMIFS(Inventory!$L:$L,Inventory!$G:$G,6,Inventory!$J:$J,List!B166)</f>
        <v>0</v>
      </c>
      <c r="AN166" s="60">
        <f>SUMIFS(Receive!$L:$L,Receive!$C:$C,7,Receive!$J:$J,List!B166)</f>
        <v>0</v>
      </c>
      <c r="AO166" s="60">
        <f>SUMIFS(Delivery!$K:$K,Delivery!$C:$C,7,Delivery!$I:$I,List!B166)</f>
        <v>0</v>
      </c>
      <c r="AP166" s="60">
        <f t="shared" si="32"/>
        <v>15</v>
      </c>
      <c r="AQ166" s="60">
        <f>SUMIFS(Inventory!$L:$L,Inventory!$G:$G,7,Inventory!$J:$J,List!B166)</f>
        <v>0</v>
      </c>
      <c r="AR166" s="60">
        <f>SUMIFS(Receive!$L:$L,Receive!$C:$C,8,Receive!$J:$J,List!B166)</f>
        <v>0</v>
      </c>
      <c r="AS166" s="60">
        <f>SUMIFS(Delivery!$K:$K,Delivery!$C:$C,8,Delivery!$I:$I,List!B166)</f>
        <v>0</v>
      </c>
      <c r="AT166" s="60">
        <f t="shared" si="33"/>
        <v>15</v>
      </c>
      <c r="AU166" s="60">
        <f>SUMIFS(Inventory!$L:$L,Inventory!$G:$G,8,Inventory!$J:$J,List!B166)</f>
        <v>0</v>
      </c>
      <c r="AV166" s="60">
        <f>SUMIFS(Receive!$L:$L,Receive!$C:$C,9,Receive!$J:$J,List!B166)</f>
        <v>0</v>
      </c>
      <c r="AW166" s="60">
        <f>SUMIFS(Delivery!$K:$K,Delivery!$C:$C,9,Delivery!$I:$I,List!B166)</f>
        <v>0</v>
      </c>
      <c r="AX166" s="60">
        <f t="shared" si="34"/>
        <v>15</v>
      </c>
      <c r="AY166" s="60">
        <f>SUMIFS(Inventory!$L:$L,Inventory!$G:$G,9,Inventory!$J:$J,List!B166)</f>
        <v>0</v>
      </c>
      <c r="AZ166" s="60">
        <f>SUMIFS(Receive!$L:$L,Receive!$C:$C,10,Receive!$J:$J,List!B166)</f>
        <v>0</v>
      </c>
      <c r="BA166" s="60">
        <f>SUMIFS(Delivery!$K:$K,Delivery!$C:$C,10,Delivery!$I:$I,List!B166)</f>
        <v>0</v>
      </c>
      <c r="BB166" s="60">
        <f t="shared" si="35"/>
        <v>15</v>
      </c>
      <c r="BC166" s="60">
        <f>SUMIFS(Inventory!$L:$L,Inventory!$G:$G,10,Inventory!$J:$J,List!B166)</f>
        <v>0</v>
      </c>
      <c r="BD166" s="60">
        <f>SUMIFS(Receive!$L:$L,Receive!$C:$C,11,Receive!$J:$J,List!B166)</f>
        <v>0</v>
      </c>
      <c r="BE166" s="60">
        <f>SUMIFS(Delivery!$K:$K,Delivery!$C:$C,11,Delivery!$I:$I,List!B166)</f>
        <v>0</v>
      </c>
      <c r="BF166" s="60">
        <f t="shared" si="36"/>
        <v>15</v>
      </c>
      <c r="BG166" s="60">
        <f>SUMIFS(Inventory!$L:$L,Inventory!$G:$G,11,Inventory!$J:$J,List!B166)</f>
        <v>0</v>
      </c>
      <c r="BH166" s="60">
        <f>SUMIFS(Receive!$L:$L,Receive!$C:$C,12,Receive!$J:$J,List!B166)</f>
        <v>0</v>
      </c>
      <c r="BI166" s="60">
        <f>SUMIFS(Delivery!$K:$K,Delivery!$C:$C,12,Delivery!$I:$I,List!B166)</f>
        <v>0</v>
      </c>
      <c r="BJ166" s="60">
        <f t="shared" si="37"/>
        <v>15</v>
      </c>
      <c r="BK166" s="60">
        <f>SUMIFS(Inventory!$L:$L,Inventory!$G:$G,12,Inventory!$J:$J,List!B166)</f>
        <v>0</v>
      </c>
    </row>
    <row r="167" spans="1:63" x14ac:dyDescent="0.25">
      <c r="A167" s="56">
        <f t="shared" si="38"/>
        <v>166</v>
      </c>
      <c r="B167" s="56" t="s">
        <v>401</v>
      </c>
      <c r="C167" s="58" t="str">
        <f>IFERROR(VLOOKUP(B167,Config!$A:$B,2,0),"")</f>
        <v>Chuột</v>
      </c>
      <c r="D167" s="64"/>
      <c r="E167" s="65">
        <f>D167/'Exchange rate'!$C$2</f>
        <v>0</v>
      </c>
      <c r="F167" s="58">
        <f>IFERROR(VLOOKUP(B167,Config!$A:$D,4,0),"")</f>
        <v>0</v>
      </c>
      <c r="G167" s="58">
        <f>IFERROR(VLOOKUP(B167,Config!$A:$E,5,0),"")</f>
        <v>0</v>
      </c>
      <c r="H167" s="58"/>
      <c r="I167" s="58">
        <v>1</v>
      </c>
      <c r="J167" s="58" t="str">
        <f>IFERROR(VLOOKUP(B167,Config!$A:$G,7,),"")</f>
        <v>Ea</v>
      </c>
      <c r="K167" s="56" t="s">
        <v>555</v>
      </c>
      <c r="L167" s="59"/>
      <c r="M167" s="56"/>
      <c r="N167" s="56"/>
      <c r="O167" s="60">
        <f>SUMIFS(Inventory!$L:$L,Inventory!$G:$G,2020.12,Inventory!$J:$J,List!B167)</f>
        <v>9</v>
      </c>
      <c r="P167" s="60">
        <f>SUMIFS(Receive!L:L,Receive!C:C,1,Receive!J:J,List!B167)</f>
        <v>0</v>
      </c>
      <c r="Q167" s="60">
        <f>SUMIFS(Delivery!K:K,Delivery!C:C,1,Delivery!I:I,List!B167)</f>
        <v>0</v>
      </c>
      <c r="R167" s="60">
        <f t="shared" si="26"/>
        <v>9</v>
      </c>
      <c r="S167" s="60">
        <f>SUMIFS(Inventory!$L:$L,Inventory!$G:$G,1,Inventory!$J:$J,List!B167)</f>
        <v>9</v>
      </c>
      <c r="T167" s="60">
        <f>SUMIFS(Receive!L:L,Receive!C:C,2,Receive!J:J,List!B167)</f>
        <v>0</v>
      </c>
      <c r="U167" s="60">
        <f>SUMIFS(Delivery!K:K,Delivery!C:C,2,Delivery!I:I,List!B167)</f>
        <v>0</v>
      </c>
      <c r="V167" s="60">
        <f t="shared" si="27"/>
        <v>9</v>
      </c>
      <c r="W167" s="60">
        <f>SUMIFS(Inventory!$L:$L,Inventory!$G:$G,2,Inventory!$J:$J,List!B167)</f>
        <v>9</v>
      </c>
      <c r="X167" s="60">
        <f>SUMIFS(Receive!L:L,Receive!C:C,3,Receive!J:J,List!B167)</f>
        <v>0</v>
      </c>
      <c r="Y167" s="60">
        <f>SUMIFS(Delivery!K:K,Delivery!C:C,3,Delivery!I:I,List!B167)</f>
        <v>0</v>
      </c>
      <c r="Z167" s="60">
        <f t="shared" si="28"/>
        <v>9</v>
      </c>
      <c r="AA167" s="60">
        <f>SUMIFS(Inventory!$L:$L,Inventory!$G:$G,3,Inventory!$J:$J,List!B167)</f>
        <v>9</v>
      </c>
      <c r="AB167" s="60">
        <f>SUMIFS(Receive!L:L,Receive!C:C,4,Receive!J:J,List!B167)</f>
        <v>0</v>
      </c>
      <c r="AC167" s="60">
        <f>SUMIFS(Delivery!K:K,Delivery!C:C,4,Delivery!I:I,List!B167)</f>
        <v>0</v>
      </c>
      <c r="AD167" s="60">
        <f t="shared" si="29"/>
        <v>9</v>
      </c>
      <c r="AE167" s="60">
        <f>SUMIFS(Inventory!$L:$L,Inventory!$G:$G,4,Inventory!$J:$J,List!B167)</f>
        <v>9</v>
      </c>
      <c r="AF167" s="60">
        <f>SUMIFS(Receive!$L:$L,Receive!$C:$C,5,Receive!$J:$J,List!B167)</f>
        <v>0</v>
      </c>
      <c r="AG167" s="60">
        <f>SUMIFS(Delivery!$K:$K,Delivery!$C:$C,5,Delivery!$I:$I,List!B167)</f>
        <v>0</v>
      </c>
      <c r="AH167" s="60">
        <f t="shared" si="30"/>
        <v>9</v>
      </c>
      <c r="AI167" s="60">
        <f>SUMIFS(Inventory!$L:$L,Inventory!$G:$G,5,Inventory!$J:$J,List!B167)</f>
        <v>9</v>
      </c>
      <c r="AJ167" s="60">
        <f>SUMIFS(Receive!$L:$L,Receive!$C:$C,6,Receive!$J:$J,List!B167)</f>
        <v>0</v>
      </c>
      <c r="AK167" s="60">
        <f>SUMIFS(Delivery!$K:$K,Delivery!$C:$C,6,Delivery!$I:$I,List!B167)</f>
        <v>0</v>
      </c>
      <c r="AL167" s="60">
        <f t="shared" si="31"/>
        <v>9</v>
      </c>
      <c r="AM167" s="60">
        <f>SUMIFS(Inventory!$L:$L,Inventory!$G:$G,6,Inventory!$J:$J,List!B167)</f>
        <v>0</v>
      </c>
      <c r="AN167" s="60">
        <f>SUMIFS(Receive!$L:$L,Receive!$C:$C,7,Receive!$J:$J,List!B167)</f>
        <v>0</v>
      </c>
      <c r="AO167" s="60">
        <f>SUMIFS(Delivery!$K:$K,Delivery!$C:$C,7,Delivery!$I:$I,List!B167)</f>
        <v>0</v>
      </c>
      <c r="AP167" s="60">
        <f t="shared" si="32"/>
        <v>9</v>
      </c>
      <c r="AQ167" s="60">
        <f>SUMIFS(Inventory!$L:$L,Inventory!$G:$G,7,Inventory!$J:$J,List!B167)</f>
        <v>0</v>
      </c>
      <c r="AR167" s="60">
        <f>SUMIFS(Receive!$L:$L,Receive!$C:$C,8,Receive!$J:$J,List!B167)</f>
        <v>0</v>
      </c>
      <c r="AS167" s="60">
        <f>SUMIFS(Delivery!$K:$K,Delivery!$C:$C,8,Delivery!$I:$I,List!B167)</f>
        <v>0</v>
      </c>
      <c r="AT167" s="60">
        <f t="shared" si="33"/>
        <v>9</v>
      </c>
      <c r="AU167" s="60">
        <f>SUMIFS(Inventory!$L:$L,Inventory!$G:$G,8,Inventory!$J:$J,List!B167)</f>
        <v>0</v>
      </c>
      <c r="AV167" s="60">
        <f>SUMIFS(Receive!$L:$L,Receive!$C:$C,9,Receive!$J:$J,List!B167)</f>
        <v>0</v>
      </c>
      <c r="AW167" s="60">
        <f>SUMIFS(Delivery!$K:$K,Delivery!$C:$C,9,Delivery!$I:$I,List!B167)</f>
        <v>0</v>
      </c>
      <c r="AX167" s="60">
        <f t="shared" si="34"/>
        <v>9</v>
      </c>
      <c r="AY167" s="60">
        <f>SUMIFS(Inventory!$L:$L,Inventory!$G:$G,9,Inventory!$J:$J,List!B167)</f>
        <v>0</v>
      </c>
      <c r="AZ167" s="60">
        <f>SUMIFS(Receive!$L:$L,Receive!$C:$C,10,Receive!$J:$J,List!B167)</f>
        <v>0</v>
      </c>
      <c r="BA167" s="60">
        <f>SUMIFS(Delivery!$K:$K,Delivery!$C:$C,10,Delivery!$I:$I,List!B167)</f>
        <v>0</v>
      </c>
      <c r="BB167" s="60">
        <f t="shared" si="35"/>
        <v>9</v>
      </c>
      <c r="BC167" s="60">
        <f>SUMIFS(Inventory!$L:$L,Inventory!$G:$G,10,Inventory!$J:$J,List!B167)</f>
        <v>0</v>
      </c>
      <c r="BD167" s="60">
        <f>SUMIFS(Receive!$L:$L,Receive!$C:$C,11,Receive!$J:$J,List!B167)</f>
        <v>0</v>
      </c>
      <c r="BE167" s="60">
        <f>SUMIFS(Delivery!$K:$K,Delivery!$C:$C,11,Delivery!$I:$I,List!B167)</f>
        <v>0</v>
      </c>
      <c r="BF167" s="60">
        <f t="shared" si="36"/>
        <v>9</v>
      </c>
      <c r="BG167" s="60">
        <f>SUMIFS(Inventory!$L:$L,Inventory!$G:$G,11,Inventory!$J:$J,List!B167)</f>
        <v>0</v>
      </c>
      <c r="BH167" s="60">
        <f>SUMIFS(Receive!$L:$L,Receive!$C:$C,12,Receive!$J:$J,List!B167)</f>
        <v>0</v>
      </c>
      <c r="BI167" s="60">
        <f>SUMIFS(Delivery!$K:$K,Delivery!$C:$C,12,Delivery!$I:$I,List!B167)</f>
        <v>0</v>
      </c>
      <c r="BJ167" s="60">
        <f t="shared" si="37"/>
        <v>9</v>
      </c>
      <c r="BK167" s="60">
        <f>SUMIFS(Inventory!$L:$L,Inventory!$G:$G,12,Inventory!$J:$J,List!B167)</f>
        <v>0</v>
      </c>
    </row>
    <row r="168" spans="1:63" x14ac:dyDescent="0.25">
      <c r="A168" s="56">
        <f t="shared" si="38"/>
        <v>167</v>
      </c>
      <c r="B168" s="56" t="s">
        <v>402</v>
      </c>
      <c r="C168" s="58" t="str">
        <f>IFERROR(VLOOKUP(B168,Config!$A:$B,2,0),"")</f>
        <v>Dây belt dẹt conveyor</v>
      </c>
      <c r="D168" s="64"/>
      <c r="E168" s="65">
        <f>D168/'Exchange rate'!$C$2</f>
        <v>0</v>
      </c>
      <c r="F168" s="58">
        <f>IFERROR(VLOOKUP(B168,Config!$A:$D,4,0),"")</f>
        <v>0</v>
      </c>
      <c r="G168" s="58">
        <f>IFERROR(VLOOKUP(B168,Config!$A:$E,5,0),"")</f>
        <v>0</v>
      </c>
      <c r="H168" s="58"/>
      <c r="I168" s="58"/>
      <c r="J168" s="58">
        <f>IFERROR(VLOOKUP(B168,Config!$A:$G,7,),"")</f>
        <v>0</v>
      </c>
      <c r="K168" s="56" t="s">
        <v>555</v>
      </c>
      <c r="L168" s="59"/>
      <c r="M168" s="56"/>
      <c r="N168" s="56"/>
      <c r="O168" s="60">
        <f>SUMIFS(Inventory!$L:$L,Inventory!$G:$G,2020.12,Inventory!$J:$J,List!B168)</f>
        <v>0</v>
      </c>
      <c r="P168" s="60">
        <f>SUMIFS(Receive!L:L,Receive!C:C,1,Receive!J:J,List!B168)</f>
        <v>0</v>
      </c>
      <c r="Q168" s="60">
        <f>SUMIFS(Delivery!K:K,Delivery!C:C,1,Delivery!I:I,List!B168)</f>
        <v>0</v>
      </c>
      <c r="R168" s="60">
        <f t="shared" si="26"/>
        <v>0</v>
      </c>
      <c r="S168" s="60">
        <f>SUMIFS(Inventory!$L:$L,Inventory!$G:$G,1,Inventory!$J:$J,List!B168)</f>
        <v>0</v>
      </c>
      <c r="T168" s="60">
        <f>SUMIFS(Receive!L:L,Receive!C:C,2,Receive!J:J,List!B168)</f>
        <v>0</v>
      </c>
      <c r="U168" s="60">
        <f>SUMIFS(Delivery!K:K,Delivery!C:C,2,Delivery!I:I,List!B168)</f>
        <v>0</v>
      </c>
      <c r="V168" s="60">
        <f t="shared" si="27"/>
        <v>0</v>
      </c>
      <c r="W168" s="60">
        <f>SUMIFS(Inventory!$L:$L,Inventory!$G:$G,2,Inventory!$J:$J,List!B168)</f>
        <v>0</v>
      </c>
      <c r="X168" s="60">
        <f>SUMIFS(Receive!L:L,Receive!C:C,3,Receive!J:J,List!B168)</f>
        <v>0</v>
      </c>
      <c r="Y168" s="60">
        <f>SUMIFS(Delivery!K:K,Delivery!C:C,3,Delivery!I:I,List!B168)</f>
        <v>0</v>
      </c>
      <c r="Z168" s="60">
        <f t="shared" si="28"/>
        <v>0</v>
      </c>
      <c r="AA168" s="60">
        <f>SUMIFS(Inventory!$L:$L,Inventory!$G:$G,3,Inventory!$J:$J,List!B168)</f>
        <v>0</v>
      </c>
      <c r="AB168" s="60">
        <f>SUMIFS(Receive!L:L,Receive!C:C,4,Receive!J:J,List!B168)</f>
        <v>0</v>
      </c>
      <c r="AC168" s="60">
        <f>SUMIFS(Delivery!K:K,Delivery!C:C,4,Delivery!I:I,List!B168)</f>
        <v>0</v>
      </c>
      <c r="AD168" s="60">
        <f t="shared" si="29"/>
        <v>0</v>
      </c>
      <c r="AE168" s="60">
        <f>SUMIFS(Inventory!$L:$L,Inventory!$G:$G,4,Inventory!$J:$J,List!B168)</f>
        <v>0</v>
      </c>
      <c r="AF168" s="60">
        <f>SUMIFS(Receive!$L:$L,Receive!$C:$C,5,Receive!$J:$J,List!B168)</f>
        <v>0</v>
      </c>
      <c r="AG168" s="60">
        <f>SUMIFS(Delivery!$K:$K,Delivery!$C:$C,5,Delivery!$I:$I,List!B168)</f>
        <v>0</v>
      </c>
      <c r="AH168" s="60">
        <f t="shared" si="30"/>
        <v>0</v>
      </c>
      <c r="AI168" s="60">
        <f>SUMIFS(Inventory!$L:$L,Inventory!$G:$G,5,Inventory!$J:$J,List!B168)</f>
        <v>0</v>
      </c>
      <c r="AJ168" s="60">
        <f>SUMIFS(Receive!$L:$L,Receive!$C:$C,6,Receive!$J:$J,List!B168)</f>
        <v>0</v>
      </c>
      <c r="AK168" s="60">
        <f>SUMIFS(Delivery!$K:$K,Delivery!$C:$C,6,Delivery!$I:$I,List!B168)</f>
        <v>0</v>
      </c>
      <c r="AL168" s="60">
        <f t="shared" si="31"/>
        <v>0</v>
      </c>
      <c r="AM168" s="60">
        <f>SUMIFS(Inventory!$L:$L,Inventory!$G:$G,6,Inventory!$J:$J,List!B168)</f>
        <v>0</v>
      </c>
      <c r="AN168" s="60">
        <f>SUMIFS(Receive!$L:$L,Receive!$C:$C,7,Receive!$J:$J,List!B168)</f>
        <v>0</v>
      </c>
      <c r="AO168" s="60">
        <f>SUMIFS(Delivery!$K:$K,Delivery!$C:$C,7,Delivery!$I:$I,List!B168)</f>
        <v>0</v>
      </c>
      <c r="AP168" s="60">
        <f t="shared" si="32"/>
        <v>0</v>
      </c>
      <c r="AQ168" s="60">
        <f>SUMIFS(Inventory!$L:$L,Inventory!$G:$G,7,Inventory!$J:$J,List!B168)</f>
        <v>0</v>
      </c>
      <c r="AR168" s="60">
        <f>SUMIFS(Receive!$L:$L,Receive!$C:$C,8,Receive!$J:$J,List!B168)</f>
        <v>0</v>
      </c>
      <c r="AS168" s="60">
        <f>SUMIFS(Delivery!$K:$K,Delivery!$C:$C,8,Delivery!$I:$I,List!B168)</f>
        <v>0</v>
      </c>
      <c r="AT168" s="60">
        <f t="shared" si="33"/>
        <v>0</v>
      </c>
      <c r="AU168" s="60">
        <f>SUMIFS(Inventory!$L:$L,Inventory!$G:$G,8,Inventory!$J:$J,List!B168)</f>
        <v>0</v>
      </c>
      <c r="AV168" s="60">
        <f>SUMIFS(Receive!$L:$L,Receive!$C:$C,9,Receive!$J:$J,List!B168)</f>
        <v>0</v>
      </c>
      <c r="AW168" s="60">
        <f>SUMIFS(Delivery!$K:$K,Delivery!$C:$C,9,Delivery!$I:$I,List!B168)</f>
        <v>0</v>
      </c>
      <c r="AX168" s="60">
        <f t="shared" si="34"/>
        <v>0</v>
      </c>
      <c r="AY168" s="60">
        <f>SUMIFS(Inventory!$L:$L,Inventory!$G:$G,9,Inventory!$J:$J,List!B168)</f>
        <v>0</v>
      </c>
      <c r="AZ168" s="60">
        <f>SUMIFS(Receive!$L:$L,Receive!$C:$C,10,Receive!$J:$J,List!B168)</f>
        <v>0</v>
      </c>
      <c r="BA168" s="60">
        <f>SUMIFS(Delivery!$K:$K,Delivery!$C:$C,10,Delivery!$I:$I,List!B168)</f>
        <v>0</v>
      </c>
      <c r="BB168" s="60">
        <f t="shared" si="35"/>
        <v>0</v>
      </c>
      <c r="BC168" s="60">
        <f>SUMIFS(Inventory!$L:$L,Inventory!$G:$G,10,Inventory!$J:$J,List!B168)</f>
        <v>0</v>
      </c>
      <c r="BD168" s="60">
        <f>SUMIFS(Receive!$L:$L,Receive!$C:$C,11,Receive!$J:$J,List!B168)</f>
        <v>0</v>
      </c>
      <c r="BE168" s="60">
        <f>SUMIFS(Delivery!$K:$K,Delivery!$C:$C,11,Delivery!$I:$I,List!B168)</f>
        <v>0</v>
      </c>
      <c r="BF168" s="60">
        <f t="shared" si="36"/>
        <v>0</v>
      </c>
      <c r="BG168" s="60">
        <f>SUMIFS(Inventory!$L:$L,Inventory!$G:$G,11,Inventory!$J:$J,List!B168)</f>
        <v>0</v>
      </c>
      <c r="BH168" s="60">
        <f>SUMIFS(Receive!$L:$L,Receive!$C:$C,12,Receive!$J:$J,List!B168)</f>
        <v>0</v>
      </c>
      <c r="BI168" s="60">
        <f>SUMIFS(Delivery!$K:$K,Delivery!$C:$C,12,Delivery!$I:$I,List!B168)</f>
        <v>0</v>
      </c>
      <c r="BJ168" s="60">
        <f t="shared" si="37"/>
        <v>0</v>
      </c>
      <c r="BK168" s="60">
        <f>SUMIFS(Inventory!$L:$L,Inventory!$G:$G,12,Inventory!$J:$J,List!B168)</f>
        <v>0</v>
      </c>
    </row>
    <row r="169" spans="1:63" x14ac:dyDescent="0.25">
      <c r="A169" s="56">
        <f t="shared" si="38"/>
        <v>168</v>
      </c>
      <c r="B169" s="56" t="s">
        <v>403</v>
      </c>
      <c r="C169" s="58" t="str">
        <f>IFERROR(VLOOKUP(B169,Config!$A:$B,2,0),"")</f>
        <v>Smema</v>
      </c>
      <c r="D169" s="64"/>
      <c r="E169" s="65">
        <f>D169/'Exchange rate'!$C$2</f>
        <v>0</v>
      </c>
      <c r="F169" s="58">
        <f>IFERROR(VLOOKUP(B169,Config!$A:$D,4,0),"")</f>
        <v>0</v>
      </c>
      <c r="G169" s="58">
        <f>IFERROR(VLOOKUP(B169,Config!$A:$E,5,0),"")</f>
        <v>0</v>
      </c>
      <c r="H169" s="58"/>
      <c r="I169" s="58"/>
      <c r="J169" s="58">
        <f>IFERROR(VLOOKUP(B169,Config!$A:$G,7,),"")</f>
        <v>0</v>
      </c>
      <c r="K169" s="56" t="s">
        <v>555</v>
      </c>
      <c r="L169" s="59"/>
      <c r="M169" s="56"/>
      <c r="N169" s="56"/>
      <c r="O169" s="60">
        <f>SUMIFS(Inventory!$L:$L,Inventory!$G:$G,2020.12,Inventory!$J:$J,List!B169)</f>
        <v>0</v>
      </c>
      <c r="P169" s="60">
        <f>SUMIFS(Receive!L:L,Receive!C:C,1,Receive!J:J,List!B169)</f>
        <v>0</v>
      </c>
      <c r="Q169" s="60">
        <f>SUMIFS(Delivery!K:K,Delivery!C:C,1,Delivery!I:I,List!B169)</f>
        <v>0</v>
      </c>
      <c r="R169" s="60">
        <f t="shared" si="26"/>
        <v>0</v>
      </c>
      <c r="S169" s="60">
        <f>SUMIFS(Inventory!$L:$L,Inventory!$G:$G,1,Inventory!$J:$J,List!B169)</f>
        <v>0</v>
      </c>
      <c r="T169" s="60">
        <f>SUMIFS(Receive!L:L,Receive!C:C,2,Receive!J:J,List!B169)</f>
        <v>0</v>
      </c>
      <c r="U169" s="60">
        <f>SUMIFS(Delivery!K:K,Delivery!C:C,2,Delivery!I:I,List!B169)</f>
        <v>0</v>
      </c>
      <c r="V169" s="60">
        <f t="shared" si="27"/>
        <v>0</v>
      </c>
      <c r="W169" s="60">
        <f>SUMIFS(Inventory!$L:$L,Inventory!$G:$G,2,Inventory!$J:$J,List!B169)</f>
        <v>0</v>
      </c>
      <c r="X169" s="60">
        <f>SUMIFS(Receive!L:L,Receive!C:C,3,Receive!J:J,List!B169)</f>
        <v>0</v>
      </c>
      <c r="Y169" s="60">
        <f>SUMIFS(Delivery!K:K,Delivery!C:C,3,Delivery!I:I,List!B169)</f>
        <v>0</v>
      </c>
      <c r="Z169" s="60">
        <f t="shared" si="28"/>
        <v>0</v>
      </c>
      <c r="AA169" s="60">
        <f>SUMIFS(Inventory!$L:$L,Inventory!$G:$G,3,Inventory!$J:$J,List!B169)</f>
        <v>0</v>
      </c>
      <c r="AB169" s="60">
        <f>SUMIFS(Receive!L:L,Receive!C:C,4,Receive!J:J,List!B169)</f>
        <v>0</v>
      </c>
      <c r="AC169" s="60">
        <f>SUMIFS(Delivery!K:K,Delivery!C:C,4,Delivery!I:I,List!B169)</f>
        <v>0</v>
      </c>
      <c r="AD169" s="60">
        <f t="shared" si="29"/>
        <v>0</v>
      </c>
      <c r="AE169" s="60">
        <f>SUMIFS(Inventory!$L:$L,Inventory!$G:$G,4,Inventory!$J:$J,List!B169)</f>
        <v>0</v>
      </c>
      <c r="AF169" s="60">
        <f>SUMIFS(Receive!$L:$L,Receive!$C:$C,5,Receive!$J:$J,List!B169)</f>
        <v>0</v>
      </c>
      <c r="AG169" s="60">
        <f>SUMIFS(Delivery!$K:$K,Delivery!$C:$C,5,Delivery!$I:$I,List!B169)</f>
        <v>0</v>
      </c>
      <c r="AH169" s="60">
        <f t="shared" si="30"/>
        <v>0</v>
      </c>
      <c r="AI169" s="60">
        <f>SUMIFS(Inventory!$L:$L,Inventory!$G:$G,5,Inventory!$J:$J,List!B169)</f>
        <v>0</v>
      </c>
      <c r="AJ169" s="60">
        <f>SUMIFS(Receive!$L:$L,Receive!$C:$C,6,Receive!$J:$J,List!B169)</f>
        <v>0</v>
      </c>
      <c r="AK169" s="60">
        <f>SUMIFS(Delivery!$K:$K,Delivery!$C:$C,6,Delivery!$I:$I,List!B169)</f>
        <v>0</v>
      </c>
      <c r="AL169" s="60">
        <f t="shared" si="31"/>
        <v>0</v>
      </c>
      <c r="AM169" s="60">
        <f>SUMIFS(Inventory!$L:$L,Inventory!$G:$G,6,Inventory!$J:$J,List!B169)</f>
        <v>0</v>
      </c>
      <c r="AN169" s="60">
        <f>SUMIFS(Receive!$L:$L,Receive!$C:$C,7,Receive!$J:$J,List!B169)</f>
        <v>0</v>
      </c>
      <c r="AO169" s="60">
        <f>SUMIFS(Delivery!$K:$K,Delivery!$C:$C,7,Delivery!$I:$I,List!B169)</f>
        <v>0</v>
      </c>
      <c r="AP169" s="60">
        <f t="shared" si="32"/>
        <v>0</v>
      </c>
      <c r="AQ169" s="60">
        <f>SUMIFS(Inventory!$L:$L,Inventory!$G:$G,7,Inventory!$J:$J,List!B169)</f>
        <v>0</v>
      </c>
      <c r="AR169" s="60">
        <f>SUMIFS(Receive!$L:$L,Receive!$C:$C,8,Receive!$J:$J,List!B169)</f>
        <v>0</v>
      </c>
      <c r="AS169" s="60">
        <f>SUMIFS(Delivery!$K:$K,Delivery!$C:$C,8,Delivery!$I:$I,List!B169)</f>
        <v>0</v>
      </c>
      <c r="AT169" s="60">
        <f t="shared" si="33"/>
        <v>0</v>
      </c>
      <c r="AU169" s="60">
        <f>SUMIFS(Inventory!$L:$L,Inventory!$G:$G,8,Inventory!$J:$J,List!B169)</f>
        <v>0</v>
      </c>
      <c r="AV169" s="60">
        <f>SUMIFS(Receive!$L:$L,Receive!$C:$C,9,Receive!$J:$J,List!B169)</f>
        <v>0</v>
      </c>
      <c r="AW169" s="60">
        <f>SUMIFS(Delivery!$K:$K,Delivery!$C:$C,9,Delivery!$I:$I,List!B169)</f>
        <v>0</v>
      </c>
      <c r="AX169" s="60">
        <f t="shared" si="34"/>
        <v>0</v>
      </c>
      <c r="AY169" s="60">
        <f>SUMIFS(Inventory!$L:$L,Inventory!$G:$G,9,Inventory!$J:$J,List!B169)</f>
        <v>0</v>
      </c>
      <c r="AZ169" s="60">
        <f>SUMIFS(Receive!$L:$L,Receive!$C:$C,10,Receive!$J:$J,List!B169)</f>
        <v>0</v>
      </c>
      <c r="BA169" s="60">
        <f>SUMIFS(Delivery!$K:$K,Delivery!$C:$C,10,Delivery!$I:$I,List!B169)</f>
        <v>0</v>
      </c>
      <c r="BB169" s="60">
        <f t="shared" si="35"/>
        <v>0</v>
      </c>
      <c r="BC169" s="60">
        <f>SUMIFS(Inventory!$L:$L,Inventory!$G:$G,10,Inventory!$J:$J,List!B169)</f>
        <v>0</v>
      </c>
      <c r="BD169" s="60">
        <f>SUMIFS(Receive!$L:$L,Receive!$C:$C,11,Receive!$J:$J,List!B169)</f>
        <v>0</v>
      </c>
      <c r="BE169" s="60">
        <f>SUMIFS(Delivery!$K:$K,Delivery!$C:$C,11,Delivery!$I:$I,List!B169)</f>
        <v>0</v>
      </c>
      <c r="BF169" s="60">
        <f t="shared" si="36"/>
        <v>0</v>
      </c>
      <c r="BG169" s="60">
        <f>SUMIFS(Inventory!$L:$L,Inventory!$G:$G,11,Inventory!$J:$J,List!B169)</f>
        <v>0</v>
      </c>
      <c r="BH169" s="60">
        <f>SUMIFS(Receive!$L:$L,Receive!$C:$C,12,Receive!$J:$J,List!B169)</f>
        <v>0</v>
      </c>
      <c r="BI169" s="60">
        <f>SUMIFS(Delivery!$K:$K,Delivery!$C:$C,12,Delivery!$I:$I,List!B169)</f>
        <v>0</v>
      </c>
      <c r="BJ169" s="60">
        <f t="shared" si="37"/>
        <v>0</v>
      </c>
      <c r="BK169" s="60">
        <f>SUMIFS(Inventory!$L:$L,Inventory!$G:$G,12,Inventory!$J:$J,List!B169)</f>
        <v>0</v>
      </c>
    </row>
    <row r="170" spans="1:63" x14ac:dyDescent="0.25">
      <c r="A170" s="56">
        <f t="shared" si="38"/>
        <v>169</v>
      </c>
      <c r="B170" s="56" t="s">
        <v>404</v>
      </c>
      <c r="C170" s="58" t="str">
        <f>IFERROR(VLOOKUP(B170,Config!$A:$B,2,0),"")</f>
        <v>Support pin</v>
      </c>
      <c r="D170" s="64"/>
      <c r="E170" s="65">
        <f>D170/'Exchange rate'!$C$2</f>
        <v>0</v>
      </c>
      <c r="F170" s="58">
        <f>IFERROR(VLOOKUP(B170,Config!$A:$D,4,0),"")</f>
        <v>0</v>
      </c>
      <c r="G170" s="58">
        <f>IFERROR(VLOOKUP(B170,Config!$A:$E,5,0),"")</f>
        <v>0</v>
      </c>
      <c r="H170" s="58"/>
      <c r="I170" s="58"/>
      <c r="J170" s="58">
        <f>IFERROR(VLOOKUP(B170,Config!$A:$G,7,),"")</f>
        <v>0</v>
      </c>
      <c r="K170" s="56" t="s">
        <v>555</v>
      </c>
      <c r="L170" s="59"/>
      <c r="M170" s="56"/>
      <c r="N170" s="56"/>
      <c r="O170" s="60">
        <f>SUMIFS(Inventory!$L:$L,Inventory!$G:$G,2020.12,Inventory!$J:$J,List!B170)</f>
        <v>0</v>
      </c>
      <c r="P170" s="60">
        <f>SUMIFS(Receive!L:L,Receive!C:C,1,Receive!J:J,List!B170)</f>
        <v>0</v>
      </c>
      <c r="Q170" s="60">
        <f>SUMIFS(Delivery!K:K,Delivery!C:C,1,Delivery!I:I,List!B170)</f>
        <v>0</v>
      </c>
      <c r="R170" s="60">
        <f t="shared" si="26"/>
        <v>0</v>
      </c>
      <c r="S170" s="60">
        <f>SUMIFS(Inventory!$L:$L,Inventory!$G:$G,1,Inventory!$J:$J,List!B170)</f>
        <v>0</v>
      </c>
      <c r="T170" s="60">
        <f>SUMIFS(Receive!L:L,Receive!C:C,2,Receive!J:J,List!B170)</f>
        <v>0</v>
      </c>
      <c r="U170" s="60">
        <f>SUMIFS(Delivery!K:K,Delivery!C:C,2,Delivery!I:I,List!B170)</f>
        <v>0</v>
      </c>
      <c r="V170" s="60">
        <f t="shared" si="27"/>
        <v>0</v>
      </c>
      <c r="W170" s="60">
        <f>SUMIFS(Inventory!$L:$L,Inventory!$G:$G,2,Inventory!$J:$J,List!B170)</f>
        <v>0</v>
      </c>
      <c r="X170" s="60">
        <f>SUMIFS(Receive!L:L,Receive!C:C,3,Receive!J:J,List!B170)</f>
        <v>0</v>
      </c>
      <c r="Y170" s="60">
        <f>SUMIFS(Delivery!K:K,Delivery!C:C,3,Delivery!I:I,List!B170)</f>
        <v>0</v>
      </c>
      <c r="Z170" s="60">
        <f t="shared" si="28"/>
        <v>0</v>
      </c>
      <c r="AA170" s="60">
        <f>SUMIFS(Inventory!$L:$L,Inventory!$G:$G,3,Inventory!$J:$J,List!B170)</f>
        <v>0</v>
      </c>
      <c r="AB170" s="60">
        <f>SUMIFS(Receive!L:L,Receive!C:C,4,Receive!J:J,List!B170)</f>
        <v>0</v>
      </c>
      <c r="AC170" s="60">
        <f>SUMIFS(Delivery!K:K,Delivery!C:C,4,Delivery!I:I,List!B170)</f>
        <v>0</v>
      </c>
      <c r="AD170" s="60">
        <f t="shared" si="29"/>
        <v>0</v>
      </c>
      <c r="AE170" s="60">
        <f>SUMIFS(Inventory!$L:$L,Inventory!$G:$G,4,Inventory!$J:$J,List!B170)</f>
        <v>0</v>
      </c>
      <c r="AF170" s="60">
        <f>SUMIFS(Receive!$L:$L,Receive!$C:$C,5,Receive!$J:$J,List!B170)</f>
        <v>0</v>
      </c>
      <c r="AG170" s="60">
        <f>SUMIFS(Delivery!$K:$K,Delivery!$C:$C,5,Delivery!$I:$I,List!B170)</f>
        <v>0</v>
      </c>
      <c r="AH170" s="60">
        <f t="shared" si="30"/>
        <v>0</v>
      </c>
      <c r="AI170" s="60">
        <f>SUMIFS(Inventory!$L:$L,Inventory!$G:$G,5,Inventory!$J:$J,List!B170)</f>
        <v>0</v>
      </c>
      <c r="AJ170" s="60">
        <f>SUMIFS(Receive!$L:$L,Receive!$C:$C,6,Receive!$J:$J,List!B170)</f>
        <v>0</v>
      </c>
      <c r="AK170" s="60">
        <f>SUMIFS(Delivery!$K:$K,Delivery!$C:$C,6,Delivery!$I:$I,List!B170)</f>
        <v>0</v>
      </c>
      <c r="AL170" s="60">
        <f t="shared" si="31"/>
        <v>0</v>
      </c>
      <c r="AM170" s="60">
        <f>SUMIFS(Inventory!$L:$L,Inventory!$G:$G,6,Inventory!$J:$J,List!B170)</f>
        <v>0</v>
      </c>
      <c r="AN170" s="60">
        <f>SUMIFS(Receive!$L:$L,Receive!$C:$C,7,Receive!$J:$J,List!B170)</f>
        <v>0</v>
      </c>
      <c r="AO170" s="60">
        <f>SUMIFS(Delivery!$K:$K,Delivery!$C:$C,7,Delivery!$I:$I,List!B170)</f>
        <v>0</v>
      </c>
      <c r="AP170" s="60">
        <f t="shared" si="32"/>
        <v>0</v>
      </c>
      <c r="AQ170" s="60">
        <f>SUMIFS(Inventory!$L:$L,Inventory!$G:$G,7,Inventory!$J:$J,List!B170)</f>
        <v>0</v>
      </c>
      <c r="AR170" s="60">
        <f>SUMIFS(Receive!$L:$L,Receive!$C:$C,8,Receive!$J:$J,List!B170)</f>
        <v>0</v>
      </c>
      <c r="AS170" s="60">
        <f>SUMIFS(Delivery!$K:$K,Delivery!$C:$C,8,Delivery!$I:$I,List!B170)</f>
        <v>0</v>
      </c>
      <c r="AT170" s="60">
        <f t="shared" si="33"/>
        <v>0</v>
      </c>
      <c r="AU170" s="60">
        <f>SUMIFS(Inventory!$L:$L,Inventory!$G:$G,8,Inventory!$J:$J,List!B170)</f>
        <v>0</v>
      </c>
      <c r="AV170" s="60">
        <f>SUMIFS(Receive!$L:$L,Receive!$C:$C,9,Receive!$J:$J,List!B170)</f>
        <v>0</v>
      </c>
      <c r="AW170" s="60">
        <f>SUMIFS(Delivery!$K:$K,Delivery!$C:$C,9,Delivery!$I:$I,List!B170)</f>
        <v>0</v>
      </c>
      <c r="AX170" s="60">
        <f t="shared" si="34"/>
        <v>0</v>
      </c>
      <c r="AY170" s="60">
        <f>SUMIFS(Inventory!$L:$L,Inventory!$G:$G,9,Inventory!$J:$J,List!B170)</f>
        <v>0</v>
      </c>
      <c r="AZ170" s="60">
        <f>SUMIFS(Receive!$L:$L,Receive!$C:$C,10,Receive!$J:$J,List!B170)</f>
        <v>0</v>
      </c>
      <c r="BA170" s="60">
        <f>SUMIFS(Delivery!$K:$K,Delivery!$C:$C,10,Delivery!$I:$I,List!B170)</f>
        <v>0</v>
      </c>
      <c r="BB170" s="60">
        <f t="shared" si="35"/>
        <v>0</v>
      </c>
      <c r="BC170" s="60">
        <f>SUMIFS(Inventory!$L:$L,Inventory!$G:$G,10,Inventory!$J:$J,List!B170)</f>
        <v>0</v>
      </c>
      <c r="BD170" s="60">
        <f>SUMIFS(Receive!$L:$L,Receive!$C:$C,11,Receive!$J:$J,List!B170)</f>
        <v>0</v>
      </c>
      <c r="BE170" s="60">
        <f>SUMIFS(Delivery!$K:$K,Delivery!$C:$C,11,Delivery!$I:$I,List!B170)</f>
        <v>0</v>
      </c>
      <c r="BF170" s="60">
        <f t="shared" si="36"/>
        <v>0</v>
      </c>
      <c r="BG170" s="60">
        <f>SUMIFS(Inventory!$L:$L,Inventory!$G:$G,11,Inventory!$J:$J,List!B170)</f>
        <v>0</v>
      </c>
      <c r="BH170" s="60">
        <f>SUMIFS(Receive!$L:$L,Receive!$C:$C,12,Receive!$J:$J,List!B170)</f>
        <v>0</v>
      </c>
      <c r="BI170" s="60">
        <f>SUMIFS(Delivery!$K:$K,Delivery!$C:$C,12,Delivery!$I:$I,List!B170)</f>
        <v>0</v>
      </c>
      <c r="BJ170" s="60">
        <f t="shared" si="37"/>
        <v>0</v>
      </c>
      <c r="BK170" s="60">
        <f>SUMIFS(Inventory!$L:$L,Inventory!$G:$G,12,Inventory!$J:$J,List!B170)</f>
        <v>0</v>
      </c>
    </row>
    <row r="171" spans="1:63" x14ac:dyDescent="0.25">
      <c r="A171" s="56">
        <f t="shared" si="38"/>
        <v>170</v>
      </c>
      <c r="B171" s="56" t="s">
        <v>413</v>
      </c>
      <c r="C171" s="58" t="str">
        <f>IFERROR(VLOOKUP(B171,Config!$A:$B,2,0),"")</f>
        <v>Spare part KOHYOUNG</v>
      </c>
      <c r="D171" s="64"/>
      <c r="E171" s="65">
        <f>D171/'Exchange rate'!$C$2</f>
        <v>0</v>
      </c>
      <c r="F171" s="58">
        <f>IFERROR(VLOOKUP(B171,Config!$A:$D,4,0),"")</f>
        <v>0</v>
      </c>
      <c r="G171" s="58">
        <f>IFERROR(VLOOKUP(B171,Config!$A:$E,5,0),"")</f>
        <v>0</v>
      </c>
      <c r="H171" s="58">
        <f>IFERROR(VLOOKUP(B171,Config!$A:$F,6,0),"")</f>
        <v>0</v>
      </c>
      <c r="I171" s="58"/>
      <c r="J171" s="58">
        <f>IFERROR(VLOOKUP(B171,Config!$A:$G,7,),"")</f>
        <v>0</v>
      </c>
      <c r="K171" s="56" t="s">
        <v>556</v>
      </c>
      <c r="L171" s="59">
        <f>IFERROR(VLOOKUP(B171,Config!$A:$C,3,0),"")</f>
        <v>0</v>
      </c>
      <c r="M171" s="56"/>
      <c r="N171" s="56"/>
      <c r="O171" s="60">
        <f>SUMIFS(Inventory!$L:$L,Inventory!$G:$G,2020.12,Inventory!$J:$J,List!B171)</f>
        <v>0</v>
      </c>
      <c r="P171" s="60">
        <f>SUMIFS(Receive!L:L,Receive!C:C,1,Receive!J:J,List!B171)</f>
        <v>0</v>
      </c>
      <c r="Q171" s="60">
        <f>SUMIFS(Delivery!K:K,Delivery!C:C,1,Delivery!I:I,List!B171)</f>
        <v>0</v>
      </c>
      <c r="R171" s="60">
        <f t="shared" ref="R171:R182" si="39">O171+P171-Q171</f>
        <v>0</v>
      </c>
      <c r="S171" s="60">
        <f>SUMIFS(Inventory!$L:$L,Inventory!$G:$G,1,Inventory!$J:$J,List!B171)</f>
        <v>0</v>
      </c>
      <c r="T171" s="60">
        <f>SUMIFS(Receive!L:L,Receive!C:C,2,Receive!J:J,List!B171)</f>
        <v>0</v>
      </c>
      <c r="U171" s="60">
        <f>SUMIFS(Delivery!K:K,Delivery!C:C,2,Delivery!I:I,List!B171)</f>
        <v>0</v>
      </c>
      <c r="V171" s="60">
        <f t="shared" si="27"/>
        <v>0</v>
      </c>
      <c r="W171" s="60">
        <f>SUMIFS(Inventory!$L:$L,Inventory!$G:$G,2,Inventory!$J:$J,List!B171)</f>
        <v>0</v>
      </c>
      <c r="X171" s="60">
        <f>SUMIFS(Receive!L:L,Receive!C:C,3,Receive!J:J,List!B171)</f>
        <v>0</v>
      </c>
      <c r="Y171" s="60">
        <f>SUMIFS(Delivery!K:K,Delivery!C:C,3,Delivery!I:I,List!B171)</f>
        <v>0</v>
      </c>
      <c r="Z171" s="60">
        <f t="shared" si="28"/>
        <v>0</v>
      </c>
      <c r="AA171" s="60">
        <f>SUMIFS(Inventory!$L:$L,Inventory!$G:$G,3,Inventory!$J:$J,List!B171)</f>
        <v>0</v>
      </c>
      <c r="AB171" s="60">
        <f>SUMIFS(Receive!L:L,Receive!C:C,4,Receive!J:J,List!B171)</f>
        <v>0</v>
      </c>
      <c r="AC171" s="60">
        <f>SUMIFS(Delivery!K:K,Delivery!C:C,4,Delivery!I:I,List!B171)</f>
        <v>0</v>
      </c>
      <c r="AD171" s="60">
        <f t="shared" si="29"/>
        <v>0</v>
      </c>
      <c r="AE171" s="60">
        <f>SUMIFS(Inventory!$L:$L,Inventory!$G:$G,4,Inventory!$J:$J,List!B171)</f>
        <v>0</v>
      </c>
      <c r="AF171" s="60">
        <f>SUMIFS(Receive!$L:$L,Receive!$C:$C,5,Receive!$J:$J,List!B171)</f>
        <v>0</v>
      </c>
      <c r="AG171" s="60">
        <f>SUMIFS(Delivery!$K:$K,Delivery!$C:$C,5,Delivery!$I:$I,List!B171)</f>
        <v>0</v>
      </c>
      <c r="AH171" s="60">
        <f t="shared" si="30"/>
        <v>0</v>
      </c>
      <c r="AI171" s="60">
        <f>SUMIFS(Inventory!$L:$L,Inventory!$G:$G,5,Inventory!$J:$J,List!B171)</f>
        <v>0</v>
      </c>
      <c r="AJ171" s="60">
        <f>SUMIFS(Receive!$L:$L,Receive!$C:$C,6,Receive!$J:$J,List!B171)</f>
        <v>0</v>
      </c>
      <c r="AK171" s="60">
        <f>SUMIFS(Delivery!$K:$K,Delivery!$C:$C,6,Delivery!$I:$I,List!B171)</f>
        <v>0</v>
      </c>
      <c r="AL171" s="60">
        <f t="shared" si="31"/>
        <v>0</v>
      </c>
      <c r="AM171" s="60">
        <f>SUMIFS(Inventory!$L:$L,Inventory!$G:$G,6,Inventory!$J:$J,List!B171)</f>
        <v>0</v>
      </c>
      <c r="AN171" s="60">
        <f>SUMIFS(Receive!$L:$L,Receive!$C:$C,7,Receive!$J:$J,List!B171)</f>
        <v>0</v>
      </c>
      <c r="AO171" s="60">
        <f>SUMIFS(Delivery!$K:$K,Delivery!$C:$C,7,Delivery!$I:$I,List!B171)</f>
        <v>0</v>
      </c>
      <c r="AP171" s="60">
        <f t="shared" si="32"/>
        <v>0</v>
      </c>
      <c r="AQ171" s="60">
        <f>SUMIFS(Inventory!$L:$L,Inventory!$G:$G,7,Inventory!$J:$J,List!B171)</f>
        <v>0</v>
      </c>
      <c r="AR171" s="60">
        <f>SUMIFS(Receive!$L:$L,Receive!$C:$C,8,Receive!$J:$J,List!B171)</f>
        <v>0</v>
      </c>
      <c r="AS171" s="60">
        <f>SUMIFS(Delivery!$K:$K,Delivery!$C:$C,8,Delivery!$I:$I,List!B171)</f>
        <v>0</v>
      </c>
      <c r="AT171" s="60">
        <f t="shared" si="33"/>
        <v>0</v>
      </c>
      <c r="AU171" s="60">
        <f>SUMIFS(Inventory!$L:$L,Inventory!$G:$G,8,Inventory!$J:$J,List!B171)</f>
        <v>0</v>
      </c>
      <c r="AV171" s="60">
        <f>SUMIFS(Receive!$L:$L,Receive!$C:$C,9,Receive!$J:$J,List!B171)</f>
        <v>0</v>
      </c>
      <c r="AW171" s="60">
        <f>SUMIFS(Delivery!$K:$K,Delivery!$C:$C,9,Delivery!$I:$I,List!B171)</f>
        <v>0</v>
      </c>
      <c r="AX171" s="60">
        <f t="shared" si="34"/>
        <v>0</v>
      </c>
      <c r="AY171" s="60">
        <f>SUMIFS(Inventory!$L:$L,Inventory!$G:$G,9,Inventory!$J:$J,List!B171)</f>
        <v>0</v>
      </c>
      <c r="AZ171" s="60">
        <f>SUMIFS(Receive!$L:$L,Receive!$C:$C,10,Receive!$J:$J,List!B171)</f>
        <v>0</v>
      </c>
      <c r="BA171" s="60">
        <f>SUMIFS(Delivery!$K:$K,Delivery!$C:$C,10,Delivery!$I:$I,List!B171)</f>
        <v>0</v>
      </c>
      <c r="BB171" s="60">
        <f t="shared" si="35"/>
        <v>0</v>
      </c>
      <c r="BC171" s="60">
        <f>SUMIFS(Inventory!$L:$L,Inventory!$G:$G,10,Inventory!$J:$J,List!B171)</f>
        <v>0</v>
      </c>
      <c r="BD171" s="60">
        <f>SUMIFS(Receive!$L:$L,Receive!$C:$C,11,Receive!$J:$J,List!B171)</f>
        <v>0</v>
      </c>
      <c r="BE171" s="60">
        <f>SUMIFS(Delivery!$K:$K,Delivery!$C:$C,11,Delivery!$I:$I,List!B171)</f>
        <v>0</v>
      </c>
      <c r="BF171" s="60">
        <f t="shared" si="36"/>
        <v>0</v>
      </c>
      <c r="BG171" s="60">
        <f>SUMIFS(Inventory!$L:$L,Inventory!$G:$G,11,Inventory!$J:$J,List!B171)</f>
        <v>0</v>
      </c>
      <c r="BH171" s="60">
        <f>SUMIFS(Receive!$L:$L,Receive!$C:$C,12,Receive!$J:$J,List!B171)</f>
        <v>0</v>
      </c>
      <c r="BI171" s="60">
        <f>SUMIFS(Delivery!$K:$K,Delivery!$C:$C,12,Delivery!$I:$I,List!B171)</f>
        <v>0</v>
      </c>
      <c r="BJ171" s="60">
        <f t="shared" si="37"/>
        <v>0</v>
      </c>
      <c r="BK171" s="60">
        <f>SUMIFS(Inventory!$L:$L,Inventory!$G:$G,12,Inventory!$J:$J,List!B171)</f>
        <v>0</v>
      </c>
    </row>
    <row r="172" spans="1:63" x14ac:dyDescent="0.25">
      <c r="A172" s="56">
        <f t="shared" si="38"/>
        <v>171</v>
      </c>
      <c r="B172" s="56" t="s">
        <v>414</v>
      </c>
      <c r="C172" s="58" t="str">
        <f>IFERROR(VLOOKUP(B172,Config!$A:$B,2,0),"")</f>
        <v>Spare part 2D AOI</v>
      </c>
      <c r="D172" s="64"/>
      <c r="E172" s="65">
        <f>D172/'Exchange rate'!$C$2</f>
        <v>0</v>
      </c>
      <c r="F172" s="58">
        <f>IFERROR(VLOOKUP(B172,Config!$A:$D,4,0),"")</f>
        <v>0</v>
      </c>
      <c r="G172" s="58">
        <f>IFERROR(VLOOKUP(B172,Config!$A:$E,5,0),"")</f>
        <v>0</v>
      </c>
      <c r="H172" s="58">
        <f>IFERROR(VLOOKUP(B172,Config!$A:$F,6,0),"")</f>
        <v>0</v>
      </c>
      <c r="I172" s="58"/>
      <c r="J172" s="58">
        <f>IFERROR(VLOOKUP(B172,Config!$A:$G,7,),"")</f>
        <v>0</v>
      </c>
      <c r="K172" s="56" t="s">
        <v>556</v>
      </c>
      <c r="L172" s="59">
        <f>IFERROR(VLOOKUP(B172,Config!$A:$C,3,0),"")</f>
        <v>0</v>
      </c>
      <c r="M172" s="56"/>
      <c r="N172" s="56"/>
      <c r="O172" s="60">
        <f>SUMIFS(Inventory!$L:$L,Inventory!$G:$G,2020.12,Inventory!$J:$J,List!B172)</f>
        <v>0</v>
      </c>
      <c r="P172" s="60">
        <f>SUMIFS(Receive!L:L,Receive!C:C,1,Receive!J:J,List!B172)</f>
        <v>0</v>
      </c>
      <c r="Q172" s="60">
        <f>SUMIFS(Delivery!K:K,Delivery!C:C,1,Delivery!I:I,List!B172)</f>
        <v>0</v>
      </c>
      <c r="R172" s="60">
        <f t="shared" si="39"/>
        <v>0</v>
      </c>
      <c r="S172" s="60">
        <f>SUMIFS(Inventory!$L:$L,Inventory!$G:$G,1,Inventory!$J:$J,List!B172)</f>
        <v>0</v>
      </c>
      <c r="T172" s="60">
        <f>SUMIFS(Receive!L:L,Receive!C:C,2,Receive!J:J,List!B172)</f>
        <v>0</v>
      </c>
      <c r="U172" s="60">
        <f>SUMIFS(Delivery!K:K,Delivery!C:C,2,Delivery!I:I,List!B172)</f>
        <v>0</v>
      </c>
      <c r="V172" s="60">
        <f t="shared" si="27"/>
        <v>0</v>
      </c>
      <c r="W172" s="60">
        <f>SUMIFS(Inventory!$L:$L,Inventory!$G:$G,2,Inventory!$J:$J,List!B172)</f>
        <v>0</v>
      </c>
      <c r="X172" s="60">
        <f>SUMIFS(Receive!L:L,Receive!C:C,3,Receive!J:J,List!B172)</f>
        <v>0</v>
      </c>
      <c r="Y172" s="60">
        <f>SUMIFS(Delivery!K:K,Delivery!C:C,3,Delivery!I:I,List!B172)</f>
        <v>0</v>
      </c>
      <c r="Z172" s="60">
        <f t="shared" si="28"/>
        <v>0</v>
      </c>
      <c r="AA172" s="60">
        <f>SUMIFS(Inventory!$L:$L,Inventory!$G:$G,3,Inventory!$J:$J,List!B172)</f>
        <v>0</v>
      </c>
      <c r="AB172" s="60">
        <f>SUMIFS(Receive!L:L,Receive!C:C,4,Receive!J:J,List!B172)</f>
        <v>0</v>
      </c>
      <c r="AC172" s="60">
        <f>SUMIFS(Delivery!K:K,Delivery!C:C,4,Delivery!I:I,List!B172)</f>
        <v>0</v>
      </c>
      <c r="AD172" s="60">
        <f t="shared" si="29"/>
        <v>0</v>
      </c>
      <c r="AE172" s="60">
        <f>SUMIFS(Inventory!$L:$L,Inventory!$G:$G,4,Inventory!$J:$J,List!B172)</f>
        <v>0</v>
      </c>
      <c r="AF172" s="60">
        <f>SUMIFS(Receive!$L:$L,Receive!$C:$C,5,Receive!$J:$J,List!B172)</f>
        <v>0</v>
      </c>
      <c r="AG172" s="60">
        <f>SUMIFS(Delivery!$K:$K,Delivery!$C:$C,5,Delivery!$I:$I,List!B172)</f>
        <v>0</v>
      </c>
      <c r="AH172" s="60">
        <f t="shared" si="30"/>
        <v>0</v>
      </c>
      <c r="AI172" s="60">
        <f>SUMIFS(Inventory!$L:$L,Inventory!$G:$G,5,Inventory!$J:$J,List!B172)</f>
        <v>0</v>
      </c>
      <c r="AJ172" s="60">
        <f>SUMIFS(Receive!$L:$L,Receive!$C:$C,6,Receive!$J:$J,List!B172)</f>
        <v>0</v>
      </c>
      <c r="AK172" s="60">
        <f>SUMIFS(Delivery!$K:$K,Delivery!$C:$C,6,Delivery!$I:$I,List!B172)</f>
        <v>0</v>
      </c>
      <c r="AL172" s="60">
        <f t="shared" si="31"/>
        <v>0</v>
      </c>
      <c r="AM172" s="60">
        <f>SUMIFS(Inventory!$L:$L,Inventory!$G:$G,6,Inventory!$J:$J,List!B172)</f>
        <v>0</v>
      </c>
      <c r="AN172" s="60">
        <f>SUMIFS(Receive!$L:$L,Receive!$C:$C,7,Receive!$J:$J,List!B172)</f>
        <v>0</v>
      </c>
      <c r="AO172" s="60">
        <f>SUMIFS(Delivery!$K:$K,Delivery!$C:$C,7,Delivery!$I:$I,List!B172)</f>
        <v>0</v>
      </c>
      <c r="AP172" s="60">
        <f t="shared" si="32"/>
        <v>0</v>
      </c>
      <c r="AQ172" s="60">
        <f>SUMIFS(Inventory!$L:$L,Inventory!$G:$G,7,Inventory!$J:$J,List!B172)</f>
        <v>0</v>
      </c>
      <c r="AR172" s="60">
        <f>SUMIFS(Receive!$L:$L,Receive!$C:$C,8,Receive!$J:$J,List!B172)</f>
        <v>0</v>
      </c>
      <c r="AS172" s="60">
        <f>SUMIFS(Delivery!$K:$K,Delivery!$C:$C,8,Delivery!$I:$I,List!B172)</f>
        <v>0</v>
      </c>
      <c r="AT172" s="60">
        <f t="shared" si="33"/>
        <v>0</v>
      </c>
      <c r="AU172" s="60">
        <f>SUMIFS(Inventory!$L:$L,Inventory!$G:$G,8,Inventory!$J:$J,List!B172)</f>
        <v>0</v>
      </c>
      <c r="AV172" s="60">
        <f>SUMIFS(Receive!$L:$L,Receive!$C:$C,9,Receive!$J:$J,List!B172)</f>
        <v>0</v>
      </c>
      <c r="AW172" s="60">
        <f>SUMIFS(Delivery!$K:$K,Delivery!$C:$C,9,Delivery!$I:$I,List!B172)</f>
        <v>0</v>
      </c>
      <c r="AX172" s="60">
        <f t="shared" si="34"/>
        <v>0</v>
      </c>
      <c r="AY172" s="60">
        <f>SUMIFS(Inventory!$L:$L,Inventory!$G:$G,9,Inventory!$J:$J,List!B172)</f>
        <v>0</v>
      </c>
      <c r="AZ172" s="60">
        <f>SUMIFS(Receive!$L:$L,Receive!$C:$C,10,Receive!$J:$J,List!B172)</f>
        <v>0</v>
      </c>
      <c r="BA172" s="60">
        <f>SUMIFS(Delivery!$K:$K,Delivery!$C:$C,10,Delivery!$I:$I,List!B172)</f>
        <v>0</v>
      </c>
      <c r="BB172" s="60">
        <f t="shared" si="35"/>
        <v>0</v>
      </c>
      <c r="BC172" s="60">
        <f>SUMIFS(Inventory!$L:$L,Inventory!$G:$G,10,Inventory!$J:$J,List!B172)</f>
        <v>0</v>
      </c>
      <c r="BD172" s="60">
        <f>SUMIFS(Receive!$L:$L,Receive!$C:$C,11,Receive!$J:$J,List!B172)</f>
        <v>0</v>
      </c>
      <c r="BE172" s="60">
        <f>SUMIFS(Delivery!$K:$K,Delivery!$C:$C,11,Delivery!$I:$I,List!B172)</f>
        <v>0</v>
      </c>
      <c r="BF172" s="60">
        <f t="shared" si="36"/>
        <v>0</v>
      </c>
      <c r="BG172" s="60">
        <f>SUMIFS(Inventory!$L:$L,Inventory!$G:$G,11,Inventory!$J:$J,List!B172)</f>
        <v>0</v>
      </c>
      <c r="BH172" s="60">
        <f>SUMIFS(Receive!$L:$L,Receive!$C:$C,12,Receive!$J:$J,List!B172)</f>
        <v>0</v>
      </c>
      <c r="BI172" s="60">
        <f>SUMIFS(Delivery!$K:$K,Delivery!$C:$C,12,Delivery!$I:$I,List!B172)</f>
        <v>0</v>
      </c>
      <c r="BJ172" s="60">
        <f t="shared" si="37"/>
        <v>0</v>
      </c>
      <c r="BK172" s="60">
        <f>SUMIFS(Inventory!$L:$L,Inventory!$G:$G,12,Inventory!$J:$J,List!B172)</f>
        <v>0</v>
      </c>
    </row>
    <row r="173" spans="1:63" x14ac:dyDescent="0.25">
      <c r="A173" s="56">
        <f t="shared" si="38"/>
        <v>172</v>
      </c>
      <c r="B173" s="56" t="s">
        <v>415</v>
      </c>
      <c r="C173" s="58" t="str">
        <f>IFERROR(VLOOKUP(B173,Config!$A:$B,2,0),"")</f>
        <v>Dây cable mạng</v>
      </c>
      <c r="D173" s="64"/>
      <c r="E173" s="65">
        <f>D173/'Exchange rate'!$C$2</f>
        <v>0</v>
      </c>
      <c r="F173" s="58">
        <f>IFERROR(VLOOKUP(B173,Config!$A:$D,4,0),"")</f>
        <v>0</v>
      </c>
      <c r="G173" s="58">
        <f>IFERROR(VLOOKUP(B173,Config!$A:$E,5,0),"")</f>
        <v>0</v>
      </c>
      <c r="H173" s="58"/>
      <c r="I173" s="58"/>
      <c r="J173" s="58">
        <f>IFERROR(VLOOKUP(B173,Config!$A:$G,7,),"")</f>
        <v>0</v>
      </c>
      <c r="K173" s="56" t="s">
        <v>555</v>
      </c>
      <c r="L173" s="59"/>
      <c r="M173" s="56"/>
      <c r="N173" s="56"/>
      <c r="O173" s="60">
        <f>SUMIFS(Inventory!$L:$L,Inventory!$G:$G,2020.12,Inventory!$J:$J,List!B173)</f>
        <v>0</v>
      </c>
      <c r="P173" s="60">
        <f>SUMIFS(Receive!L:L,Receive!C:C,1,Receive!J:J,List!B173)</f>
        <v>0</v>
      </c>
      <c r="Q173" s="60">
        <f>SUMIFS(Delivery!K:K,Delivery!C:C,1,Delivery!I:I,List!B173)</f>
        <v>0</v>
      </c>
      <c r="R173" s="60">
        <f t="shared" si="39"/>
        <v>0</v>
      </c>
      <c r="S173" s="60">
        <f>SUMIFS(Inventory!$L:$L,Inventory!$G:$G,1,Inventory!$J:$J,List!B173)</f>
        <v>0</v>
      </c>
      <c r="T173" s="60">
        <f>SUMIFS(Receive!L:L,Receive!C:C,2,Receive!J:J,List!B173)</f>
        <v>0</v>
      </c>
      <c r="U173" s="60">
        <f>SUMIFS(Delivery!K:K,Delivery!C:C,2,Delivery!I:I,List!B173)</f>
        <v>0</v>
      </c>
      <c r="V173" s="60">
        <f t="shared" si="27"/>
        <v>0</v>
      </c>
      <c r="W173" s="60">
        <f>SUMIFS(Inventory!$L:$L,Inventory!$G:$G,2,Inventory!$J:$J,List!B173)</f>
        <v>0</v>
      </c>
      <c r="X173" s="60">
        <f>SUMIFS(Receive!L:L,Receive!C:C,3,Receive!J:J,List!B173)</f>
        <v>0</v>
      </c>
      <c r="Y173" s="60">
        <f>SUMIFS(Delivery!K:K,Delivery!C:C,3,Delivery!I:I,List!B173)</f>
        <v>0</v>
      </c>
      <c r="Z173" s="60">
        <f t="shared" si="28"/>
        <v>0</v>
      </c>
      <c r="AA173" s="60">
        <f>SUMIFS(Inventory!$L:$L,Inventory!$G:$G,3,Inventory!$J:$J,List!B173)</f>
        <v>0</v>
      </c>
      <c r="AB173" s="60">
        <f>SUMIFS(Receive!L:L,Receive!C:C,4,Receive!J:J,List!B173)</f>
        <v>0</v>
      </c>
      <c r="AC173" s="60">
        <f>SUMIFS(Delivery!K:K,Delivery!C:C,4,Delivery!I:I,List!B173)</f>
        <v>0</v>
      </c>
      <c r="AD173" s="60">
        <f t="shared" si="29"/>
        <v>0</v>
      </c>
      <c r="AE173" s="60">
        <f>SUMIFS(Inventory!$L:$L,Inventory!$G:$G,4,Inventory!$J:$J,List!B173)</f>
        <v>0</v>
      </c>
      <c r="AF173" s="60">
        <f>SUMIFS(Receive!$L:$L,Receive!$C:$C,5,Receive!$J:$J,List!B173)</f>
        <v>0</v>
      </c>
      <c r="AG173" s="60">
        <f>SUMIFS(Delivery!$K:$K,Delivery!$C:$C,5,Delivery!$I:$I,List!B173)</f>
        <v>0</v>
      </c>
      <c r="AH173" s="60">
        <f t="shared" si="30"/>
        <v>0</v>
      </c>
      <c r="AI173" s="60">
        <f>SUMIFS(Inventory!$L:$L,Inventory!$G:$G,5,Inventory!$J:$J,List!B173)</f>
        <v>0</v>
      </c>
      <c r="AJ173" s="60">
        <f>SUMIFS(Receive!$L:$L,Receive!$C:$C,6,Receive!$J:$J,List!B173)</f>
        <v>0</v>
      </c>
      <c r="AK173" s="60">
        <f>SUMIFS(Delivery!$K:$K,Delivery!$C:$C,6,Delivery!$I:$I,List!B173)</f>
        <v>0</v>
      </c>
      <c r="AL173" s="60">
        <f t="shared" si="31"/>
        <v>0</v>
      </c>
      <c r="AM173" s="60">
        <f>SUMIFS(Inventory!$L:$L,Inventory!$G:$G,6,Inventory!$J:$J,List!B173)</f>
        <v>0</v>
      </c>
      <c r="AN173" s="60">
        <f>SUMIFS(Receive!$L:$L,Receive!$C:$C,7,Receive!$J:$J,List!B173)</f>
        <v>0</v>
      </c>
      <c r="AO173" s="60">
        <f>SUMIFS(Delivery!$K:$K,Delivery!$C:$C,7,Delivery!$I:$I,List!B173)</f>
        <v>0</v>
      </c>
      <c r="AP173" s="60">
        <f t="shared" si="32"/>
        <v>0</v>
      </c>
      <c r="AQ173" s="60">
        <f>SUMIFS(Inventory!$L:$L,Inventory!$G:$G,7,Inventory!$J:$J,List!B173)</f>
        <v>0</v>
      </c>
      <c r="AR173" s="60">
        <f>SUMIFS(Receive!$L:$L,Receive!$C:$C,8,Receive!$J:$J,List!B173)</f>
        <v>0</v>
      </c>
      <c r="AS173" s="60">
        <f>SUMIFS(Delivery!$K:$K,Delivery!$C:$C,8,Delivery!$I:$I,List!B173)</f>
        <v>0</v>
      </c>
      <c r="AT173" s="60">
        <f t="shared" si="33"/>
        <v>0</v>
      </c>
      <c r="AU173" s="60">
        <f>SUMIFS(Inventory!$L:$L,Inventory!$G:$G,8,Inventory!$J:$J,List!B173)</f>
        <v>0</v>
      </c>
      <c r="AV173" s="60">
        <f>SUMIFS(Receive!$L:$L,Receive!$C:$C,9,Receive!$J:$J,List!B173)</f>
        <v>0</v>
      </c>
      <c r="AW173" s="60">
        <f>SUMIFS(Delivery!$K:$K,Delivery!$C:$C,9,Delivery!$I:$I,List!B173)</f>
        <v>0</v>
      </c>
      <c r="AX173" s="60">
        <f t="shared" si="34"/>
        <v>0</v>
      </c>
      <c r="AY173" s="60">
        <f>SUMIFS(Inventory!$L:$L,Inventory!$G:$G,9,Inventory!$J:$J,List!B173)</f>
        <v>0</v>
      </c>
      <c r="AZ173" s="60">
        <f>SUMIFS(Receive!$L:$L,Receive!$C:$C,10,Receive!$J:$J,List!B173)</f>
        <v>0</v>
      </c>
      <c r="BA173" s="60">
        <f>SUMIFS(Delivery!$K:$K,Delivery!$C:$C,10,Delivery!$I:$I,List!B173)</f>
        <v>0</v>
      </c>
      <c r="BB173" s="60">
        <f t="shared" si="35"/>
        <v>0</v>
      </c>
      <c r="BC173" s="60">
        <f>SUMIFS(Inventory!$L:$L,Inventory!$G:$G,10,Inventory!$J:$J,List!B173)</f>
        <v>0</v>
      </c>
      <c r="BD173" s="60">
        <f>SUMIFS(Receive!$L:$L,Receive!$C:$C,11,Receive!$J:$J,List!B173)</f>
        <v>0</v>
      </c>
      <c r="BE173" s="60">
        <f>SUMIFS(Delivery!$K:$K,Delivery!$C:$C,11,Delivery!$I:$I,List!B173)</f>
        <v>0</v>
      </c>
      <c r="BF173" s="60">
        <f t="shared" si="36"/>
        <v>0</v>
      </c>
      <c r="BG173" s="60">
        <f>SUMIFS(Inventory!$L:$L,Inventory!$G:$G,11,Inventory!$J:$J,List!B173)</f>
        <v>0</v>
      </c>
      <c r="BH173" s="60">
        <f>SUMIFS(Receive!$L:$L,Receive!$C:$C,12,Receive!$J:$J,List!B173)</f>
        <v>0</v>
      </c>
      <c r="BI173" s="60">
        <f>SUMIFS(Delivery!$K:$K,Delivery!$C:$C,12,Delivery!$I:$I,List!B173)</f>
        <v>0</v>
      </c>
      <c r="BJ173" s="60">
        <f t="shared" si="37"/>
        <v>0</v>
      </c>
      <c r="BK173" s="60">
        <f>SUMIFS(Inventory!$L:$L,Inventory!$G:$G,12,Inventory!$J:$J,List!B173)</f>
        <v>0</v>
      </c>
    </row>
    <row r="174" spans="1:63" x14ac:dyDescent="0.25">
      <c r="A174" s="56">
        <f t="shared" si="38"/>
        <v>173</v>
      </c>
      <c r="B174" s="56" t="s">
        <v>416</v>
      </c>
      <c r="C174" s="58" t="str">
        <f>IFERROR(VLOOKUP(B174,Config!$A:$B,2,0),"")</f>
        <v>Cable chuyển đổi</v>
      </c>
      <c r="D174" s="64"/>
      <c r="E174" s="65">
        <f>D174/'Exchange rate'!$C$2</f>
        <v>0</v>
      </c>
      <c r="F174" s="58">
        <f>IFERROR(VLOOKUP(B174,Config!$A:$D,4,0),"")</f>
        <v>0</v>
      </c>
      <c r="G174" s="58">
        <f>IFERROR(VLOOKUP(B174,Config!$A:$E,5,0),"")</f>
        <v>0</v>
      </c>
      <c r="H174" s="58"/>
      <c r="I174" s="58">
        <v>1</v>
      </c>
      <c r="J174" s="58" t="str">
        <f>IFERROR(VLOOKUP(B174,Config!$A:$G,7,),"")</f>
        <v>Ea</v>
      </c>
      <c r="K174" s="56" t="s">
        <v>555</v>
      </c>
      <c r="L174" s="59"/>
      <c r="M174" s="56"/>
      <c r="N174" s="56"/>
      <c r="O174" s="60">
        <f>SUMIFS(Inventory!$L:$L,Inventory!$G:$G,2020.12,Inventory!$J:$J,List!B174)</f>
        <v>0</v>
      </c>
      <c r="P174" s="60">
        <f>SUMIFS(Receive!L:L,Receive!C:C,1,Receive!J:J,List!B174)</f>
        <v>0</v>
      </c>
      <c r="Q174" s="60">
        <f>SUMIFS(Delivery!K:K,Delivery!C:C,1,Delivery!I:I,List!B174)</f>
        <v>0</v>
      </c>
      <c r="R174" s="60">
        <f t="shared" si="39"/>
        <v>0</v>
      </c>
      <c r="S174" s="60">
        <f>SUMIFS(Inventory!$L:$L,Inventory!$G:$G,1,Inventory!$J:$J,List!B174)</f>
        <v>0</v>
      </c>
      <c r="T174" s="60">
        <f>SUMIFS(Receive!L:L,Receive!C:C,2,Receive!J:J,List!B174)</f>
        <v>0</v>
      </c>
      <c r="U174" s="60">
        <f>SUMIFS(Delivery!K:K,Delivery!C:C,2,Delivery!I:I,List!B174)</f>
        <v>0</v>
      </c>
      <c r="V174" s="60">
        <f t="shared" si="27"/>
        <v>0</v>
      </c>
      <c r="W174" s="60">
        <f>SUMIFS(Inventory!$L:$L,Inventory!$G:$G,2,Inventory!$J:$J,List!B174)</f>
        <v>0</v>
      </c>
      <c r="X174" s="60">
        <f>SUMIFS(Receive!L:L,Receive!C:C,3,Receive!J:J,List!B174)</f>
        <v>0</v>
      </c>
      <c r="Y174" s="60">
        <f>SUMIFS(Delivery!K:K,Delivery!C:C,3,Delivery!I:I,List!B174)</f>
        <v>0</v>
      </c>
      <c r="Z174" s="60">
        <f t="shared" si="28"/>
        <v>0</v>
      </c>
      <c r="AA174" s="60">
        <f>SUMIFS(Inventory!$L:$L,Inventory!$G:$G,3,Inventory!$J:$J,List!B174)</f>
        <v>0</v>
      </c>
      <c r="AB174" s="60">
        <f>SUMIFS(Receive!L:L,Receive!C:C,4,Receive!J:J,List!B174)</f>
        <v>0</v>
      </c>
      <c r="AC174" s="60">
        <f>SUMIFS(Delivery!K:K,Delivery!C:C,4,Delivery!I:I,List!B174)</f>
        <v>0</v>
      </c>
      <c r="AD174" s="60">
        <f t="shared" si="29"/>
        <v>0</v>
      </c>
      <c r="AE174" s="60">
        <f>SUMIFS(Inventory!$L:$L,Inventory!$G:$G,4,Inventory!$J:$J,List!B174)</f>
        <v>0</v>
      </c>
      <c r="AF174" s="60">
        <f>SUMIFS(Receive!$L:$L,Receive!$C:$C,5,Receive!$J:$J,List!B174)</f>
        <v>0</v>
      </c>
      <c r="AG174" s="60">
        <f>SUMIFS(Delivery!$K:$K,Delivery!$C:$C,5,Delivery!$I:$I,List!B174)</f>
        <v>0</v>
      </c>
      <c r="AH174" s="60">
        <f t="shared" si="30"/>
        <v>0</v>
      </c>
      <c r="AI174" s="60">
        <f>SUMIFS(Inventory!$L:$L,Inventory!$G:$G,5,Inventory!$J:$J,List!B174)</f>
        <v>0</v>
      </c>
      <c r="AJ174" s="60">
        <f>SUMIFS(Receive!$L:$L,Receive!$C:$C,6,Receive!$J:$J,List!B174)</f>
        <v>0</v>
      </c>
      <c r="AK174" s="60">
        <f>SUMIFS(Delivery!$K:$K,Delivery!$C:$C,6,Delivery!$I:$I,List!B174)</f>
        <v>0</v>
      </c>
      <c r="AL174" s="60">
        <f t="shared" si="31"/>
        <v>0</v>
      </c>
      <c r="AM174" s="60">
        <f>SUMIFS(Inventory!$L:$L,Inventory!$G:$G,6,Inventory!$J:$J,List!B174)</f>
        <v>0</v>
      </c>
      <c r="AN174" s="60">
        <f>SUMIFS(Receive!$L:$L,Receive!$C:$C,7,Receive!$J:$J,List!B174)</f>
        <v>0</v>
      </c>
      <c r="AO174" s="60">
        <f>SUMIFS(Delivery!$K:$K,Delivery!$C:$C,7,Delivery!$I:$I,List!B174)</f>
        <v>0</v>
      </c>
      <c r="AP174" s="60">
        <f t="shared" si="32"/>
        <v>0</v>
      </c>
      <c r="AQ174" s="60">
        <f>SUMIFS(Inventory!$L:$L,Inventory!$G:$G,7,Inventory!$J:$J,List!B174)</f>
        <v>0</v>
      </c>
      <c r="AR174" s="60">
        <f>SUMIFS(Receive!$L:$L,Receive!$C:$C,8,Receive!$J:$J,List!B174)</f>
        <v>0</v>
      </c>
      <c r="AS174" s="60">
        <f>SUMIFS(Delivery!$K:$K,Delivery!$C:$C,8,Delivery!$I:$I,List!B174)</f>
        <v>0</v>
      </c>
      <c r="AT174" s="60">
        <f t="shared" si="33"/>
        <v>0</v>
      </c>
      <c r="AU174" s="60">
        <f>SUMIFS(Inventory!$L:$L,Inventory!$G:$G,8,Inventory!$J:$J,List!B174)</f>
        <v>0</v>
      </c>
      <c r="AV174" s="60">
        <f>SUMIFS(Receive!$L:$L,Receive!$C:$C,9,Receive!$J:$J,List!B174)</f>
        <v>0</v>
      </c>
      <c r="AW174" s="60">
        <f>SUMIFS(Delivery!$K:$K,Delivery!$C:$C,9,Delivery!$I:$I,List!B174)</f>
        <v>0</v>
      </c>
      <c r="AX174" s="60">
        <f t="shared" si="34"/>
        <v>0</v>
      </c>
      <c r="AY174" s="60">
        <f>SUMIFS(Inventory!$L:$L,Inventory!$G:$G,9,Inventory!$J:$J,List!B174)</f>
        <v>0</v>
      </c>
      <c r="AZ174" s="60">
        <f>SUMIFS(Receive!$L:$L,Receive!$C:$C,10,Receive!$J:$J,List!B174)</f>
        <v>0</v>
      </c>
      <c r="BA174" s="60">
        <f>SUMIFS(Delivery!$K:$K,Delivery!$C:$C,10,Delivery!$I:$I,List!B174)</f>
        <v>0</v>
      </c>
      <c r="BB174" s="60">
        <f t="shared" si="35"/>
        <v>0</v>
      </c>
      <c r="BC174" s="60">
        <f>SUMIFS(Inventory!$L:$L,Inventory!$G:$G,10,Inventory!$J:$J,List!B174)</f>
        <v>0</v>
      </c>
      <c r="BD174" s="60">
        <f>SUMIFS(Receive!$L:$L,Receive!$C:$C,11,Receive!$J:$J,List!B174)</f>
        <v>0</v>
      </c>
      <c r="BE174" s="60">
        <f>SUMIFS(Delivery!$K:$K,Delivery!$C:$C,11,Delivery!$I:$I,List!B174)</f>
        <v>0</v>
      </c>
      <c r="BF174" s="60">
        <f t="shared" si="36"/>
        <v>0</v>
      </c>
      <c r="BG174" s="60">
        <f>SUMIFS(Inventory!$L:$L,Inventory!$G:$G,11,Inventory!$J:$J,List!B174)</f>
        <v>0</v>
      </c>
      <c r="BH174" s="60">
        <f>SUMIFS(Receive!$L:$L,Receive!$C:$C,12,Receive!$J:$J,List!B174)</f>
        <v>0</v>
      </c>
      <c r="BI174" s="60">
        <f>SUMIFS(Delivery!$K:$K,Delivery!$C:$C,12,Delivery!$I:$I,List!B174)</f>
        <v>0</v>
      </c>
      <c r="BJ174" s="60">
        <f t="shared" si="37"/>
        <v>0</v>
      </c>
      <c r="BK174" s="60">
        <f>SUMIFS(Inventory!$L:$L,Inventory!$G:$G,12,Inventory!$J:$J,List!B174)</f>
        <v>0</v>
      </c>
    </row>
    <row r="175" spans="1:63" x14ac:dyDescent="0.25">
      <c r="A175" s="56">
        <f t="shared" si="38"/>
        <v>174</v>
      </c>
      <c r="B175" s="56" t="s">
        <v>417</v>
      </c>
      <c r="C175" s="58" t="str">
        <f>IFERROR(VLOOKUP(B175,Config!$A:$B,2,0),"")</f>
        <v>Ổ cứng máy tính 250G</v>
      </c>
      <c r="D175" s="64"/>
      <c r="E175" s="65">
        <f>D175/'Exchange rate'!$C$2</f>
        <v>0</v>
      </c>
      <c r="F175" s="58">
        <f>IFERROR(VLOOKUP(B175,Config!$A:$D,4,0),"")</f>
        <v>0</v>
      </c>
      <c r="G175" s="58">
        <f>IFERROR(VLOOKUP(B175,Config!$A:$E,5,0),"")</f>
        <v>0</v>
      </c>
      <c r="H175" s="58"/>
      <c r="I175" s="58">
        <v>1</v>
      </c>
      <c r="J175" s="58" t="str">
        <f>IFERROR(VLOOKUP(B175,Config!$A:$G,7,),"")</f>
        <v>Ea</v>
      </c>
      <c r="K175" s="56" t="s">
        <v>555</v>
      </c>
      <c r="L175" s="59"/>
      <c r="M175" s="56"/>
      <c r="N175" s="56"/>
      <c r="O175" s="60">
        <f>SUMIFS(Inventory!$L:$L,Inventory!$G:$G,2020.12,Inventory!$J:$J,List!B175)</f>
        <v>1</v>
      </c>
      <c r="P175" s="60">
        <f>SUMIFS(Receive!L:L,Receive!C:C,1,Receive!J:J,List!B175)</f>
        <v>0</v>
      </c>
      <c r="Q175" s="60">
        <f>SUMIFS(Delivery!K:K,Delivery!C:C,1,Delivery!I:I,List!B175)</f>
        <v>0</v>
      </c>
      <c r="R175" s="60">
        <f t="shared" si="39"/>
        <v>1</v>
      </c>
      <c r="S175" s="60">
        <f>SUMIFS(Inventory!$L:$L,Inventory!$G:$G,1,Inventory!$J:$J,List!B175)</f>
        <v>1</v>
      </c>
      <c r="T175" s="60">
        <f>SUMIFS(Receive!L:L,Receive!C:C,2,Receive!J:J,List!B175)</f>
        <v>0</v>
      </c>
      <c r="U175" s="60">
        <f>SUMIFS(Delivery!K:K,Delivery!C:C,2,Delivery!I:I,List!B175)</f>
        <v>0</v>
      </c>
      <c r="V175" s="60">
        <f t="shared" si="27"/>
        <v>1</v>
      </c>
      <c r="W175" s="60">
        <f>SUMIFS(Inventory!$L:$L,Inventory!$G:$G,2,Inventory!$J:$J,List!B175)</f>
        <v>1</v>
      </c>
      <c r="X175" s="60">
        <f>SUMIFS(Receive!L:L,Receive!C:C,3,Receive!J:J,List!B175)</f>
        <v>0</v>
      </c>
      <c r="Y175" s="60">
        <f>SUMIFS(Delivery!K:K,Delivery!C:C,3,Delivery!I:I,List!B175)</f>
        <v>0</v>
      </c>
      <c r="Z175" s="60">
        <f t="shared" si="28"/>
        <v>1</v>
      </c>
      <c r="AA175" s="60">
        <f>SUMIFS(Inventory!$L:$L,Inventory!$G:$G,3,Inventory!$J:$J,List!B175)</f>
        <v>1</v>
      </c>
      <c r="AB175" s="60">
        <f>SUMIFS(Receive!L:L,Receive!C:C,4,Receive!J:J,List!B175)</f>
        <v>0</v>
      </c>
      <c r="AC175" s="60">
        <f>SUMIFS(Delivery!K:K,Delivery!C:C,4,Delivery!I:I,List!B175)</f>
        <v>0</v>
      </c>
      <c r="AD175" s="60">
        <f t="shared" si="29"/>
        <v>1</v>
      </c>
      <c r="AE175" s="60">
        <f>SUMIFS(Inventory!$L:$L,Inventory!$G:$G,4,Inventory!$J:$J,List!B175)</f>
        <v>1</v>
      </c>
      <c r="AF175" s="60">
        <f>SUMIFS(Receive!$L:$L,Receive!$C:$C,5,Receive!$J:$J,List!B175)</f>
        <v>0</v>
      </c>
      <c r="AG175" s="60">
        <f>SUMIFS(Delivery!$K:$K,Delivery!$C:$C,5,Delivery!$I:$I,List!B175)</f>
        <v>0</v>
      </c>
      <c r="AH175" s="60">
        <f t="shared" si="30"/>
        <v>1</v>
      </c>
      <c r="AI175" s="60">
        <f>SUMIFS(Inventory!$L:$L,Inventory!$G:$G,5,Inventory!$J:$J,List!B175)</f>
        <v>1</v>
      </c>
      <c r="AJ175" s="60">
        <f>SUMIFS(Receive!$L:$L,Receive!$C:$C,6,Receive!$J:$J,List!B175)</f>
        <v>0</v>
      </c>
      <c r="AK175" s="60">
        <f>SUMIFS(Delivery!$K:$K,Delivery!$C:$C,6,Delivery!$I:$I,List!B175)</f>
        <v>0</v>
      </c>
      <c r="AL175" s="60">
        <f t="shared" si="31"/>
        <v>1</v>
      </c>
      <c r="AM175" s="60">
        <f>SUMIFS(Inventory!$L:$L,Inventory!$G:$G,6,Inventory!$J:$J,List!B175)</f>
        <v>0</v>
      </c>
      <c r="AN175" s="60">
        <f>SUMIFS(Receive!$L:$L,Receive!$C:$C,7,Receive!$J:$J,List!B175)</f>
        <v>0</v>
      </c>
      <c r="AO175" s="60">
        <f>SUMIFS(Delivery!$K:$K,Delivery!$C:$C,7,Delivery!$I:$I,List!B175)</f>
        <v>0</v>
      </c>
      <c r="AP175" s="60">
        <f t="shared" si="32"/>
        <v>1</v>
      </c>
      <c r="AQ175" s="60">
        <f>SUMIFS(Inventory!$L:$L,Inventory!$G:$G,7,Inventory!$J:$J,List!B175)</f>
        <v>0</v>
      </c>
      <c r="AR175" s="60">
        <f>SUMIFS(Receive!$L:$L,Receive!$C:$C,8,Receive!$J:$J,List!B175)</f>
        <v>0</v>
      </c>
      <c r="AS175" s="60">
        <f>SUMIFS(Delivery!$K:$K,Delivery!$C:$C,8,Delivery!$I:$I,List!B175)</f>
        <v>0</v>
      </c>
      <c r="AT175" s="60">
        <f t="shared" si="33"/>
        <v>1</v>
      </c>
      <c r="AU175" s="60">
        <f>SUMIFS(Inventory!$L:$L,Inventory!$G:$G,8,Inventory!$J:$J,List!B175)</f>
        <v>0</v>
      </c>
      <c r="AV175" s="60">
        <f>SUMIFS(Receive!$L:$L,Receive!$C:$C,9,Receive!$J:$J,List!B175)</f>
        <v>0</v>
      </c>
      <c r="AW175" s="60">
        <f>SUMIFS(Delivery!$K:$K,Delivery!$C:$C,9,Delivery!$I:$I,List!B175)</f>
        <v>0</v>
      </c>
      <c r="AX175" s="60">
        <f t="shared" si="34"/>
        <v>1</v>
      </c>
      <c r="AY175" s="60">
        <f>SUMIFS(Inventory!$L:$L,Inventory!$G:$G,9,Inventory!$J:$J,List!B175)</f>
        <v>0</v>
      </c>
      <c r="AZ175" s="60">
        <f>SUMIFS(Receive!$L:$L,Receive!$C:$C,10,Receive!$J:$J,List!B175)</f>
        <v>0</v>
      </c>
      <c r="BA175" s="60">
        <f>SUMIFS(Delivery!$K:$K,Delivery!$C:$C,10,Delivery!$I:$I,List!B175)</f>
        <v>0</v>
      </c>
      <c r="BB175" s="60">
        <f t="shared" si="35"/>
        <v>1</v>
      </c>
      <c r="BC175" s="60">
        <f>SUMIFS(Inventory!$L:$L,Inventory!$G:$G,10,Inventory!$J:$J,List!B175)</f>
        <v>0</v>
      </c>
      <c r="BD175" s="60">
        <f>SUMIFS(Receive!$L:$L,Receive!$C:$C,11,Receive!$J:$J,List!B175)</f>
        <v>0</v>
      </c>
      <c r="BE175" s="60">
        <f>SUMIFS(Delivery!$K:$K,Delivery!$C:$C,11,Delivery!$I:$I,List!B175)</f>
        <v>0</v>
      </c>
      <c r="BF175" s="60">
        <f t="shared" si="36"/>
        <v>1</v>
      </c>
      <c r="BG175" s="60">
        <f>SUMIFS(Inventory!$L:$L,Inventory!$G:$G,11,Inventory!$J:$J,List!B175)</f>
        <v>0</v>
      </c>
      <c r="BH175" s="60">
        <f>SUMIFS(Receive!$L:$L,Receive!$C:$C,12,Receive!$J:$J,List!B175)</f>
        <v>0</v>
      </c>
      <c r="BI175" s="60">
        <f>SUMIFS(Delivery!$K:$K,Delivery!$C:$C,12,Delivery!$I:$I,List!B175)</f>
        <v>0</v>
      </c>
      <c r="BJ175" s="60">
        <f t="shared" si="37"/>
        <v>1</v>
      </c>
      <c r="BK175" s="60">
        <f>SUMIFS(Inventory!$L:$L,Inventory!$G:$G,12,Inventory!$J:$J,List!B175)</f>
        <v>0</v>
      </c>
    </row>
    <row r="176" spans="1:63" x14ac:dyDescent="0.25">
      <c r="A176" s="56">
        <f t="shared" si="38"/>
        <v>175</v>
      </c>
      <c r="B176" s="56" t="s">
        <v>489</v>
      </c>
      <c r="C176" s="58" t="str">
        <f>IFERROR(VLOOKUP(B176,Config!$A:$B,2,0),"")</f>
        <v>Nguồn 48V-5A</v>
      </c>
      <c r="D176" s="64"/>
      <c r="E176" s="65">
        <f>D176/'Exchange rate'!$C$2</f>
        <v>0</v>
      </c>
      <c r="F176" s="58">
        <f>IFERROR(VLOOKUP(B176,Config!$A:$D,4,0),"")</f>
        <v>0</v>
      </c>
      <c r="G176" s="58">
        <f>IFERROR(VLOOKUP(B176,Config!$A:$E,5,0),"")</f>
        <v>0</v>
      </c>
      <c r="H176" s="58"/>
      <c r="I176" s="58">
        <v>1</v>
      </c>
      <c r="J176" s="58" t="str">
        <f>IFERROR(VLOOKUP(B176,Config!$A:$G,7,),"")</f>
        <v>Ea</v>
      </c>
      <c r="K176" s="56" t="s">
        <v>555</v>
      </c>
      <c r="L176" s="59"/>
      <c r="M176" s="56"/>
      <c r="N176" s="56"/>
      <c r="O176" s="60">
        <f>SUMIFS(Inventory!$L:$L,Inventory!$G:$G,2020.12,Inventory!$J:$J,List!B176)</f>
        <v>1</v>
      </c>
      <c r="P176" s="60">
        <f>SUMIFS(Receive!L:L,Receive!C:C,1,Receive!J:J,List!B176)</f>
        <v>0</v>
      </c>
      <c r="Q176" s="60">
        <f>SUMIFS(Delivery!K:K,Delivery!C:C,1,Delivery!I:I,List!B176)</f>
        <v>0</v>
      </c>
      <c r="R176" s="60">
        <f t="shared" si="39"/>
        <v>1</v>
      </c>
      <c r="S176" s="60">
        <f>SUMIFS(Inventory!$L:$L,Inventory!$G:$G,1,Inventory!$J:$J,List!B176)</f>
        <v>1</v>
      </c>
      <c r="T176" s="60">
        <f>SUMIFS(Receive!L:L,Receive!C:C,2,Receive!J:J,List!B176)</f>
        <v>0</v>
      </c>
      <c r="U176" s="60">
        <f>SUMIFS(Delivery!K:K,Delivery!C:C,2,Delivery!I:I,List!B176)</f>
        <v>0</v>
      </c>
      <c r="V176" s="60">
        <f t="shared" si="27"/>
        <v>1</v>
      </c>
      <c r="W176" s="60">
        <f>SUMIFS(Inventory!$L:$L,Inventory!$G:$G,2,Inventory!$J:$J,List!B176)</f>
        <v>1</v>
      </c>
      <c r="X176" s="60">
        <f>SUMIFS(Receive!L:L,Receive!C:C,3,Receive!J:J,List!B176)</f>
        <v>0</v>
      </c>
      <c r="Y176" s="60">
        <f>SUMIFS(Delivery!K:K,Delivery!C:C,3,Delivery!I:I,List!B176)</f>
        <v>0</v>
      </c>
      <c r="Z176" s="60">
        <f t="shared" si="28"/>
        <v>1</v>
      </c>
      <c r="AA176" s="60">
        <f>SUMIFS(Inventory!$L:$L,Inventory!$G:$G,3,Inventory!$J:$J,List!B176)</f>
        <v>1</v>
      </c>
      <c r="AB176" s="60">
        <f>SUMIFS(Receive!L:L,Receive!C:C,4,Receive!J:J,List!B176)</f>
        <v>0</v>
      </c>
      <c r="AC176" s="60">
        <f>SUMIFS(Delivery!K:K,Delivery!C:C,4,Delivery!I:I,List!B176)</f>
        <v>0</v>
      </c>
      <c r="AD176" s="60">
        <f t="shared" si="29"/>
        <v>1</v>
      </c>
      <c r="AE176" s="60">
        <f>SUMIFS(Inventory!$L:$L,Inventory!$G:$G,4,Inventory!$J:$J,List!B176)</f>
        <v>1</v>
      </c>
      <c r="AF176" s="60">
        <f>SUMIFS(Receive!$L:$L,Receive!$C:$C,5,Receive!$J:$J,List!B176)</f>
        <v>0</v>
      </c>
      <c r="AG176" s="60">
        <f>SUMIFS(Delivery!$K:$K,Delivery!$C:$C,5,Delivery!$I:$I,List!B176)</f>
        <v>0</v>
      </c>
      <c r="AH176" s="60">
        <f t="shared" si="30"/>
        <v>1</v>
      </c>
      <c r="AI176" s="60">
        <f>SUMIFS(Inventory!$L:$L,Inventory!$G:$G,5,Inventory!$J:$J,List!B176)</f>
        <v>1</v>
      </c>
      <c r="AJ176" s="60">
        <f>SUMIFS(Receive!$L:$L,Receive!$C:$C,6,Receive!$J:$J,List!B176)</f>
        <v>0</v>
      </c>
      <c r="AK176" s="60">
        <f>SUMIFS(Delivery!$K:$K,Delivery!$C:$C,6,Delivery!$I:$I,List!B176)</f>
        <v>0</v>
      </c>
      <c r="AL176" s="60">
        <f t="shared" si="31"/>
        <v>1</v>
      </c>
      <c r="AM176" s="60">
        <f>SUMIFS(Inventory!$L:$L,Inventory!$G:$G,6,Inventory!$J:$J,List!B176)</f>
        <v>0</v>
      </c>
      <c r="AN176" s="60">
        <f>SUMIFS(Receive!$L:$L,Receive!$C:$C,7,Receive!$J:$J,List!B176)</f>
        <v>0</v>
      </c>
      <c r="AO176" s="60">
        <f>SUMIFS(Delivery!$K:$K,Delivery!$C:$C,7,Delivery!$I:$I,List!B176)</f>
        <v>0</v>
      </c>
      <c r="AP176" s="60">
        <f t="shared" si="32"/>
        <v>1</v>
      </c>
      <c r="AQ176" s="60">
        <f>SUMIFS(Inventory!$L:$L,Inventory!$G:$G,7,Inventory!$J:$J,List!B176)</f>
        <v>0</v>
      </c>
      <c r="AR176" s="60">
        <f>SUMIFS(Receive!$L:$L,Receive!$C:$C,8,Receive!$J:$J,List!B176)</f>
        <v>0</v>
      </c>
      <c r="AS176" s="60">
        <f>SUMIFS(Delivery!$K:$K,Delivery!$C:$C,8,Delivery!$I:$I,List!B176)</f>
        <v>0</v>
      </c>
      <c r="AT176" s="60">
        <f t="shared" si="33"/>
        <v>1</v>
      </c>
      <c r="AU176" s="60">
        <f>SUMIFS(Inventory!$L:$L,Inventory!$G:$G,8,Inventory!$J:$J,List!B176)</f>
        <v>0</v>
      </c>
      <c r="AV176" s="60">
        <f>SUMIFS(Receive!$L:$L,Receive!$C:$C,9,Receive!$J:$J,List!B176)</f>
        <v>0</v>
      </c>
      <c r="AW176" s="60">
        <f>SUMIFS(Delivery!$K:$K,Delivery!$C:$C,9,Delivery!$I:$I,List!B176)</f>
        <v>0</v>
      </c>
      <c r="AX176" s="60">
        <f t="shared" si="34"/>
        <v>1</v>
      </c>
      <c r="AY176" s="60">
        <f>SUMIFS(Inventory!$L:$L,Inventory!$G:$G,9,Inventory!$J:$J,List!B176)</f>
        <v>0</v>
      </c>
      <c r="AZ176" s="60">
        <f>SUMIFS(Receive!$L:$L,Receive!$C:$C,10,Receive!$J:$J,List!B176)</f>
        <v>0</v>
      </c>
      <c r="BA176" s="60">
        <f>SUMIFS(Delivery!$K:$K,Delivery!$C:$C,10,Delivery!$I:$I,List!B176)</f>
        <v>0</v>
      </c>
      <c r="BB176" s="60">
        <f t="shared" si="35"/>
        <v>1</v>
      </c>
      <c r="BC176" s="60">
        <f>SUMIFS(Inventory!$L:$L,Inventory!$G:$G,10,Inventory!$J:$J,List!B176)</f>
        <v>0</v>
      </c>
      <c r="BD176" s="60">
        <f>SUMIFS(Receive!$L:$L,Receive!$C:$C,11,Receive!$J:$J,List!B176)</f>
        <v>0</v>
      </c>
      <c r="BE176" s="60">
        <f>SUMIFS(Delivery!$K:$K,Delivery!$C:$C,11,Delivery!$I:$I,List!B176)</f>
        <v>0</v>
      </c>
      <c r="BF176" s="60">
        <f t="shared" si="36"/>
        <v>1</v>
      </c>
      <c r="BG176" s="60">
        <f>SUMIFS(Inventory!$L:$L,Inventory!$G:$G,11,Inventory!$J:$J,List!B176)</f>
        <v>0</v>
      </c>
      <c r="BH176" s="60">
        <f>SUMIFS(Receive!$L:$L,Receive!$C:$C,12,Receive!$J:$J,List!B176)</f>
        <v>0</v>
      </c>
      <c r="BI176" s="60">
        <f>SUMIFS(Delivery!$K:$K,Delivery!$C:$C,12,Delivery!$I:$I,List!B176)</f>
        <v>0</v>
      </c>
      <c r="BJ176" s="60">
        <f t="shared" si="37"/>
        <v>1</v>
      </c>
      <c r="BK176" s="60">
        <f>SUMIFS(Inventory!$L:$L,Inventory!$G:$G,12,Inventory!$J:$J,List!B176)</f>
        <v>0</v>
      </c>
    </row>
    <row r="177" spans="1:63" x14ac:dyDescent="0.25">
      <c r="A177" s="56">
        <f t="shared" si="38"/>
        <v>176</v>
      </c>
      <c r="B177" s="56" t="s">
        <v>490</v>
      </c>
      <c r="C177" s="58" t="str">
        <f>IFERROR(VLOOKUP(B177,Config!$A:$B,2,0),"")</f>
        <v xml:space="preserve"> Vòng Bút cảm ứng  YAMAHA</v>
      </c>
      <c r="D177" s="64"/>
      <c r="E177" s="65">
        <f>D177/'Exchange rate'!$C$2</f>
        <v>0</v>
      </c>
      <c r="F177" s="58">
        <f>IFERROR(VLOOKUP(B177,Config!$A:$D,4,0),"")</f>
        <v>0</v>
      </c>
      <c r="G177" s="58">
        <f>IFERROR(VLOOKUP(B177,Config!$A:$E,5,0),"")</f>
        <v>0</v>
      </c>
      <c r="H177" s="58"/>
      <c r="I177" s="58">
        <v>1</v>
      </c>
      <c r="J177" s="58" t="str">
        <f>IFERROR(VLOOKUP(B177,Config!$A:$G,7,),"")</f>
        <v>Ea</v>
      </c>
      <c r="K177" s="56" t="s">
        <v>555</v>
      </c>
      <c r="L177" s="59"/>
      <c r="M177" s="56"/>
      <c r="N177" s="56"/>
      <c r="O177" s="60">
        <f>SUMIFS(Inventory!$L:$L,Inventory!$G:$G,2020.12,Inventory!$J:$J,List!B177)</f>
        <v>0</v>
      </c>
      <c r="P177" s="60">
        <f>SUMIFS(Receive!L:L,Receive!C:C,1,Receive!J:J,List!B177)</f>
        <v>0</v>
      </c>
      <c r="Q177" s="60">
        <f>SUMIFS(Delivery!K:K,Delivery!C:C,1,Delivery!I:I,List!B177)</f>
        <v>0</v>
      </c>
      <c r="R177" s="60">
        <f t="shared" si="39"/>
        <v>0</v>
      </c>
      <c r="S177" s="60">
        <f>SUMIFS(Inventory!$L:$L,Inventory!$G:$G,1,Inventory!$J:$J,List!B177)</f>
        <v>0</v>
      </c>
      <c r="T177" s="60">
        <f>SUMIFS(Receive!L:L,Receive!C:C,2,Receive!J:J,List!B177)</f>
        <v>0</v>
      </c>
      <c r="U177" s="60">
        <f>SUMIFS(Delivery!K:K,Delivery!C:C,2,Delivery!I:I,List!B177)</f>
        <v>0</v>
      </c>
      <c r="V177" s="60">
        <f t="shared" si="27"/>
        <v>0</v>
      </c>
      <c r="W177" s="60">
        <f>SUMIFS(Inventory!$L:$L,Inventory!$G:$G,2,Inventory!$J:$J,List!B177)</f>
        <v>0</v>
      </c>
      <c r="X177" s="60">
        <f>SUMIFS(Receive!L:L,Receive!C:C,3,Receive!J:J,List!B177)</f>
        <v>0</v>
      </c>
      <c r="Y177" s="60">
        <f>SUMIFS(Delivery!K:K,Delivery!C:C,3,Delivery!I:I,List!B177)</f>
        <v>0</v>
      </c>
      <c r="Z177" s="60">
        <f t="shared" si="28"/>
        <v>0</v>
      </c>
      <c r="AA177" s="60">
        <f>SUMIFS(Inventory!$L:$L,Inventory!$G:$G,3,Inventory!$J:$J,List!B177)</f>
        <v>0</v>
      </c>
      <c r="AB177" s="60">
        <f>SUMIFS(Receive!L:L,Receive!C:C,4,Receive!J:J,List!B177)</f>
        <v>0</v>
      </c>
      <c r="AC177" s="60">
        <f>SUMIFS(Delivery!K:K,Delivery!C:C,4,Delivery!I:I,List!B177)</f>
        <v>0</v>
      </c>
      <c r="AD177" s="60">
        <f t="shared" si="29"/>
        <v>0</v>
      </c>
      <c r="AE177" s="60">
        <f>SUMIFS(Inventory!$L:$L,Inventory!$G:$G,4,Inventory!$J:$J,List!B177)</f>
        <v>0</v>
      </c>
      <c r="AF177" s="60">
        <f>SUMIFS(Receive!$L:$L,Receive!$C:$C,5,Receive!$J:$J,List!B177)</f>
        <v>0</v>
      </c>
      <c r="AG177" s="60">
        <f>SUMIFS(Delivery!$K:$K,Delivery!$C:$C,5,Delivery!$I:$I,List!B177)</f>
        <v>0</v>
      </c>
      <c r="AH177" s="60">
        <f t="shared" si="30"/>
        <v>0</v>
      </c>
      <c r="AI177" s="60">
        <f>SUMIFS(Inventory!$L:$L,Inventory!$G:$G,5,Inventory!$J:$J,List!B177)</f>
        <v>0</v>
      </c>
      <c r="AJ177" s="60">
        <f>SUMIFS(Receive!$L:$L,Receive!$C:$C,6,Receive!$J:$J,List!B177)</f>
        <v>0</v>
      </c>
      <c r="AK177" s="60">
        <f>SUMIFS(Delivery!$K:$K,Delivery!$C:$C,6,Delivery!$I:$I,List!B177)</f>
        <v>0</v>
      </c>
      <c r="AL177" s="60">
        <f t="shared" si="31"/>
        <v>0</v>
      </c>
      <c r="AM177" s="60">
        <f>SUMIFS(Inventory!$L:$L,Inventory!$G:$G,6,Inventory!$J:$J,List!B177)</f>
        <v>0</v>
      </c>
      <c r="AN177" s="60">
        <f>SUMIFS(Receive!$L:$L,Receive!$C:$C,7,Receive!$J:$J,List!B177)</f>
        <v>0</v>
      </c>
      <c r="AO177" s="60">
        <f>SUMIFS(Delivery!$K:$K,Delivery!$C:$C,7,Delivery!$I:$I,List!B177)</f>
        <v>0</v>
      </c>
      <c r="AP177" s="60">
        <f t="shared" si="32"/>
        <v>0</v>
      </c>
      <c r="AQ177" s="60">
        <f>SUMIFS(Inventory!$L:$L,Inventory!$G:$G,7,Inventory!$J:$J,List!B177)</f>
        <v>0</v>
      </c>
      <c r="AR177" s="60">
        <f>SUMIFS(Receive!$L:$L,Receive!$C:$C,8,Receive!$J:$J,List!B177)</f>
        <v>0</v>
      </c>
      <c r="AS177" s="60">
        <f>SUMIFS(Delivery!$K:$K,Delivery!$C:$C,8,Delivery!$I:$I,List!B177)</f>
        <v>0</v>
      </c>
      <c r="AT177" s="60">
        <f t="shared" si="33"/>
        <v>0</v>
      </c>
      <c r="AU177" s="60">
        <f>SUMIFS(Inventory!$L:$L,Inventory!$G:$G,8,Inventory!$J:$J,List!B177)</f>
        <v>0</v>
      </c>
      <c r="AV177" s="60">
        <f>SUMIFS(Receive!$L:$L,Receive!$C:$C,9,Receive!$J:$J,List!B177)</f>
        <v>0</v>
      </c>
      <c r="AW177" s="60">
        <f>SUMIFS(Delivery!$K:$K,Delivery!$C:$C,9,Delivery!$I:$I,List!B177)</f>
        <v>0</v>
      </c>
      <c r="AX177" s="60">
        <f t="shared" si="34"/>
        <v>0</v>
      </c>
      <c r="AY177" s="60">
        <f>SUMIFS(Inventory!$L:$L,Inventory!$G:$G,9,Inventory!$J:$J,List!B177)</f>
        <v>0</v>
      </c>
      <c r="AZ177" s="60">
        <f>SUMIFS(Receive!$L:$L,Receive!$C:$C,10,Receive!$J:$J,List!B177)</f>
        <v>0</v>
      </c>
      <c r="BA177" s="60">
        <f>SUMIFS(Delivery!$K:$K,Delivery!$C:$C,10,Delivery!$I:$I,List!B177)</f>
        <v>0</v>
      </c>
      <c r="BB177" s="60">
        <f t="shared" si="35"/>
        <v>0</v>
      </c>
      <c r="BC177" s="60">
        <f>SUMIFS(Inventory!$L:$L,Inventory!$G:$G,10,Inventory!$J:$J,List!B177)</f>
        <v>0</v>
      </c>
      <c r="BD177" s="60">
        <f>SUMIFS(Receive!$L:$L,Receive!$C:$C,11,Receive!$J:$J,List!B177)</f>
        <v>0</v>
      </c>
      <c r="BE177" s="60">
        <f>SUMIFS(Delivery!$K:$K,Delivery!$C:$C,11,Delivery!$I:$I,List!B177)</f>
        <v>0</v>
      </c>
      <c r="BF177" s="60">
        <f t="shared" si="36"/>
        <v>0</v>
      </c>
      <c r="BG177" s="60">
        <f>SUMIFS(Inventory!$L:$L,Inventory!$G:$G,11,Inventory!$J:$J,List!B177)</f>
        <v>0</v>
      </c>
      <c r="BH177" s="60">
        <f>SUMIFS(Receive!$L:$L,Receive!$C:$C,12,Receive!$J:$J,List!B177)</f>
        <v>0</v>
      </c>
      <c r="BI177" s="60">
        <f>SUMIFS(Delivery!$K:$K,Delivery!$C:$C,12,Delivery!$I:$I,List!B177)</f>
        <v>0</v>
      </c>
      <c r="BJ177" s="60">
        <f t="shared" si="37"/>
        <v>0</v>
      </c>
      <c r="BK177" s="60">
        <f>SUMIFS(Inventory!$L:$L,Inventory!$G:$G,12,Inventory!$J:$J,List!B177)</f>
        <v>0</v>
      </c>
    </row>
    <row r="178" spans="1:63" x14ac:dyDescent="0.25">
      <c r="A178" s="56">
        <f t="shared" si="38"/>
        <v>177</v>
      </c>
      <c r="B178" s="56" t="s">
        <v>491</v>
      </c>
      <c r="C178" s="58" t="str">
        <f>IFERROR(VLOOKUP(B178,Config!$A:$B,2,0),"")</f>
        <v>Filter Disk</v>
      </c>
      <c r="D178" s="64">
        <f>E178*'Exchange rate'!$C$2</f>
        <v>4805376.6978000002</v>
      </c>
      <c r="E178" s="65">
        <v>207.27</v>
      </c>
      <c r="F178" s="58" t="str">
        <f>IFERROR(VLOOKUP(B178,Config!$A:$D,4,0),"")</f>
        <v>ASM</v>
      </c>
      <c r="G178" s="58" t="str">
        <f>IFERROR(VLOOKUP(B178,Config!$A:$E,5,0),"")</f>
        <v>ASM</v>
      </c>
      <c r="H178" s="58"/>
      <c r="I178" s="58"/>
      <c r="J178" s="58" t="str">
        <f>IFERROR(VLOOKUP(B178,Config!$A:$G,7,),"")</f>
        <v>BOX</v>
      </c>
      <c r="K178" s="56" t="s">
        <v>556</v>
      </c>
      <c r="L178" s="59"/>
      <c r="M178" s="56"/>
      <c r="N178" s="56"/>
      <c r="O178" s="60">
        <f>SUMIFS(Inventory!$L:$L,Inventory!$G:$G,2020.12,Inventory!$J:$J,List!B178)</f>
        <v>5</v>
      </c>
      <c r="P178" s="60">
        <f>SUMIFS(Receive!L:L,Receive!C:C,1,Receive!J:J,List!B178)</f>
        <v>0</v>
      </c>
      <c r="Q178" s="60">
        <f>SUMIFS(Delivery!K:K,Delivery!C:C,1,Delivery!I:I,List!B178)</f>
        <v>0</v>
      </c>
      <c r="R178" s="60">
        <f t="shared" si="39"/>
        <v>5</v>
      </c>
      <c r="S178" s="60">
        <f>SUMIFS(Inventory!$L:$L,Inventory!$G:$G,1,Inventory!$J:$J,List!B178)</f>
        <v>5</v>
      </c>
      <c r="T178" s="60">
        <f>SUMIFS(Receive!L:L,Receive!C:C,2,Receive!J:J,List!B178)</f>
        <v>0</v>
      </c>
      <c r="U178" s="60">
        <f>SUMIFS(Delivery!K:K,Delivery!C:C,2,Delivery!I:I,List!B178)</f>
        <v>0</v>
      </c>
      <c r="V178" s="60">
        <f t="shared" si="27"/>
        <v>5</v>
      </c>
      <c r="W178" s="60">
        <f>SUMIFS(Inventory!$L:$L,Inventory!$G:$G,2,Inventory!$J:$J,List!B178)</f>
        <v>5</v>
      </c>
      <c r="X178" s="60">
        <f>SUMIFS(Receive!L:L,Receive!C:C,3,Receive!J:J,List!B178)</f>
        <v>0</v>
      </c>
      <c r="Y178" s="60">
        <f>SUMIFS(Delivery!K:K,Delivery!C:C,3,Delivery!I:I,List!B178)</f>
        <v>0</v>
      </c>
      <c r="Z178" s="60">
        <f t="shared" si="28"/>
        <v>5</v>
      </c>
      <c r="AA178" s="60">
        <f>SUMIFS(Inventory!$L:$L,Inventory!$G:$G,3,Inventory!$J:$J,List!B178)</f>
        <v>5</v>
      </c>
      <c r="AB178" s="60">
        <f>SUMIFS(Receive!L:L,Receive!C:C,4,Receive!J:J,List!B178)</f>
        <v>0</v>
      </c>
      <c r="AC178" s="60">
        <f>SUMIFS(Delivery!K:K,Delivery!C:C,4,Delivery!I:I,List!B178)</f>
        <v>0</v>
      </c>
      <c r="AD178" s="60">
        <f t="shared" si="29"/>
        <v>5</v>
      </c>
      <c r="AE178" s="60">
        <f>SUMIFS(Inventory!$L:$L,Inventory!$G:$G,4,Inventory!$J:$J,List!B178)</f>
        <v>5</v>
      </c>
      <c r="AF178" s="60">
        <f>SUMIFS(Receive!$L:$L,Receive!$C:$C,5,Receive!$J:$J,List!B178)</f>
        <v>0</v>
      </c>
      <c r="AG178" s="60">
        <f>SUMIFS(Delivery!$K:$K,Delivery!$C:$C,5,Delivery!$I:$I,List!B178)</f>
        <v>0</v>
      </c>
      <c r="AH178" s="60">
        <f t="shared" si="30"/>
        <v>5</v>
      </c>
      <c r="AI178" s="60">
        <f>SUMIFS(Inventory!$L:$L,Inventory!$G:$G,5,Inventory!$J:$J,List!B178)</f>
        <v>5</v>
      </c>
      <c r="AJ178" s="60">
        <f>SUMIFS(Receive!$L:$L,Receive!$C:$C,6,Receive!$J:$J,List!B178)</f>
        <v>0</v>
      </c>
      <c r="AK178" s="60">
        <f>SUMIFS(Delivery!$K:$K,Delivery!$C:$C,6,Delivery!$I:$I,List!B178)</f>
        <v>0</v>
      </c>
      <c r="AL178" s="60">
        <f t="shared" si="31"/>
        <v>5</v>
      </c>
      <c r="AM178" s="60">
        <f>SUMIFS(Inventory!$L:$L,Inventory!$G:$G,6,Inventory!$J:$J,List!B178)</f>
        <v>0</v>
      </c>
      <c r="AN178" s="60">
        <f>SUMIFS(Receive!$L:$L,Receive!$C:$C,7,Receive!$J:$J,List!B178)</f>
        <v>0</v>
      </c>
      <c r="AO178" s="60">
        <f>SUMIFS(Delivery!$K:$K,Delivery!$C:$C,7,Delivery!$I:$I,List!B178)</f>
        <v>0</v>
      </c>
      <c r="AP178" s="60">
        <f t="shared" si="32"/>
        <v>5</v>
      </c>
      <c r="AQ178" s="60">
        <f>SUMIFS(Inventory!$L:$L,Inventory!$G:$G,7,Inventory!$J:$J,List!B178)</f>
        <v>0</v>
      </c>
      <c r="AR178" s="60">
        <f>SUMIFS(Receive!$L:$L,Receive!$C:$C,8,Receive!$J:$J,List!B178)</f>
        <v>0</v>
      </c>
      <c r="AS178" s="60">
        <f>SUMIFS(Delivery!$K:$K,Delivery!$C:$C,8,Delivery!$I:$I,List!B178)</f>
        <v>0</v>
      </c>
      <c r="AT178" s="60">
        <f t="shared" si="33"/>
        <v>5</v>
      </c>
      <c r="AU178" s="60">
        <f>SUMIFS(Inventory!$L:$L,Inventory!$G:$G,8,Inventory!$J:$J,List!B178)</f>
        <v>0</v>
      </c>
      <c r="AV178" s="60">
        <f>SUMIFS(Receive!$L:$L,Receive!$C:$C,9,Receive!$J:$J,List!B178)</f>
        <v>0</v>
      </c>
      <c r="AW178" s="60">
        <f>SUMIFS(Delivery!$K:$K,Delivery!$C:$C,9,Delivery!$I:$I,List!B178)</f>
        <v>0</v>
      </c>
      <c r="AX178" s="60">
        <f t="shared" si="34"/>
        <v>5</v>
      </c>
      <c r="AY178" s="60">
        <f>SUMIFS(Inventory!$L:$L,Inventory!$G:$G,9,Inventory!$J:$J,List!B178)</f>
        <v>0</v>
      </c>
      <c r="AZ178" s="60">
        <f>SUMIFS(Receive!$L:$L,Receive!$C:$C,10,Receive!$J:$J,List!B178)</f>
        <v>0</v>
      </c>
      <c r="BA178" s="60">
        <f>SUMIFS(Delivery!$K:$K,Delivery!$C:$C,10,Delivery!$I:$I,List!B178)</f>
        <v>0</v>
      </c>
      <c r="BB178" s="60">
        <f t="shared" si="35"/>
        <v>5</v>
      </c>
      <c r="BC178" s="60">
        <f>SUMIFS(Inventory!$L:$L,Inventory!$G:$G,10,Inventory!$J:$J,List!B178)</f>
        <v>0</v>
      </c>
      <c r="BD178" s="60">
        <f>SUMIFS(Receive!$L:$L,Receive!$C:$C,11,Receive!$J:$J,List!B178)</f>
        <v>0</v>
      </c>
      <c r="BE178" s="60">
        <f>SUMIFS(Delivery!$K:$K,Delivery!$C:$C,11,Delivery!$I:$I,List!B178)</f>
        <v>0</v>
      </c>
      <c r="BF178" s="60">
        <f t="shared" si="36"/>
        <v>5</v>
      </c>
      <c r="BG178" s="60">
        <f>SUMIFS(Inventory!$L:$L,Inventory!$G:$G,11,Inventory!$J:$J,List!B178)</f>
        <v>0</v>
      </c>
      <c r="BH178" s="60">
        <f>SUMIFS(Receive!$L:$L,Receive!$C:$C,12,Receive!$J:$J,List!B178)</f>
        <v>0</v>
      </c>
      <c r="BI178" s="60">
        <f>SUMIFS(Delivery!$K:$K,Delivery!$C:$C,12,Delivery!$I:$I,List!B178)</f>
        <v>0</v>
      </c>
      <c r="BJ178" s="60">
        <f t="shared" si="37"/>
        <v>5</v>
      </c>
      <c r="BK178" s="60">
        <f>SUMIFS(Inventory!$L:$L,Inventory!$G:$G,12,Inventory!$J:$J,List!B178)</f>
        <v>0</v>
      </c>
    </row>
    <row r="179" spans="1:63" x14ac:dyDescent="0.25">
      <c r="A179" s="56">
        <f t="shared" si="38"/>
        <v>178</v>
      </c>
      <c r="B179" s="56" t="s">
        <v>492</v>
      </c>
      <c r="C179" s="58" t="str">
        <f>IFERROR(VLOOKUP(B179,Config!$A:$B,2,0),"")</f>
        <v>Anti-Glare shield</v>
      </c>
      <c r="D179" s="64">
        <f>E179*'Exchange rate'!$C$2</f>
        <v>2111843.3125999998</v>
      </c>
      <c r="E179" s="65">
        <v>91.09</v>
      </c>
      <c r="F179" s="58" t="str">
        <f>IFERROR(VLOOKUP(B179,Config!$A:$D,4,0),"")</f>
        <v>ASM</v>
      </c>
      <c r="G179" s="58" t="str">
        <f>IFERROR(VLOOKUP(B179,Config!$A:$E,5,0),"")</f>
        <v>ASM</v>
      </c>
      <c r="H179" s="58"/>
      <c r="I179" s="58"/>
      <c r="J179" s="58" t="str">
        <f>IFERROR(VLOOKUP(B179,Config!$A:$G,7,),"")</f>
        <v>Pack</v>
      </c>
      <c r="K179" s="56" t="s">
        <v>556</v>
      </c>
      <c r="L179" s="59"/>
      <c r="M179" s="56"/>
      <c r="N179" s="56"/>
      <c r="O179" s="60">
        <f>SUMIFS(Inventory!$L:$L,Inventory!$G:$G,2020.12,Inventory!$J:$J,List!B179)</f>
        <v>3</v>
      </c>
      <c r="P179" s="60">
        <f>SUMIFS(Receive!L:L,Receive!C:C,1,Receive!J:J,List!B179)</f>
        <v>0</v>
      </c>
      <c r="Q179" s="60">
        <f>SUMIFS(Delivery!K:K,Delivery!C:C,1,Delivery!I:I,List!B179)</f>
        <v>0</v>
      </c>
      <c r="R179" s="60">
        <f t="shared" si="39"/>
        <v>3</v>
      </c>
      <c r="S179" s="60">
        <f>SUMIFS(Inventory!$L:$L,Inventory!$G:$G,1,Inventory!$J:$J,List!B179)</f>
        <v>3</v>
      </c>
      <c r="T179" s="60">
        <f>SUMIFS(Receive!L:L,Receive!C:C,2,Receive!J:J,List!B179)</f>
        <v>0</v>
      </c>
      <c r="U179" s="60">
        <f>SUMIFS(Delivery!K:K,Delivery!C:C,2,Delivery!I:I,List!B179)</f>
        <v>0</v>
      </c>
      <c r="V179" s="60">
        <f t="shared" si="27"/>
        <v>3</v>
      </c>
      <c r="W179" s="60">
        <f>SUMIFS(Inventory!$L:$L,Inventory!$G:$G,2,Inventory!$J:$J,List!B179)</f>
        <v>3</v>
      </c>
      <c r="X179" s="60">
        <f>SUMIFS(Receive!L:L,Receive!C:C,3,Receive!J:J,List!B179)</f>
        <v>0</v>
      </c>
      <c r="Y179" s="60">
        <f>SUMIFS(Delivery!K:K,Delivery!C:C,3,Delivery!I:I,List!B179)</f>
        <v>0</v>
      </c>
      <c r="Z179" s="60">
        <f t="shared" si="28"/>
        <v>3</v>
      </c>
      <c r="AA179" s="60">
        <f>SUMIFS(Inventory!$L:$L,Inventory!$G:$G,3,Inventory!$J:$J,List!B179)</f>
        <v>3</v>
      </c>
      <c r="AB179" s="60">
        <f>SUMIFS(Receive!L:L,Receive!C:C,4,Receive!J:J,List!B179)</f>
        <v>0</v>
      </c>
      <c r="AC179" s="60">
        <f>SUMIFS(Delivery!K:K,Delivery!C:C,4,Delivery!I:I,List!B179)</f>
        <v>0</v>
      </c>
      <c r="AD179" s="60">
        <f t="shared" si="29"/>
        <v>3</v>
      </c>
      <c r="AE179" s="60">
        <f>SUMIFS(Inventory!$L:$L,Inventory!$G:$G,4,Inventory!$J:$J,List!B179)</f>
        <v>3</v>
      </c>
      <c r="AF179" s="60">
        <f>SUMIFS(Receive!$L:$L,Receive!$C:$C,5,Receive!$J:$J,List!B179)</f>
        <v>0</v>
      </c>
      <c r="AG179" s="60">
        <f>SUMIFS(Delivery!$K:$K,Delivery!$C:$C,5,Delivery!$I:$I,List!B179)</f>
        <v>0</v>
      </c>
      <c r="AH179" s="60">
        <f t="shared" si="30"/>
        <v>3</v>
      </c>
      <c r="AI179" s="60">
        <f>SUMIFS(Inventory!$L:$L,Inventory!$G:$G,5,Inventory!$J:$J,List!B179)</f>
        <v>3</v>
      </c>
      <c r="AJ179" s="60">
        <f>SUMIFS(Receive!$L:$L,Receive!$C:$C,6,Receive!$J:$J,List!B179)</f>
        <v>0</v>
      </c>
      <c r="AK179" s="60">
        <f>SUMIFS(Delivery!$K:$K,Delivery!$C:$C,6,Delivery!$I:$I,List!B179)</f>
        <v>0</v>
      </c>
      <c r="AL179" s="60">
        <f t="shared" si="31"/>
        <v>3</v>
      </c>
      <c r="AM179" s="60">
        <f>SUMIFS(Inventory!$L:$L,Inventory!$G:$G,6,Inventory!$J:$J,List!B179)</f>
        <v>0</v>
      </c>
      <c r="AN179" s="60">
        <f>SUMIFS(Receive!$L:$L,Receive!$C:$C,7,Receive!$J:$J,List!B179)</f>
        <v>0</v>
      </c>
      <c r="AO179" s="60">
        <f>SUMIFS(Delivery!$K:$K,Delivery!$C:$C,7,Delivery!$I:$I,List!B179)</f>
        <v>0</v>
      </c>
      <c r="AP179" s="60">
        <f t="shared" si="32"/>
        <v>3</v>
      </c>
      <c r="AQ179" s="60">
        <f>SUMIFS(Inventory!$L:$L,Inventory!$G:$G,7,Inventory!$J:$J,List!B179)</f>
        <v>0</v>
      </c>
      <c r="AR179" s="60">
        <f>SUMIFS(Receive!$L:$L,Receive!$C:$C,8,Receive!$J:$J,List!B179)</f>
        <v>0</v>
      </c>
      <c r="AS179" s="60">
        <f>SUMIFS(Delivery!$K:$K,Delivery!$C:$C,8,Delivery!$I:$I,List!B179)</f>
        <v>0</v>
      </c>
      <c r="AT179" s="60">
        <f t="shared" si="33"/>
        <v>3</v>
      </c>
      <c r="AU179" s="60">
        <f>SUMIFS(Inventory!$L:$L,Inventory!$G:$G,8,Inventory!$J:$J,List!B179)</f>
        <v>0</v>
      </c>
      <c r="AV179" s="60">
        <f>SUMIFS(Receive!$L:$L,Receive!$C:$C,9,Receive!$J:$J,List!B179)</f>
        <v>0</v>
      </c>
      <c r="AW179" s="60">
        <f>SUMIFS(Delivery!$K:$K,Delivery!$C:$C,9,Delivery!$I:$I,List!B179)</f>
        <v>0</v>
      </c>
      <c r="AX179" s="60">
        <f t="shared" si="34"/>
        <v>3</v>
      </c>
      <c r="AY179" s="60">
        <f>SUMIFS(Inventory!$L:$L,Inventory!$G:$G,9,Inventory!$J:$J,List!B179)</f>
        <v>0</v>
      </c>
      <c r="AZ179" s="60">
        <f>SUMIFS(Receive!$L:$L,Receive!$C:$C,10,Receive!$J:$J,List!B179)</f>
        <v>0</v>
      </c>
      <c r="BA179" s="60">
        <f>SUMIFS(Delivery!$K:$K,Delivery!$C:$C,10,Delivery!$I:$I,List!B179)</f>
        <v>0</v>
      </c>
      <c r="BB179" s="60">
        <f t="shared" si="35"/>
        <v>3</v>
      </c>
      <c r="BC179" s="60">
        <f>SUMIFS(Inventory!$L:$L,Inventory!$G:$G,10,Inventory!$J:$J,List!B179)</f>
        <v>0</v>
      </c>
      <c r="BD179" s="60">
        <f>SUMIFS(Receive!$L:$L,Receive!$C:$C,11,Receive!$J:$J,List!B179)</f>
        <v>0</v>
      </c>
      <c r="BE179" s="60">
        <f>SUMIFS(Delivery!$K:$K,Delivery!$C:$C,11,Delivery!$I:$I,List!B179)</f>
        <v>0</v>
      </c>
      <c r="BF179" s="60">
        <f t="shared" si="36"/>
        <v>3</v>
      </c>
      <c r="BG179" s="60">
        <f>SUMIFS(Inventory!$L:$L,Inventory!$G:$G,11,Inventory!$J:$J,List!B179)</f>
        <v>0</v>
      </c>
      <c r="BH179" s="60">
        <f>SUMIFS(Receive!$L:$L,Receive!$C:$C,12,Receive!$J:$J,List!B179)</f>
        <v>0</v>
      </c>
      <c r="BI179" s="60">
        <f>SUMIFS(Delivery!$K:$K,Delivery!$C:$C,12,Delivery!$I:$I,List!B179)</f>
        <v>0</v>
      </c>
      <c r="BJ179" s="60">
        <f t="shared" si="37"/>
        <v>3</v>
      </c>
      <c r="BK179" s="60">
        <f>SUMIFS(Inventory!$L:$L,Inventory!$G:$G,12,Inventory!$J:$J,List!B179)</f>
        <v>0</v>
      </c>
    </row>
    <row r="180" spans="1:63" x14ac:dyDescent="0.25">
      <c r="A180" s="56">
        <f t="shared" si="38"/>
        <v>179</v>
      </c>
      <c r="B180" s="56" t="s">
        <v>493</v>
      </c>
      <c r="C180" s="58" t="str">
        <f>IFERROR(VLOOKUP(B180,Config!$A:$B,2,0),"")</f>
        <v>Vacuum pipe</v>
      </c>
      <c r="D180" s="64">
        <f>E180*'Exchange rate'!$C$2</f>
        <v>851321.62079999992</v>
      </c>
      <c r="E180" s="65">
        <v>36.72</v>
      </c>
      <c r="F180" s="58" t="str">
        <f>IFERROR(VLOOKUP(B180,Config!$A:$D,4,0),"")</f>
        <v>ASM</v>
      </c>
      <c r="G180" s="58" t="str">
        <f>IFERROR(VLOOKUP(B180,Config!$A:$E,5,0),"")</f>
        <v>ASM</v>
      </c>
      <c r="H180" s="58"/>
      <c r="I180" s="58"/>
      <c r="J180" s="58" t="str">
        <f>IFERROR(VLOOKUP(B180,Config!$A:$G,7,),"")</f>
        <v>box</v>
      </c>
      <c r="K180" s="56" t="s">
        <v>556</v>
      </c>
      <c r="L180" s="59"/>
      <c r="M180" s="56"/>
      <c r="N180" s="56"/>
      <c r="O180" s="60">
        <f>SUMIFS(Inventory!$L:$L,Inventory!$G:$G,2020.12,Inventory!$J:$J,List!B180)</f>
        <v>1</v>
      </c>
      <c r="P180" s="60">
        <f>SUMIFS(Receive!L:L,Receive!C:C,1,Receive!J:J,List!B180)</f>
        <v>0</v>
      </c>
      <c r="Q180" s="60">
        <f>SUMIFS(Delivery!K:K,Delivery!C:C,1,Delivery!I:I,List!B180)</f>
        <v>0</v>
      </c>
      <c r="R180" s="60">
        <f t="shared" si="39"/>
        <v>1</v>
      </c>
      <c r="S180" s="60">
        <f>SUMIFS(Inventory!$L:$L,Inventory!$G:$G,1,Inventory!$J:$J,List!B180)</f>
        <v>1</v>
      </c>
      <c r="T180" s="60">
        <f>SUMIFS(Receive!L:L,Receive!C:C,2,Receive!J:J,List!B180)</f>
        <v>0</v>
      </c>
      <c r="U180" s="60">
        <f>SUMIFS(Delivery!K:K,Delivery!C:C,2,Delivery!I:I,List!B180)</f>
        <v>0</v>
      </c>
      <c r="V180" s="60">
        <f t="shared" si="27"/>
        <v>1</v>
      </c>
      <c r="W180" s="60">
        <f>SUMIFS(Inventory!$L:$L,Inventory!$G:$G,2,Inventory!$J:$J,List!B180)</f>
        <v>1</v>
      </c>
      <c r="X180" s="60">
        <f>SUMIFS(Receive!L:L,Receive!C:C,3,Receive!J:J,List!B180)</f>
        <v>0</v>
      </c>
      <c r="Y180" s="60">
        <f>SUMIFS(Delivery!K:K,Delivery!C:C,3,Delivery!I:I,List!B180)</f>
        <v>0</v>
      </c>
      <c r="Z180" s="60">
        <f t="shared" si="28"/>
        <v>1</v>
      </c>
      <c r="AA180" s="60">
        <f>SUMIFS(Inventory!$L:$L,Inventory!$G:$G,3,Inventory!$J:$J,List!B180)</f>
        <v>1</v>
      </c>
      <c r="AB180" s="60">
        <f>SUMIFS(Receive!L:L,Receive!C:C,4,Receive!J:J,List!B180)</f>
        <v>0</v>
      </c>
      <c r="AC180" s="60">
        <f>SUMIFS(Delivery!K:K,Delivery!C:C,4,Delivery!I:I,List!B180)</f>
        <v>0</v>
      </c>
      <c r="AD180" s="60">
        <f t="shared" si="29"/>
        <v>1</v>
      </c>
      <c r="AE180" s="60">
        <f>SUMIFS(Inventory!$L:$L,Inventory!$G:$G,4,Inventory!$J:$J,List!B180)</f>
        <v>1</v>
      </c>
      <c r="AF180" s="60">
        <f>SUMIFS(Receive!$L:$L,Receive!$C:$C,5,Receive!$J:$J,List!B180)</f>
        <v>0</v>
      </c>
      <c r="AG180" s="60">
        <f>SUMIFS(Delivery!$K:$K,Delivery!$C:$C,5,Delivery!$I:$I,List!B180)</f>
        <v>0</v>
      </c>
      <c r="AH180" s="60">
        <f t="shared" si="30"/>
        <v>1</v>
      </c>
      <c r="AI180" s="60">
        <f>SUMIFS(Inventory!$L:$L,Inventory!$G:$G,5,Inventory!$J:$J,List!B180)</f>
        <v>1</v>
      </c>
      <c r="AJ180" s="60">
        <f>SUMIFS(Receive!$L:$L,Receive!$C:$C,6,Receive!$J:$J,List!B180)</f>
        <v>0</v>
      </c>
      <c r="AK180" s="60">
        <f>SUMIFS(Delivery!$K:$K,Delivery!$C:$C,6,Delivery!$I:$I,List!B180)</f>
        <v>0</v>
      </c>
      <c r="AL180" s="60">
        <f t="shared" si="31"/>
        <v>1</v>
      </c>
      <c r="AM180" s="60">
        <f>SUMIFS(Inventory!$L:$L,Inventory!$G:$G,6,Inventory!$J:$J,List!B180)</f>
        <v>0</v>
      </c>
      <c r="AN180" s="60">
        <f>SUMIFS(Receive!$L:$L,Receive!$C:$C,7,Receive!$J:$J,List!B180)</f>
        <v>0</v>
      </c>
      <c r="AO180" s="60">
        <f>SUMIFS(Delivery!$K:$K,Delivery!$C:$C,7,Delivery!$I:$I,List!B180)</f>
        <v>0</v>
      </c>
      <c r="AP180" s="60">
        <f t="shared" si="32"/>
        <v>1</v>
      </c>
      <c r="AQ180" s="60">
        <f>SUMIFS(Inventory!$L:$L,Inventory!$G:$G,7,Inventory!$J:$J,List!B180)</f>
        <v>0</v>
      </c>
      <c r="AR180" s="60">
        <f>SUMIFS(Receive!$L:$L,Receive!$C:$C,8,Receive!$J:$J,List!B180)</f>
        <v>0</v>
      </c>
      <c r="AS180" s="60">
        <f>SUMIFS(Delivery!$K:$K,Delivery!$C:$C,8,Delivery!$I:$I,List!B180)</f>
        <v>0</v>
      </c>
      <c r="AT180" s="60">
        <f t="shared" si="33"/>
        <v>1</v>
      </c>
      <c r="AU180" s="60">
        <f>SUMIFS(Inventory!$L:$L,Inventory!$G:$G,8,Inventory!$J:$J,List!B180)</f>
        <v>0</v>
      </c>
      <c r="AV180" s="60">
        <f>SUMIFS(Receive!$L:$L,Receive!$C:$C,9,Receive!$J:$J,List!B180)</f>
        <v>0</v>
      </c>
      <c r="AW180" s="60">
        <f>SUMIFS(Delivery!$K:$K,Delivery!$C:$C,9,Delivery!$I:$I,List!B180)</f>
        <v>0</v>
      </c>
      <c r="AX180" s="60">
        <f t="shared" si="34"/>
        <v>1</v>
      </c>
      <c r="AY180" s="60">
        <f>SUMIFS(Inventory!$L:$L,Inventory!$G:$G,9,Inventory!$J:$J,List!B180)</f>
        <v>0</v>
      </c>
      <c r="AZ180" s="60">
        <f>SUMIFS(Receive!$L:$L,Receive!$C:$C,10,Receive!$J:$J,List!B180)</f>
        <v>0</v>
      </c>
      <c r="BA180" s="60">
        <f>SUMIFS(Delivery!$K:$K,Delivery!$C:$C,10,Delivery!$I:$I,List!B180)</f>
        <v>0</v>
      </c>
      <c r="BB180" s="60">
        <f t="shared" si="35"/>
        <v>1</v>
      </c>
      <c r="BC180" s="60">
        <f>SUMIFS(Inventory!$L:$L,Inventory!$G:$G,10,Inventory!$J:$J,List!B180)</f>
        <v>0</v>
      </c>
      <c r="BD180" s="60">
        <f>SUMIFS(Receive!$L:$L,Receive!$C:$C,11,Receive!$J:$J,List!B180)</f>
        <v>0</v>
      </c>
      <c r="BE180" s="60">
        <f>SUMIFS(Delivery!$K:$K,Delivery!$C:$C,11,Delivery!$I:$I,List!B180)</f>
        <v>0</v>
      </c>
      <c r="BF180" s="60">
        <f t="shared" si="36"/>
        <v>1</v>
      </c>
      <c r="BG180" s="60">
        <f>SUMIFS(Inventory!$L:$L,Inventory!$G:$G,11,Inventory!$J:$J,List!B180)</f>
        <v>0</v>
      </c>
      <c r="BH180" s="60">
        <f>SUMIFS(Receive!$L:$L,Receive!$C:$C,12,Receive!$J:$J,List!B180)</f>
        <v>0</v>
      </c>
      <c r="BI180" s="60">
        <f>SUMIFS(Delivery!$K:$K,Delivery!$C:$C,12,Delivery!$I:$I,List!B180)</f>
        <v>0</v>
      </c>
      <c r="BJ180" s="60">
        <f t="shared" si="37"/>
        <v>1</v>
      </c>
      <c r="BK180" s="60">
        <f>SUMIFS(Inventory!$L:$L,Inventory!$G:$G,12,Inventory!$J:$J,List!B180)</f>
        <v>0</v>
      </c>
    </row>
    <row r="181" spans="1:63" x14ac:dyDescent="0.25">
      <c r="A181" s="56">
        <f t="shared" si="38"/>
        <v>180</v>
      </c>
      <c r="B181" s="56" t="s">
        <v>494</v>
      </c>
      <c r="C181" s="58" t="str">
        <f>IFERROR(VLOOKUP(B181,Config!$A:$B,2,0),"")</f>
        <v>Nguồn 24V-5A</v>
      </c>
      <c r="D181" s="64"/>
      <c r="E181" s="65"/>
      <c r="F181" s="58">
        <f>IFERROR(VLOOKUP(B181,Config!$A:$D,4,0),"")</f>
        <v>0</v>
      </c>
      <c r="G181" s="58">
        <f>IFERROR(VLOOKUP(B181,Config!$A:$E,5,0),"")</f>
        <v>0</v>
      </c>
      <c r="H181" s="58"/>
      <c r="I181" s="58">
        <v>1</v>
      </c>
      <c r="J181" s="58" t="str">
        <f>IFERROR(VLOOKUP(B181,Config!$A:$G,7,),"")</f>
        <v>ea</v>
      </c>
      <c r="K181" s="56" t="s">
        <v>555</v>
      </c>
      <c r="L181" s="59"/>
      <c r="M181" s="56"/>
      <c r="N181" s="56"/>
      <c r="O181" s="60">
        <f>SUMIFS(Inventory!$L:$L,Inventory!$G:$G,2020.12,Inventory!$J:$J,List!B181)</f>
        <v>2</v>
      </c>
      <c r="P181" s="60">
        <f>SUMIFS(Receive!L:L,Receive!C:C,1,Receive!J:J,List!B181)</f>
        <v>0</v>
      </c>
      <c r="Q181" s="60">
        <f>SUMIFS(Delivery!K:K,Delivery!C:C,1,Delivery!I:I,List!B181)</f>
        <v>0</v>
      </c>
      <c r="R181" s="60">
        <f t="shared" si="39"/>
        <v>2</v>
      </c>
      <c r="S181" s="60">
        <f>SUMIFS(Inventory!$L:$L,Inventory!$G:$G,1,Inventory!$J:$J,List!B181)</f>
        <v>2</v>
      </c>
      <c r="T181" s="60">
        <f>SUMIFS(Receive!L:L,Receive!C:C,2,Receive!J:J,List!B181)</f>
        <v>0</v>
      </c>
      <c r="U181" s="60">
        <f>SUMIFS(Delivery!K:K,Delivery!C:C,2,Delivery!I:I,List!B181)</f>
        <v>0</v>
      </c>
      <c r="V181" s="60">
        <f t="shared" si="27"/>
        <v>2</v>
      </c>
      <c r="W181" s="60">
        <f>SUMIFS(Inventory!$L:$L,Inventory!$G:$G,2,Inventory!$J:$J,List!B181)</f>
        <v>2</v>
      </c>
      <c r="X181" s="60">
        <f>SUMIFS(Receive!L:L,Receive!C:C,3,Receive!J:J,List!B181)</f>
        <v>0</v>
      </c>
      <c r="Y181" s="60">
        <f>SUMIFS(Delivery!K:K,Delivery!C:C,3,Delivery!I:I,List!B181)</f>
        <v>0</v>
      </c>
      <c r="Z181" s="60">
        <f t="shared" si="28"/>
        <v>2</v>
      </c>
      <c r="AA181" s="60">
        <f>SUMIFS(Inventory!$L:$L,Inventory!$G:$G,3,Inventory!$J:$J,List!B181)</f>
        <v>2</v>
      </c>
      <c r="AB181" s="60">
        <f>SUMIFS(Receive!L:L,Receive!C:C,4,Receive!J:J,List!B181)</f>
        <v>0</v>
      </c>
      <c r="AC181" s="60">
        <f>SUMIFS(Delivery!K:K,Delivery!C:C,4,Delivery!I:I,List!B181)</f>
        <v>0</v>
      </c>
      <c r="AD181" s="60">
        <f t="shared" si="29"/>
        <v>2</v>
      </c>
      <c r="AE181" s="60">
        <f>SUMIFS(Inventory!$L:$L,Inventory!$G:$G,4,Inventory!$J:$J,List!B181)</f>
        <v>2</v>
      </c>
      <c r="AF181" s="60">
        <f>SUMIFS(Receive!$L:$L,Receive!$C:$C,5,Receive!$J:$J,List!B181)</f>
        <v>0</v>
      </c>
      <c r="AG181" s="60">
        <f>SUMIFS(Delivery!$K:$K,Delivery!$C:$C,5,Delivery!$I:$I,List!B181)</f>
        <v>0</v>
      </c>
      <c r="AH181" s="60">
        <f t="shared" si="30"/>
        <v>2</v>
      </c>
      <c r="AI181" s="60">
        <f>SUMIFS(Inventory!$L:$L,Inventory!$G:$G,5,Inventory!$J:$J,List!B181)</f>
        <v>2</v>
      </c>
      <c r="AJ181" s="60">
        <f>SUMIFS(Receive!$L:$L,Receive!$C:$C,6,Receive!$J:$J,List!B181)</f>
        <v>0</v>
      </c>
      <c r="AK181" s="60">
        <f>SUMIFS(Delivery!$K:$K,Delivery!$C:$C,6,Delivery!$I:$I,List!B181)</f>
        <v>0</v>
      </c>
      <c r="AL181" s="60">
        <f t="shared" si="31"/>
        <v>2</v>
      </c>
      <c r="AM181" s="60">
        <f>SUMIFS(Inventory!$L:$L,Inventory!$G:$G,6,Inventory!$J:$J,List!B181)</f>
        <v>0</v>
      </c>
      <c r="AN181" s="60">
        <f>SUMIFS(Receive!$L:$L,Receive!$C:$C,7,Receive!$J:$J,List!B181)</f>
        <v>0</v>
      </c>
      <c r="AO181" s="60">
        <f>SUMIFS(Delivery!$K:$K,Delivery!$C:$C,7,Delivery!$I:$I,List!B181)</f>
        <v>0</v>
      </c>
      <c r="AP181" s="60">
        <f t="shared" si="32"/>
        <v>2</v>
      </c>
      <c r="AQ181" s="60">
        <f>SUMIFS(Inventory!$L:$L,Inventory!$G:$G,7,Inventory!$J:$J,List!B181)</f>
        <v>0</v>
      </c>
      <c r="AR181" s="60">
        <f>SUMIFS(Receive!$L:$L,Receive!$C:$C,8,Receive!$J:$J,List!B181)</f>
        <v>0</v>
      </c>
      <c r="AS181" s="60">
        <f>SUMIFS(Delivery!$K:$K,Delivery!$C:$C,8,Delivery!$I:$I,List!B181)</f>
        <v>0</v>
      </c>
      <c r="AT181" s="60">
        <f t="shared" si="33"/>
        <v>2</v>
      </c>
      <c r="AU181" s="60">
        <f>SUMIFS(Inventory!$L:$L,Inventory!$G:$G,8,Inventory!$J:$J,List!B181)</f>
        <v>0</v>
      </c>
      <c r="AV181" s="60">
        <f>SUMIFS(Receive!$L:$L,Receive!$C:$C,9,Receive!$J:$J,List!B181)</f>
        <v>0</v>
      </c>
      <c r="AW181" s="60">
        <f>SUMIFS(Delivery!$K:$K,Delivery!$C:$C,9,Delivery!$I:$I,List!B181)</f>
        <v>0</v>
      </c>
      <c r="AX181" s="60">
        <f t="shared" si="34"/>
        <v>2</v>
      </c>
      <c r="AY181" s="60">
        <f>SUMIFS(Inventory!$L:$L,Inventory!$G:$G,9,Inventory!$J:$J,List!B181)</f>
        <v>0</v>
      </c>
      <c r="AZ181" s="60">
        <f>SUMIFS(Receive!$L:$L,Receive!$C:$C,10,Receive!$J:$J,List!B181)</f>
        <v>0</v>
      </c>
      <c r="BA181" s="60">
        <f>SUMIFS(Delivery!$K:$K,Delivery!$C:$C,10,Delivery!$I:$I,List!B181)</f>
        <v>0</v>
      </c>
      <c r="BB181" s="60">
        <f t="shared" si="35"/>
        <v>2</v>
      </c>
      <c r="BC181" s="60">
        <f>SUMIFS(Inventory!$L:$L,Inventory!$G:$G,10,Inventory!$J:$J,List!B181)</f>
        <v>0</v>
      </c>
      <c r="BD181" s="60">
        <f>SUMIFS(Receive!$L:$L,Receive!$C:$C,11,Receive!$J:$J,List!B181)</f>
        <v>0</v>
      </c>
      <c r="BE181" s="60">
        <f>SUMIFS(Delivery!$K:$K,Delivery!$C:$C,11,Delivery!$I:$I,List!B181)</f>
        <v>0</v>
      </c>
      <c r="BF181" s="60">
        <f t="shared" si="36"/>
        <v>2</v>
      </c>
      <c r="BG181" s="60">
        <f>SUMIFS(Inventory!$L:$L,Inventory!$G:$G,11,Inventory!$J:$J,List!B181)</f>
        <v>0</v>
      </c>
      <c r="BH181" s="60">
        <f>SUMIFS(Receive!$L:$L,Receive!$C:$C,12,Receive!$J:$J,List!B181)</f>
        <v>0</v>
      </c>
      <c r="BI181" s="60">
        <f>SUMIFS(Delivery!$K:$K,Delivery!$C:$C,12,Delivery!$I:$I,List!B181)</f>
        <v>0</v>
      </c>
      <c r="BJ181" s="60">
        <f t="shared" si="37"/>
        <v>2</v>
      </c>
      <c r="BK181" s="60">
        <f>SUMIFS(Inventory!$L:$L,Inventory!$G:$G,12,Inventory!$J:$J,List!B181)</f>
        <v>0</v>
      </c>
    </row>
    <row r="182" spans="1:63" x14ac:dyDescent="0.25">
      <c r="A182" s="56">
        <f t="shared" si="38"/>
        <v>181</v>
      </c>
      <c r="B182" s="56" t="s">
        <v>495</v>
      </c>
      <c r="C182" s="58" t="str">
        <f>IFERROR(VLOOKUP(B182,Config!$A:$B,2,0),"")</f>
        <v>TP link 8 cổng</v>
      </c>
      <c r="D182" s="64"/>
      <c r="E182" s="65"/>
      <c r="F182" s="58">
        <f>IFERROR(VLOOKUP(B182,Config!$A:$D,4,0),"")</f>
        <v>0</v>
      </c>
      <c r="G182" s="58">
        <f>IFERROR(VLOOKUP(B182,Config!$A:$E,5,0),"")</f>
        <v>0</v>
      </c>
      <c r="H182" s="58"/>
      <c r="I182" s="58"/>
      <c r="J182" s="58" t="str">
        <f>IFERROR(VLOOKUP(B182,Config!$A:$G,7,),"")</f>
        <v>ea</v>
      </c>
      <c r="K182" s="56" t="s">
        <v>555</v>
      </c>
      <c r="L182" s="59"/>
      <c r="M182" s="56"/>
      <c r="N182" s="56"/>
      <c r="O182" s="60">
        <f>SUMIFS(Inventory!$L:$L,Inventory!$G:$G,2020.12,Inventory!$J:$J,List!B182)</f>
        <v>2</v>
      </c>
      <c r="P182" s="60">
        <f>SUMIFS(Receive!L:L,Receive!C:C,1,Receive!J:J,List!B182)</f>
        <v>0</v>
      </c>
      <c r="Q182" s="60">
        <f>SUMIFS(Delivery!K:K,Delivery!C:C,1,Delivery!I:I,List!B182)</f>
        <v>0</v>
      </c>
      <c r="R182" s="60">
        <f t="shared" si="39"/>
        <v>2</v>
      </c>
      <c r="S182" s="60">
        <f>SUMIFS(Inventory!$L:$L,Inventory!$G:$G,1,Inventory!$J:$J,List!B182)</f>
        <v>2</v>
      </c>
      <c r="T182" s="60">
        <f>SUMIFS(Receive!L:L,Receive!C:C,2,Receive!J:J,List!B182)</f>
        <v>0</v>
      </c>
      <c r="U182" s="60">
        <f>SUMIFS(Delivery!K:K,Delivery!C:C,2,Delivery!I:I,List!B182)</f>
        <v>0</v>
      </c>
      <c r="V182" s="60">
        <f t="shared" si="27"/>
        <v>2</v>
      </c>
      <c r="W182" s="60">
        <f>SUMIFS(Inventory!$L:$L,Inventory!$G:$G,2,Inventory!$J:$J,List!B182)</f>
        <v>2</v>
      </c>
      <c r="X182" s="60">
        <f>SUMIFS(Receive!L:L,Receive!C:C,3,Receive!J:J,List!B182)</f>
        <v>0</v>
      </c>
      <c r="Y182" s="60">
        <f>SUMIFS(Delivery!K:K,Delivery!C:C,3,Delivery!I:I,List!B182)</f>
        <v>0</v>
      </c>
      <c r="Z182" s="60">
        <f t="shared" si="28"/>
        <v>2</v>
      </c>
      <c r="AA182" s="60">
        <f>SUMIFS(Inventory!$L:$L,Inventory!$G:$G,3,Inventory!$J:$J,List!B182)</f>
        <v>2</v>
      </c>
      <c r="AB182" s="60">
        <f>SUMIFS(Receive!L:L,Receive!C:C,4,Receive!J:J,List!B182)</f>
        <v>0</v>
      </c>
      <c r="AC182" s="60">
        <f>SUMIFS(Delivery!K:K,Delivery!C:C,4,Delivery!I:I,List!B182)</f>
        <v>0</v>
      </c>
      <c r="AD182" s="60">
        <f t="shared" si="29"/>
        <v>2</v>
      </c>
      <c r="AE182" s="60">
        <f>SUMIFS(Inventory!$L:$L,Inventory!$G:$G,4,Inventory!$J:$J,List!B182)</f>
        <v>2</v>
      </c>
      <c r="AF182" s="60">
        <f>SUMIFS(Receive!$L:$L,Receive!$C:$C,5,Receive!$J:$J,List!B182)</f>
        <v>0</v>
      </c>
      <c r="AG182" s="60">
        <f>SUMIFS(Delivery!$K:$K,Delivery!$C:$C,5,Delivery!$I:$I,List!B182)</f>
        <v>0</v>
      </c>
      <c r="AH182" s="60">
        <f t="shared" si="30"/>
        <v>2</v>
      </c>
      <c r="AI182" s="60">
        <f>SUMIFS(Inventory!$L:$L,Inventory!$G:$G,5,Inventory!$J:$J,List!B182)</f>
        <v>2</v>
      </c>
      <c r="AJ182" s="60">
        <f>SUMIFS(Receive!$L:$L,Receive!$C:$C,6,Receive!$J:$J,List!B182)</f>
        <v>0</v>
      </c>
      <c r="AK182" s="60">
        <f>SUMIFS(Delivery!$K:$K,Delivery!$C:$C,6,Delivery!$I:$I,List!B182)</f>
        <v>0</v>
      </c>
      <c r="AL182" s="60">
        <f t="shared" si="31"/>
        <v>2</v>
      </c>
      <c r="AM182" s="60">
        <f>SUMIFS(Inventory!$L:$L,Inventory!$G:$G,6,Inventory!$J:$J,List!B182)</f>
        <v>0</v>
      </c>
      <c r="AN182" s="60">
        <f>SUMIFS(Receive!$L:$L,Receive!$C:$C,7,Receive!$J:$J,List!B182)</f>
        <v>0</v>
      </c>
      <c r="AO182" s="60">
        <f>SUMIFS(Delivery!$K:$K,Delivery!$C:$C,7,Delivery!$I:$I,List!B182)</f>
        <v>0</v>
      </c>
      <c r="AP182" s="60">
        <f t="shared" si="32"/>
        <v>2</v>
      </c>
      <c r="AQ182" s="60">
        <f>SUMIFS(Inventory!$L:$L,Inventory!$G:$G,7,Inventory!$J:$J,List!B182)</f>
        <v>0</v>
      </c>
      <c r="AR182" s="60">
        <f>SUMIFS(Receive!$L:$L,Receive!$C:$C,8,Receive!$J:$J,List!B182)</f>
        <v>0</v>
      </c>
      <c r="AS182" s="60">
        <f>SUMIFS(Delivery!$K:$K,Delivery!$C:$C,8,Delivery!$I:$I,List!B182)</f>
        <v>0</v>
      </c>
      <c r="AT182" s="60">
        <f t="shared" si="33"/>
        <v>2</v>
      </c>
      <c r="AU182" s="60">
        <f>SUMIFS(Inventory!$L:$L,Inventory!$G:$G,8,Inventory!$J:$J,List!B182)</f>
        <v>0</v>
      </c>
      <c r="AV182" s="60">
        <f>SUMIFS(Receive!$L:$L,Receive!$C:$C,9,Receive!$J:$J,List!B182)</f>
        <v>0</v>
      </c>
      <c r="AW182" s="60">
        <f>SUMIFS(Delivery!$K:$K,Delivery!$C:$C,9,Delivery!$I:$I,List!B182)</f>
        <v>0</v>
      </c>
      <c r="AX182" s="60">
        <f t="shared" si="34"/>
        <v>2</v>
      </c>
      <c r="AY182" s="60">
        <f>SUMIFS(Inventory!$L:$L,Inventory!$G:$G,9,Inventory!$J:$J,List!B182)</f>
        <v>0</v>
      </c>
      <c r="AZ182" s="60">
        <f>SUMIFS(Receive!$L:$L,Receive!$C:$C,10,Receive!$J:$J,List!B182)</f>
        <v>0</v>
      </c>
      <c r="BA182" s="60">
        <f>SUMIFS(Delivery!$K:$K,Delivery!$C:$C,10,Delivery!$I:$I,List!B182)</f>
        <v>0</v>
      </c>
      <c r="BB182" s="60">
        <f t="shared" si="35"/>
        <v>2</v>
      </c>
      <c r="BC182" s="60">
        <f>SUMIFS(Inventory!$L:$L,Inventory!$G:$G,10,Inventory!$J:$J,List!B182)</f>
        <v>0</v>
      </c>
      <c r="BD182" s="60">
        <f>SUMIFS(Receive!$L:$L,Receive!$C:$C,11,Receive!$J:$J,List!B182)</f>
        <v>0</v>
      </c>
      <c r="BE182" s="60">
        <f>SUMIFS(Delivery!$K:$K,Delivery!$C:$C,11,Delivery!$I:$I,List!B182)</f>
        <v>0</v>
      </c>
      <c r="BF182" s="60">
        <f t="shared" si="36"/>
        <v>2</v>
      </c>
      <c r="BG182" s="60">
        <f>SUMIFS(Inventory!$L:$L,Inventory!$G:$G,11,Inventory!$J:$J,List!B182)</f>
        <v>0</v>
      </c>
      <c r="BH182" s="60">
        <f>SUMIFS(Receive!$L:$L,Receive!$C:$C,12,Receive!$J:$J,List!B182)</f>
        <v>0</v>
      </c>
      <c r="BI182" s="60">
        <f>SUMIFS(Delivery!$K:$K,Delivery!$C:$C,12,Delivery!$I:$I,List!B182)</f>
        <v>0</v>
      </c>
      <c r="BJ182" s="60">
        <f t="shared" si="37"/>
        <v>2</v>
      </c>
      <c r="BK182" s="60">
        <f>SUMIFS(Inventory!$L:$L,Inventory!$G:$G,12,Inventory!$J:$J,List!B182)</f>
        <v>0</v>
      </c>
    </row>
    <row r="183" spans="1:63" x14ac:dyDescent="0.25">
      <c r="A183" s="56">
        <f t="shared" si="38"/>
        <v>182</v>
      </c>
      <c r="B183" s="56" t="s">
        <v>496</v>
      </c>
      <c r="C183" s="58" t="str">
        <f>IFERROR(VLOOKUP(B183,Config!$A:$B,2,0),"")</f>
        <v>Quấn tape Feeder</v>
      </c>
      <c r="D183" s="64">
        <f>E183*'Exchange rate'!$C$2</f>
        <v>274500.21759999997</v>
      </c>
      <c r="E183" s="65">
        <v>11.84</v>
      </c>
      <c r="F183" s="58" t="str">
        <f>IFERROR(VLOOKUP(B183,Config!$A:$D,4,0),"")</f>
        <v>ASM</v>
      </c>
      <c r="G183" s="58" t="str">
        <f>IFERROR(VLOOKUP(B183,Config!$A:$E,5,0),"")</f>
        <v>ASM</v>
      </c>
      <c r="H183" s="58"/>
      <c r="I183" s="58">
        <v>1</v>
      </c>
      <c r="J183" s="58" t="str">
        <f>IFERROR(VLOOKUP(B183,Config!$A:$G,7,),"")</f>
        <v>ea</v>
      </c>
      <c r="K183" s="56" t="s">
        <v>556</v>
      </c>
      <c r="L183" s="59"/>
      <c r="M183" s="56"/>
      <c r="N183" s="56"/>
      <c r="O183" s="60">
        <f>SUMIFS(Inventory!$L:$L,Inventory!$G:$G,2020.12,Inventory!$J:$J,List!B183)</f>
        <v>0</v>
      </c>
      <c r="P183" s="60">
        <f>SUMIFS(Receive!L:L,Receive!C:C,1,Receive!J:J,List!B183)</f>
        <v>0</v>
      </c>
      <c r="Q183" s="60">
        <f>SUMIFS(Delivery!K:K,Delivery!C:C,1,Delivery!I:I,List!B183)</f>
        <v>0</v>
      </c>
      <c r="R183" s="60">
        <f t="shared" ref="R183:R189" si="40">O183+P183-Q183</f>
        <v>0</v>
      </c>
      <c r="S183" s="60">
        <f>SUMIFS(Inventory!$L:$L,Inventory!$G:$G,1,Inventory!$J:$J,List!B183)</f>
        <v>0</v>
      </c>
      <c r="T183" s="60">
        <f>SUMIFS(Receive!L:L,Receive!C:C,2,Receive!J:J,List!B183)</f>
        <v>0</v>
      </c>
      <c r="U183" s="60">
        <f>SUMIFS(Delivery!K:K,Delivery!C:C,2,Delivery!I:I,List!B183)</f>
        <v>0</v>
      </c>
      <c r="V183" s="60">
        <f t="shared" si="27"/>
        <v>0</v>
      </c>
      <c r="W183" s="60">
        <f>SUMIFS(Inventory!$L:$L,Inventory!$G:$G,2,Inventory!$J:$J,List!B183)</f>
        <v>0</v>
      </c>
      <c r="X183" s="60">
        <f>SUMIFS(Receive!L:L,Receive!C:C,3,Receive!J:J,List!B183)</f>
        <v>0</v>
      </c>
      <c r="Y183" s="60">
        <f>SUMIFS(Delivery!K:K,Delivery!C:C,3,Delivery!I:I,List!B183)</f>
        <v>0</v>
      </c>
      <c r="Z183" s="60">
        <f t="shared" si="28"/>
        <v>0</v>
      </c>
      <c r="AA183" s="60">
        <f>SUMIFS(Inventory!$L:$L,Inventory!$G:$G,3,Inventory!$J:$J,List!B183)</f>
        <v>0</v>
      </c>
      <c r="AB183" s="60">
        <f>SUMIFS(Receive!L:L,Receive!C:C,4,Receive!J:J,List!B183)</f>
        <v>0</v>
      </c>
      <c r="AC183" s="60">
        <f>SUMIFS(Delivery!K:K,Delivery!C:C,4,Delivery!I:I,List!B183)</f>
        <v>0</v>
      </c>
      <c r="AD183" s="60">
        <f t="shared" si="29"/>
        <v>0</v>
      </c>
      <c r="AE183" s="60">
        <f>SUMIFS(Inventory!$L:$L,Inventory!$G:$G,4,Inventory!$J:$J,List!B183)</f>
        <v>0</v>
      </c>
      <c r="AF183" s="60">
        <f>SUMIFS(Receive!$L:$L,Receive!$C:$C,5,Receive!$J:$J,List!B183)</f>
        <v>0</v>
      </c>
      <c r="AG183" s="60">
        <f>SUMIFS(Delivery!$K:$K,Delivery!$C:$C,5,Delivery!$I:$I,List!B183)</f>
        <v>0</v>
      </c>
      <c r="AH183" s="60">
        <f t="shared" si="30"/>
        <v>0</v>
      </c>
      <c r="AI183" s="60">
        <f>SUMIFS(Inventory!$L:$L,Inventory!$G:$G,5,Inventory!$J:$J,List!B183)</f>
        <v>0</v>
      </c>
      <c r="AJ183" s="60">
        <f>SUMIFS(Receive!$L:$L,Receive!$C:$C,6,Receive!$J:$J,List!B183)</f>
        <v>0</v>
      </c>
      <c r="AK183" s="60">
        <f>SUMIFS(Delivery!$K:$K,Delivery!$C:$C,6,Delivery!$I:$I,List!B183)</f>
        <v>0</v>
      </c>
      <c r="AL183" s="60">
        <f t="shared" si="31"/>
        <v>0</v>
      </c>
      <c r="AM183" s="60">
        <f>SUMIFS(Inventory!$L:$L,Inventory!$G:$G,6,Inventory!$J:$J,List!B183)</f>
        <v>0</v>
      </c>
      <c r="AN183" s="60">
        <f>SUMIFS(Receive!$L:$L,Receive!$C:$C,7,Receive!$J:$J,List!B183)</f>
        <v>0</v>
      </c>
      <c r="AO183" s="60">
        <f>SUMIFS(Delivery!$K:$K,Delivery!$C:$C,7,Delivery!$I:$I,List!B183)</f>
        <v>0</v>
      </c>
      <c r="AP183" s="60">
        <f t="shared" si="32"/>
        <v>0</v>
      </c>
      <c r="AQ183" s="60">
        <f>SUMIFS(Inventory!$L:$L,Inventory!$G:$G,7,Inventory!$J:$J,List!B183)</f>
        <v>0</v>
      </c>
      <c r="AR183" s="60">
        <f>SUMIFS(Receive!$L:$L,Receive!$C:$C,8,Receive!$J:$J,List!B183)</f>
        <v>0</v>
      </c>
      <c r="AS183" s="60">
        <f>SUMIFS(Delivery!$K:$K,Delivery!$C:$C,8,Delivery!$I:$I,List!B183)</f>
        <v>0</v>
      </c>
      <c r="AT183" s="60">
        <f t="shared" si="33"/>
        <v>0</v>
      </c>
      <c r="AU183" s="60">
        <f>SUMIFS(Inventory!$L:$L,Inventory!$G:$G,8,Inventory!$J:$J,List!B183)</f>
        <v>0</v>
      </c>
      <c r="AV183" s="60">
        <f>SUMIFS(Receive!$L:$L,Receive!$C:$C,9,Receive!$J:$J,List!B183)</f>
        <v>0</v>
      </c>
      <c r="AW183" s="60">
        <f>SUMIFS(Delivery!$K:$K,Delivery!$C:$C,9,Delivery!$I:$I,List!B183)</f>
        <v>0</v>
      </c>
      <c r="AX183" s="60">
        <f t="shared" si="34"/>
        <v>0</v>
      </c>
      <c r="AY183" s="60">
        <f>SUMIFS(Inventory!$L:$L,Inventory!$G:$G,9,Inventory!$J:$J,List!B183)</f>
        <v>0</v>
      </c>
      <c r="AZ183" s="60">
        <f>SUMIFS(Receive!$L:$L,Receive!$C:$C,10,Receive!$J:$J,List!B183)</f>
        <v>0</v>
      </c>
      <c r="BA183" s="60">
        <f>SUMIFS(Delivery!$K:$K,Delivery!$C:$C,10,Delivery!$I:$I,List!B183)</f>
        <v>0</v>
      </c>
      <c r="BB183" s="60">
        <f t="shared" si="35"/>
        <v>0</v>
      </c>
      <c r="BC183" s="60">
        <f>SUMIFS(Inventory!$L:$L,Inventory!$G:$G,10,Inventory!$J:$J,List!B183)</f>
        <v>0</v>
      </c>
      <c r="BD183" s="60">
        <f>SUMIFS(Receive!$L:$L,Receive!$C:$C,11,Receive!$J:$J,List!B183)</f>
        <v>0</v>
      </c>
      <c r="BE183" s="60">
        <f>SUMIFS(Delivery!$K:$K,Delivery!$C:$C,11,Delivery!$I:$I,List!B183)</f>
        <v>0</v>
      </c>
      <c r="BF183" s="60">
        <f t="shared" si="36"/>
        <v>0</v>
      </c>
      <c r="BG183" s="60">
        <f>SUMIFS(Inventory!$L:$L,Inventory!$G:$G,11,Inventory!$J:$J,List!B183)</f>
        <v>0</v>
      </c>
      <c r="BH183" s="60">
        <f>SUMIFS(Receive!$L:$L,Receive!$C:$C,12,Receive!$J:$J,List!B183)</f>
        <v>0</v>
      </c>
      <c r="BI183" s="60">
        <f>SUMIFS(Delivery!$K:$K,Delivery!$C:$C,12,Delivery!$I:$I,List!B183)</f>
        <v>0</v>
      </c>
      <c r="BJ183" s="60">
        <f t="shared" si="37"/>
        <v>0</v>
      </c>
      <c r="BK183" s="60">
        <f>SUMIFS(Inventory!$L:$L,Inventory!$G:$G,12,Inventory!$J:$J,List!B183)</f>
        <v>0</v>
      </c>
    </row>
    <row r="184" spans="1:63" x14ac:dyDescent="0.25">
      <c r="A184" s="56">
        <f t="shared" si="38"/>
        <v>183</v>
      </c>
      <c r="B184" s="56" t="s">
        <v>497</v>
      </c>
      <c r="C184" s="58" t="str">
        <f>IFERROR(VLOOKUP(B184,Config!$A:$B,2,0),"")</f>
        <v>Holding circuit</v>
      </c>
      <c r="D184" s="64">
        <f>E184*'Exchange rate'!$C$2</f>
        <v>0</v>
      </c>
      <c r="E184" s="65"/>
      <c r="F184" s="58" t="str">
        <f>IFERROR(VLOOKUP(B184,Config!$A:$D,4,0),"")</f>
        <v>ASM</v>
      </c>
      <c r="G184" s="58" t="str">
        <f>IFERROR(VLOOKUP(B184,Config!$A:$E,5,0),"")</f>
        <v>ASM</v>
      </c>
      <c r="H184" s="58"/>
      <c r="I184" s="58"/>
      <c r="J184" s="58" t="str">
        <f>IFERROR(VLOOKUP(B184,Config!$A:$G,7,),"")</f>
        <v>pcs</v>
      </c>
      <c r="K184" s="56" t="s">
        <v>556</v>
      </c>
      <c r="L184" s="59"/>
      <c r="M184" s="56"/>
      <c r="N184" s="56"/>
      <c r="O184" s="60">
        <f>SUMIFS(Inventory!$L:$L,Inventory!$G:$G,2020.12,Inventory!$J:$J,List!B184)</f>
        <v>3</v>
      </c>
      <c r="P184" s="60">
        <f>SUMIFS(Receive!L:L,Receive!C:C,1,Receive!J:J,List!B184)</f>
        <v>0</v>
      </c>
      <c r="Q184" s="60">
        <f>SUMIFS(Delivery!K:K,Delivery!C:C,1,Delivery!I:I,List!B184)</f>
        <v>0</v>
      </c>
      <c r="R184" s="60">
        <f t="shared" si="40"/>
        <v>3</v>
      </c>
      <c r="S184" s="60">
        <f>SUMIFS(Inventory!$L:$L,Inventory!$G:$G,1,Inventory!$J:$J,List!B184)</f>
        <v>3</v>
      </c>
      <c r="T184" s="60">
        <f>SUMIFS(Receive!L:L,Receive!C:C,2,Receive!J:J,List!B184)</f>
        <v>0</v>
      </c>
      <c r="U184" s="60">
        <f>SUMIFS(Delivery!K:K,Delivery!C:C,2,Delivery!I:I,List!B184)</f>
        <v>0</v>
      </c>
      <c r="V184" s="60">
        <f t="shared" si="27"/>
        <v>3</v>
      </c>
      <c r="W184" s="60">
        <f>SUMIFS(Inventory!$L:$L,Inventory!$G:$G,2,Inventory!$J:$J,List!B184)</f>
        <v>3</v>
      </c>
      <c r="X184" s="60">
        <f>SUMIFS(Receive!L:L,Receive!C:C,3,Receive!J:J,List!B184)</f>
        <v>0</v>
      </c>
      <c r="Y184" s="60">
        <f>SUMIFS(Delivery!K:K,Delivery!C:C,3,Delivery!I:I,List!B184)</f>
        <v>0</v>
      </c>
      <c r="Z184" s="60">
        <f t="shared" si="28"/>
        <v>3</v>
      </c>
      <c r="AA184" s="60">
        <f>SUMIFS(Inventory!$L:$L,Inventory!$G:$G,3,Inventory!$J:$J,List!B184)</f>
        <v>3</v>
      </c>
      <c r="AB184" s="60">
        <f>SUMIFS(Receive!L:L,Receive!C:C,4,Receive!J:J,List!B184)</f>
        <v>0</v>
      </c>
      <c r="AC184" s="60">
        <f>SUMIFS(Delivery!K:K,Delivery!C:C,4,Delivery!I:I,List!B184)</f>
        <v>0</v>
      </c>
      <c r="AD184" s="60">
        <f t="shared" si="29"/>
        <v>3</v>
      </c>
      <c r="AE184" s="60">
        <f>SUMIFS(Inventory!$L:$L,Inventory!$G:$G,4,Inventory!$J:$J,List!B184)</f>
        <v>3</v>
      </c>
      <c r="AF184" s="60">
        <f>SUMIFS(Receive!$L:$L,Receive!$C:$C,5,Receive!$J:$J,List!B184)</f>
        <v>0</v>
      </c>
      <c r="AG184" s="60">
        <f>SUMIFS(Delivery!$K:$K,Delivery!$C:$C,5,Delivery!$I:$I,List!B184)</f>
        <v>0</v>
      </c>
      <c r="AH184" s="60">
        <f t="shared" si="30"/>
        <v>3</v>
      </c>
      <c r="AI184" s="60">
        <f>SUMIFS(Inventory!$L:$L,Inventory!$G:$G,5,Inventory!$J:$J,List!B184)</f>
        <v>3</v>
      </c>
      <c r="AJ184" s="60">
        <f>SUMIFS(Receive!$L:$L,Receive!$C:$C,6,Receive!$J:$J,List!B184)</f>
        <v>0</v>
      </c>
      <c r="AK184" s="60">
        <f>SUMIFS(Delivery!$K:$K,Delivery!$C:$C,6,Delivery!$I:$I,List!B184)</f>
        <v>0</v>
      </c>
      <c r="AL184" s="60">
        <f t="shared" si="31"/>
        <v>3</v>
      </c>
      <c r="AM184" s="60">
        <f>SUMIFS(Inventory!$L:$L,Inventory!$G:$G,6,Inventory!$J:$J,List!B184)</f>
        <v>0</v>
      </c>
      <c r="AN184" s="60">
        <f>SUMIFS(Receive!$L:$L,Receive!$C:$C,7,Receive!$J:$J,List!B184)</f>
        <v>0</v>
      </c>
      <c r="AO184" s="60">
        <f>SUMIFS(Delivery!$K:$K,Delivery!$C:$C,7,Delivery!$I:$I,List!B184)</f>
        <v>0</v>
      </c>
      <c r="AP184" s="60">
        <f t="shared" si="32"/>
        <v>3</v>
      </c>
      <c r="AQ184" s="60">
        <f>SUMIFS(Inventory!$L:$L,Inventory!$G:$G,7,Inventory!$J:$J,List!B184)</f>
        <v>0</v>
      </c>
      <c r="AR184" s="60">
        <f>SUMIFS(Receive!$L:$L,Receive!$C:$C,8,Receive!$J:$J,List!B184)</f>
        <v>0</v>
      </c>
      <c r="AS184" s="60">
        <f>SUMIFS(Delivery!$K:$K,Delivery!$C:$C,8,Delivery!$I:$I,List!B184)</f>
        <v>0</v>
      </c>
      <c r="AT184" s="60">
        <f t="shared" si="33"/>
        <v>3</v>
      </c>
      <c r="AU184" s="60">
        <f>SUMIFS(Inventory!$L:$L,Inventory!$G:$G,8,Inventory!$J:$J,List!B184)</f>
        <v>0</v>
      </c>
      <c r="AV184" s="60">
        <f>SUMIFS(Receive!$L:$L,Receive!$C:$C,9,Receive!$J:$J,List!B184)</f>
        <v>0</v>
      </c>
      <c r="AW184" s="60">
        <f>SUMIFS(Delivery!$K:$K,Delivery!$C:$C,9,Delivery!$I:$I,List!B184)</f>
        <v>0</v>
      </c>
      <c r="AX184" s="60">
        <f t="shared" si="34"/>
        <v>3</v>
      </c>
      <c r="AY184" s="60">
        <f>SUMIFS(Inventory!$L:$L,Inventory!$G:$G,9,Inventory!$J:$J,List!B184)</f>
        <v>0</v>
      </c>
      <c r="AZ184" s="60">
        <f>SUMIFS(Receive!$L:$L,Receive!$C:$C,10,Receive!$J:$J,List!B184)</f>
        <v>0</v>
      </c>
      <c r="BA184" s="60">
        <f>SUMIFS(Delivery!$K:$K,Delivery!$C:$C,10,Delivery!$I:$I,List!B184)</f>
        <v>0</v>
      </c>
      <c r="BB184" s="60">
        <f t="shared" si="35"/>
        <v>3</v>
      </c>
      <c r="BC184" s="60">
        <f>SUMIFS(Inventory!$L:$L,Inventory!$G:$G,10,Inventory!$J:$J,List!B184)</f>
        <v>0</v>
      </c>
      <c r="BD184" s="60">
        <f>SUMIFS(Receive!$L:$L,Receive!$C:$C,11,Receive!$J:$J,List!B184)</f>
        <v>0</v>
      </c>
      <c r="BE184" s="60">
        <f>SUMIFS(Delivery!$K:$K,Delivery!$C:$C,11,Delivery!$I:$I,List!B184)</f>
        <v>0</v>
      </c>
      <c r="BF184" s="60">
        <f t="shared" si="36"/>
        <v>3</v>
      </c>
      <c r="BG184" s="60">
        <f>SUMIFS(Inventory!$L:$L,Inventory!$G:$G,11,Inventory!$J:$J,List!B184)</f>
        <v>0</v>
      </c>
      <c r="BH184" s="60">
        <f>SUMIFS(Receive!$L:$L,Receive!$C:$C,12,Receive!$J:$J,List!B184)</f>
        <v>0</v>
      </c>
      <c r="BI184" s="60">
        <f>SUMIFS(Delivery!$K:$K,Delivery!$C:$C,12,Delivery!$I:$I,List!B184)</f>
        <v>0</v>
      </c>
      <c r="BJ184" s="60">
        <f t="shared" si="37"/>
        <v>3</v>
      </c>
      <c r="BK184" s="60">
        <f>SUMIFS(Inventory!$L:$L,Inventory!$G:$G,12,Inventory!$J:$J,List!B184)</f>
        <v>0</v>
      </c>
    </row>
    <row r="185" spans="1:63" x14ac:dyDescent="0.25">
      <c r="A185" s="56">
        <f t="shared" si="38"/>
        <v>184</v>
      </c>
      <c r="B185" s="56" t="s">
        <v>498</v>
      </c>
      <c r="C185" s="58" t="str">
        <f>IFERROR(VLOOKUP(B185,Config!$A:$B,2,0),"")</f>
        <v xml:space="preserve">Conveyor Motor </v>
      </c>
      <c r="D185" s="64"/>
      <c r="E185" s="65"/>
      <c r="F185" s="58">
        <f>IFERROR(VLOOKUP(B185,Config!$A:$D,4,0),"")</f>
        <v>0</v>
      </c>
      <c r="G185" s="58">
        <f>IFERROR(VLOOKUP(B185,Config!$A:$E,5,0),"")</f>
        <v>0</v>
      </c>
      <c r="H185" s="58"/>
      <c r="I185" s="58">
        <v>1</v>
      </c>
      <c r="J185" s="58" t="str">
        <f>IFERROR(VLOOKUP(B185,Config!$A:$G,7,),"")</f>
        <v>Ea</v>
      </c>
      <c r="K185" s="56" t="s">
        <v>556</v>
      </c>
      <c r="L185" s="59"/>
      <c r="M185" s="56"/>
      <c r="N185" s="56"/>
      <c r="O185" s="60">
        <f>SUMIFS(Inventory!$L:$L,Inventory!$G:$G,2020.12,Inventory!$J:$J,List!B185)</f>
        <v>1</v>
      </c>
      <c r="P185" s="60">
        <f>SUMIFS(Receive!L:L,Receive!C:C,1,Receive!J:J,List!B185)</f>
        <v>0</v>
      </c>
      <c r="Q185" s="60">
        <f>SUMIFS(Delivery!K:K,Delivery!C:C,1,Delivery!I:I,List!B185)</f>
        <v>0</v>
      </c>
      <c r="R185" s="60">
        <f t="shared" si="40"/>
        <v>1</v>
      </c>
      <c r="S185" s="60">
        <f>SUMIFS(Inventory!$L:$L,Inventory!$G:$G,1,Inventory!$J:$J,List!B185)</f>
        <v>1</v>
      </c>
      <c r="T185" s="60">
        <f>SUMIFS(Receive!L:L,Receive!C:C,2,Receive!J:J,List!B185)</f>
        <v>0</v>
      </c>
      <c r="U185" s="60">
        <f>SUMIFS(Delivery!K:K,Delivery!C:C,2,Delivery!I:I,List!B185)</f>
        <v>0</v>
      </c>
      <c r="V185" s="60">
        <f t="shared" si="27"/>
        <v>1</v>
      </c>
      <c r="W185" s="60">
        <f>SUMIFS(Inventory!$L:$L,Inventory!$G:$G,2,Inventory!$J:$J,List!B185)</f>
        <v>1</v>
      </c>
      <c r="X185" s="60">
        <f>SUMIFS(Receive!L:L,Receive!C:C,3,Receive!J:J,List!B185)</f>
        <v>0</v>
      </c>
      <c r="Y185" s="60">
        <f>SUMIFS(Delivery!K:K,Delivery!C:C,3,Delivery!I:I,List!B185)</f>
        <v>0</v>
      </c>
      <c r="Z185" s="60">
        <f t="shared" si="28"/>
        <v>1</v>
      </c>
      <c r="AA185" s="60">
        <f>SUMIFS(Inventory!$L:$L,Inventory!$G:$G,3,Inventory!$J:$J,List!B185)</f>
        <v>1</v>
      </c>
      <c r="AB185" s="60">
        <f>SUMIFS(Receive!L:L,Receive!C:C,4,Receive!J:J,List!B185)</f>
        <v>0</v>
      </c>
      <c r="AC185" s="60">
        <f>SUMIFS(Delivery!K:K,Delivery!C:C,4,Delivery!I:I,List!B185)</f>
        <v>0</v>
      </c>
      <c r="AD185" s="60">
        <f t="shared" si="29"/>
        <v>1</v>
      </c>
      <c r="AE185" s="60">
        <f>SUMIFS(Inventory!$L:$L,Inventory!$G:$G,4,Inventory!$J:$J,List!B185)</f>
        <v>1</v>
      </c>
      <c r="AF185" s="60">
        <f>SUMIFS(Receive!$L:$L,Receive!$C:$C,5,Receive!$J:$J,List!B185)</f>
        <v>0</v>
      </c>
      <c r="AG185" s="60">
        <f>SUMIFS(Delivery!$K:$K,Delivery!$C:$C,5,Delivery!$I:$I,List!B185)</f>
        <v>0</v>
      </c>
      <c r="AH185" s="60">
        <f t="shared" si="30"/>
        <v>1</v>
      </c>
      <c r="AI185" s="60">
        <f>SUMIFS(Inventory!$L:$L,Inventory!$G:$G,5,Inventory!$J:$J,List!B185)</f>
        <v>1</v>
      </c>
      <c r="AJ185" s="60">
        <f>SUMIFS(Receive!$L:$L,Receive!$C:$C,6,Receive!$J:$J,List!B185)</f>
        <v>0</v>
      </c>
      <c r="AK185" s="60">
        <f>SUMIFS(Delivery!$K:$K,Delivery!$C:$C,6,Delivery!$I:$I,List!B185)</f>
        <v>0</v>
      </c>
      <c r="AL185" s="60">
        <f t="shared" si="31"/>
        <v>1</v>
      </c>
      <c r="AM185" s="60">
        <f>SUMIFS(Inventory!$L:$L,Inventory!$G:$G,6,Inventory!$J:$J,List!B185)</f>
        <v>0</v>
      </c>
      <c r="AN185" s="60">
        <f>SUMIFS(Receive!$L:$L,Receive!$C:$C,7,Receive!$J:$J,List!B185)</f>
        <v>0</v>
      </c>
      <c r="AO185" s="60">
        <f>SUMIFS(Delivery!$K:$K,Delivery!$C:$C,7,Delivery!$I:$I,List!B185)</f>
        <v>0</v>
      </c>
      <c r="AP185" s="60">
        <f t="shared" si="32"/>
        <v>1</v>
      </c>
      <c r="AQ185" s="60">
        <f>SUMIFS(Inventory!$L:$L,Inventory!$G:$G,7,Inventory!$J:$J,List!B185)</f>
        <v>0</v>
      </c>
      <c r="AR185" s="60">
        <f>SUMIFS(Receive!$L:$L,Receive!$C:$C,8,Receive!$J:$J,List!B185)</f>
        <v>0</v>
      </c>
      <c r="AS185" s="60">
        <f>SUMIFS(Delivery!$K:$K,Delivery!$C:$C,8,Delivery!$I:$I,List!B185)</f>
        <v>0</v>
      </c>
      <c r="AT185" s="60">
        <f t="shared" si="33"/>
        <v>1</v>
      </c>
      <c r="AU185" s="60">
        <f>SUMIFS(Inventory!$L:$L,Inventory!$G:$G,8,Inventory!$J:$J,List!B185)</f>
        <v>0</v>
      </c>
      <c r="AV185" s="60">
        <f>SUMIFS(Receive!$L:$L,Receive!$C:$C,9,Receive!$J:$J,List!B185)</f>
        <v>0</v>
      </c>
      <c r="AW185" s="60">
        <f>SUMIFS(Delivery!$K:$K,Delivery!$C:$C,9,Delivery!$I:$I,List!B185)</f>
        <v>0</v>
      </c>
      <c r="AX185" s="60">
        <f t="shared" si="34"/>
        <v>1</v>
      </c>
      <c r="AY185" s="60">
        <f>SUMIFS(Inventory!$L:$L,Inventory!$G:$G,9,Inventory!$J:$J,List!B185)</f>
        <v>0</v>
      </c>
      <c r="AZ185" s="60">
        <f>SUMIFS(Receive!$L:$L,Receive!$C:$C,10,Receive!$J:$J,List!B185)</f>
        <v>0</v>
      </c>
      <c r="BA185" s="60">
        <f>SUMIFS(Delivery!$K:$K,Delivery!$C:$C,10,Delivery!$I:$I,List!B185)</f>
        <v>0</v>
      </c>
      <c r="BB185" s="60">
        <f t="shared" si="35"/>
        <v>1</v>
      </c>
      <c r="BC185" s="60">
        <f>SUMIFS(Inventory!$L:$L,Inventory!$G:$G,10,Inventory!$J:$J,List!B185)</f>
        <v>0</v>
      </c>
      <c r="BD185" s="60">
        <f>SUMIFS(Receive!$L:$L,Receive!$C:$C,11,Receive!$J:$J,List!B185)</f>
        <v>0</v>
      </c>
      <c r="BE185" s="60">
        <f>SUMIFS(Delivery!$K:$K,Delivery!$C:$C,11,Delivery!$I:$I,List!B185)</f>
        <v>0</v>
      </c>
      <c r="BF185" s="60">
        <f t="shared" si="36"/>
        <v>1</v>
      </c>
      <c r="BG185" s="60">
        <f>SUMIFS(Inventory!$L:$L,Inventory!$G:$G,11,Inventory!$J:$J,List!B185)</f>
        <v>0</v>
      </c>
      <c r="BH185" s="60">
        <f>SUMIFS(Receive!$L:$L,Receive!$C:$C,12,Receive!$J:$J,List!B185)</f>
        <v>0</v>
      </c>
      <c r="BI185" s="60">
        <f>SUMIFS(Delivery!$K:$K,Delivery!$C:$C,12,Delivery!$I:$I,List!B185)</f>
        <v>0</v>
      </c>
      <c r="BJ185" s="60">
        <f t="shared" si="37"/>
        <v>1</v>
      </c>
      <c r="BK185" s="60">
        <f>SUMIFS(Inventory!$L:$L,Inventory!$G:$G,12,Inventory!$J:$J,List!B185)</f>
        <v>0</v>
      </c>
    </row>
    <row r="186" spans="1:63" x14ac:dyDescent="0.25">
      <c r="A186" s="56">
        <f t="shared" si="38"/>
        <v>185</v>
      </c>
      <c r="B186" s="56" t="s">
        <v>499</v>
      </c>
      <c r="C186" s="58" t="str">
        <f>IFERROR(VLOOKUP(B186,Config!$A:$B,2,0),"")</f>
        <v>SVC-MRO-ROL ROLL PAPER</v>
      </c>
      <c r="D186" s="64"/>
      <c r="E186" s="65"/>
      <c r="F186" s="58">
        <f>IFERROR(VLOOKUP(B186,Config!$A:$D,4,0),"")</f>
        <v>0</v>
      </c>
      <c r="G186" s="58">
        <f>IFERROR(VLOOKUP(B186,Config!$A:$E,5,0),"")</f>
        <v>0</v>
      </c>
      <c r="H186" s="58"/>
      <c r="I186" s="58"/>
      <c r="J186" s="58" t="str">
        <f>IFERROR(VLOOKUP(B186,Config!$A:$G,7,),"")</f>
        <v>Roll</v>
      </c>
      <c r="K186" s="56" t="s">
        <v>556</v>
      </c>
      <c r="L186" s="59"/>
      <c r="M186" s="56"/>
      <c r="N186" s="56"/>
      <c r="O186" s="60">
        <f>SUMIFS(Inventory!$L:$L,Inventory!$G:$G,2020.12,Inventory!$J:$J,List!B186)</f>
        <v>0</v>
      </c>
      <c r="P186" s="60">
        <f>SUMIFS(Receive!L:L,Receive!C:C,1,Receive!J:J,List!B186)</f>
        <v>0</v>
      </c>
      <c r="Q186" s="60">
        <f>SUMIFS(Delivery!K:K,Delivery!C:C,1,Delivery!I:I,List!B186)</f>
        <v>0</v>
      </c>
      <c r="R186" s="60">
        <f t="shared" si="40"/>
        <v>0</v>
      </c>
      <c r="S186" s="60">
        <f>SUMIFS(Inventory!$L:$L,Inventory!$G:$G,1,Inventory!$J:$J,List!B186)</f>
        <v>0</v>
      </c>
      <c r="T186" s="60">
        <f>SUMIFS(Receive!L:L,Receive!C:C,2,Receive!J:J,List!B186)</f>
        <v>0</v>
      </c>
      <c r="U186" s="60">
        <f>SUMIFS(Delivery!K:K,Delivery!C:C,2,Delivery!I:I,List!B186)</f>
        <v>0</v>
      </c>
      <c r="V186" s="60">
        <f t="shared" si="27"/>
        <v>0</v>
      </c>
      <c r="W186" s="60">
        <f>SUMIFS(Inventory!$L:$L,Inventory!$G:$G,2,Inventory!$J:$J,List!B186)</f>
        <v>0</v>
      </c>
      <c r="X186" s="60">
        <f>SUMIFS(Receive!L:L,Receive!C:C,3,Receive!J:J,List!B186)</f>
        <v>0</v>
      </c>
      <c r="Y186" s="60">
        <f>SUMIFS(Delivery!K:K,Delivery!C:C,3,Delivery!I:I,List!B186)</f>
        <v>0</v>
      </c>
      <c r="Z186" s="60">
        <f t="shared" si="28"/>
        <v>0</v>
      </c>
      <c r="AA186" s="60">
        <f>SUMIFS(Inventory!$L:$L,Inventory!$G:$G,3,Inventory!$J:$J,List!B186)</f>
        <v>0</v>
      </c>
      <c r="AB186" s="60">
        <f>SUMIFS(Receive!L:L,Receive!C:C,4,Receive!J:J,List!B186)</f>
        <v>0</v>
      </c>
      <c r="AC186" s="60">
        <f>SUMIFS(Delivery!K:K,Delivery!C:C,4,Delivery!I:I,List!B186)</f>
        <v>0</v>
      </c>
      <c r="AD186" s="60">
        <f t="shared" si="29"/>
        <v>0</v>
      </c>
      <c r="AE186" s="60">
        <f>SUMIFS(Inventory!$L:$L,Inventory!$G:$G,4,Inventory!$J:$J,List!B186)</f>
        <v>0</v>
      </c>
      <c r="AF186" s="60">
        <f>SUMIFS(Receive!$L:$L,Receive!$C:$C,5,Receive!$J:$J,List!B186)</f>
        <v>0</v>
      </c>
      <c r="AG186" s="60">
        <f>SUMIFS(Delivery!$K:$K,Delivery!$C:$C,5,Delivery!$I:$I,List!B186)</f>
        <v>0</v>
      </c>
      <c r="AH186" s="60">
        <f t="shared" si="30"/>
        <v>0</v>
      </c>
      <c r="AI186" s="60">
        <f>SUMIFS(Inventory!$L:$L,Inventory!$G:$G,5,Inventory!$J:$J,List!B186)</f>
        <v>0</v>
      </c>
      <c r="AJ186" s="60">
        <f>SUMIFS(Receive!$L:$L,Receive!$C:$C,6,Receive!$J:$J,List!B186)</f>
        <v>0</v>
      </c>
      <c r="AK186" s="60">
        <f>SUMIFS(Delivery!$K:$K,Delivery!$C:$C,6,Delivery!$I:$I,List!B186)</f>
        <v>0</v>
      </c>
      <c r="AL186" s="60">
        <f t="shared" si="31"/>
        <v>0</v>
      </c>
      <c r="AM186" s="60">
        <f>SUMIFS(Inventory!$L:$L,Inventory!$G:$G,6,Inventory!$J:$J,List!B186)</f>
        <v>0</v>
      </c>
      <c r="AN186" s="60">
        <f>SUMIFS(Receive!$L:$L,Receive!$C:$C,7,Receive!$J:$J,List!B186)</f>
        <v>0</v>
      </c>
      <c r="AO186" s="60">
        <f>SUMIFS(Delivery!$K:$K,Delivery!$C:$C,7,Delivery!$I:$I,List!B186)</f>
        <v>0</v>
      </c>
      <c r="AP186" s="60">
        <f t="shared" si="32"/>
        <v>0</v>
      </c>
      <c r="AQ186" s="60">
        <f>SUMIFS(Inventory!$L:$L,Inventory!$G:$G,7,Inventory!$J:$J,List!B186)</f>
        <v>0</v>
      </c>
      <c r="AR186" s="60">
        <f>SUMIFS(Receive!$L:$L,Receive!$C:$C,8,Receive!$J:$J,List!B186)</f>
        <v>0</v>
      </c>
      <c r="AS186" s="60">
        <f>SUMIFS(Delivery!$K:$K,Delivery!$C:$C,8,Delivery!$I:$I,List!B186)</f>
        <v>0</v>
      </c>
      <c r="AT186" s="60">
        <f t="shared" si="33"/>
        <v>0</v>
      </c>
      <c r="AU186" s="60">
        <f>SUMIFS(Inventory!$L:$L,Inventory!$G:$G,8,Inventory!$J:$J,List!B186)</f>
        <v>0</v>
      </c>
      <c r="AV186" s="60">
        <f>SUMIFS(Receive!$L:$L,Receive!$C:$C,9,Receive!$J:$J,List!B186)</f>
        <v>0</v>
      </c>
      <c r="AW186" s="60">
        <f>SUMIFS(Delivery!$K:$K,Delivery!$C:$C,9,Delivery!$I:$I,List!B186)</f>
        <v>0</v>
      </c>
      <c r="AX186" s="60">
        <f t="shared" si="34"/>
        <v>0</v>
      </c>
      <c r="AY186" s="60">
        <f>SUMIFS(Inventory!$L:$L,Inventory!$G:$G,9,Inventory!$J:$J,List!B186)</f>
        <v>0</v>
      </c>
      <c r="AZ186" s="60">
        <f>SUMIFS(Receive!$L:$L,Receive!$C:$C,10,Receive!$J:$J,List!B186)</f>
        <v>0</v>
      </c>
      <c r="BA186" s="60">
        <f>SUMIFS(Delivery!$K:$K,Delivery!$C:$C,10,Delivery!$I:$I,List!B186)</f>
        <v>0</v>
      </c>
      <c r="BB186" s="60">
        <f t="shared" si="35"/>
        <v>0</v>
      </c>
      <c r="BC186" s="60">
        <f>SUMIFS(Inventory!$L:$L,Inventory!$G:$G,10,Inventory!$J:$J,List!B186)</f>
        <v>0</v>
      </c>
      <c r="BD186" s="60">
        <f>SUMIFS(Receive!$L:$L,Receive!$C:$C,11,Receive!$J:$J,List!B186)</f>
        <v>0</v>
      </c>
      <c r="BE186" s="60">
        <f>SUMIFS(Delivery!$K:$K,Delivery!$C:$C,11,Delivery!$I:$I,List!B186)</f>
        <v>0</v>
      </c>
      <c r="BF186" s="60">
        <f t="shared" si="36"/>
        <v>0</v>
      </c>
      <c r="BG186" s="60">
        <f>SUMIFS(Inventory!$L:$L,Inventory!$G:$G,11,Inventory!$J:$J,List!B186)</f>
        <v>0</v>
      </c>
      <c r="BH186" s="60">
        <f>SUMIFS(Receive!$L:$L,Receive!$C:$C,12,Receive!$J:$J,List!B186)</f>
        <v>0</v>
      </c>
      <c r="BI186" s="60">
        <f>SUMIFS(Delivery!$K:$K,Delivery!$C:$C,12,Delivery!$I:$I,List!B186)</f>
        <v>0</v>
      </c>
      <c r="BJ186" s="60">
        <f t="shared" si="37"/>
        <v>0</v>
      </c>
      <c r="BK186" s="60">
        <f>SUMIFS(Inventory!$L:$L,Inventory!$G:$G,12,Inventory!$J:$J,List!B186)</f>
        <v>0</v>
      </c>
    </row>
    <row r="187" spans="1:63" x14ac:dyDescent="0.25">
      <c r="A187" s="56">
        <f t="shared" si="38"/>
        <v>186</v>
      </c>
      <c r="B187" s="56" t="s">
        <v>500</v>
      </c>
      <c r="C187" s="58" t="s">
        <v>381</v>
      </c>
      <c r="D187" s="64"/>
      <c r="E187" s="65"/>
      <c r="F187" s="58">
        <f>IFERROR(VLOOKUP(B187,Config!$A:$D,4,0),"")</f>
        <v>0</v>
      </c>
      <c r="G187" s="58">
        <f>IFERROR(VLOOKUP(B187,Config!$A:$E,5,0),"")</f>
        <v>0</v>
      </c>
      <c r="H187" s="58"/>
      <c r="I187" s="58">
        <v>1</v>
      </c>
      <c r="J187" s="58" t="str">
        <f>IFERROR(VLOOKUP(B187,Config!$A:$G,7,),"")</f>
        <v>ea</v>
      </c>
      <c r="K187" s="56" t="s">
        <v>556</v>
      </c>
      <c r="L187" s="59"/>
      <c r="M187" s="56"/>
      <c r="N187" s="56"/>
      <c r="O187" s="60">
        <f>SUMIFS(Inventory!$L:$L,Inventory!$G:$G,2020.12,Inventory!$J:$J,List!B187)</f>
        <v>2</v>
      </c>
      <c r="P187" s="60">
        <f>SUMIFS(Receive!L:L,Receive!C:C,1,Receive!J:J,List!B187)</f>
        <v>0</v>
      </c>
      <c r="Q187" s="60">
        <f>SUMIFS(Delivery!K:K,Delivery!C:C,1,Delivery!I:I,List!B187)</f>
        <v>0</v>
      </c>
      <c r="R187" s="60">
        <f t="shared" si="40"/>
        <v>2</v>
      </c>
      <c r="S187" s="60">
        <f>SUMIFS(Inventory!$L:$L,Inventory!$G:$G,1,Inventory!$J:$J,List!B187)</f>
        <v>2</v>
      </c>
      <c r="T187" s="60">
        <f>SUMIFS(Receive!L:L,Receive!C:C,2,Receive!J:J,List!B187)</f>
        <v>0</v>
      </c>
      <c r="U187" s="60">
        <f>SUMIFS(Delivery!K:K,Delivery!C:C,2,Delivery!I:I,List!B187)</f>
        <v>0</v>
      </c>
      <c r="V187" s="60">
        <f t="shared" si="27"/>
        <v>2</v>
      </c>
      <c r="W187" s="60">
        <f>SUMIFS(Inventory!$L:$L,Inventory!$G:$G,2,Inventory!$J:$J,List!B187)</f>
        <v>2</v>
      </c>
      <c r="X187" s="60">
        <f>SUMIFS(Receive!L:L,Receive!C:C,3,Receive!J:J,List!B187)</f>
        <v>0</v>
      </c>
      <c r="Y187" s="60">
        <f>SUMIFS(Delivery!K:K,Delivery!C:C,3,Delivery!I:I,List!B187)</f>
        <v>0</v>
      </c>
      <c r="Z187" s="60">
        <f t="shared" si="28"/>
        <v>2</v>
      </c>
      <c r="AA187" s="60">
        <f>SUMIFS(Inventory!$L:$L,Inventory!$G:$G,3,Inventory!$J:$J,List!B187)</f>
        <v>2</v>
      </c>
      <c r="AB187" s="60">
        <f>SUMIFS(Receive!L:L,Receive!C:C,4,Receive!J:J,List!B187)</f>
        <v>0</v>
      </c>
      <c r="AC187" s="60">
        <f>SUMIFS(Delivery!K:K,Delivery!C:C,4,Delivery!I:I,List!B187)</f>
        <v>0</v>
      </c>
      <c r="AD187" s="60">
        <f t="shared" si="29"/>
        <v>2</v>
      </c>
      <c r="AE187" s="60">
        <f>SUMIFS(Inventory!$L:$L,Inventory!$G:$G,4,Inventory!$J:$J,List!B187)</f>
        <v>2</v>
      </c>
      <c r="AF187" s="60">
        <f>SUMIFS(Receive!$L:$L,Receive!$C:$C,5,Receive!$J:$J,List!B187)</f>
        <v>0</v>
      </c>
      <c r="AG187" s="60">
        <f>SUMIFS(Delivery!$K:$K,Delivery!$C:$C,5,Delivery!$I:$I,List!B187)</f>
        <v>0</v>
      </c>
      <c r="AH187" s="60">
        <f t="shared" si="30"/>
        <v>2</v>
      </c>
      <c r="AI187" s="60">
        <f>SUMIFS(Inventory!$L:$L,Inventory!$G:$G,5,Inventory!$J:$J,List!B187)</f>
        <v>2</v>
      </c>
      <c r="AJ187" s="60">
        <f>SUMIFS(Receive!$L:$L,Receive!$C:$C,6,Receive!$J:$J,List!B187)</f>
        <v>0</v>
      </c>
      <c r="AK187" s="60">
        <f>SUMIFS(Delivery!$K:$K,Delivery!$C:$C,6,Delivery!$I:$I,List!B187)</f>
        <v>0</v>
      </c>
      <c r="AL187" s="60">
        <f t="shared" si="31"/>
        <v>2</v>
      </c>
      <c r="AM187" s="60">
        <f>SUMIFS(Inventory!$L:$L,Inventory!$G:$G,6,Inventory!$J:$J,List!B187)</f>
        <v>0</v>
      </c>
      <c r="AN187" s="60">
        <f>SUMIFS(Receive!$L:$L,Receive!$C:$C,7,Receive!$J:$J,List!B187)</f>
        <v>0</v>
      </c>
      <c r="AO187" s="60">
        <f>SUMIFS(Delivery!$K:$K,Delivery!$C:$C,7,Delivery!$I:$I,List!B187)</f>
        <v>0</v>
      </c>
      <c r="AP187" s="60">
        <f t="shared" si="32"/>
        <v>2</v>
      </c>
      <c r="AQ187" s="60">
        <f>SUMIFS(Inventory!$L:$L,Inventory!$G:$G,7,Inventory!$J:$J,List!B187)</f>
        <v>0</v>
      </c>
      <c r="AR187" s="60">
        <f>SUMIFS(Receive!$L:$L,Receive!$C:$C,8,Receive!$J:$J,List!B187)</f>
        <v>0</v>
      </c>
      <c r="AS187" s="60">
        <f>SUMIFS(Delivery!$K:$K,Delivery!$C:$C,8,Delivery!$I:$I,List!B187)</f>
        <v>0</v>
      </c>
      <c r="AT187" s="60">
        <f t="shared" si="33"/>
        <v>2</v>
      </c>
      <c r="AU187" s="60">
        <f>SUMIFS(Inventory!$L:$L,Inventory!$G:$G,8,Inventory!$J:$J,List!B187)</f>
        <v>0</v>
      </c>
      <c r="AV187" s="60">
        <f>SUMIFS(Receive!$L:$L,Receive!$C:$C,9,Receive!$J:$J,List!B187)</f>
        <v>0</v>
      </c>
      <c r="AW187" s="60">
        <f>SUMIFS(Delivery!$K:$K,Delivery!$C:$C,9,Delivery!$I:$I,List!B187)</f>
        <v>0</v>
      </c>
      <c r="AX187" s="60">
        <f t="shared" si="34"/>
        <v>2</v>
      </c>
      <c r="AY187" s="60">
        <f>SUMIFS(Inventory!$L:$L,Inventory!$G:$G,9,Inventory!$J:$J,List!B187)</f>
        <v>0</v>
      </c>
      <c r="AZ187" s="60">
        <f>SUMIFS(Receive!$L:$L,Receive!$C:$C,10,Receive!$J:$J,List!B187)</f>
        <v>0</v>
      </c>
      <c r="BA187" s="60">
        <f>SUMIFS(Delivery!$K:$K,Delivery!$C:$C,10,Delivery!$I:$I,List!B187)</f>
        <v>0</v>
      </c>
      <c r="BB187" s="60">
        <f t="shared" si="35"/>
        <v>2</v>
      </c>
      <c r="BC187" s="60">
        <f>SUMIFS(Inventory!$L:$L,Inventory!$G:$G,10,Inventory!$J:$J,List!B187)</f>
        <v>0</v>
      </c>
      <c r="BD187" s="60">
        <f>SUMIFS(Receive!$L:$L,Receive!$C:$C,11,Receive!$J:$J,List!B187)</f>
        <v>0</v>
      </c>
      <c r="BE187" s="60">
        <f>SUMIFS(Delivery!$K:$K,Delivery!$C:$C,11,Delivery!$I:$I,List!B187)</f>
        <v>0</v>
      </c>
      <c r="BF187" s="60">
        <f t="shared" si="36"/>
        <v>2</v>
      </c>
      <c r="BG187" s="60">
        <f>SUMIFS(Inventory!$L:$L,Inventory!$G:$G,11,Inventory!$J:$J,List!B187)</f>
        <v>0</v>
      </c>
      <c r="BH187" s="60">
        <f>SUMIFS(Receive!$L:$L,Receive!$C:$C,12,Receive!$J:$J,List!B187)</f>
        <v>0</v>
      </c>
      <c r="BI187" s="60">
        <f>SUMIFS(Delivery!$K:$K,Delivery!$C:$C,12,Delivery!$I:$I,List!B187)</f>
        <v>0</v>
      </c>
      <c r="BJ187" s="60">
        <f t="shared" si="37"/>
        <v>2</v>
      </c>
      <c r="BK187" s="60">
        <f>SUMIFS(Inventory!$L:$L,Inventory!$G:$G,12,Inventory!$J:$J,List!B187)</f>
        <v>0</v>
      </c>
    </row>
    <row r="188" spans="1:63" x14ac:dyDescent="0.25">
      <c r="A188" s="56">
        <f t="shared" si="38"/>
        <v>187</v>
      </c>
      <c r="B188" s="56" t="s">
        <v>501</v>
      </c>
      <c r="C188" s="58" t="s">
        <v>382</v>
      </c>
      <c r="D188" s="64"/>
      <c r="E188" s="65"/>
      <c r="F188" s="58">
        <f>IFERROR(VLOOKUP(B188,Config!$A:$D,4,0),"")</f>
        <v>0</v>
      </c>
      <c r="G188" s="58">
        <f>IFERROR(VLOOKUP(B188,Config!$A:$E,5,0),"")</f>
        <v>0</v>
      </c>
      <c r="H188" s="58"/>
      <c r="I188" s="58"/>
      <c r="J188" s="58" t="str">
        <f>IFERROR(VLOOKUP(B188,Config!$A:$G,7,),"")</f>
        <v>PAC</v>
      </c>
      <c r="K188" s="56" t="s">
        <v>556</v>
      </c>
      <c r="L188" s="59"/>
      <c r="M188" s="56"/>
      <c r="N188" s="56"/>
      <c r="O188" s="60">
        <f>SUMIFS(Inventory!$L:$L,Inventory!$G:$G,2020.12,Inventory!$J:$J,List!B188)</f>
        <v>2</v>
      </c>
      <c r="P188" s="60">
        <f>SUMIFS(Receive!L:L,Receive!C:C,1,Receive!J:J,List!B188)</f>
        <v>0</v>
      </c>
      <c r="Q188" s="60">
        <f>SUMIFS(Delivery!K:K,Delivery!C:C,1,Delivery!I:I,List!B188)</f>
        <v>0</v>
      </c>
      <c r="R188" s="60">
        <f t="shared" si="40"/>
        <v>2</v>
      </c>
      <c r="S188" s="60">
        <f>SUMIFS(Inventory!$L:$L,Inventory!$G:$G,1,Inventory!$J:$J,List!B188)</f>
        <v>2</v>
      </c>
      <c r="T188" s="60">
        <f>SUMIFS(Receive!L:L,Receive!C:C,2,Receive!J:J,List!B188)</f>
        <v>0</v>
      </c>
      <c r="U188" s="60">
        <f>SUMIFS(Delivery!K:K,Delivery!C:C,2,Delivery!I:I,List!B188)</f>
        <v>0</v>
      </c>
      <c r="V188" s="60">
        <f t="shared" si="27"/>
        <v>2</v>
      </c>
      <c r="W188" s="60">
        <f>SUMIFS(Inventory!$L:$L,Inventory!$G:$G,2,Inventory!$J:$J,List!B188)</f>
        <v>2</v>
      </c>
      <c r="X188" s="60">
        <f>SUMIFS(Receive!L:L,Receive!C:C,3,Receive!J:J,List!B188)</f>
        <v>0</v>
      </c>
      <c r="Y188" s="60">
        <f>SUMIFS(Delivery!K:K,Delivery!C:C,3,Delivery!I:I,List!B188)</f>
        <v>0</v>
      </c>
      <c r="Z188" s="60">
        <f t="shared" si="28"/>
        <v>2</v>
      </c>
      <c r="AA188" s="60">
        <f>SUMIFS(Inventory!$L:$L,Inventory!$G:$G,3,Inventory!$J:$J,List!B188)</f>
        <v>2</v>
      </c>
      <c r="AB188" s="60">
        <f>SUMIFS(Receive!L:L,Receive!C:C,4,Receive!J:J,List!B188)</f>
        <v>0</v>
      </c>
      <c r="AC188" s="60">
        <f>SUMIFS(Delivery!K:K,Delivery!C:C,4,Delivery!I:I,List!B188)</f>
        <v>0</v>
      </c>
      <c r="AD188" s="60">
        <f t="shared" si="29"/>
        <v>2</v>
      </c>
      <c r="AE188" s="60">
        <f>SUMIFS(Inventory!$L:$L,Inventory!$G:$G,4,Inventory!$J:$J,List!B188)</f>
        <v>2</v>
      </c>
      <c r="AF188" s="60">
        <f>SUMIFS(Receive!$L:$L,Receive!$C:$C,5,Receive!$J:$J,List!B188)</f>
        <v>0</v>
      </c>
      <c r="AG188" s="60">
        <f>SUMIFS(Delivery!$K:$K,Delivery!$C:$C,5,Delivery!$I:$I,List!B188)</f>
        <v>0</v>
      </c>
      <c r="AH188" s="60">
        <f t="shared" si="30"/>
        <v>2</v>
      </c>
      <c r="AI188" s="60">
        <f>SUMIFS(Inventory!$L:$L,Inventory!$G:$G,5,Inventory!$J:$J,List!B188)</f>
        <v>2</v>
      </c>
      <c r="AJ188" s="60">
        <f>SUMIFS(Receive!$L:$L,Receive!$C:$C,6,Receive!$J:$J,List!B188)</f>
        <v>0</v>
      </c>
      <c r="AK188" s="60">
        <f>SUMIFS(Delivery!$K:$K,Delivery!$C:$C,6,Delivery!$I:$I,List!B188)</f>
        <v>0</v>
      </c>
      <c r="AL188" s="60">
        <f t="shared" si="31"/>
        <v>2</v>
      </c>
      <c r="AM188" s="60">
        <f>SUMIFS(Inventory!$L:$L,Inventory!$G:$G,6,Inventory!$J:$J,List!B188)</f>
        <v>0</v>
      </c>
      <c r="AN188" s="60">
        <f>SUMIFS(Receive!$L:$L,Receive!$C:$C,7,Receive!$J:$J,List!B188)</f>
        <v>0</v>
      </c>
      <c r="AO188" s="60">
        <f>SUMIFS(Delivery!$K:$K,Delivery!$C:$C,7,Delivery!$I:$I,List!B188)</f>
        <v>0</v>
      </c>
      <c r="AP188" s="60">
        <f t="shared" si="32"/>
        <v>2</v>
      </c>
      <c r="AQ188" s="60">
        <f>SUMIFS(Inventory!$L:$L,Inventory!$G:$G,7,Inventory!$J:$J,List!B188)</f>
        <v>0</v>
      </c>
      <c r="AR188" s="60">
        <f>SUMIFS(Receive!$L:$L,Receive!$C:$C,8,Receive!$J:$J,List!B188)</f>
        <v>0</v>
      </c>
      <c r="AS188" s="60">
        <f>SUMIFS(Delivery!$K:$K,Delivery!$C:$C,8,Delivery!$I:$I,List!B188)</f>
        <v>0</v>
      </c>
      <c r="AT188" s="60">
        <f t="shared" si="33"/>
        <v>2</v>
      </c>
      <c r="AU188" s="60">
        <f>SUMIFS(Inventory!$L:$L,Inventory!$G:$G,8,Inventory!$J:$J,List!B188)</f>
        <v>0</v>
      </c>
      <c r="AV188" s="60">
        <f>SUMIFS(Receive!$L:$L,Receive!$C:$C,9,Receive!$J:$J,List!B188)</f>
        <v>0</v>
      </c>
      <c r="AW188" s="60">
        <f>SUMIFS(Delivery!$K:$K,Delivery!$C:$C,9,Delivery!$I:$I,List!B188)</f>
        <v>0</v>
      </c>
      <c r="AX188" s="60">
        <f t="shared" si="34"/>
        <v>2</v>
      </c>
      <c r="AY188" s="60">
        <f>SUMIFS(Inventory!$L:$L,Inventory!$G:$G,9,Inventory!$J:$J,List!B188)</f>
        <v>0</v>
      </c>
      <c r="AZ188" s="60">
        <f>SUMIFS(Receive!$L:$L,Receive!$C:$C,10,Receive!$J:$J,List!B188)</f>
        <v>0</v>
      </c>
      <c r="BA188" s="60">
        <f>SUMIFS(Delivery!$K:$K,Delivery!$C:$C,10,Delivery!$I:$I,List!B188)</f>
        <v>0</v>
      </c>
      <c r="BB188" s="60">
        <f t="shared" si="35"/>
        <v>2</v>
      </c>
      <c r="BC188" s="60">
        <f>SUMIFS(Inventory!$L:$L,Inventory!$G:$G,10,Inventory!$J:$J,List!B188)</f>
        <v>0</v>
      </c>
      <c r="BD188" s="60">
        <f>SUMIFS(Receive!$L:$L,Receive!$C:$C,11,Receive!$J:$J,List!B188)</f>
        <v>0</v>
      </c>
      <c r="BE188" s="60">
        <f>SUMIFS(Delivery!$K:$K,Delivery!$C:$C,11,Delivery!$I:$I,List!B188)</f>
        <v>0</v>
      </c>
      <c r="BF188" s="60">
        <f t="shared" si="36"/>
        <v>2</v>
      </c>
      <c r="BG188" s="60">
        <f>SUMIFS(Inventory!$L:$L,Inventory!$G:$G,11,Inventory!$J:$J,List!B188)</f>
        <v>0</v>
      </c>
      <c r="BH188" s="60">
        <f>SUMIFS(Receive!$L:$L,Receive!$C:$C,12,Receive!$J:$J,List!B188)</f>
        <v>0</v>
      </c>
      <c r="BI188" s="60">
        <f>SUMIFS(Delivery!$K:$K,Delivery!$C:$C,12,Delivery!$I:$I,List!B188)</f>
        <v>0</v>
      </c>
      <c r="BJ188" s="60">
        <f t="shared" si="37"/>
        <v>2</v>
      </c>
      <c r="BK188" s="60">
        <f>SUMIFS(Inventory!$L:$L,Inventory!$G:$G,12,Inventory!$J:$J,List!B188)</f>
        <v>0</v>
      </c>
    </row>
    <row r="189" spans="1:63" x14ac:dyDescent="0.25">
      <c r="A189" s="56">
        <f t="shared" si="38"/>
        <v>188</v>
      </c>
      <c r="B189" s="56" t="s">
        <v>535</v>
      </c>
      <c r="C189" s="58" t="s">
        <v>536</v>
      </c>
      <c r="D189" s="64">
        <f>E189*'Exchange rate'!$C$2</f>
        <v>1091741.1526000001</v>
      </c>
      <c r="E189" s="65">
        <v>47.09</v>
      </c>
      <c r="F189" s="58">
        <f>IFERROR(VLOOKUP(B189,Config!$A:$D,4,0),"")</f>
        <v>0</v>
      </c>
      <c r="G189" s="58">
        <f>IFERROR(VLOOKUP(B189,Config!$A:$E,5,0),"")</f>
        <v>0</v>
      </c>
      <c r="H189" s="58"/>
      <c r="I189" s="58">
        <v>6</v>
      </c>
      <c r="J189" s="58" t="str">
        <f>IFERROR(VLOOKUP(B189,Config!$A:$G,7,),"")</f>
        <v>PAC</v>
      </c>
      <c r="K189" s="56" t="s">
        <v>556</v>
      </c>
      <c r="L189" s="59"/>
      <c r="M189" s="56"/>
      <c r="N189" s="56"/>
      <c r="O189" s="60">
        <f>SUMIFS(Inventory!$L:$L,Inventory!$G:$G,2020.12,Inventory!$J:$J,List!B189)</f>
        <v>0</v>
      </c>
      <c r="P189" s="60"/>
      <c r="Q189" s="60"/>
      <c r="R189" s="60">
        <f t="shared" si="40"/>
        <v>0</v>
      </c>
      <c r="S189" s="60">
        <f>SUMIFS(Inventory!$L:$L,Inventory!$G:$G,1,Inventory!$J:$J,List!B189)</f>
        <v>0</v>
      </c>
      <c r="T189" s="60">
        <f>SUMIFS(Receive!L:L,Receive!C:C,2,Receive!J:J,List!B189)</f>
        <v>162</v>
      </c>
      <c r="U189" s="60">
        <f>SUMIFS(Delivery!K:K,Delivery!C:C,2,Delivery!I:I,List!B189)</f>
        <v>0</v>
      </c>
      <c r="V189" s="60">
        <f t="shared" ref="V189" si="41">S189+T189-U189</f>
        <v>162</v>
      </c>
      <c r="W189" s="60">
        <f>SUMIFS(Inventory!$L:$L,Inventory!$G:$G,2,Inventory!$J:$J,List!B189)</f>
        <v>162</v>
      </c>
      <c r="X189" s="60">
        <f>SUMIFS(Receive!L:L,Receive!C:C,3,Receive!J:J,List!B189)</f>
        <v>0</v>
      </c>
      <c r="Y189" s="60">
        <f>SUMIFS(Delivery!K:K,Delivery!C:C,3,Delivery!I:I,List!B189)</f>
        <v>0</v>
      </c>
      <c r="Z189" s="60">
        <f t="shared" si="28"/>
        <v>162</v>
      </c>
      <c r="AA189" s="60">
        <f>SUMIFS(Inventory!$L:$L,Inventory!$G:$G,3,Inventory!$J:$J,List!B189)</f>
        <v>162</v>
      </c>
      <c r="AB189" s="60">
        <f>SUMIFS(Receive!L:L,Receive!C:C,4,Receive!J:J,List!B189)</f>
        <v>0</v>
      </c>
      <c r="AC189" s="60">
        <f>SUMIFS(Delivery!K:K,Delivery!C:C,4,Delivery!I:I,List!B189)</f>
        <v>0</v>
      </c>
      <c r="AD189" s="60">
        <f t="shared" si="29"/>
        <v>162</v>
      </c>
      <c r="AE189" s="60">
        <f>SUMIFS(Inventory!$L:$L,Inventory!$G:$G,4,Inventory!$J:$J,List!B189)</f>
        <v>162</v>
      </c>
      <c r="AF189" s="60">
        <f>SUMIFS(Receive!$L:$L,Receive!$C:$C,5,Receive!$J:$J,List!B189)</f>
        <v>0</v>
      </c>
      <c r="AG189" s="60">
        <f>SUMIFS(Delivery!$K:$K,Delivery!$C:$C,5,Delivery!$I:$I,List!B189)</f>
        <v>0</v>
      </c>
      <c r="AH189" s="60">
        <f t="shared" si="30"/>
        <v>162</v>
      </c>
      <c r="AI189" s="60">
        <f>SUMIFS(Inventory!$L:$L,Inventory!$G:$G,5,Inventory!$J:$J,List!B189)</f>
        <v>162</v>
      </c>
      <c r="AJ189" s="60">
        <f>SUMIFS(Receive!$L:$L,Receive!$C:$C,6,Receive!$J:$J,List!B189)</f>
        <v>0</v>
      </c>
      <c r="AK189" s="60">
        <f>SUMIFS(Delivery!$K:$K,Delivery!$C:$C,6,Delivery!$I:$I,List!B189)</f>
        <v>0</v>
      </c>
      <c r="AL189" s="60">
        <f t="shared" si="31"/>
        <v>162</v>
      </c>
      <c r="AM189" s="60">
        <f>SUMIFS(Inventory!$L:$L,Inventory!$G:$G,6,Inventory!$J:$J,List!B189)</f>
        <v>0</v>
      </c>
      <c r="AN189" s="60">
        <f>SUMIFS(Receive!$L:$L,Receive!$C:$C,7,Receive!$J:$J,List!B189)</f>
        <v>0</v>
      </c>
      <c r="AO189" s="60">
        <f>SUMIFS(Delivery!$K:$K,Delivery!$C:$C,7,Delivery!$I:$I,List!B189)</f>
        <v>0</v>
      </c>
      <c r="AP189" s="60">
        <f t="shared" si="32"/>
        <v>162</v>
      </c>
      <c r="AQ189" s="60">
        <f>SUMIFS(Inventory!$L:$L,Inventory!$G:$G,7,Inventory!$J:$J,List!B189)</f>
        <v>0</v>
      </c>
      <c r="AR189" s="60">
        <f>SUMIFS(Receive!$L:$L,Receive!$C:$C,8,Receive!$J:$J,List!B189)</f>
        <v>0</v>
      </c>
      <c r="AS189" s="60">
        <f>SUMIFS(Delivery!$K:$K,Delivery!$C:$C,8,Delivery!$I:$I,List!B189)</f>
        <v>0</v>
      </c>
      <c r="AT189" s="60">
        <f t="shared" si="33"/>
        <v>162</v>
      </c>
      <c r="AU189" s="60">
        <f>SUMIFS(Inventory!$L:$L,Inventory!$G:$G,8,Inventory!$J:$J,List!B189)</f>
        <v>0</v>
      </c>
      <c r="AV189" s="60">
        <f>SUMIFS(Receive!$L:$L,Receive!$C:$C,9,Receive!$J:$J,List!B189)</f>
        <v>0</v>
      </c>
      <c r="AW189" s="60">
        <f>SUMIFS(Delivery!$K:$K,Delivery!$C:$C,9,Delivery!$I:$I,List!B189)</f>
        <v>0</v>
      </c>
      <c r="AX189" s="60">
        <f t="shared" si="34"/>
        <v>162</v>
      </c>
      <c r="AY189" s="60">
        <f>SUMIFS(Inventory!$L:$L,Inventory!$G:$G,9,Inventory!$J:$J,List!B189)</f>
        <v>0</v>
      </c>
      <c r="AZ189" s="60">
        <f>SUMIFS(Receive!$L:$L,Receive!$C:$C,10,Receive!$J:$J,List!B189)</f>
        <v>0</v>
      </c>
      <c r="BA189" s="60">
        <f>SUMIFS(Delivery!$K:$K,Delivery!$C:$C,10,Delivery!$I:$I,List!B189)</f>
        <v>0</v>
      </c>
      <c r="BB189" s="60">
        <f t="shared" si="35"/>
        <v>162</v>
      </c>
      <c r="BC189" s="60">
        <f>SUMIFS(Inventory!$L:$L,Inventory!$G:$G,10,Inventory!$J:$J,List!B189)</f>
        <v>0</v>
      </c>
      <c r="BD189" s="60">
        <f>SUMIFS(Receive!$L:$L,Receive!$C:$C,11,Receive!$J:$J,List!B189)</f>
        <v>0</v>
      </c>
      <c r="BE189" s="60">
        <f>SUMIFS(Delivery!$K:$K,Delivery!$C:$C,11,Delivery!$I:$I,List!B189)</f>
        <v>0</v>
      </c>
      <c r="BF189" s="60">
        <f t="shared" si="36"/>
        <v>162</v>
      </c>
      <c r="BG189" s="60">
        <f>SUMIFS(Inventory!$L:$L,Inventory!$G:$G,11,Inventory!$J:$J,List!B189)</f>
        <v>0</v>
      </c>
      <c r="BH189" s="60">
        <f>SUMIFS(Receive!$L:$L,Receive!$C:$C,12,Receive!$J:$J,List!B189)</f>
        <v>0</v>
      </c>
      <c r="BI189" s="60">
        <f>SUMIFS(Delivery!$K:$K,Delivery!$C:$C,12,Delivery!$I:$I,List!B189)</f>
        <v>0</v>
      </c>
      <c r="BJ189" s="60">
        <f t="shared" si="37"/>
        <v>162</v>
      </c>
      <c r="BK189" s="60">
        <f>SUMIFS(Inventory!$L:$L,Inventory!$G:$G,12,Inventory!$J:$J,List!B189)</f>
        <v>0</v>
      </c>
    </row>
    <row r="190" spans="1:63" x14ac:dyDescent="0.25">
      <c r="A190" s="56">
        <f t="shared" si="38"/>
        <v>189</v>
      </c>
      <c r="B190" s="1" t="s">
        <v>597</v>
      </c>
      <c r="C190" s="58" t="s">
        <v>598</v>
      </c>
      <c r="D190" s="56">
        <v>6000</v>
      </c>
      <c r="E190" s="68">
        <f>D190/'Exchange rate'!$C$2</f>
        <v>0.25879760905515581</v>
      </c>
      <c r="F190" s="58" t="str">
        <f>IFERROR(VLOOKUP(B190,Config!$A:$D,4,0),"")</f>
        <v>Khánh An</v>
      </c>
      <c r="G190" s="58" t="str">
        <f>IFERROR(VLOOKUP(B190,Config!$A:$E,5,0),"")</f>
        <v>Khánh An</v>
      </c>
      <c r="H190" s="58"/>
      <c r="I190" s="58">
        <v>1</v>
      </c>
      <c r="J190" s="58" t="str">
        <f>IFERROR(VLOOKUP(B190,Config!$A:$G,7,),"")</f>
        <v>Roll</v>
      </c>
      <c r="K190" s="56" t="s">
        <v>555</v>
      </c>
      <c r="L190" s="59"/>
      <c r="M190" s="56"/>
      <c r="N190" s="56"/>
      <c r="O190" s="60"/>
      <c r="P190" s="60"/>
      <c r="Q190" s="60"/>
      <c r="R190" s="61"/>
      <c r="S190" s="60">
        <f>SUMIFS(Inventory!$L:$L,Inventory!$G:$G,1,Inventory!$J:$J,List!B190)</f>
        <v>0</v>
      </c>
      <c r="T190" s="60"/>
      <c r="U190" s="60"/>
      <c r="V190" s="61"/>
      <c r="W190" s="60">
        <f>SUMIFS(Inventory!$L:$L,Inventory!$G:$G,2,Inventory!$J:$J,List!B190)</f>
        <v>0</v>
      </c>
      <c r="X190" s="60">
        <f>SUMIFS(Receive!L:L,Receive!C:C,3,Receive!J:J,List!H190)</f>
        <v>0</v>
      </c>
      <c r="Y190" s="60">
        <f>SUMIFS(Delivery!K:K,Delivery!C:C,3,Delivery!I:I,List!H190)</f>
        <v>0</v>
      </c>
      <c r="Z190" s="60">
        <f t="shared" si="28"/>
        <v>0</v>
      </c>
      <c r="AA190" s="60">
        <f>SUMIFS(Inventory!$L:$L,Inventory!$G:$G,3,Inventory!$J:$J,List!B190)</f>
        <v>0</v>
      </c>
      <c r="AB190" s="60">
        <f>SUMIFS(Receive!P:P,Receive!G:G,3,Receive!N:N,List!M190)</f>
        <v>0</v>
      </c>
      <c r="AC190" s="60">
        <f>SUMIFS(Delivery!O:O,Delivery!G:G,3,Delivery!M:M,List!M190)</f>
        <v>0</v>
      </c>
      <c r="AD190" s="61"/>
      <c r="AE190" s="60">
        <f>SUMIFS(Inventory!$L:$L,Inventory!$G:$G,4,Inventory!$J:$J,List!B190)</f>
        <v>0</v>
      </c>
      <c r="AF190" s="60">
        <f>SUMIFS(Receive!$L:$L,Receive!$C:$C,5,Receive!$J:$J,List!B190)</f>
        <v>10</v>
      </c>
      <c r="AG190" s="60">
        <f>SUMIFS(Delivery!$K:$K,Delivery!$C:$C,5,Delivery!$I:$I,List!B190)</f>
        <v>4</v>
      </c>
      <c r="AH190" s="60">
        <f t="shared" ref="AH190" si="42">AD190+AF190-AG190</f>
        <v>6</v>
      </c>
      <c r="AI190" s="60">
        <f>SUMIFS(Inventory!$L:$L,Inventory!$G:$G,5,Inventory!$J:$J,List!B190)</f>
        <v>6</v>
      </c>
      <c r="AJ190" s="60">
        <f>SUMIFS(Receive!$L:$L,Receive!$C:$C,6,Receive!$J:$J,List!B190)</f>
        <v>0</v>
      </c>
      <c r="AK190" s="60">
        <f>SUMIFS(Delivery!$K:$K,Delivery!$C:$C,6,Delivery!$I:$I,List!B190)</f>
        <v>0</v>
      </c>
      <c r="AL190" s="60">
        <f t="shared" si="31"/>
        <v>6</v>
      </c>
      <c r="AM190" s="60">
        <f>SUMIFS(Inventory!$L:$L,Inventory!$G:$G,6,Inventory!$J:$J,List!B190)</f>
        <v>0</v>
      </c>
      <c r="AN190" s="60">
        <f>SUMIFS(Receive!$L:$L,Receive!$C:$C,7,Receive!$J:$J,List!B190)</f>
        <v>0</v>
      </c>
      <c r="AO190" s="60">
        <f>SUMIFS(Delivery!$K:$K,Delivery!$C:$C,7,Delivery!$I:$I,List!B190)</f>
        <v>0</v>
      </c>
      <c r="AP190" s="60">
        <f t="shared" ref="AP190" si="43">AL190+AN190-AO190</f>
        <v>6</v>
      </c>
      <c r="AQ190" s="60">
        <f>SUMIFS(Inventory!$L:$L,Inventory!$G:$G,7,Inventory!$J:$J,List!B190)</f>
        <v>0</v>
      </c>
      <c r="AR190" s="60">
        <f>SUMIFS(Receive!$L:$L,Receive!$C:$C,8,Receive!$J:$J,List!B190)</f>
        <v>0</v>
      </c>
      <c r="AS190" s="60">
        <f>SUMIFS(Delivery!$K:$K,Delivery!$C:$C,8,Delivery!$I:$I,List!B190)</f>
        <v>0</v>
      </c>
      <c r="AT190" s="60">
        <f t="shared" ref="AT190" si="44">AP190+AR190-AS190</f>
        <v>6</v>
      </c>
      <c r="AU190" s="60">
        <f>SUMIFS(Inventory!$L:$L,Inventory!$G:$G,8,Inventory!$J:$J,List!B190)</f>
        <v>0</v>
      </c>
      <c r="AV190" s="60">
        <f>SUMIFS(Receive!$L:$L,Receive!$C:$C,9,Receive!$J:$J,List!B190)</f>
        <v>0</v>
      </c>
      <c r="AW190" s="60">
        <f>SUMIFS(Delivery!$K:$K,Delivery!$C:$C,9,Delivery!$I:$I,List!B190)</f>
        <v>0</v>
      </c>
      <c r="AX190" s="60">
        <f t="shared" ref="AX190" si="45">AT190+AV190-AW190</f>
        <v>6</v>
      </c>
      <c r="AY190" s="60">
        <f>SUMIFS(Inventory!$L:$L,Inventory!$G:$G,9,Inventory!$J:$J,List!B190)</f>
        <v>0</v>
      </c>
      <c r="AZ190" s="60">
        <f>SUMIFS(Receive!$L:$L,Receive!$C:$C,10,Receive!$J:$J,List!B190)</f>
        <v>0</v>
      </c>
      <c r="BA190" s="60">
        <f>SUMIFS(Delivery!$K:$K,Delivery!$C:$C,10,Delivery!$I:$I,List!B190)</f>
        <v>0</v>
      </c>
      <c r="BB190" s="60">
        <f t="shared" ref="BB190" si="46">AX190+AZ190-BA190</f>
        <v>6</v>
      </c>
      <c r="BC190" s="60">
        <f>SUMIFS(Inventory!$L:$L,Inventory!$G:$G,10,Inventory!$J:$J,List!B190)</f>
        <v>0</v>
      </c>
      <c r="BD190" s="60">
        <f>SUMIFS(Receive!$L:$L,Receive!$C:$C,11,Receive!$J:$J,List!B190)</f>
        <v>0</v>
      </c>
      <c r="BE190" s="60">
        <f>SUMIFS(Delivery!$K:$K,Delivery!$C:$C,11,Delivery!$I:$I,List!B190)</f>
        <v>0</v>
      </c>
      <c r="BF190" s="60">
        <f t="shared" ref="BF190" si="47">BB190+BD190-BE190</f>
        <v>6</v>
      </c>
      <c r="BG190" s="60">
        <f>SUMIFS(Inventory!$L:$L,Inventory!$G:$G,11,Inventory!$J:$J,List!B190)</f>
        <v>0</v>
      </c>
      <c r="BH190" s="60">
        <f>SUMIFS(Receive!$L:$L,Receive!$C:$C,12,Receive!$J:$J,List!B190)</f>
        <v>0</v>
      </c>
      <c r="BI190" s="60">
        <f>SUMIFS(Delivery!$K:$K,Delivery!$C:$C,12,Delivery!$I:$I,List!B190)</f>
        <v>0</v>
      </c>
      <c r="BJ190" s="60">
        <f t="shared" ref="BJ190" si="48">BF190+BH190-BI190</f>
        <v>6</v>
      </c>
      <c r="BK190" s="60"/>
    </row>
    <row r="191" spans="1:63" x14ac:dyDescent="0.25">
      <c r="D191" s="67"/>
      <c r="E191" s="67"/>
      <c r="R191" s="40"/>
      <c r="V191" s="40"/>
      <c r="Z191" s="40"/>
      <c r="AD191" s="40"/>
      <c r="AH191" s="40"/>
      <c r="AL191" s="40"/>
      <c r="AP191" s="40"/>
      <c r="AT191" s="40"/>
      <c r="AX191" s="40"/>
      <c r="BB191" s="40"/>
      <c r="BF191" s="40"/>
      <c r="BJ191" s="40"/>
    </row>
    <row r="192" spans="1:63" x14ac:dyDescent="0.25">
      <c r="D192" s="67"/>
      <c r="E192" s="67"/>
      <c r="R192" s="40"/>
      <c r="V192" s="40"/>
      <c r="Z192" s="40"/>
      <c r="AD192" s="40"/>
      <c r="AH192" s="40"/>
      <c r="AL192" s="40"/>
      <c r="AP192" s="40"/>
      <c r="AT192" s="40"/>
      <c r="AX192" s="40"/>
      <c r="BB192" s="40"/>
      <c r="BF192" s="40"/>
      <c r="BJ192" s="40"/>
    </row>
    <row r="193" spans="4:62" x14ac:dyDescent="0.25">
      <c r="D193" s="67"/>
      <c r="E193" s="67"/>
      <c r="R193" s="40"/>
      <c r="V193" s="40"/>
      <c r="Z193" s="40"/>
      <c r="AD193" s="40"/>
      <c r="AH193" s="40"/>
      <c r="AL193" s="40"/>
      <c r="AP193" s="40"/>
      <c r="AT193" s="40"/>
      <c r="AX193" s="40"/>
      <c r="BB193" s="40"/>
      <c r="BF193" s="40"/>
      <c r="BJ193" s="40"/>
    </row>
    <row r="194" spans="4:62" x14ac:dyDescent="0.25">
      <c r="D194" s="67"/>
      <c r="E194" s="67"/>
      <c r="R194" s="40"/>
      <c r="V194" s="40"/>
      <c r="Z194" s="40"/>
      <c r="AD194" s="40"/>
      <c r="AH194" s="40"/>
      <c r="AL194" s="40"/>
      <c r="AP194" s="40"/>
      <c r="AT194" s="40"/>
      <c r="AX194" s="40"/>
      <c r="BB194" s="40"/>
      <c r="BF194" s="40"/>
      <c r="BJ194" s="40"/>
    </row>
    <row r="195" spans="4:62" x14ac:dyDescent="0.25">
      <c r="D195" s="67"/>
      <c r="E195" s="67"/>
      <c r="R195" s="40"/>
      <c r="V195" s="40"/>
      <c r="Z195" s="40"/>
      <c r="AD195" s="40"/>
      <c r="AH195" s="40"/>
      <c r="AL195" s="40"/>
      <c r="AP195" s="40"/>
      <c r="AT195" s="40"/>
      <c r="AX195" s="40"/>
      <c r="BB195" s="40"/>
      <c r="BF195" s="40"/>
      <c r="BJ195" s="40"/>
    </row>
    <row r="196" spans="4:62" x14ac:dyDescent="0.25">
      <c r="D196" s="67"/>
      <c r="E196" s="67"/>
      <c r="R196" s="40"/>
      <c r="V196" s="40"/>
      <c r="Z196" s="40"/>
      <c r="AD196" s="40"/>
      <c r="AH196" s="40"/>
      <c r="AL196" s="40"/>
      <c r="AP196" s="40"/>
      <c r="AT196" s="40"/>
      <c r="AX196" s="40"/>
      <c r="BB196" s="40"/>
      <c r="BF196" s="40"/>
      <c r="BJ196" s="40"/>
    </row>
    <row r="197" spans="4:62" x14ac:dyDescent="0.25">
      <c r="D197" s="67"/>
      <c r="E197" s="67"/>
      <c r="R197" s="40"/>
      <c r="V197" s="40"/>
      <c r="Z197" s="40"/>
      <c r="AD197" s="40"/>
      <c r="AH197" s="40"/>
      <c r="AL197" s="40"/>
      <c r="AP197" s="40"/>
      <c r="AT197" s="40"/>
      <c r="AX197" s="40"/>
      <c r="BB197" s="40"/>
      <c r="BF197" s="40"/>
      <c r="BJ197" s="40"/>
    </row>
    <row r="198" spans="4:62" x14ac:dyDescent="0.25">
      <c r="D198" s="67"/>
      <c r="E198" s="67"/>
      <c r="R198" s="40"/>
      <c r="V198" s="40"/>
      <c r="Z198" s="40"/>
      <c r="AD198" s="40"/>
      <c r="AH198" s="40"/>
      <c r="AL198" s="40"/>
      <c r="AP198" s="40"/>
      <c r="AT198" s="40"/>
      <c r="AX198" s="40"/>
      <c r="BB198" s="40"/>
      <c r="BF198" s="40"/>
      <c r="BJ198" s="40"/>
    </row>
    <row r="199" spans="4:62" x14ac:dyDescent="0.25">
      <c r="D199" s="67"/>
      <c r="E199" s="67"/>
      <c r="R199" s="40"/>
      <c r="V199" s="40"/>
      <c r="Z199" s="40"/>
      <c r="AD199" s="40"/>
      <c r="AH199" s="40"/>
      <c r="AL199" s="40"/>
      <c r="AP199" s="40"/>
      <c r="AT199" s="40"/>
      <c r="AX199" s="40"/>
      <c r="BB199" s="40"/>
      <c r="BF199" s="40"/>
      <c r="BJ199" s="40"/>
    </row>
    <row r="200" spans="4:62" x14ac:dyDescent="0.25">
      <c r="D200" s="67"/>
      <c r="E200" s="67"/>
      <c r="R200" s="40"/>
      <c r="V200" s="40"/>
      <c r="Z200" s="40"/>
      <c r="AD200" s="40"/>
      <c r="AH200" s="40"/>
      <c r="AL200" s="40"/>
      <c r="AP200" s="40"/>
      <c r="AT200" s="40"/>
      <c r="AX200" s="40"/>
      <c r="BB200" s="40"/>
      <c r="BF200" s="40"/>
      <c r="BJ200" s="40"/>
    </row>
    <row r="201" spans="4:62" x14ac:dyDescent="0.25">
      <c r="D201" s="67"/>
      <c r="E201" s="67"/>
      <c r="R201" s="40"/>
      <c r="V201" s="40"/>
      <c r="Z201" s="40"/>
      <c r="AD201" s="40"/>
      <c r="AH201" s="40"/>
      <c r="AL201" s="40"/>
      <c r="AP201" s="40"/>
      <c r="AT201" s="40"/>
      <c r="AX201" s="40"/>
      <c r="BB201" s="40"/>
      <c r="BF201" s="40"/>
      <c r="BJ201" s="40"/>
    </row>
    <row r="202" spans="4:62" x14ac:dyDescent="0.25">
      <c r="D202" s="67"/>
      <c r="E202" s="67"/>
    </row>
    <row r="203" spans="4:62" x14ac:dyDescent="0.25">
      <c r="D203" s="67"/>
      <c r="E203" s="67"/>
    </row>
    <row r="204" spans="4:62" x14ac:dyDescent="0.25">
      <c r="D204" s="67"/>
      <c r="E204" s="67"/>
    </row>
    <row r="205" spans="4:62" x14ac:dyDescent="0.25">
      <c r="D205" s="67"/>
      <c r="E205" s="67"/>
    </row>
    <row r="206" spans="4:62" x14ac:dyDescent="0.25">
      <c r="D206" s="67"/>
      <c r="E206" s="67"/>
    </row>
    <row r="207" spans="4:62" x14ac:dyDescent="0.25">
      <c r="D207" s="67"/>
      <c r="E207" s="67"/>
    </row>
    <row r="208" spans="4:62" x14ac:dyDescent="0.25">
      <c r="D208" s="67"/>
      <c r="E208" s="67"/>
    </row>
    <row r="209" spans="4:5" x14ac:dyDescent="0.25">
      <c r="D209" s="67"/>
      <c r="E209" s="67"/>
    </row>
    <row r="210" spans="4:5" x14ac:dyDescent="0.25">
      <c r="D210" s="67"/>
      <c r="E210" s="67"/>
    </row>
    <row r="836" spans="6:14" x14ac:dyDescent="0.25">
      <c r="N836" s="1">
        <v>1</v>
      </c>
    </row>
    <row r="837" spans="6:14" x14ac:dyDescent="0.25">
      <c r="N837" s="1">
        <v>2</v>
      </c>
    </row>
    <row r="838" spans="6:14" x14ac:dyDescent="0.25">
      <c r="N838" s="1">
        <v>1.5</v>
      </c>
    </row>
    <row r="839" spans="6:14" x14ac:dyDescent="0.25">
      <c r="N839" s="1">
        <v>3</v>
      </c>
    </row>
    <row r="840" spans="6:14" x14ac:dyDescent="0.25">
      <c r="N840" s="1">
        <v>10</v>
      </c>
    </row>
    <row r="841" spans="6:14" x14ac:dyDescent="0.25">
      <c r="F841" s="34">
        <v>44058</v>
      </c>
      <c r="N841" s="1">
        <v>3</v>
      </c>
    </row>
    <row r="842" spans="6:14" x14ac:dyDescent="0.25">
      <c r="F842" s="34">
        <v>44058</v>
      </c>
      <c r="N842" s="1">
        <v>10</v>
      </c>
    </row>
    <row r="843" spans="6:14" x14ac:dyDescent="0.25">
      <c r="F843" s="34">
        <v>44058</v>
      </c>
      <c r="N843" s="1">
        <v>2</v>
      </c>
    </row>
    <row r="844" spans="6:14" x14ac:dyDescent="0.25">
      <c r="F844" s="34">
        <v>44058</v>
      </c>
      <c r="N844" s="1">
        <v>43</v>
      </c>
    </row>
    <row r="845" spans="6:14" x14ac:dyDescent="0.25">
      <c r="F845" s="34">
        <v>44058</v>
      </c>
      <c r="N845" s="1">
        <v>20</v>
      </c>
    </row>
    <row r="846" spans="6:14" x14ac:dyDescent="0.25">
      <c r="F846" s="34">
        <v>44058</v>
      </c>
      <c r="N846" s="1">
        <v>4</v>
      </c>
    </row>
    <row r="847" spans="6:14" x14ac:dyDescent="0.25">
      <c r="F847" s="34">
        <v>44058</v>
      </c>
      <c r="N847" s="1">
        <v>1</v>
      </c>
    </row>
    <row r="848" spans="6:14" x14ac:dyDescent="0.25">
      <c r="F848" s="34">
        <v>44058</v>
      </c>
    </row>
    <row r="849" spans="6:14" x14ac:dyDescent="0.25">
      <c r="F849" s="34">
        <v>44060</v>
      </c>
      <c r="N849" s="1">
        <v>2</v>
      </c>
    </row>
    <row r="850" spans="6:14" x14ac:dyDescent="0.25">
      <c r="F850" s="34">
        <v>44060</v>
      </c>
      <c r="N850" s="1">
        <v>6</v>
      </c>
    </row>
    <row r="851" spans="6:14" x14ac:dyDescent="0.25">
      <c r="F851" s="34">
        <v>44060</v>
      </c>
      <c r="N851" s="1">
        <v>4.5</v>
      </c>
    </row>
    <row r="852" spans="6:14" x14ac:dyDescent="0.25">
      <c r="F852" s="34">
        <v>44060</v>
      </c>
      <c r="N852" s="1">
        <v>30</v>
      </c>
    </row>
    <row r="853" spans="6:14" x14ac:dyDescent="0.25">
      <c r="F853" s="34">
        <v>44060</v>
      </c>
      <c r="N853" s="1">
        <v>30</v>
      </c>
    </row>
    <row r="854" spans="6:14" x14ac:dyDescent="0.25">
      <c r="F854" s="34">
        <v>44060</v>
      </c>
      <c r="N854" s="1">
        <v>1.5</v>
      </c>
    </row>
    <row r="855" spans="6:14" x14ac:dyDescent="0.25">
      <c r="F855" s="34">
        <v>44060</v>
      </c>
      <c r="N855" s="1">
        <v>10</v>
      </c>
    </row>
    <row r="856" spans="6:14" x14ac:dyDescent="0.25">
      <c r="F856" s="34">
        <v>44060</v>
      </c>
      <c r="N856" s="1">
        <v>4</v>
      </c>
    </row>
    <row r="857" spans="6:14" x14ac:dyDescent="0.25">
      <c r="F857" s="34">
        <v>44060</v>
      </c>
      <c r="N857" s="1">
        <v>3</v>
      </c>
    </row>
    <row r="858" spans="6:14" x14ac:dyDescent="0.25">
      <c r="F858" s="34">
        <v>44061</v>
      </c>
      <c r="N858" s="1">
        <v>2.5</v>
      </c>
    </row>
    <row r="859" spans="6:14" x14ac:dyDescent="0.25">
      <c r="F859" s="34">
        <v>44061</v>
      </c>
      <c r="N859" s="1">
        <v>5</v>
      </c>
    </row>
    <row r="860" spans="6:14" x14ac:dyDescent="0.25">
      <c r="F860" s="34">
        <v>44061</v>
      </c>
      <c r="N860" s="1">
        <v>5</v>
      </c>
    </row>
    <row r="861" spans="6:14" x14ac:dyDescent="0.25">
      <c r="F861" s="34">
        <v>44061</v>
      </c>
      <c r="N861" s="1">
        <v>1</v>
      </c>
    </row>
  </sheetData>
  <autoFilter ref="A1:R190"/>
  <conditionalFormatting sqref="R2:R189">
    <cfRule type="cellIs" dxfId="23" priority="211" operator="lessThan">
      <formula>$N$2</formula>
    </cfRule>
    <cfRule type="cellIs" dxfId="22" priority="222" operator="lessThan">
      <formula>$N$2</formula>
    </cfRule>
  </conditionalFormatting>
  <conditionalFormatting sqref="V2:V189">
    <cfRule type="cellIs" dxfId="21" priority="23" operator="lessThan">
      <formula>$N$2</formula>
    </cfRule>
    <cfRule type="cellIs" dxfId="20" priority="24" operator="lessThan">
      <formula>$N$2</formula>
    </cfRule>
  </conditionalFormatting>
  <conditionalFormatting sqref="Z2:Z190">
    <cfRule type="cellIs" dxfId="19" priority="19" operator="lessThan">
      <formula>$N$2</formula>
    </cfRule>
    <cfRule type="cellIs" dxfId="18" priority="20" operator="lessThan">
      <formula>$N$2</formula>
    </cfRule>
  </conditionalFormatting>
  <conditionalFormatting sqref="AD2:AD189">
    <cfRule type="cellIs" dxfId="17" priority="17" operator="lessThan">
      <formula>$N$2</formula>
    </cfRule>
    <cfRule type="cellIs" dxfId="16" priority="18" operator="lessThan">
      <formula>$N$2</formula>
    </cfRule>
  </conditionalFormatting>
  <conditionalFormatting sqref="AH2:AH190">
    <cfRule type="cellIs" dxfId="15" priority="15" operator="lessThan">
      <formula>$N$2</formula>
    </cfRule>
    <cfRule type="cellIs" dxfId="14" priority="16" operator="lessThan">
      <formula>$N$2</formula>
    </cfRule>
  </conditionalFormatting>
  <conditionalFormatting sqref="AL2:AL190">
    <cfRule type="cellIs" dxfId="13" priority="13" operator="lessThan">
      <formula>$N$2</formula>
    </cfRule>
    <cfRule type="cellIs" dxfId="12" priority="14" operator="lessThan">
      <formula>$N$2</formula>
    </cfRule>
  </conditionalFormatting>
  <conditionalFormatting sqref="AP2:AP190">
    <cfRule type="cellIs" dxfId="11" priority="11" operator="lessThan">
      <formula>$N$2</formula>
    </cfRule>
    <cfRule type="cellIs" dxfId="10" priority="12" operator="lessThan">
      <formula>$N$2</formula>
    </cfRule>
  </conditionalFormatting>
  <conditionalFormatting sqref="AT2:AT190">
    <cfRule type="cellIs" dxfId="9" priority="9" operator="lessThan">
      <formula>$N$2</formula>
    </cfRule>
    <cfRule type="cellIs" dxfId="8" priority="10" operator="lessThan">
      <formula>$N$2</formula>
    </cfRule>
  </conditionalFormatting>
  <conditionalFormatting sqref="AX2:AX190">
    <cfRule type="cellIs" dxfId="7" priority="7" operator="lessThan">
      <formula>$N$2</formula>
    </cfRule>
    <cfRule type="cellIs" dxfId="6" priority="8" operator="lessThan">
      <formula>$N$2</formula>
    </cfRule>
  </conditionalFormatting>
  <conditionalFormatting sqref="BB2:BB190">
    <cfRule type="cellIs" dxfId="5" priority="5" operator="lessThan">
      <formula>$N$2</formula>
    </cfRule>
    <cfRule type="cellIs" dxfId="4" priority="6" operator="lessThan">
      <formula>$N$2</formula>
    </cfRule>
  </conditionalFormatting>
  <conditionalFormatting sqref="BF2:BF190">
    <cfRule type="cellIs" dxfId="3" priority="3" operator="lessThan">
      <formula>$N$2</formula>
    </cfRule>
    <cfRule type="cellIs" dxfId="2" priority="4" operator="lessThan">
      <formula>$N$2</formula>
    </cfRule>
  </conditionalFormatting>
  <conditionalFormatting sqref="BJ2:BJ190">
    <cfRule type="cellIs" dxfId="1" priority="1" operator="lessThan">
      <formula>$N$2</formula>
    </cfRule>
    <cfRule type="cellIs" dxfId="0" priority="2" operator="lessThan">
      <formula>$N$2</formula>
    </cfRule>
  </conditionalFormatting>
  <dataValidations count="1">
    <dataValidation type="list" allowBlank="1" showInputMessage="1" showErrorMessage="1" sqref="K2:K739">
      <formula1>"Spare part, Consumable part"</formula1>
    </dataValidation>
  </dataValidations>
  <pageMargins left="0.7" right="0.7" top="0.75" bottom="0.75" header="0.3" footer="0.3"/>
  <pageSetup scale="23" fitToHeight="0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Config!$A$2:$A$175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0"/>
  <sheetViews>
    <sheetView workbookViewId="0">
      <pane ySplit="1" topLeftCell="A2" activePane="bottomLeft" state="frozen"/>
      <selection activeCell="AR9" sqref="AR9"/>
      <selection pane="bottomLeft" activeCell="J21" sqref="J21"/>
    </sheetView>
  </sheetViews>
  <sheetFormatPr defaultRowHeight="15" x14ac:dyDescent="0.25"/>
  <cols>
    <col min="1" max="1" width="9.140625" style="1"/>
    <col min="2" max="2" width="46.7109375" style="1" customWidth="1"/>
    <col min="3" max="3" width="22.5703125" style="5" customWidth="1"/>
    <col min="4" max="5" width="17.42578125" style="1" customWidth="1"/>
    <col min="6" max="6" width="22.42578125" style="17" customWidth="1"/>
    <col min="7" max="7" width="10.140625" style="1" customWidth="1"/>
    <col min="8" max="8" width="15.7109375" customWidth="1"/>
    <col min="9" max="9" width="13.28515625" bestFit="1" customWidth="1"/>
  </cols>
  <sheetData>
    <row r="1" spans="1:13" ht="26.25" customHeight="1" x14ac:dyDescent="0.25">
      <c r="A1" s="2" t="s">
        <v>15</v>
      </c>
      <c r="B1" s="2" t="s">
        <v>9</v>
      </c>
      <c r="C1" s="2" t="s">
        <v>20</v>
      </c>
      <c r="D1" s="2" t="s">
        <v>16</v>
      </c>
      <c r="E1" s="2" t="s">
        <v>17</v>
      </c>
      <c r="F1" s="16" t="s">
        <v>18</v>
      </c>
      <c r="G1" s="2" t="s">
        <v>19</v>
      </c>
    </row>
    <row r="2" spans="1:13" x14ac:dyDescent="0.25">
      <c r="A2" s="1" t="s">
        <v>22</v>
      </c>
      <c r="B2" s="1" t="s">
        <v>604</v>
      </c>
      <c r="D2" s="1" t="s">
        <v>422</v>
      </c>
      <c r="E2" s="1" t="s">
        <v>422</v>
      </c>
      <c r="G2" s="1" t="s">
        <v>24</v>
      </c>
    </row>
    <row r="3" spans="1:13" x14ac:dyDescent="0.25">
      <c r="A3" s="1" t="s">
        <v>23</v>
      </c>
      <c r="B3" s="1" t="s">
        <v>605</v>
      </c>
      <c r="D3" s="1" t="s">
        <v>422</v>
      </c>
      <c r="E3" s="1" t="s">
        <v>422</v>
      </c>
      <c r="G3" s="1" t="s">
        <v>24</v>
      </c>
    </row>
    <row r="4" spans="1:13" x14ac:dyDescent="0.25">
      <c r="A4" s="1" t="s">
        <v>25</v>
      </c>
      <c r="B4" s="1" t="s">
        <v>603</v>
      </c>
      <c r="D4" s="1" t="s">
        <v>423</v>
      </c>
      <c r="E4" s="1" t="s">
        <v>423</v>
      </c>
      <c r="G4" s="1" t="s">
        <v>59</v>
      </c>
    </row>
    <row r="5" spans="1:13" x14ac:dyDescent="0.25">
      <c r="A5" s="1" t="s">
        <v>424</v>
      </c>
      <c r="B5" s="1" t="s">
        <v>606</v>
      </c>
      <c r="D5" s="1" t="s">
        <v>425</v>
      </c>
      <c r="E5" s="1" t="s">
        <v>425</v>
      </c>
      <c r="G5" s="1" t="s">
        <v>502</v>
      </c>
    </row>
    <row r="6" spans="1:13" x14ac:dyDescent="0.25">
      <c r="A6" s="1" t="s">
        <v>426</v>
      </c>
      <c r="B6" s="1" t="s">
        <v>600</v>
      </c>
      <c r="D6" s="1" t="s">
        <v>427</v>
      </c>
      <c r="E6" s="1" t="s">
        <v>427</v>
      </c>
      <c r="G6" s="1" t="s">
        <v>61</v>
      </c>
    </row>
    <row r="7" spans="1:13" x14ac:dyDescent="0.25">
      <c r="A7" s="1" t="s">
        <v>26</v>
      </c>
      <c r="B7" s="1" t="s">
        <v>62</v>
      </c>
      <c r="G7" s="1" t="s">
        <v>24</v>
      </c>
    </row>
    <row r="8" spans="1:13" x14ac:dyDescent="0.25">
      <c r="A8" s="1" t="s">
        <v>27</v>
      </c>
      <c r="B8" s="1" t="s">
        <v>599</v>
      </c>
      <c r="D8" s="1" t="s">
        <v>427</v>
      </c>
      <c r="E8" s="1" t="s">
        <v>427</v>
      </c>
      <c r="G8" s="1" t="s">
        <v>24</v>
      </c>
    </row>
    <row r="9" spans="1:13" x14ac:dyDescent="0.25">
      <c r="A9" s="1" t="s">
        <v>28</v>
      </c>
      <c r="B9" s="1" t="s">
        <v>601</v>
      </c>
      <c r="D9" s="1" t="s">
        <v>422</v>
      </c>
      <c r="E9" s="1" t="s">
        <v>422</v>
      </c>
      <c r="G9" s="1" t="s">
        <v>428</v>
      </c>
    </row>
    <row r="10" spans="1:13" x14ac:dyDescent="0.25">
      <c r="A10" s="1" t="s">
        <v>29</v>
      </c>
      <c r="B10" s="1" t="s">
        <v>60</v>
      </c>
      <c r="G10" s="1" t="s">
        <v>24</v>
      </c>
    </row>
    <row r="11" spans="1:13" x14ac:dyDescent="0.25">
      <c r="A11" s="1" t="s">
        <v>30</v>
      </c>
      <c r="B11" s="1" t="s">
        <v>429</v>
      </c>
      <c r="G11" s="1" t="s">
        <v>59</v>
      </c>
    </row>
    <row r="12" spans="1:13" x14ac:dyDescent="0.25">
      <c r="A12" s="1" t="s">
        <v>31</v>
      </c>
      <c r="B12" s="1" t="s">
        <v>430</v>
      </c>
      <c r="D12" s="1" t="s">
        <v>422</v>
      </c>
      <c r="E12" s="1" t="s">
        <v>422</v>
      </c>
      <c r="G12" s="1" t="s">
        <v>59</v>
      </c>
    </row>
    <row r="13" spans="1:13" x14ac:dyDescent="0.25">
      <c r="A13" s="1" t="s">
        <v>32</v>
      </c>
      <c r="B13" s="1" t="s">
        <v>63</v>
      </c>
      <c r="D13" s="1" t="s">
        <v>422</v>
      </c>
      <c r="E13" s="1" t="s">
        <v>422</v>
      </c>
      <c r="G13" s="1" t="s">
        <v>59</v>
      </c>
      <c r="M13" t="s">
        <v>308</v>
      </c>
    </row>
    <row r="14" spans="1:13" x14ac:dyDescent="0.25">
      <c r="A14" s="1" t="s">
        <v>33</v>
      </c>
      <c r="B14" s="1" t="s">
        <v>431</v>
      </c>
      <c r="D14" s="1" t="s">
        <v>422</v>
      </c>
      <c r="E14" s="1" t="s">
        <v>422</v>
      </c>
      <c r="G14" s="1" t="s">
        <v>59</v>
      </c>
    </row>
    <row r="15" spans="1:13" x14ac:dyDescent="0.25">
      <c r="A15" s="1" t="s">
        <v>34</v>
      </c>
      <c r="B15" s="1" t="s">
        <v>432</v>
      </c>
      <c r="G15" s="1" t="s">
        <v>59</v>
      </c>
    </row>
    <row r="16" spans="1:13" x14ac:dyDescent="0.25">
      <c r="A16" s="1" t="s">
        <v>35</v>
      </c>
      <c r="B16" s="1" t="s">
        <v>433</v>
      </c>
      <c r="G16" s="1" t="s">
        <v>59</v>
      </c>
    </row>
    <row r="17" spans="1:7" x14ac:dyDescent="0.25">
      <c r="A17" s="1" t="s">
        <v>36</v>
      </c>
      <c r="B17" s="1" t="s">
        <v>434</v>
      </c>
      <c r="G17" s="1" t="s">
        <v>59</v>
      </c>
    </row>
    <row r="18" spans="1:7" x14ac:dyDescent="0.25">
      <c r="A18" s="1" t="s">
        <v>37</v>
      </c>
      <c r="B18" s="1" t="s">
        <v>405</v>
      </c>
      <c r="D18" s="1" t="s">
        <v>422</v>
      </c>
      <c r="E18" s="1" t="s">
        <v>422</v>
      </c>
      <c r="G18" s="1" t="s">
        <v>59</v>
      </c>
    </row>
    <row r="19" spans="1:7" x14ac:dyDescent="0.25">
      <c r="A19" s="1" t="s">
        <v>38</v>
      </c>
      <c r="B19" s="1" t="s">
        <v>435</v>
      </c>
      <c r="D19" s="1" t="s">
        <v>422</v>
      </c>
      <c r="E19" s="1" t="s">
        <v>422</v>
      </c>
      <c r="G19" s="1" t="s">
        <v>59</v>
      </c>
    </row>
    <row r="20" spans="1:7" x14ac:dyDescent="0.25">
      <c r="A20" s="1" t="s">
        <v>39</v>
      </c>
      <c r="B20" s="1" t="s">
        <v>436</v>
      </c>
      <c r="G20" s="1" t="s">
        <v>59</v>
      </c>
    </row>
    <row r="21" spans="1:7" x14ac:dyDescent="0.25">
      <c r="A21" s="1" t="s">
        <v>40</v>
      </c>
      <c r="B21" s="1" t="s">
        <v>437</v>
      </c>
      <c r="G21" s="1" t="s">
        <v>59</v>
      </c>
    </row>
    <row r="22" spans="1:7" x14ac:dyDescent="0.25">
      <c r="A22" s="1" t="s">
        <v>41</v>
      </c>
      <c r="B22" s="1" t="s">
        <v>65</v>
      </c>
      <c r="G22" s="1" t="s">
        <v>59</v>
      </c>
    </row>
    <row r="23" spans="1:7" x14ac:dyDescent="0.25">
      <c r="A23" s="1" t="s">
        <v>42</v>
      </c>
      <c r="B23" s="1" t="s">
        <v>64</v>
      </c>
      <c r="G23" s="1" t="s">
        <v>59</v>
      </c>
    </row>
    <row r="24" spans="1:7" x14ac:dyDescent="0.25">
      <c r="A24" s="1" t="s">
        <v>43</v>
      </c>
      <c r="B24" s="1" t="s">
        <v>602</v>
      </c>
      <c r="D24" s="1" t="s">
        <v>422</v>
      </c>
      <c r="E24" s="1" t="s">
        <v>422</v>
      </c>
      <c r="G24" s="1" t="s">
        <v>59</v>
      </c>
    </row>
    <row r="25" spans="1:7" x14ac:dyDescent="0.25">
      <c r="A25" s="1" t="s">
        <v>44</v>
      </c>
      <c r="B25" s="1" t="s">
        <v>66</v>
      </c>
      <c r="D25" s="1" t="s">
        <v>422</v>
      </c>
      <c r="E25" s="1" t="s">
        <v>422</v>
      </c>
      <c r="F25" s="18"/>
      <c r="G25" s="1" t="s">
        <v>59</v>
      </c>
    </row>
    <row r="26" spans="1:7" x14ac:dyDescent="0.25">
      <c r="A26" s="1" t="s">
        <v>45</v>
      </c>
      <c r="B26" s="1" t="s">
        <v>73</v>
      </c>
      <c r="D26" s="1" t="s">
        <v>427</v>
      </c>
      <c r="E26" s="1" t="s">
        <v>427</v>
      </c>
      <c r="G26" s="1" t="s">
        <v>59</v>
      </c>
    </row>
    <row r="27" spans="1:7" x14ac:dyDescent="0.25">
      <c r="A27" s="1" t="s">
        <v>46</v>
      </c>
      <c r="B27" s="1" t="s">
        <v>438</v>
      </c>
      <c r="D27" s="1" t="s">
        <v>548</v>
      </c>
      <c r="E27" s="1" t="s">
        <v>548</v>
      </c>
      <c r="F27" s="18"/>
      <c r="G27" s="1" t="s">
        <v>59</v>
      </c>
    </row>
    <row r="28" spans="1:7" x14ac:dyDescent="0.25">
      <c r="A28" s="1" t="s">
        <v>47</v>
      </c>
      <c r="B28" s="1" t="s">
        <v>475</v>
      </c>
      <c r="F28" s="18"/>
      <c r="G28" s="1" t="s">
        <v>59</v>
      </c>
    </row>
    <row r="29" spans="1:7" x14ac:dyDescent="0.25">
      <c r="A29" s="1" t="s">
        <v>48</v>
      </c>
      <c r="B29" s="1" t="s">
        <v>457</v>
      </c>
      <c r="D29" s="1" t="s">
        <v>425</v>
      </c>
      <c r="E29" s="1" t="s">
        <v>425</v>
      </c>
      <c r="F29" s="18"/>
      <c r="G29" s="1" t="s">
        <v>61</v>
      </c>
    </row>
    <row r="30" spans="1:7" x14ac:dyDescent="0.25">
      <c r="A30" s="1" t="s">
        <v>49</v>
      </c>
      <c r="B30" s="1" t="s">
        <v>420</v>
      </c>
      <c r="D30" s="1" t="s">
        <v>551</v>
      </c>
      <c r="E30" s="1" t="s">
        <v>551</v>
      </c>
      <c r="F30" s="18"/>
      <c r="G30" s="1" t="s">
        <v>59</v>
      </c>
    </row>
    <row r="31" spans="1:7" x14ac:dyDescent="0.25">
      <c r="A31" s="1" t="s">
        <v>50</v>
      </c>
      <c r="B31" s="1" t="s">
        <v>67</v>
      </c>
      <c r="D31" s="1" t="s">
        <v>550</v>
      </c>
      <c r="E31" s="1" t="s">
        <v>550</v>
      </c>
      <c r="F31" s="18"/>
      <c r="G31" s="1" t="s">
        <v>59</v>
      </c>
    </row>
    <row r="32" spans="1:7" x14ac:dyDescent="0.25">
      <c r="A32" s="1" t="s">
        <v>51</v>
      </c>
      <c r="B32" s="1" t="s">
        <v>68</v>
      </c>
      <c r="G32" s="1" t="s">
        <v>59</v>
      </c>
    </row>
    <row r="33" spans="1:7" x14ac:dyDescent="0.25">
      <c r="A33" s="1" t="s">
        <v>52</v>
      </c>
      <c r="B33" s="1" t="s">
        <v>69</v>
      </c>
      <c r="G33" s="1" t="s">
        <v>59</v>
      </c>
    </row>
    <row r="34" spans="1:7" x14ac:dyDescent="0.25">
      <c r="A34" s="1" t="s">
        <v>53</v>
      </c>
      <c r="B34" s="1" t="s">
        <v>232</v>
      </c>
      <c r="G34" s="1" t="s">
        <v>59</v>
      </c>
    </row>
    <row r="35" spans="1:7" x14ac:dyDescent="0.25">
      <c r="A35" s="1" t="s">
        <v>54</v>
      </c>
      <c r="B35" s="1" t="s">
        <v>234</v>
      </c>
      <c r="G35" s="1" t="s">
        <v>59</v>
      </c>
    </row>
    <row r="36" spans="1:7" x14ac:dyDescent="0.25">
      <c r="A36" s="1" t="s">
        <v>55</v>
      </c>
      <c r="B36" s="1" t="s">
        <v>235</v>
      </c>
      <c r="G36" s="1" t="s">
        <v>59</v>
      </c>
    </row>
    <row r="37" spans="1:7" x14ac:dyDescent="0.25">
      <c r="A37" s="1" t="s">
        <v>56</v>
      </c>
      <c r="B37" s="1" t="s">
        <v>236</v>
      </c>
      <c r="G37" s="1" t="s">
        <v>59</v>
      </c>
    </row>
    <row r="38" spans="1:7" x14ac:dyDescent="0.25">
      <c r="A38" s="1" t="s">
        <v>57</v>
      </c>
      <c r="B38" s="1" t="s">
        <v>233</v>
      </c>
      <c r="D38" s="1" t="s">
        <v>552</v>
      </c>
      <c r="E38" s="1" t="s">
        <v>552</v>
      </c>
      <c r="G38" s="1" t="s">
        <v>59</v>
      </c>
    </row>
    <row r="39" spans="1:7" x14ac:dyDescent="0.25">
      <c r="A39" s="1" t="s">
        <v>58</v>
      </c>
      <c r="B39" s="1" t="s">
        <v>237</v>
      </c>
      <c r="D39" s="1" t="s">
        <v>422</v>
      </c>
      <c r="E39" s="1" t="s">
        <v>422</v>
      </c>
      <c r="G39" s="1" t="s">
        <v>442</v>
      </c>
    </row>
    <row r="40" spans="1:7" x14ac:dyDescent="0.25">
      <c r="A40" s="1" t="s">
        <v>75</v>
      </c>
      <c r="B40" s="1" t="s">
        <v>439</v>
      </c>
      <c r="D40" s="1" t="s">
        <v>549</v>
      </c>
      <c r="E40" s="1" t="s">
        <v>549</v>
      </c>
      <c r="G40" s="1" t="s">
        <v>59</v>
      </c>
    </row>
    <row r="41" spans="1:7" x14ac:dyDescent="0.25">
      <c r="A41" s="1" t="s">
        <v>76</v>
      </c>
      <c r="B41" s="1" t="s">
        <v>440</v>
      </c>
      <c r="D41" s="1" t="s">
        <v>549</v>
      </c>
      <c r="E41" s="1" t="s">
        <v>549</v>
      </c>
      <c r="G41" s="1" t="s">
        <v>59</v>
      </c>
    </row>
    <row r="42" spans="1:7" x14ac:dyDescent="0.25">
      <c r="A42" s="1" t="s">
        <v>77</v>
      </c>
      <c r="B42" s="1" t="s">
        <v>441</v>
      </c>
      <c r="D42" s="1" t="s">
        <v>549</v>
      </c>
      <c r="E42" s="1" t="s">
        <v>549</v>
      </c>
      <c r="G42" s="1" t="s">
        <v>59</v>
      </c>
    </row>
    <row r="43" spans="1:7" x14ac:dyDescent="0.25">
      <c r="A43" s="1" t="s">
        <v>78</v>
      </c>
      <c r="B43" s="1" t="s">
        <v>238</v>
      </c>
      <c r="G43" s="1" t="s">
        <v>442</v>
      </c>
    </row>
    <row r="44" spans="1:7" x14ac:dyDescent="0.25">
      <c r="A44" s="1" t="s">
        <v>79</v>
      </c>
      <c r="B44" s="1" t="s">
        <v>443</v>
      </c>
      <c r="D44" s="1" t="s">
        <v>422</v>
      </c>
      <c r="E44" s="1" t="s">
        <v>422</v>
      </c>
      <c r="G44" s="1" t="s">
        <v>442</v>
      </c>
    </row>
    <row r="45" spans="1:7" x14ac:dyDescent="0.25">
      <c r="A45" s="1" t="s">
        <v>80</v>
      </c>
      <c r="B45" s="1" t="s">
        <v>257</v>
      </c>
      <c r="G45" s="1" t="s">
        <v>442</v>
      </c>
    </row>
    <row r="46" spans="1:7" x14ac:dyDescent="0.25">
      <c r="A46" s="1" t="s">
        <v>81</v>
      </c>
      <c r="B46" s="1" t="s">
        <v>296</v>
      </c>
      <c r="G46" s="1" t="s">
        <v>442</v>
      </c>
    </row>
    <row r="47" spans="1:7" x14ac:dyDescent="0.25">
      <c r="A47" s="1" t="s">
        <v>82</v>
      </c>
      <c r="B47" s="1" t="s">
        <v>258</v>
      </c>
      <c r="D47" s="1" t="s">
        <v>553</v>
      </c>
      <c r="E47" s="1" t="s">
        <v>553</v>
      </c>
      <c r="G47" s="1" t="s">
        <v>442</v>
      </c>
    </row>
    <row r="48" spans="1:7" x14ac:dyDescent="0.25">
      <c r="A48" s="1" t="s">
        <v>83</v>
      </c>
      <c r="B48" s="1" t="s">
        <v>418</v>
      </c>
      <c r="D48" s="1" t="s">
        <v>549</v>
      </c>
      <c r="E48" s="1" t="s">
        <v>549</v>
      </c>
      <c r="G48" s="1" t="s">
        <v>442</v>
      </c>
    </row>
    <row r="49" spans="1:7" x14ac:dyDescent="0.25">
      <c r="A49" s="1" t="s">
        <v>84</v>
      </c>
      <c r="B49" s="1" t="s">
        <v>444</v>
      </c>
      <c r="D49" s="1" t="s">
        <v>422</v>
      </c>
      <c r="E49" s="1" t="s">
        <v>422</v>
      </c>
      <c r="G49" s="1" t="s">
        <v>24</v>
      </c>
    </row>
    <row r="50" spans="1:7" x14ac:dyDescent="0.25">
      <c r="A50" s="1" t="s">
        <v>85</v>
      </c>
      <c r="B50" s="1" t="s">
        <v>445</v>
      </c>
      <c r="D50" s="1" t="s">
        <v>422</v>
      </c>
      <c r="E50" s="1" t="s">
        <v>422</v>
      </c>
      <c r="F50" s="18"/>
      <c r="G50" s="1" t="s">
        <v>24</v>
      </c>
    </row>
    <row r="51" spans="1:7" x14ac:dyDescent="0.25">
      <c r="A51" s="1" t="s">
        <v>86</v>
      </c>
      <c r="B51" s="1" t="s">
        <v>446</v>
      </c>
      <c r="D51" s="1" t="s">
        <v>422</v>
      </c>
      <c r="E51" s="1" t="s">
        <v>422</v>
      </c>
      <c r="F51" s="18"/>
      <c r="G51" s="1" t="s">
        <v>24</v>
      </c>
    </row>
    <row r="52" spans="1:7" x14ac:dyDescent="0.25">
      <c r="A52" s="1" t="s">
        <v>87</v>
      </c>
      <c r="B52" s="1" t="s">
        <v>406</v>
      </c>
      <c r="D52" s="1" t="s">
        <v>548</v>
      </c>
      <c r="E52" s="1" t="s">
        <v>548</v>
      </c>
      <c r="F52" s="18"/>
      <c r="G52" s="1" t="s">
        <v>442</v>
      </c>
    </row>
    <row r="53" spans="1:7" x14ac:dyDescent="0.25">
      <c r="A53" s="1" t="s">
        <v>88</v>
      </c>
      <c r="B53" s="1" t="s">
        <v>407</v>
      </c>
      <c r="D53" s="1" t="s">
        <v>548</v>
      </c>
      <c r="E53" s="1" t="s">
        <v>548</v>
      </c>
      <c r="F53" s="18"/>
      <c r="G53" s="1" t="s">
        <v>442</v>
      </c>
    </row>
    <row r="54" spans="1:7" x14ac:dyDescent="0.25">
      <c r="A54" s="1" t="s">
        <v>89</v>
      </c>
      <c r="B54" s="1" t="s">
        <v>408</v>
      </c>
      <c r="D54" s="1" t="s">
        <v>548</v>
      </c>
      <c r="E54" s="1" t="s">
        <v>548</v>
      </c>
      <c r="F54" s="18"/>
      <c r="G54" s="1" t="s">
        <v>442</v>
      </c>
    </row>
    <row r="55" spans="1:7" x14ac:dyDescent="0.25">
      <c r="A55" s="1" t="s">
        <v>90</v>
      </c>
      <c r="B55" s="1" t="s">
        <v>409</v>
      </c>
      <c r="D55" s="1" t="s">
        <v>548</v>
      </c>
      <c r="E55" s="1" t="s">
        <v>548</v>
      </c>
      <c r="F55" s="18"/>
      <c r="G55" s="1" t="s">
        <v>442</v>
      </c>
    </row>
    <row r="56" spans="1:7" x14ac:dyDescent="0.25">
      <c r="A56" s="1" t="s">
        <v>91</v>
      </c>
      <c r="B56" s="1" t="s">
        <v>410</v>
      </c>
      <c r="D56" s="1" t="s">
        <v>548</v>
      </c>
      <c r="E56" s="1" t="s">
        <v>548</v>
      </c>
      <c r="F56" s="18"/>
      <c r="G56" s="1" t="s">
        <v>442</v>
      </c>
    </row>
    <row r="57" spans="1:7" x14ac:dyDescent="0.25">
      <c r="A57" s="1" t="s">
        <v>92</v>
      </c>
      <c r="B57" s="1" t="s">
        <v>411</v>
      </c>
      <c r="D57" s="1" t="s">
        <v>548</v>
      </c>
      <c r="E57" s="1" t="s">
        <v>548</v>
      </c>
      <c r="F57" s="18"/>
      <c r="G57" s="1" t="s">
        <v>442</v>
      </c>
    </row>
    <row r="58" spans="1:7" x14ac:dyDescent="0.25">
      <c r="A58" s="1" t="s">
        <v>93</v>
      </c>
      <c r="B58" s="1" t="s">
        <v>412</v>
      </c>
      <c r="D58" s="1" t="s">
        <v>548</v>
      </c>
      <c r="E58" s="1" t="s">
        <v>548</v>
      </c>
      <c r="F58" s="18"/>
      <c r="G58" s="1" t="s">
        <v>442</v>
      </c>
    </row>
    <row r="59" spans="1:7" x14ac:dyDescent="0.25">
      <c r="A59" s="1" t="s">
        <v>94</v>
      </c>
      <c r="B59" s="1" t="s">
        <v>398</v>
      </c>
      <c r="D59" s="1" t="s">
        <v>422</v>
      </c>
      <c r="E59" s="1" t="s">
        <v>422</v>
      </c>
      <c r="G59" s="1" t="s">
        <v>442</v>
      </c>
    </row>
    <row r="60" spans="1:7" x14ac:dyDescent="0.25">
      <c r="A60" s="1" t="s">
        <v>95</v>
      </c>
      <c r="B60" s="1" t="s">
        <v>397</v>
      </c>
      <c r="D60" s="1" t="s">
        <v>422</v>
      </c>
      <c r="E60" s="1" t="s">
        <v>422</v>
      </c>
      <c r="G60" s="1" t="s">
        <v>384</v>
      </c>
    </row>
    <row r="61" spans="1:7" x14ac:dyDescent="0.25">
      <c r="A61" s="1" t="s">
        <v>96</v>
      </c>
      <c r="B61" s="1" t="s">
        <v>159</v>
      </c>
      <c r="D61" s="1" t="s">
        <v>138</v>
      </c>
      <c r="E61" s="1" t="s">
        <v>138</v>
      </c>
      <c r="F61" s="1" t="s">
        <v>503</v>
      </c>
      <c r="G61" s="1" t="s">
        <v>452</v>
      </c>
    </row>
    <row r="62" spans="1:7" x14ac:dyDescent="0.25">
      <c r="A62" s="1" t="s">
        <v>97</v>
      </c>
      <c r="B62" s="1" t="s">
        <v>447</v>
      </c>
      <c r="D62" s="1" t="s">
        <v>138</v>
      </c>
      <c r="E62" s="1" t="s">
        <v>138</v>
      </c>
      <c r="F62" s="1" t="s">
        <v>504</v>
      </c>
      <c r="G62" s="1" t="s">
        <v>452</v>
      </c>
    </row>
    <row r="63" spans="1:7" x14ac:dyDescent="0.25">
      <c r="A63" s="1" t="s">
        <v>98</v>
      </c>
      <c r="B63" s="1" t="s">
        <v>145</v>
      </c>
      <c r="D63" s="1" t="s">
        <v>138</v>
      </c>
      <c r="E63" s="1" t="s">
        <v>138</v>
      </c>
      <c r="F63" s="1" t="s">
        <v>505</v>
      </c>
      <c r="G63" s="1" t="s">
        <v>452</v>
      </c>
    </row>
    <row r="64" spans="1:7" x14ac:dyDescent="0.25">
      <c r="A64" s="1" t="s">
        <v>99</v>
      </c>
      <c r="B64" s="1" t="s">
        <v>451</v>
      </c>
      <c r="D64" s="1" t="s">
        <v>138</v>
      </c>
      <c r="E64" s="1" t="s">
        <v>138</v>
      </c>
      <c r="F64" s="1" t="s">
        <v>506</v>
      </c>
      <c r="G64" s="1" t="s">
        <v>452</v>
      </c>
    </row>
    <row r="65" spans="1:7" x14ac:dyDescent="0.25">
      <c r="A65" s="1" t="s">
        <v>100</v>
      </c>
      <c r="B65" s="1" t="s">
        <v>146</v>
      </c>
      <c r="D65" s="1" t="s">
        <v>138</v>
      </c>
      <c r="E65" s="1" t="s">
        <v>138</v>
      </c>
      <c r="F65" s="1" t="s">
        <v>507</v>
      </c>
      <c r="G65" s="1" t="s">
        <v>452</v>
      </c>
    </row>
    <row r="66" spans="1:7" x14ac:dyDescent="0.25">
      <c r="A66" s="1" t="s">
        <v>101</v>
      </c>
      <c r="B66" s="1" t="s">
        <v>147</v>
      </c>
      <c r="D66" s="1" t="s">
        <v>138</v>
      </c>
      <c r="E66" s="1" t="s">
        <v>138</v>
      </c>
      <c r="F66" s="1" t="s">
        <v>508</v>
      </c>
      <c r="G66" s="1" t="s">
        <v>452</v>
      </c>
    </row>
    <row r="67" spans="1:7" x14ac:dyDescent="0.25">
      <c r="A67" s="1" t="s">
        <v>102</v>
      </c>
      <c r="B67" s="1" t="s">
        <v>148</v>
      </c>
      <c r="D67" s="1" t="s">
        <v>138</v>
      </c>
      <c r="E67" s="1" t="s">
        <v>138</v>
      </c>
      <c r="F67" s="1" t="s">
        <v>509</v>
      </c>
      <c r="G67" s="1" t="s">
        <v>452</v>
      </c>
    </row>
    <row r="68" spans="1:7" x14ac:dyDescent="0.25">
      <c r="A68" s="1" t="s">
        <v>103</v>
      </c>
      <c r="B68" s="1" t="s">
        <v>149</v>
      </c>
      <c r="D68" s="1" t="s">
        <v>138</v>
      </c>
      <c r="E68" s="1" t="s">
        <v>138</v>
      </c>
      <c r="F68" s="1" t="s">
        <v>510</v>
      </c>
      <c r="G68" s="1" t="s">
        <v>452</v>
      </c>
    </row>
    <row r="69" spans="1:7" x14ac:dyDescent="0.25">
      <c r="A69" s="1" t="s">
        <v>104</v>
      </c>
      <c r="B69" s="1" t="s">
        <v>512</v>
      </c>
      <c r="D69" s="1" t="s">
        <v>138</v>
      </c>
      <c r="E69" s="1" t="s">
        <v>138</v>
      </c>
      <c r="F69" s="1" t="s">
        <v>511</v>
      </c>
      <c r="G69" s="1" t="s">
        <v>452</v>
      </c>
    </row>
    <row r="70" spans="1:7" x14ac:dyDescent="0.25">
      <c r="A70" s="1" t="s">
        <v>105</v>
      </c>
      <c r="B70" s="1" t="s">
        <v>153</v>
      </c>
      <c r="D70" s="1" t="s">
        <v>138</v>
      </c>
      <c r="E70" s="1" t="s">
        <v>138</v>
      </c>
      <c r="F70" s="1" t="s">
        <v>513</v>
      </c>
      <c r="G70" s="1" t="s">
        <v>452</v>
      </c>
    </row>
    <row r="71" spans="1:7" x14ac:dyDescent="0.25">
      <c r="A71" s="1" t="s">
        <v>106</v>
      </c>
      <c r="B71" s="1" t="s">
        <v>448</v>
      </c>
      <c r="D71" s="1" t="s">
        <v>138</v>
      </c>
      <c r="E71" s="1" t="s">
        <v>138</v>
      </c>
      <c r="F71" s="1" t="s">
        <v>514</v>
      </c>
      <c r="G71" s="1" t="s">
        <v>452</v>
      </c>
    </row>
    <row r="72" spans="1:7" x14ac:dyDescent="0.25">
      <c r="A72" s="1" t="s">
        <v>107</v>
      </c>
      <c r="B72" s="1" t="s">
        <v>378</v>
      </c>
      <c r="D72" s="1" t="s">
        <v>138</v>
      </c>
      <c r="E72" s="1" t="s">
        <v>138</v>
      </c>
      <c r="F72" s="1" t="s">
        <v>515</v>
      </c>
      <c r="G72" s="1" t="s">
        <v>452</v>
      </c>
    </row>
    <row r="73" spans="1:7" x14ac:dyDescent="0.25">
      <c r="A73" s="1" t="s">
        <v>108</v>
      </c>
      <c r="B73" s="1" t="s">
        <v>303</v>
      </c>
      <c r="D73" s="1" t="s">
        <v>138</v>
      </c>
      <c r="E73" s="1" t="s">
        <v>138</v>
      </c>
      <c r="F73" s="1" t="s">
        <v>516</v>
      </c>
      <c r="G73" s="1" t="s">
        <v>452</v>
      </c>
    </row>
    <row r="74" spans="1:7" x14ac:dyDescent="0.25">
      <c r="A74" s="1" t="s">
        <v>109</v>
      </c>
      <c r="B74" s="1" t="s">
        <v>449</v>
      </c>
      <c r="D74" s="1" t="s">
        <v>138</v>
      </c>
      <c r="E74" s="1" t="s">
        <v>138</v>
      </c>
      <c r="G74" s="1" t="s">
        <v>452</v>
      </c>
    </row>
    <row r="75" spans="1:7" x14ac:dyDescent="0.25">
      <c r="A75" s="1" t="s">
        <v>110</v>
      </c>
      <c r="B75" s="1" t="s">
        <v>476</v>
      </c>
      <c r="D75" s="1" t="s">
        <v>138</v>
      </c>
      <c r="E75" s="1" t="s">
        <v>138</v>
      </c>
      <c r="G75" s="1" t="s">
        <v>452</v>
      </c>
    </row>
    <row r="76" spans="1:7" x14ac:dyDescent="0.25">
      <c r="A76" s="1" t="s">
        <v>111</v>
      </c>
      <c r="B76" s="1" t="s">
        <v>157</v>
      </c>
      <c r="D76" s="1" t="s">
        <v>138</v>
      </c>
      <c r="E76" s="1" t="s">
        <v>138</v>
      </c>
      <c r="F76" s="1" t="s">
        <v>517</v>
      </c>
      <c r="G76" s="1" t="s">
        <v>452</v>
      </c>
    </row>
    <row r="77" spans="1:7" x14ac:dyDescent="0.25">
      <c r="A77" s="1" t="s">
        <v>112</v>
      </c>
      <c r="B77" s="1" t="s">
        <v>152</v>
      </c>
      <c r="D77" s="1" t="s">
        <v>138</v>
      </c>
      <c r="E77" s="1" t="s">
        <v>138</v>
      </c>
      <c r="F77" s="1" t="s">
        <v>518</v>
      </c>
      <c r="G77" s="1" t="s">
        <v>452</v>
      </c>
    </row>
    <row r="78" spans="1:7" x14ac:dyDescent="0.25">
      <c r="A78" s="1" t="s">
        <v>113</v>
      </c>
      <c r="B78" s="1" t="s">
        <v>335</v>
      </c>
      <c r="D78" s="1" t="s">
        <v>138</v>
      </c>
      <c r="E78" s="1" t="s">
        <v>138</v>
      </c>
      <c r="F78" s="1" t="s">
        <v>519</v>
      </c>
      <c r="G78" s="1" t="s">
        <v>452</v>
      </c>
    </row>
    <row r="79" spans="1:7" x14ac:dyDescent="0.25">
      <c r="A79" s="1" t="s">
        <v>114</v>
      </c>
      <c r="B79" s="1" t="s">
        <v>154</v>
      </c>
      <c r="D79" s="1" t="s">
        <v>138</v>
      </c>
      <c r="E79" s="1" t="s">
        <v>138</v>
      </c>
      <c r="F79" s="1" t="s">
        <v>520</v>
      </c>
      <c r="G79" s="1" t="s">
        <v>452</v>
      </c>
    </row>
    <row r="80" spans="1:7" x14ac:dyDescent="0.25">
      <c r="A80" s="1" t="s">
        <v>115</v>
      </c>
      <c r="B80" s="1" t="s">
        <v>143</v>
      </c>
      <c r="D80" s="1" t="s">
        <v>138</v>
      </c>
      <c r="E80" s="1" t="s">
        <v>138</v>
      </c>
      <c r="F80" s="1" t="s">
        <v>521</v>
      </c>
      <c r="G80" s="1" t="s">
        <v>452</v>
      </c>
    </row>
    <row r="81" spans="1:7" x14ac:dyDescent="0.25">
      <c r="A81" s="1" t="s">
        <v>116</v>
      </c>
      <c r="B81" s="1" t="s">
        <v>155</v>
      </c>
      <c r="D81" s="1" t="s">
        <v>138</v>
      </c>
      <c r="E81" s="1" t="s">
        <v>138</v>
      </c>
      <c r="F81" s="1" t="s">
        <v>522</v>
      </c>
      <c r="G81" s="1" t="s">
        <v>452</v>
      </c>
    </row>
    <row r="82" spans="1:7" x14ac:dyDescent="0.25">
      <c r="A82" s="1" t="s">
        <v>117</v>
      </c>
      <c r="B82" s="1" t="s">
        <v>156</v>
      </c>
      <c r="D82" s="1" t="s">
        <v>138</v>
      </c>
      <c r="E82" s="1" t="s">
        <v>138</v>
      </c>
      <c r="F82" s="1" t="s">
        <v>523</v>
      </c>
      <c r="G82" s="1" t="s">
        <v>452</v>
      </c>
    </row>
    <row r="83" spans="1:7" x14ac:dyDescent="0.25">
      <c r="A83" s="1" t="s">
        <v>118</v>
      </c>
      <c r="B83" s="1" t="s">
        <v>151</v>
      </c>
      <c r="D83" s="1" t="s">
        <v>138</v>
      </c>
      <c r="E83" s="1" t="s">
        <v>138</v>
      </c>
      <c r="F83" s="1" t="s">
        <v>524</v>
      </c>
      <c r="G83" s="1" t="s">
        <v>452</v>
      </c>
    </row>
    <row r="84" spans="1:7" x14ac:dyDescent="0.25">
      <c r="A84" s="1" t="s">
        <v>119</v>
      </c>
      <c r="B84" s="1" t="s">
        <v>450</v>
      </c>
      <c r="D84" s="1" t="s">
        <v>138</v>
      </c>
      <c r="E84" s="1" t="s">
        <v>138</v>
      </c>
      <c r="F84" s="1" t="s">
        <v>525</v>
      </c>
      <c r="G84" s="1" t="s">
        <v>452</v>
      </c>
    </row>
    <row r="85" spans="1:7" x14ac:dyDescent="0.25">
      <c r="A85" s="1" t="s">
        <v>120</v>
      </c>
      <c r="B85" s="1" t="s">
        <v>377</v>
      </c>
      <c r="D85" s="1" t="s">
        <v>138</v>
      </c>
      <c r="E85" s="1" t="s">
        <v>138</v>
      </c>
      <c r="F85" s="1" t="s">
        <v>526</v>
      </c>
      <c r="G85" s="1" t="s">
        <v>452</v>
      </c>
    </row>
    <row r="86" spans="1:7" x14ac:dyDescent="0.25">
      <c r="A86" s="1" t="s">
        <v>121</v>
      </c>
      <c r="B86" s="1" t="s">
        <v>379</v>
      </c>
      <c r="D86" s="1" t="s">
        <v>138</v>
      </c>
      <c r="E86" s="1" t="s">
        <v>138</v>
      </c>
      <c r="G86" s="1" t="s">
        <v>452</v>
      </c>
    </row>
    <row r="87" spans="1:7" x14ac:dyDescent="0.25">
      <c r="A87" s="1" t="s">
        <v>122</v>
      </c>
      <c r="B87" s="1" t="s">
        <v>453</v>
      </c>
      <c r="D87" s="1" t="s">
        <v>138</v>
      </c>
      <c r="E87" s="1" t="s">
        <v>138</v>
      </c>
      <c r="F87" s="1" t="s">
        <v>527</v>
      </c>
      <c r="G87" s="1" t="s">
        <v>59</v>
      </c>
    </row>
    <row r="88" spans="1:7" x14ac:dyDescent="0.25">
      <c r="A88" s="1" t="s">
        <v>123</v>
      </c>
      <c r="B88" s="1" t="s">
        <v>477</v>
      </c>
      <c r="G88" s="1" t="s">
        <v>442</v>
      </c>
    </row>
    <row r="89" spans="1:7" x14ac:dyDescent="0.25">
      <c r="A89" s="1" t="s">
        <v>124</v>
      </c>
      <c r="B89" s="1" t="s">
        <v>478</v>
      </c>
      <c r="D89" s="1" t="s">
        <v>138</v>
      </c>
      <c r="E89" s="1" t="s">
        <v>138</v>
      </c>
      <c r="G89" s="1" t="s">
        <v>442</v>
      </c>
    </row>
    <row r="90" spans="1:7" x14ac:dyDescent="0.25">
      <c r="A90" s="1" t="s">
        <v>125</v>
      </c>
      <c r="B90" s="1" t="s">
        <v>479</v>
      </c>
      <c r="G90" s="1" t="s">
        <v>442</v>
      </c>
    </row>
    <row r="91" spans="1:7" x14ac:dyDescent="0.25">
      <c r="A91" s="1" t="s">
        <v>126</v>
      </c>
      <c r="B91" s="1" t="s">
        <v>481</v>
      </c>
      <c r="G91" s="1" t="s">
        <v>442</v>
      </c>
    </row>
    <row r="92" spans="1:7" x14ac:dyDescent="0.25">
      <c r="A92" s="1" t="s">
        <v>127</v>
      </c>
      <c r="B92" s="1" t="s">
        <v>482</v>
      </c>
      <c r="G92" s="1" t="s">
        <v>442</v>
      </c>
    </row>
    <row r="93" spans="1:7" x14ac:dyDescent="0.25">
      <c r="A93" s="1" t="s">
        <v>128</v>
      </c>
      <c r="B93" s="1" t="s">
        <v>483</v>
      </c>
      <c r="G93" s="1" t="s">
        <v>442</v>
      </c>
    </row>
    <row r="94" spans="1:7" x14ac:dyDescent="0.25">
      <c r="A94" s="1" t="s">
        <v>129</v>
      </c>
      <c r="B94" s="1" t="s">
        <v>484</v>
      </c>
      <c r="G94" s="1" t="s">
        <v>442</v>
      </c>
    </row>
    <row r="95" spans="1:7" x14ac:dyDescent="0.25">
      <c r="A95" s="1" t="s">
        <v>130</v>
      </c>
      <c r="B95" s="1" t="s">
        <v>485</v>
      </c>
      <c r="G95" s="1" t="s">
        <v>442</v>
      </c>
    </row>
    <row r="96" spans="1:7" x14ac:dyDescent="0.25">
      <c r="A96" s="1" t="s">
        <v>131</v>
      </c>
      <c r="B96" s="1" t="s">
        <v>486</v>
      </c>
      <c r="G96" s="1" t="s">
        <v>442</v>
      </c>
    </row>
    <row r="97" spans="1:8" x14ac:dyDescent="0.25">
      <c r="A97" s="1" t="s">
        <v>132</v>
      </c>
      <c r="B97" s="1" t="s">
        <v>487</v>
      </c>
      <c r="D97" s="1" t="s">
        <v>138</v>
      </c>
      <c r="E97" s="1" t="s">
        <v>138</v>
      </c>
      <c r="G97" s="1" t="s">
        <v>442</v>
      </c>
    </row>
    <row r="98" spans="1:8" x14ac:dyDescent="0.25">
      <c r="A98" s="1" t="s">
        <v>133</v>
      </c>
      <c r="B98" s="1" t="s">
        <v>488</v>
      </c>
      <c r="D98" s="1" t="s">
        <v>138</v>
      </c>
      <c r="E98" s="1" t="s">
        <v>138</v>
      </c>
      <c r="G98" s="1" t="s">
        <v>442</v>
      </c>
    </row>
    <row r="99" spans="1:8" x14ac:dyDescent="0.25">
      <c r="A99" s="1" t="s">
        <v>134</v>
      </c>
      <c r="B99" s="1" t="s">
        <v>480</v>
      </c>
      <c r="G99" s="1" t="s">
        <v>442</v>
      </c>
    </row>
    <row r="100" spans="1:8" x14ac:dyDescent="0.25">
      <c r="A100" s="1" t="s">
        <v>135</v>
      </c>
      <c r="B100" s="1" t="s">
        <v>454</v>
      </c>
      <c r="D100" s="1" t="s">
        <v>138</v>
      </c>
      <c r="E100" s="1" t="s">
        <v>138</v>
      </c>
      <c r="F100" s="44" t="s">
        <v>558</v>
      </c>
      <c r="G100" s="1" t="s">
        <v>442</v>
      </c>
    </row>
    <row r="101" spans="1:8" x14ac:dyDescent="0.25">
      <c r="A101" s="1" t="s">
        <v>136</v>
      </c>
      <c r="B101" s="1" t="s">
        <v>455</v>
      </c>
      <c r="D101" s="1" t="s">
        <v>138</v>
      </c>
      <c r="E101" s="1" t="s">
        <v>138</v>
      </c>
      <c r="F101" s="44" t="s">
        <v>559</v>
      </c>
      <c r="G101" s="1" t="s">
        <v>442</v>
      </c>
    </row>
    <row r="102" spans="1:8" x14ac:dyDescent="0.25">
      <c r="A102" s="1" t="s">
        <v>240</v>
      </c>
      <c r="B102" s="1" t="s">
        <v>139</v>
      </c>
      <c r="D102" s="1" t="s">
        <v>138</v>
      </c>
      <c r="E102" s="1" t="s">
        <v>138</v>
      </c>
      <c r="F102" s="1" t="s">
        <v>528</v>
      </c>
      <c r="G102" s="1" t="s">
        <v>442</v>
      </c>
    </row>
    <row r="103" spans="1:8" x14ac:dyDescent="0.25">
      <c r="A103" s="1" t="s">
        <v>241</v>
      </c>
      <c r="B103" s="1" t="s">
        <v>140</v>
      </c>
      <c r="D103" s="1" t="s">
        <v>138</v>
      </c>
      <c r="E103" s="1" t="s">
        <v>138</v>
      </c>
      <c r="F103" s="1" t="s">
        <v>529</v>
      </c>
      <c r="G103" s="1" t="s">
        <v>442</v>
      </c>
    </row>
    <row r="104" spans="1:8" x14ac:dyDescent="0.25">
      <c r="A104" s="1" t="s">
        <v>242</v>
      </c>
      <c r="B104" s="1" t="s">
        <v>141</v>
      </c>
      <c r="D104" s="1" t="s">
        <v>138</v>
      </c>
      <c r="E104" s="1" t="s">
        <v>138</v>
      </c>
      <c r="F104" s="1" t="s">
        <v>530</v>
      </c>
      <c r="G104" s="1" t="s">
        <v>442</v>
      </c>
    </row>
    <row r="105" spans="1:8" ht="14.25" customHeight="1" x14ac:dyDescent="0.25">
      <c r="A105" s="1" t="s">
        <v>458</v>
      </c>
      <c r="B105" s="1" t="s">
        <v>160</v>
      </c>
      <c r="D105" s="1" t="s">
        <v>138</v>
      </c>
      <c r="E105" s="1" t="s">
        <v>138</v>
      </c>
      <c r="F105" s="17" t="s">
        <v>531</v>
      </c>
      <c r="G105" s="1" t="s">
        <v>24</v>
      </c>
    </row>
    <row r="106" spans="1:8" x14ac:dyDescent="0.25">
      <c r="A106" s="1" t="s">
        <v>243</v>
      </c>
      <c r="B106" s="1" t="s">
        <v>456</v>
      </c>
      <c r="D106" s="1" t="s">
        <v>138</v>
      </c>
      <c r="E106" s="1" t="s">
        <v>138</v>
      </c>
      <c r="F106" s="17" t="s">
        <v>562</v>
      </c>
      <c r="G106" s="1" t="s">
        <v>442</v>
      </c>
    </row>
    <row r="107" spans="1:8" x14ac:dyDescent="0.25">
      <c r="A107" s="1" t="s">
        <v>244</v>
      </c>
      <c r="B107" s="1" t="s">
        <v>161</v>
      </c>
      <c r="D107" s="1" t="s">
        <v>138</v>
      </c>
      <c r="E107" s="1" t="s">
        <v>138</v>
      </c>
      <c r="F107" s="44" t="s">
        <v>319</v>
      </c>
      <c r="G107" s="1" t="s">
        <v>24</v>
      </c>
    </row>
    <row r="108" spans="1:8" x14ac:dyDescent="0.25">
      <c r="A108" s="1" t="s">
        <v>245</v>
      </c>
      <c r="B108" s="1" t="s">
        <v>331</v>
      </c>
      <c r="D108" s="1" t="s">
        <v>554</v>
      </c>
      <c r="E108" s="1" t="s">
        <v>554</v>
      </c>
      <c r="G108" s="1" t="s">
        <v>442</v>
      </c>
    </row>
    <row r="109" spans="1:8" x14ac:dyDescent="0.25">
      <c r="A109" s="1" t="s">
        <v>246</v>
      </c>
      <c r="B109" s="1" t="s">
        <v>162</v>
      </c>
      <c r="D109" s="1" t="s">
        <v>138</v>
      </c>
      <c r="E109" s="1" t="s">
        <v>138</v>
      </c>
      <c r="F109" s="17" t="s">
        <v>163</v>
      </c>
      <c r="G109" s="1" t="s">
        <v>142</v>
      </c>
      <c r="H109">
        <v>1588.93</v>
      </c>
    </row>
    <row r="110" spans="1:8" x14ac:dyDescent="0.25">
      <c r="A110" s="1" t="s">
        <v>247</v>
      </c>
      <c r="B110" s="1" t="s">
        <v>204</v>
      </c>
      <c r="D110" s="1" t="s">
        <v>138</v>
      </c>
      <c r="E110" s="1" t="s">
        <v>138</v>
      </c>
      <c r="F110" s="44" t="s">
        <v>560</v>
      </c>
      <c r="G110" s="1" t="s">
        <v>142</v>
      </c>
    </row>
    <row r="111" spans="1:8" x14ac:dyDescent="0.25">
      <c r="A111" s="1" t="s">
        <v>248</v>
      </c>
      <c r="B111" s="1" t="s">
        <v>164</v>
      </c>
      <c r="D111" s="1" t="s">
        <v>138</v>
      </c>
      <c r="E111" s="1" t="s">
        <v>138</v>
      </c>
      <c r="F111" s="17" t="s">
        <v>165</v>
      </c>
      <c r="G111" s="1" t="s">
        <v>142</v>
      </c>
      <c r="H111">
        <v>87.6</v>
      </c>
    </row>
    <row r="112" spans="1:8" x14ac:dyDescent="0.25">
      <c r="A112" s="1" t="s">
        <v>249</v>
      </c>
      <c r="B112" s="1" t="s">
        <v>166</v>
      </c>
      <c r="D112" s="1" t="s">
        <v>138</v>
      </c>
      <c r="E112" s="1" t="s">
        <v>138</v>
      </c>
      <c r="F112" s="17" t="s">
        <v>167</v>
      </c>
      <c r="G112" s="1" t="s">
        <v>142</v>
      </c>
      <c r="H112">
        <v>5.19</v>
      </c>
    </row>
    <row r="113" spans="1:8" x14ac:dyDescent="0.25">
      <c r="A113" s="1" t="s">
        <v>250</v>
      </c>
      <c r="B113" s="1" t="s">
        <v>168</v>
      </c>
      <c r="D113" s="1" t="s">
        <v>138</v>
      </c>
      <c r="E113" s="1" t="s">
        <v>138</v>
      </c>
      <c r="F113" s="47" t="s">
        <v>169</v>
      </c>
      <c r="G113" s="1" t="s">
        <v>142</v>
      </c>
      <c r="H113">
        <v>1267.03</v>
      </c>
    </row>
    <row r="114" spans="1:8" x14ac:dyDescent="0.25">
      <c r="A114" s="1" t="s">
        <v>251</v>
      </c>
      <c r="B114" s="1" t="s">
        <v>170</v>
      </c>
      <c r="D114" s="1" t="s">
        <v>138</v>
      </c>
      <c r="E114" s="1" t="s">
        <v>138</v>
      </c>
      <c r="F114" s="46" t="s">
        <v>169</v>
      </c>
      <c r="G114" s="1" t="s">
        <v>142</v>
      </c>
    </row>
    <row r="115" spans="1:8" x14ac:dyDescent="0.25">
      <c r="A115" s="1" t="s">
        <v>252</v>
      </c>
      <c r="B115" s="1" t="s">
        <v>171</v>
      </c>
      <c r="D115" s="1" t="s">
        <v>138</v>
      </c>
      <c r="E115" s="1" t="s">
        <v>138</v>
      </c>
      <c r="G115" s="1" t="s">
        <v>142</v>
      </c>
    </row>
    <row r="116" spans="1:8" x14ac:dyDescent="0.25">
      <c r="A116" s="1" t="s">
        <v>459</v>
      </c>
      <c r="B116" s="1" t="s">
        <v>172</v>
      </c>
      <c r="D116" s="1" t="s">
        <v>138</v>
      </c>
      <c r="E116" s="1" t="s">
        <v>138</v>
      </c>
      <c r="G116" s="1" t="s">
        <v>142</v>
      </c>
    </row>
    <row r="117" spans="1:8" x14ac:dyDescent="0.25">
      <c r="A117" s="1" t="s">
        <v>253</v>
      </c>
      <c r="B117" s="1" t="s">
        <v>173</v>
      </c>
      <c r="D117" s="1" t="s">
        <v>138</v>
      </c>
      <c r="E117" s="1" t="s">
        <v>138</v>
      </c>
      <c r="G117" s="1" t="s">
        <v>142</v>
      </c>
    </row>
    <row r="118" spans="1:8" x14ac:dyDescent="0.25">
      <c r="A118" s="1" t="s">
        <v>254</v>
      </c>
      <c r="B118" s="1" t="s">
        <v>468</v>
      </c>
      <c r="D118" s="1" t="s">
        <v>183</v>
      </c>
      <c r="E118" s="1" t="s">
        <v>183</v>
      </c>
      <c r="F118" s="17" t="s">
        <v>175</v>
      </c>
      <c r="G118" s="1" t="s">
        <v>142</v>
      </c>
    </row>
    <row r="119" spans="1:8" x14ac:dyDescent="0.25">
      <c r="A119" s="1" t="s">
        <v>255</v>
      </c>
      <c r="B119" s="1" t="s">
        <v>469</v>
      </c>
      <c r="D119" s="1" t="s">
        <v>183</v>
      </c>
      <c r="E119" s="1" t="s">
        <v>183</v>
      </c>
      <c r="F119" s="17" t="s">
        <v>176</v>
      </c>
      <c r="G119" s="1" t="s">
        <v>142</v>
      </c>
    </row>
    <row r="120" spans="1:8" x14ac:dyDescent="0.25">
      <c r="A120" s="1" t="s">
        <v>256</v>
      </c>
      <c r="B120" s="1" t="s">
        <v>470</v>
      </c>
      <c r="D120" s="1" t="s">
        <v>183</v>
      </c>
      <c r="E120" s="1" t="s">
        <v>183</v>
      </c>
      <c r="F120" s="17" t="s">
        <v>177</v>
      </c>
      <c r="G120" s="1" t="s">
        <v>142</v>
      </c>
    </row>
    <row r="121" spans="1:8" x14ac:dyDescent="0.25">
      <c r="A121" s="1" t="s">
        <v>275</v>
      </c>
      <c r="B121" s="1" t="s">
        <v>179</v>
      </c>
      <c r="D121" s="1" t="s">
        <v>138</v>
      </c>
      <c r="E121" s="1" t="s">
        <v>138</v>
      </c>
      <c r="F121" s="17" t="s">
        <v>178</v>
      </c>
      <c r="G121" s="1" t="s">
        <v>142</v>
      </c>
      <c r="H121">
        <v>889.85</v>
      </c>
    </row>
    <row r="122" spans="1:8" x14ac:dyDescent="0.25">
      <c r="A122" s="1" t="s">
        <v>276</v>
      </c>
      <c r="B122" s="1" t="s">
        <v>180</v>
      </c>
      <c r="D122" s="1" t="s">
        <v>182</v>
      </c>
      <c r="E122" s="1" t="s">
        <v>182</v>
      </c>
      <c r="F122" s="17" t="s">
        <v>181</v>
      </c>
      <c r="G122" s="1" t="s">
        <v>142</v>
      </c>
    </row>
    <row r="123" spans="1:8" x14ac:dyDescent="0.25">
      <c r="A123" s="1" t="s">
        <v>277</v>
      </c>
      <c r="B123" s="1" t="s">
        <v>472</v>
      </c>
      <c r="D123" s="1" t="s">
        <v>184</v>
      </c>
      <c r="E123" s="1" t="s">
        <v>184</v>
      </c>
      <c r="F123" s="17" t="s">
        <v>185</v>
      </c>
      <c r="G123" s="1" t="s">
        <v>142</v>
      </c>
    </row>
    <row r="124" spans="1:8" x14ac:dyDescent="0.25">
      <c r="A124" s="1" t="s">
        <v>460</v>
      </c>
      <c r="B124" s="1" t="s">
        <v>186</v>
      </c>
      <c r="D124" s="1" t="s">
        <v>182</v>
      </c>
      <c r="E124" s="1" t="s">
        <v>182</v>
      </c>
      <c r="F124" s="17" t="s">
        <v>187</v>
      </c>
      <c r="G124" s="1" t="s">
        <v>142</v>
      </c>
    </row>
    <row r="125" spans="1:8" x14ac:dyDescent="0.25">
      <c r="A125" s="1" t="s">
        <v>278</v>
      </c>
      <c r="B125" s="1" t="s">
        <v>471</v>
      </c>
      <c r="D125" s="1" t="s">
        <v>183</v>
      </c>
      <c r="E125" s="1" t="s">
        <v>183</v>
      </c>
      <c r="F125" s="17" t="s">
        <v>188</v>
      </c>
      <c r="G125" s="1" t="s">
        <v>142</v>
      </c>
    </row>
    <row r="126" spans="1:8" x14ac:dyDescent="0.25">
      <c r="A126" s="1" t="s">
        <v>279</v>
      </c>
      <c r="B126" s="1" t="s">
        <v>189</v>
      </c>
      <c r="D126" s="1" t="s">
        <v>190</v>
      </c>
      <c r="E126" s="1" t="s">
        <v>190</v>
      </c>
      <c r="F126" s="17" t="s">
        <v>191</v>
      </c>
      <c r="G126" s="1" t="s">
        <v>142</v>
      </c>
    </row>
    <row r="127" spans="1:8" x14ac:dyDescent="0.25">
      <c r="A127" s="1" t="s">
        <v>280</v>
      </c>
      <c r="B127" s="1" t="s">
        <v>192</v>
      </c>
      <c r="D127" s="1" t="s">
        <v>193</v>
      </c>
      <c r="E127" s="1" t="s">
        <v>193</v>
      </c>
      <c r="F127" s="17" t="s">
        <v>194</v>
      </c>
      <c r="G127" s="1" t="s">
        <v>142</v>
      </c>
    </row>
    <row r="128" spans="1:8" x14ac:dyDescent="0.25">
      <c r="A128" s="1" t="s">
        <v>281</v>
      </c>
      <c r="B128" s="1" t="s">
        <v>195</v>
      </c>
      <c r="D128" s="1" t="s">
        <v>196</v>
      </c>
      <c r="E128" s="1" t="s">
        <v>196</v>
      </c>
      <c r="F128" s="17" t="s">
        <v>197</v>
      </c>
      <c r="G128" s="1" t="s">
        <v>142</v>
      </c>
    </row>
    <row r="129" spans="1:7" x14ac:dyDescent="0.25">
      <c r="A129" s="1" t="s">
        <v>282</v>
      </c>
      <c r="B129" s="1" t="s">
        <v>174</v>
      </c>
      <c r="D129" s="1" t="s">
        <v>183</v>
      </c>
      <c r="E129" s="1" t="s">
        <v>183</v>
      </c>
      <c r="F129" s="17" t="s">
        <v>198</v>
      </c>
      <c r="G129" s="1" t="s">
        <v>142</v>
      </c>
    </row>
    <row r="130" spans="1:7" x14ac:dyDescent="0.25">
      <c r="A130" s="1" t="s">
        <v>283</v>
      </c>
      <c r="B130" s="1" t="s">
        <v>473</v>
      </c>
      <c r="D130" s="1" t="s">
        <v>184</v>
      </c>
      <c r="E130" s="1" t="s">
        <v>184</v>
      </c>
      <c r="F130" s="17" t="s">
        <v>199</v>
      </c>
      <c r="G130" s="1" t="s">
        <v>142</v>
      </c>
    </row>
    <row r="131" spans="1:7" x14ac:dyDescent="0.25">
      <c r="A131" s="1" t="s">
        <v>284</v>
      </c>
      <c r="B131" s="1" t="s">
        <v>186</v>
      </c>
      <c r="D131" s="1" t="s">
        <v>182</v>
      </c>
      <c r="E131" s="1" t="s">
        <v>182</v>
      </c>
      <c r="F131" s="17" t="s">
        <v>200</v>
      </c>
      <c r="G131" s="1" t="s">
        <v>142</v>
      </c>
    </row>
    <row r="132" spans="1:7" x14ac:dyDescent="0.25">
      <c r="A132" s="1" t="s">
        <v>285</v>
      </c>
      <c r="B132" s="1" t="s">
        <v>201</v>
      </c>
      <c r="D132" s="1" t="s">
        <v>203</v>
      </c>
      <c r="E132" s="1" t="s">
        <v>203</v>
      </c>
      <c r="F132" s="17" t="s">
        <v>202</v>
      </c>
      <c r="G132" s="1" t="s">
        <v>142</v>
      </c>
    </row>
    <row r="133" spans="1:7" x14ac:dyDescent="0.25">
      <c r="A133" s="1" t="s">
        <v>286</v>
      </c>
      <c r="B133" s="1" t="s">
        <v>205</v>
      </c>
      <c r="D133" s="1" t="s">
        <v>138</v>
      </c>
      <c r="E133" s="1" t="s">
        <v>138</v>
      </c>
      <c r="F133" s="17" t="s">
        <v>206</v>
      </c>
      <c r="G133" s="1" t="s">
        <v>142</v>
      </c>
    </row>
    <row r="134" spans="1:7" x14ac:dyDescent="0.25">
      <c r="A134" s="1" t="s">
        <v>302</v>
      </c>
      <c r="B134" s="1" t="s">
        <v>208</v>
      </c>
      <c r="D134" s="1" t="s">
        <v>184</v>
      </c>
      <c r="E134" s="1" t="s">
        <v>184</v>
      </c>
      <c r="F134" s="17" t="s">
        <v>207</v>
      </c>
      <c r="G134" s="1" t="s">
        <v>142</v>
      </c>
    </row>
    <row r="135" spans="1:7" x14ac:dyDescent="0.25">
      <c r="A135" s="1" t="s">
        <v>304</v>
      </c>
      <c r="B135" s="1" t="s">
        <v>209</v>
      </c>
      <c r="D135" s="1" t="s">
        <v>203</v>
      </c>
      <c r="E135" s="1" t="s">
        <v>203</v>
      </c>
      <c r="G135" s="1" t="s">
        <v>142</v>
      </c>
    </row>
    <row r="136" spans="1:7" x14ac:dyDescent="0.25">
      <c r="A136" s="1" t="s">
        <v>310</v>
      </c>
      <c r="B136" s="1" t="s">
        <v>210</v>
      </c>
      <c r="D136" s="1" t="s">
        <v>203</v>
      </c>
      <c r="E136" s="1" t="s">
        <v>203</v>
      </c>
      <c r="G136" s="1" t="s">
        <v>142</v>
      </c>
    </row>
    <row r="137" spans="1:7" x14ac:dyDescent="0.25">
      <c r="A137" s="1" t="s">
        <v>311</v>
      </c>
      <c r="B137" s="1" t="s">
        <v>212</v>
      </c>
      <c r="D137" s="1" t="s">
        <v>203</v>
      </c>
      <c r="E137" s="1" t="s">
        <v>203</v>
      </c>
      <c r="F137" s="17" t="s">
        <v>211</v>
      </c>
      <c r="G137" s="1" t="s">
        <v>142</v>
      </c>
    </row>
    <row r="138" spans="1:7" x14ac:dyDescent="0.25">
      <c r="A138" s="1" t="s">
        <v>312</v>
      </c>
      <c r="B138" s="1" t="s">
        <v>214</v>
      </c>
      <c r="D138" s="1" t="s">
        <v>138</v>
      </c>
      <c r="E138" s="1" t="s">
        <v>138</v>
      </c>
      <c r="F138" s="44" t="s">
        <v>213</v>
      </c>
      <c r="G138" s="1" t="s">
        <v>142</v>
      </c>
    </row>
    <row r="139" spans="1:7" x14ac:dyDescent="0.25">
      <c r="A139" s="1" t="s">
        <v>313</v>
      </c>
      <c r="B139" s="1" t="s">
        <v>215</v>
      </c>
      <c r="D139" s="1" t="s">
        <v>138</v>
      </c>
      <c r="E139" s="1" t="s">
        <v>138</v>
      </c>
      <c r="F139" s="44" t="s">
        <v>561</v>
      </c>
      <c r="G139" s="1" t="s">
        <v>142</v>
      </c>
    </row>
    <row r="140" spans="1:7" x14ac:dyDescent="0.25">
      <c r="A140" s="1" t="s">
        <v>316</v>
      </c>
      <c r="B140" s="1" t="s">
        <v>216</v>
      </c>
      <c r="D140" s="1" t="s">
        <v>217</v>
      </c>
      <c r="E140" s="1" t="s">
        <v>217</v>
      </c>
      <c r="F140" s="17" t="s">
        <v>218</v>
      </c>
      <c r="G140" s="1" t="s">
        <v>142</v>
      </c>
    </row>
    <row r="141" spans="1:7" x14ac:dyDescent="0.25">
      <c r="A141" s="1" t="s">
        <v>320</v>
      </c>
      <c r="B141" s="1" t="s">
        <v>219</v>
      </c>
      <c r="D141" s="1" t="s">
        <v>220</v>
      </c>
      <c r="E141" s="1" t="s">
        <v>220</v>
      </c>
      <c r="F141" s="17" t="s">
        <v>221</v>
      </c>
      <c r="G141" s="1" t="s">
        <v>142</v>
      </c>
    </row>
    <row r="142" spans="1:7" x14ac:dyDescent="0.25">
      <c r="A142" s="1" t="s">
        <v>322</v>
      </c>
      <c r="B142" s="1" t="s">
        <v>222</v>
      </c>
      <c r="D142" s="1" t="s">
        <v>223</v>
      </c>
      <c r="E142" s="1" t="s">
        <v>224</v>
      </c>
      <c r="F142" s="17" t="s">
        <v>225</v>
      </c>
      <c r="G142" s="1" t="s">
        <v>142</v>
      </c>
    </row>
    <row r="143" spans="1:7" x14ac:dyDescent="0.25">
      <c r="A143" s="1" t="s">
        <v>324</v>
      </c>
      <c r="B143" s="1" t="s">
        <v>227</v>
      </c>
      <c r="D143" s="1" t="s">
        <v>226</v>
      </c>
      <c r="E143" s="1" t="s">
        <v>228</v>
      </c>
      <c r="F143" s="17" t="s">
        <v>229</v>
      </c>
      <c r="G143" s="1" t="s">
        <v>142</v>
      </c>
    </row>
    <row r="144" spans="1:7" x14ac:dyDescent="0.25">
      <c r="A144" s="1" t="s">
        <v>325</v>
      </c>
      <c r="B144" s="1" t="s">
        <v>230</v>
      </c>
      <c r="D144" s="1" t="s">
        <v>184</v>
      </c>
      <c r="E144" s="1" t="s">
        <v>184</v>
      </c>
      <c r="F144" s="17" t="s">
        <v>231</v>
      </c>
      <c r="G144" s="1" t="s">
        <v>142</v>
      </c>
    </row>
    <row r="145" spans="1:7" x14ac:dyDescent="0.25">
      <c r="A145" s="1" t="s">
        <v>326</v>
      </c>
      <c r="B145" s="1" t="s">
        <v>557</v>
      </c>
      <c r="D145" s="1" t="s">
        <v>239</v>
      </c>
      <c r="E145" s="1" t="s">
        <v>239</v>
      </c>
      <c r="G145" s="1" t="s">
        <v>142</v>
      </c>
    </row>
    <row r="146" spans="1:7" x14ac:dyDescent="0.25">
      <c r="A146" s="1" t="s">
        <v>330</v>
      </c>
      <c r="B146" s="1" t="s">
        <v>259</v>
      </c>
      <c r="G146" s="1" t="s">
        <v>142</v>
      </c>
    </row>
    <row r="147" spans="1:7" x14ac:dyDescent="0.25">
      <c r="A147" s="1" t="s">
        <v>332</v>
      </c>
      <c r="B147" s="1" t="s">
        <v>260</v>
      </c>
      <c r="D147" s="1" t="s">
        <v>203</v>
      </c>
      <c r="E147" s="1" t="s">
        <v>203</v>
      </c>
      <c r="G147" s="1" t="s">
        <v>142</v>
      </c>
    </row>
    <row r="148" spans="1:7" x14ac:dyDescent="0.25">
      <c r="A148" s="1" t="s">
        <v>334</v>
      </c>
      <c r="B148" s="1" t="s">
        <v>261</v>
      </c>
      <c r="D148" s="1" t="s">
        <v>203</v>
      </c>
      <c r="E148" s="1" t="s">
        <v>203</v>
      </c>
      <c r="G148" s="1" t="s">
        <v>142</v>
      </c>
    </row>
    <row r="149" spans="1:7" x14ac:dyDescent="0.25">
      <c r="A149" s="1" t="s">
        <v>336</v>
      </c>
      <c r="B149" s="1" t="s">
        <v>262</v>
      </c>
      <c r="D149" s="1" t="s">
        <v>203</v>
      </c>
      <c r="E149" s="1" t="s">
        <v>203</v>
      </c>
      <c r="G149" s="1" t="s">
        <v>142</v>
      </c>
    </row>
    <row r="150" spans="1:7" x14ac:dyDescent="0.25">
      <c r="A150" s="1" t="s">
        <v>342</v>
      </c>
      <c r="B150" s="1" t="s">
        <v>263</v>
      </c>
      <c r="D150" s="1" t="s">
        <v>203</v>
      </c>
      <c r="E150" s="1" t="s">
        <v>203</v>
      </c>
      <c r="G150" s="1" t="s">
        <v>142</v>
      </c>
    </row>
    <row r="151" spans="1:7" x14ac:dyDescent="0.25">
      <c r="A151" s="1" t="s">
        <v>346</v>
      </c>
      <c r="B151" s="1" t="s">
        <v>264</v>
      </c>
      <c r="D151" s="1" t="s">
        <v>203</v>
      </c>
      <c r="E151" s="1" t="s">
        <v>203</v>
      </c>
      <c r="G151" s="1" t="s">
        <v>142</v>
      </c>
    </row>
    <row r="152" spans="1:7" x14ac:dyDescent="0.25">
      <c r="A152" s="1" t="s">
        <v>348</v>
      </c>
      <c r="B152" s="1" t="s">
        <v>265</v>
      </c>
      <c r="D152" s="1" t="s">
        <v>203</v>
      </c>
      <c r="E152" s="1" t="s">
        <v>203</v>
      </c>
      <c r="G152" s="1" t="s">
        <v>142</v>
      </c>
    </row>
    <row r="153" spans="1:7" x14ac:dyDescent="0.25">
      <c r="A153" s="1" t="s">
        <v>350</v>
      </c>
      <c r="B153" s="1" t="s">
        <v>266</v>
      </c>
      <c r="D153" s="1" t="s">
        <v>268</v>
      </c>
      <c r="E153" s="1" t="s">
        <v>268</v>
      </c>
      <c r="F153" s="17" t="s">
        <v>267</v>
      </c>
      <c r="G153" s="1" t="s">
        <v>142</v>
      </c>
    </row>
    <row r="154" spans="1:7" x14ac:dyDescent="0.25">
      <c r="A154" s="1" t="s">
        <v>365</v>
      </c>
      <c r="B154" s="1" t="s">
        <v>269</v>
      </c>
      <c r="D154" s="1" t="s">
        <v>270</v>
      </c>
      <c r="E154" s="1" t="s">
        <v>270</v>
      </c>
      <c r="F154" s="17" t="s">
        <v>271</v>
      </c>
      <c r="G154" s="1" t="s">
        <v>142</v>
      </c>
    </row>
    <row r="155" spans="1:7" x14ac:dyDescent="0.25">
      <c r="A155" s="1" t="s">
        <v>366</v>
      </c>
      <c r="B155" s="1" t="s">
        <v>272</v>
      </c>
      <c r="D155" s="1" t="s">
        <v>273</v>
      </c>
      <c r="E155" s="1" t="s">
        <v>273</v>
      </c>
      <c r="F155" s="17" t="s">
        <v>274</v>
      </c>
      <c r="G155" s="1" t="s">
        <v>142</v>
      </c>
    </row>
    <row r="156" spans="1:7" x14ac:dyDescent="0.25">
      <c r="A156" s="1" t="s">
        <v>368</v>
      </c>
      <c r="B156" s="1" t="s">
        <v>287</v>
      </c>
      <c r="D156" s="1" t="s">
        <v>203</v>
      </c>
      <c r="E156" s="1" t="s">
        <v>203</v>
      </c>
      <c r="G156" s="1" t="s">
        <v>142</v>
      </c>
    </row>
    <row r="157" spans="1:7" x14ac:dyDescent="0.25">
      <c r="A157" s="1" t="s">
        <v>380</v>
      </c>
      <c r="B157" s="1" t="s">
        <v>288</v>
      </c>
      <c r="D157" s="1" t="s">
        <v>203</v>
      </c>
      <c r="E157" s="1" t="s">
        <v>203</v>
      </c>
      <c r="G157" s="1" t="s">
        <v>142</v>
      </c>
    </row>
    <row r="158" spans="1:7" x14ac:dyDescent="0.25">
      <c r="A158" s="1" t="s">
        <v>385</v>
      </c>
      <c r="B158" s="1" t="s">
        <v>461</v>
      </c>
      <c r="G158" s="1" t="s">
        <v>442</v>
      </c>
    </row>
    <row r="159" spans="1:7" x14ac:dyDescent="0.25">
      <c r="A159" s="1" t="s">
        <v>386</v>
      </c>
      <c r="B159" s="1" t="s">
        <v>462</v>
      </c>
      <c r="G159" s="1" t="s">
        <v>442</v>
      </c>
    </row>
    <row r="160" spans="1:7" x14ac:dyDescent="0.25">
      <c r="A160" s="1" t="s">
        <v>387</v>
      </c>
      <c r="B160" s="1" t="s">
        <v>463</v>
      </c>
      <c r="G160" s="1" t="s">
        <v>442</v>
      </c>
    </row>
    <row r="161" spans="1:7" x14ac:dyDescent="0.25">
      <c r="A161" s="1" t="s">
        <v>393</v>
      </c>
      <c r="B161" s="1" t="s">
        <v>534</v>
      </c>
      <c r="D161" s="1" t="s">
        <v>422</v>
      </c>
      <c r="E161" s="1" t="s">
        <v>422</v>
      </c>
      <c r="G161" s="1" t="s">
        <v>442</v>
      </c>
    </row>
    <row r="162" spans="1:7" x14ac:dyDescent="0.25">
      <c r="A162" s="1" t="s">
        <v>394</v>
      </c>
      <c r="B162" s="1" t="s">
        <v>464</v>
      </c>
      <c r="G162" s="1" t="s">
        <v>442</v>
      </c>
    </row>
    <row r="163" spans="1:7" x14ac:dyDescent="0.25">
      <c r="A163" s="1" t="s">
        <v>395</v>
      </c>
      <c r="B163" s="1" t="s">
        <v>532</v>
      </c>
    </row>
    <row r="164" spans="1:7" x14ac:dyDescent="0.25">
      <c r="A164" s="1" t="s">
        <v>396</v>
      </c>
      <c r="B164" s="1" t="s">
        <v>323</v>
      </c>
    </row>
    <row r="165" spans="1:7" x14ac:dyDescent="0.25">
      <c r="A165" s="1" t="s">
        <v>399</v>
      </c>
      <c r="B165" s="1" t="s">
        <v>465</v>
      </c>
    </row>
    <row r="166" spans="1:7" x14ac:dyDescent="0.25">
      <c r="A166" s="1" t="s">
        <v>400</v>
      </c>
      <c r="B166" s="1" t="s">
        <v>466</v>
      </c>
      <c r="G166" s="1" t="s">
        <v>442</v>
      </c>
    </row>
    <row r="167" spans="1:7" x14ac:dyDescent="0.25">
      <c r="A167" s="1" t="s">
        <v>401</v>
      </c>
      <c r="B167" s="1" t="s">
        <v>467</v>
      </c>
      <c r="G167" s="1" t="s">
        <v>442</v>
      </c>
    </row>
    <row r="168" spans="1:7" x14ac:dyDescent="0.25">
      <c r="A168" s="1" t="s">
        <v>402</v>
      </c>
      <c r="B168" s="1" t="s">
        <v>289</v>
      </c>
    </row>
    <row r="169" spans="1:7" x14ac:dyDescent="0.25">
      <c r="A169" s="1" t="s">
        <v>403</v>
      </c>
      <c r="B169" s="1" t="s">
        <v>290</v>
      </c>
    </row>
    <row r="170" spans="1:7" x14ac:dyDescent="0.25">
      <c r="A170" s="1" t="s">
        <v>404</v>
      </c>
      <c r="B170" s="1" t="s">
        <v>291</v>
      </c>
    </row>
    <row r="171" spans="1:7" x14ac:dyDescent="0.25">
      <c r="A171" s="1" t="s">
        <v>413</v>
      </c>
      <c r="B171" s="1" t="s">
        <v>292</v>
      </c>
    </row>
    <row r="172" spans="1:7" x14ac:dyDescent="0.25">
      <c r="A172" s="1" t="s">
        <v>414</v>
      </c>
      <c r="B172" s="1" t="s">
        <v>293</v>
      </c>
    </row>
    <row r="173" spans="1:7" x14ac:dyDescent="0.25">
      <c r="A173" s="1" t="s">
        <v>415</v>
      </c>
      <c r="B173" s="1" t="s">
        <v>294</v>
      </c>
    </row>
    <row r="174" spans="1:7" x14ac:dyDescent="0.25">
      <c r="A174" s="1" t="s">
        <v>416</v>
      </c>
      <c r="B174" s="1" t="s">
        <v>295</v>
      </c>
      <c r="G174" s="1" t="s">
        <v>442</v>
      </c>
    </row>
    <row r="175" spans="1:7" x14ac:dyDescent="0.25">
      <c r="A175" s="1" t="s">
        <v>417</v>
      </c>
      <c r="B175" s="1" t="s">
        <v>298</v>
      </c>
      <c r="G175" s="1" t="s">
        <v>442</v>
      </c>
    </row>
    <row r="176" spans="1:7" x14ac:dyDescent="0.25">
      <c r="A176" s="1" t="s">
        <v>489</v>
      </c>
      <c r="B176" s="1" t="s">
        <v>300</v>
      </c>
      <c r="G176" s="1" t="s">
        <v>442</v>
      </c>
    </row>
    <row r="177" spans="1:9" x14ac:dyDescent="0.25">
      <c r="A177" s="1" t="s">
        <v>490</v>
      </c>
      <c r="B177" s="1" t="s">
        <v>301</v>
      </c>
      <c r="G177" s="1" t="s">
        <v>442</v>
      </c>
    </row>
    <row r="178" spans="1:9" x14ac:dyDescent="0.25">
      <c r="A178" s="1" t="s">
        <v>491</v>
      </c>
      <c r="B178" s="1" t="s">
        <v>305</v>
      </c>
      <c r="D178" s="1" t="s">
        <v>138</v>
      </c>
      <c r="E178" s="1" t="s">
        <v>138</v>
      </c>
      <c r="F178" s="44" t="s">
        <v>307</v>
      </c>
      <c r="G178" s="1" t="s">
        <v>306</v>
      </c>
    </row>
    <row r="179" spans="1:9" x14ac:dyDescent="0.25">
      <c r="A179" s="1" t="s">
        <v>492</v>
      </c>
      <c r="B179" s="1" t="s">
        <v>314</v>
      </c>
      <c r="D179" s="1" t="s">
        <v>138</v>
      </c>
      <c r="E179" s="1" t="s">
        <v>138</v>
      </c>
      <c r="F179" s="44" t="s">
        <v>345</v>
      </c>
      <c r="G179" s="1" t="s">
        <v>24</v>
      </c>
    </row>
    <row r="180" spans="1:9" x14ac:dyDescent="0.25">
      <c r="A180" s="1" t="s">
        <v>493</v>
      </c>
      <c r="B180" s="1" t="s">
        <v>317</v>
      </c>
      <c r="D180" s="1" t="s">
        <v>138</v>
      </c>
      <c r="E180" s="1" t="s">
        <v>138</v>
      </c>
      <c r="F180" s="17" t="s">
        <v>319</v>
      </c>
      <c r="G180" s="1" t="s">
        <v>318</v>
      </c>
    </row>
    <row r="181" spans="1:9" x14ac:dyDescent="0.25">
      <c r="A181" s="1" t="s">
        <v>494</v>
      </c>
      <c r="B181" s="1" t="s">
        <v>321</v>
      </c>
      <c r="G181" s="1" t="s">
        <v>315</v>
      </c>
    </row>
    <row r="182" spans="1:9" x14ac:dyDescent="0.25">
      <c r="A182" s="1" t="s">
        <v>495</v>
      </c>
      <c r="B182" s="1" t="s">
        <v>474</v>
      </c>
      <c r="G182" s="1" t="s">
        <v>315</v>
      </c>
      <c r="I182" s="43"/>
    </row>
    <row r="183" spans="1:9" x14ac:dyDescent="0.25">
      <c r="A183" s="1" t="s">
        <v>496</v>
      </c>
      <c r="B183" s="1" t="s">
        <v>327</v>
      </c>
      <c r="D183" s="1" t="s">
        <v>138</v>
      </c>
      <c r="E183" s="1" t="s">
        <v>138</v>
      </c>
      <c r="F183" s="17" t="s">
        <v>328</v>
      </c>
      <c r="G183" s="1" t="s">
        <v>315</v>
      </c>
    </row>
    <row r="184" spans="1:9" x14ac:dyDescent="0.25">
      <c r="A184" s="1" t="s">
        <v>497</v>
      </c>
      <c r="B184" s="1" t="s">
        <v>343</v>
      </c>
      <c r="D184" s="1" t="s">
        <v>138</v>
      </c>
      <c r="E184" s="1" t="s">
        <v>138</v>
      </c>
      <c r="F184" s="44" t="s">
        <v>344</v>
      </c>
      <c r="G184" s="1" t="s">
        <v>337</v>
      </c>
    </row>
    <row r="185" spans="1:9" x14ac:dyDescent="0.25">
      <c r="A185" s="1" t="s">
        <v>498</v>
      </c>
      <c r="B185" s="1" t="s">
        <v>351</v>
      </c>
      <c r="G185" s="1" t="s">
        <v>442</v>
      </c>
      <c r="I185" s="42"/>
    </row>
    <row r="186" spans="1:9" x14ac:dyDescent="0.25">
      <c r="A186" s="1" t="s">
        <v>499</v>
      </c>
      <c r="B186" s="1" t="s">
        <v>376</v>
      </c>
      <c r="G186" s="1" t="s">
        <v>384</v>
      </c>
      <c r="I186" s="42"/>
    </row>
    <row r="187" spans="1:9" x14ac:dyDescent="0.25">
      <c r="A187" s="1" t="s">
        <v>500</v>
      </c>
      <c r="B187" s="1" t="s">
        <v>381</v>
      </c>
      <c r="G187" s="1" t="s">
        <v>315</v>
      </c>
    </row>
    <row r="188" spans="1:9" x14ac:dyDescent="0.25">
      <c r="A188" s="1" t="s">
        <v>501</v>
      </c>
      <c r="B188" s="1" t="s">
        <v>382</v>
      </c>
      <c r="G188" s="1" t="s">
        <v>383</v>
      </c>
    </row>
    <row r="189" spans="1:9" x14ac:dyDescent="0.25">
      <c r="A189" s="1" t="s">
        <v>535</v>
      </c>
      <c r="B189" s="1" t="s">
        <v>536</v>
      </c>
      <c r="G189" s="1" t="s">
        <v>383</v>
      </c>
    </row>
    <row r="190" spans="1:9" x14ac:dyDescent="0.25">
      <c r="A190" s="1" t="s">
        <v>597</v>
      </c>
      <c r="B190" s="1" t="s">
        <v>598</v>
      </c>
      <c r="D190" s="1" t="s">
        <v>553</v>
      </c>
      <c r="E190" s="1" t="s">
        <v>553</v>
      </c>
      <c r="G190" s="1" t="s">
        <v>384</v>
      </c>
    </row>
    <row r="1055" spans="11:11" x14ac:dyDescent="0.25">
      <c r="K1055">
        <v>1</v>
      </c>
    </row>
    <row r="1056" spans="11:11" x14ac:dyDescent="0.25">
      <c r="K1056">
        <v>2</v>
      </c>
    </row>
    <row r="1057" spans="4:11" x14ac:dyDescent="0.25">
      <c r="K1057">
        <v>1.5</v>
      </c>
    </row>
    <row r="1058" spans="4:11" x14ac:dyDescent="0.25">
      <c r="K1058">
        <v>3</v>
      </c>
    </row>
    <row r="1059" spans="4:11" x14ac:dyDescent="0.25">
      <c r="K1059">
        <v>10</v>
      </c>
    </row>
    <row r="1060" spans="4:11" x14ac:dyDescent="0.25">
      <c r="D1060" s="33">
        <v>44058</v>
      </c>
      <c r="K1060">
        <v>3</v>
      </c>
    </row>
    <row r="1061" spans="4:11" x14ac:dyDescent="0.25">
      <c r="D1061" s="33">
        <v>44058</v>
      </c>
      <c r="K1061">
        <v>10</v>
      </c>
    </row>
    <row r="1062" spans="4:11" x14ac:dyDescent="0.25">
      <c r="D1062" s="33">
        <v>44058</v>
      </c>
      <c r="K1062">
        <v>2</v>
      </c>
    </row>
    <row r="1063" spans="4:11" x14ac:dyDescent="0.25">
      <c r="D1063" s="33">
        <v>44058</v>
      </c>
      <c r="K1063">
        <v>43</v>
      </c>
    </row>
    <row r="1064" spans="4:11" x14ac:dyDescent="0.25">
      <c r="D1064" s="33">
        <v>44058</v>
      </c>
      <c r="K1064">
        <v>20</v>
      </c>
    </row>
    <row r="1065" spans="4:11" x14ac:dyDescent="0.25">
      <c r="D1065" s="33">
        <v>44058</v>
      </c>
      <c r="K1065">
        <v>4</v>
      </c>
    </row>
    <row r="1066" spans="4:11" x14ac:dyDescent="0.25">
      <c r="D1066" s="33">
        <v>44058</v>
      </c>
      <c r="K1066">
        <v>1</v>
      </c>
    </row>
    <row r="1067" spans="4:11" x14ac:dyDescent="0.25">
      <c r="D1067" s="33">
        <v>44058</v>
      </c>
    </row>
    <row r="1068" spans="4:11" x14ac:dyDescent="0.25">
      <c r="D1068" s="33">
        <v>44060</v>
      </c>
      <c r="K1068">
        <v>2</v>
      </c>
    </row>
    <row r="1069" spans="4:11" x14ac:dyDescent="0.25">
      <c r="D1069" s="33">
        <v>44060</v>
      </c>
      <c r="K1069">
        <v>6</v>
      </c>
    </row>
    <row r="1070" spans="4:11" x14ac:dyDescent="0.25">
      <c r="D1070" s="33">
        <v>44060</v>
      </c>
      <c r="K1070">
        <v>4.5</v>
      </c>
    </row>
    <row r="1071" spans="4:11" x14ac:dyDescent="0.25">
      <c r="D1071" s="33">
        <v>44060</v>
      </c>
      <c r="K1071">
        <v>30</v>
      </c>
    </row>
    <row r="1072" spans="4:11" x14ac:dyDescent="0.25">
      <c r="D1072" s="33">
        <v>44060</v>
      </c>
      <c r="K1072">
        <v>30</v>
      </c>
    </row>
    <row r="1073" spans="4:11" x14ac:dyDescent="0.25">
      <c r="D1073" s="33">
        <v>44060</v>
      </c>
      <c r="K1073">
        <v>1.5</v>
      </c>
    </row>
    <row r="1074" spans="4:11" x14ac:dyDescent="0.25">
      <c r="D1074" s="33">
        <v>44060</v>
      </c>
      <c r="K1074">
        <v>10</v>
      </c>
    </row>
    <row r="1075" spans="4:11" x14ac:dyDescent="0.25">
      <c r="D1075" s="33">
        <v>44060</v>
      </c>
      <c r="K1075">
        <v>4</v>
      </c>
    </row>
    <row r="1076" spans="4:11" x14ac:dyDescent="0.25">
      <c r="D1076" s="33">
        <v>44060</v>
      </c>
      <c r="K1076">
        <v>3</v>
      </c>
    </row>
    <row r="1077" spans="4:11" x14ac:dyDescent="0.25">
      <c r="D1077" s="33">
        <v>44061</v>
      </c>
      <c r="K1077">
        <v>2.5</v>
      </c>
    </row>
    <row r="1078" spans="4:11" x14ac:dyDescent="0.25">
      <c r="D1078" s="33">
        <v>44061</v>
      </c>
      <c r="K1078">
        <v>5</v>
      </c>
    </row>
    <row r="1079" spans="4:11" x14ac:dyDescent="0.25">
      <c r="D1079" s="33">
        <v>44061</v>
      </c>
      <c r="K1079">
        <v>5</v>
      </c>
    </row>
    <row r="1080" spans="4:11" x14ac:dyDescent="0.25">
      <c r="D1080" s="33">
        <v>44061</v>
      </c>
      <c r="K1080">
        <v>1</v>
      </c>
    </row>
  </sheetData>
  <autoFilter ref="A1:M190"/>
  <pageMargins left="0.7" right="0.7" top="0.75" bottom="0.75" header="0.3" footer="0.3"/>
  <pageSetup paperSize="261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K14" sqref="K14"/>
    </sheetView>
  </sheetViews>
  <sheetFormatPr defaultRowHeight="15" x14ac:dyDescent="0.25"/>
  <cols>
    <col min="2" max="2" width="10.7109375" bestFit="1" customWidth="1"/>
    <col min="3" max="3" width="10.5703125" bestFit="1" customWidth="1"/>
  </cols>
  <sheetData>
    <row r="2" spans="2:3" x14ac:dyDescent="0.25">
      <c r="B2" t="s">
        <v>593</v>
      </c>
      <c r="C2" s="48">
        <v>23184.14</v>
      </c>
    </row>
    <row r="3" spans="2:3" x14ac:dyDescent="0.25">
      <c r="B3" t="s">
        <v>594</v>
      </c>
      <c r="C3" s="48">
        <v>216.57</v>
      </c>
    </row>
    <row r="4" spans="2:3" x14ac:dyDescent="0.25">
      <c r="B4" t="s">
        <v>595</v>
      </c>
      <c r="C4" s="48">
        <v>21.38</v>
      </c>
    </row>
    <row r="5" spans="2:3" x14ac:dyDescent="0.25">
      <c r="B5" t="s">
        <v>596</v>
      </c>
      <c r="C5" s="48">
        <v>1084.3800000000001</v>
      </c>
    </row>
    <row r="6" spans="2:3" x14ac:dyDescent="0.25">
      <c r="B6" t="s">
        <v>596</v>
      </c>
      <c r="C6" s="48">
        <v>1084.3800000000001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I16" sqref="I16"/>
    </sheetView>
  </sheetViews>
  <sheetFormatPr defaultRowHeight="15" x14ac:dyDescent="0.25"/>
  <cols>
    <col min="1" max="1" width="33" customWidth="1"/>
  </cols>
  <sheetData>
    <row r="1" spans="1:4" x14ac:dyDescent="0.25">
      <c r="C1">
        <v>20.2</v>
      </c>
      <c r="D1" t="s">
        <v>362</v>
      </c>
    </row>
    <row r="2" spans="1:4" x14ac:dyDescent="0.25">
      <c r="A2" s="23" t="s">
        <v>359</v>
      </c>
      <c r="B2" s="23" t="s">
        <v>360</v>
      </c>
      <c r="C2" s="27"/>
      <c r="D2" s="27"/>
    </row>
    <row r="3" spans="1:4" x14ac:dyDescent="0.25">
      <c r="A3" s="24" t="s">
        <v>143</v>
      </c>
      <c r="B3" s="29">
        <v>1182</v>
      </c>
      <c r="C3" s="27"/>
      <c r="D3" s="27">
        <v>1170</v>
      </c>
    </row>
    <row r="4" spans="1:4" x14ac:dyDescent="0.25">
      <c r="A4" s="24" t="s">
        <v>152</v>
      </c>
      <c r="B4" s="29">
        <v>563</v>
      </c>
      <c r="C4" s="27"/>
      <c r="D4" s="27">
        <v>563</v>
      </c>
    </row>
    <row r="5" spans="1:4" x14ac:dyDescent="0.25">
      <c r="A5" s="24" t="s">
        <v>156</v>
      </c>
      <c r="B5" s="29">
        <v>706</v>
      </c>
      <c r="C5" s="27"/>
      <c r="D5" s="27">
        <v>646</v>
      </c>
    </row>
    <row r="6" spans="1:4" x14ac:dyDescent="0.25">
      <c r="A6" s="24" t="s">
        <v>151</v>
      </c>
      <c r="B6" s="29">
        <v>28</v>
      </c>
      <c r="C6" s="27"/>
      <c r="D6" s="27">
        <v>84</v>
      </c>
    </row>
    <row r="7" spans="1:4" x14ac:dyDescent="0.25">
      <c r="A7" s="24" t="s">
        <v>157</v>
      </c>
      <c r="B7" s="29">
        <v>222</v>
      </c>
      <c r="C7" s="27"/>
      <c r="D7" s="27">
        <v>24</v>
      </c>
    </row>
    <row r="8" spans="1:4" x14ac:dyDescent="0.25">
      <c r="A8" s="24" t="s">
        <v>158</v>
      </c>
      <c r="B8" s="29">
        <v>58</v>
      </c>
      <c r="C8" s="27"/>
      <c r="D8" s="27">
        <v>58</v>
      </c>
    </row>
    <row r="9" spans="1:4" x14ac:dyDescent="0.25">
      <c r="A9" s="24" t="s">
        <v>333</v>
      </c>
      <c r="B9" s="29">
        <v>0</v>
      </c>
      <c r="C9" s="27">
        <v>0</v>
      </c>
      <c r="D9" s="27">
        <v>0</v>
      </c>
    </row>
    <row r="10" spans="1:4" x14ac:dyDescent="0.25">
      <c r="A10" s="24" t="s">
        <v>335</v>
      </c>
      <c r="B10" s="29">
        <v>156</v>
      </c>
      <c r="C10" s="27" t="s">
        <v>361</v>
      </c>
      <c r="D10" s="27"/>
    </row>
    <row r="11" spans="1:4" x14ac:dyDescent="0.25">
      <c r="A11" s="24" t="s">
        <v>303</v>
      </c>
      <c r="B11" s="29">
        <v>48</v>
      </c>
      <c r="C11" s="27"/>
      <c r="D11" s="27">
        <v>48</v>
      </c>
    </row>
    <row r="12" spans="1:4" x14ac:dyDescent="0.25">
      <c r="A12" s="24" t="s">
        <v>155</v>
      </c>
      <c r="B12" s="29">
        <v>0</v>
      </c>
      <c r="C12" s="27"/>
      <c r="D12" s="27">
        <v>0</v>
      </c>
    </row>
    <row r="13" spans="1:4" x14ac:dyDescent="0.25">
      <c r="A13" s="23" t="s">
        <v>358</v>
      </c>
      <c r="B13" s="30"/>
      <c r="C13" s="27"/>
      <c r="D13" s="27"/>
    </row>
    <row r="14" spans="1:4" x14ac:dyDescent="0.25">
      <c r="A14" s="24" t="s">
        <v>150</v>
      </c>
      <c r="B14" s="29">
        <v>30</v>
      </c>
      <c r="C14" s="27"/>
      <c r="D14" s="27">
        <v>30</v>
      </c>
    </row>
    <row r="15" spans="1:4" x14ac:dyDescent="0.25">
      <c r="A15" s="24" t="s">
        <v>148</v>
      </c>
      <c r="B15" s="29">
        <v>325</v>
      </c>
      <c r="C15" s="27"/>
      <c r="D15" s="27">
        <v>325</v>
      </c>
    </row>
    <row r="16" spans="1:4" x14ac:dyDescent="0.25">
      <c r="A16" s="24" t="s">
        <v>149</v>
      </c>
      <c r="B16" s="29">
        <v>180</v>
      </c>
      <c r="C16" s="27"/>
      <c r="D16" s="27">
        <v>180</v>
      </c>
    </row>
    <row r="17" spans="1:4" x14ac:dyDescent="0.25">
      <c r="A17" s="24" t="s">
        <v>147</v>
      </c>
      <c r="B17" s="29">
        <v>48</v>
      </c>
      <c r="C17" s="27"/>
      <c r="D17" s="27">
        <v>48</v>
      </c>
    </row>
    <row r="18" spans="1:4" x14ac:dyDescent="0.25">
      <c r="A18" s="24" t="s">
        <v>144</v>
      </c>
      <c r="B18" s="29">
        <v>216</v>
      </c>
      <c r="C18" s="27"/>
      <c r="D18" s="27">
        <v>216</v>
      </c>
    </row>
    <row r="19" spans="1:4" x14ac:dyDescent="0.25">
      <c r="A19" s="24" t="s">
        <v>145</v>
      </c>
      <c r="B19" s="29">
        <v>6</v>
      </c>
      <c r="C19" s="27"/>
      <c r="D19" s="27">
        <v>6</v>
      </c>
    </row>
    <row r="20" spans="1:4" x14ac:dyDescent="0.25">
      <c r="A20" s="24" t="s">
        <v>159</v>
      </c>
      <c r="B20" s="29">
        <v>41</v>
      </c>
      <c r="C20" s="27"/>
      <c r="D20" s="27">
        <v>41</v>
      </c>
    </row>
    <row r="21" spans="1:4" x14ac:dyDescent="0.25">
      <c r="A21" s="24" t="s">
        <v>146</v>
      </c>
      <c r="B21" s="29">
        <v>36</v>
      </c>
      <c r="C21" s="27">
        <v>84</v>
      </c>
      <c r="D21" s="27">
        <v>84</v>
      </c>
    </row>
    <row r="22" spans="1:4" x14ac:dyDescent="0.25">
      <c r="A22" s="24" t="s">
        <v>349</v>
      </c>
      <c r="B22" s="29">
        <v>84</v>
      </c>
      <c r="C22" s="27">
        <v>0</v>
      </c>
      <c r="D22" s="27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Inventory</vt:lpstr>
      <vt:lpstr>Order</vt:lpstr>
      <vt:lpstr>Receive</vt:lpstr>
      <vt:lpstr>Delivery</vt:lpstr>
      <vt:lpstr>List</vt:lpstr>
      <vt:lpstr>Config</vt:lpstr>
      <vt:lpstr>Exchange rate</vt:lpstr>
      <vt:lpstr>Nozzle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2020-09-16T06:18:45Z</cp:lastPrinted>
  <dcterms:created xsi:type="dcterms:W3CDTF">2019-06-28T06:53:13Z</dcterms:created>
  <dcterms:modified xsi:type="dcterms:W3CDTF">2021-06-19T13:30:12Z</dcterms:modified>
</cp:coreProperties>
</file>