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NT HIEP\Working-Hiep\Report\WHC-FINANCE_REPORT\202111\"/>
    </mc:Choice>
  </mc:AlternateContent>
  <bookViews>
    <workbookView xWindow="0" yWindow="0" windowWidth="28800" windowHeight="12435" tabRatio="864" firstSheet="9" activeTab="29"/>
  </bookViews>
  <sheets>
    <sheet name="1" sheetId="1" r:id="rId1"/>
    <sheet name="2" sheetId="2" r:id="rId2"/>
    <sheet name="3" sheetId="3" r:id="rId3"/>
    <sheet name="4" sheetId="4" r:id="rId4"/>
    <sheet name="5" sheetId="17" r:id="rId5"/>
    <sheet name="6" sheetId="18" r:id="rId6"/>
    <sheet name="7" sheetId="48" r:id="rId7"/>
    <sheet name="8" sheetId="49" r:id="rId8"/>
    <sheet name="9" sheetId="50" r:id="rId9"/>
    <sheet name="10" sheetId="52" r:id="rId10"/>
    <sheet name="11" sheetId="53" r:id="rId11"/>
    <sheet name="12" sheetId="55" r:id="rId12"/>
    <sheet name="13" sheetId="56" r:id="rId13"/>
    <sheet name="14" sheetId="57" r:id="rId14"/>
    <sheet name="15" sheetId="58" r:id="rId15"/>
    <sheet name="16" sheetId="59" r:id="rId16"/>
    <sheet name="17" sheetId="60" r:id="rId17"/>
    <sheet name="18" sheetId="61" r:id="rId18"/>
    <sheet name="19" sheetId="62" r:id="rId19"/>
    <sheet name="20" sheetId="63" r:id="rId20"/>
    <sheet name="21" sheetId="64" r:id="rId21"/>
    <sheet name="22" sheetId="65" r:id="rId22"/>
    <sheet name="23" sheetId="66" r:id="rId23"/>
    <sheet name="24" sheetId="67" r:id="rId24"/>
    <sheet name="25" sheetId="68" r:id="rId25"/>
    <sheet name="26" sheetId="69" r:id="rId26"/>
    <sheet name="27" sheetId="70" r:id="rId27"/>
    <sheet name="28" sheetId="71" r:id="rId28"/>
    <sheet name="29" sheetId="72" r:id="rId29"/>
    <sheet name="30" sheetId="73" r:id="rId30"/>
    <sheet name="31" sheetId="76" state="hidden" r:id="rId31"/>
    <sheet name="Cash" sheetId="78" r:id="rId32"/>
    <sheet name="SHB373" sheetId="86" r:id="rId33"/>
    <sheet name="SHB988" sheetId="87" r:id="rId34"/>
    <sheet name="SHB398" sheetId="88" r:id="rId35"/>
    <sheet name="KEB" sheetId="85" r:id="rId36"/>
    <sheet name="Vietcombank" sheetId="84" r:id="rId37"/>
    <sheet name="Woori525" sheetId="91" r:id="rId38"/>
    <sheet name="Woori517" sheetId="92" r:id="rId39"/>
    <sheet name="PG bank" sheetId="83" r:id="rId40"/>
  </sheets>
  <definedNames>
    <definedName name="_xlnm._FilterDatabase" localSheetId="39" hidden="1">'PG bank'!$A$4:$G$11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73" l="1"/>
  <c r="I34" i="73"/>
  <c r="I32" i="73"/>
  <c r="I30" i="73"/>
  <c r="I23" i="73"/>
  <c r="I20" i="73"/>
  <c r="I19" i="73"/>
  <c r="I18" i="73"/>
  <c r="G201" i="72" l="1"/>
  <c r="G193" i="72" l="1"/>
  <c r="G194" i="72"/>
  <c r="I22" i="71" l="1"/>
  <c r="I19" i="69" l="1"/>
  <c r="I18" i="69"/>
  <c r="I40" i="69"/>
  <c r="I36" i="69"/>
  <c r="I34" i="69"/>
  <c r="I32" i="69"/>
  <c r="I30" i="69"/>
  <c r="I23" i="68" l="1"/>
  <c r="I40" i="68"/>
  <c r="I36" i="68"/>
  <c r="I34" i="68"/>
  <c r="I32" i="68"/>
  <c r="I30" i="68"/>
  <c r="I20" i="68"/>
  <c r="I19" i="68"/>
  <c r="I18" i="68"/>
  <c r="C71" i="86" l="1"/>
  <c r="D51" i="1" l="1"/>
  <c r="G58" i="76" l="1"/>
  <c r="D58" i="76"/>
  <c r="E57" i="76"/>
  <c r="E58" i="76" s="1"/>
  <c r="D57" i="76"/>
  <c r="F56" i="76"/>
  <c r="F55" i="76"/>
  <c r="G58" i="73"/>
  <c r="E58" i="73"/>
  <c r="E57" i="73"/>
  <c r="D57" i="73"/>
  <c r="F57" i="73" s="1"/>
  <c r="F56" i="73"/>
  <c r="F58" i="73" s="1"/>
  <c r="F55" i="73"/>
  <c r="G58" i="72"/>
  <c r="E57" i="72"/>
  <c r="E58" i="72" s="1"/>
  <c r="D57" i="72"/>
  <c r="D58" i="72" s="1"/>
  <c r="F56" i="72"/>
  <c r="F55" i="72"/>
  <c r="G58" i="71"/>
  <c r="E58" i="71"/>
  <c r="E57" i="71"/>
  <c r="D57" i="71"/>
  <c r="F57" i="71" s="1"/>
  <c r="F56" i="71"/>
  <c r="F55" i="71"/>
  <c r="G58" i="70"/>
  <c r="E57" i="70"/>
  <c r="E58" i="70" s="1"/>
  <c r="D57" i="70"/>
  <c r="D58" i="70" s="1"/>
  <c r="F56" i="70"/>
  <c r="F55" i="70"/>
  <c r="G58" i="69"/>
  <c r="D58" i="69"/>
  <c r="E57" i="69"/>
  <c r="E58" i="69" s="1"/>
  <c r="D57" i="69"/>
  <c r="F56" i="69"/>
  <c r="F55" i="69"/>
  <c r="G58" i="68"/>
  <c r="D58" i="68"/>
  <c r="E57" i="68"/>
  <c r="E58" i="68" s="1"/>
  <c r="D57" i="68"/>
  <c r="F56" i="68"/>
  <c r="F55" i="68"/>
  <c r="G58" i="67"/>
  <c r="E57" i="67"/>
  <c r="E58" i="67" s="1"/>
  <c r="D57" i="67"/>
  <c r="D58" i="67" s="1"/>
  <c r="F56" i="67"/>
  <c r="F55" i="67"/>
  <c r="G58" i="66"/>
  <c r="E58" i="66"/>
  <c r="E57" i="66"/>
  <c r="D57" i="66"/>
  <c r="F57" i="66" s="1"/>
  <c r="F56" i="66"/>
  <c r="F58" i="66" s="1"/>
  <c r="F55" i="66"/>
  <c r="G58" i="65"/>
  <c r="D58" i="65"/>
  <c r="E57" i="65"/>
  <c r="E58" i="65" s="1"/>
  <c r="D57" i="65"/>
  <c r="F56" i="65"/>
  <c r="F55" i="65"/>
  <c r="G58" i="64"/>
  <c r="E57" i="64"/>
  <c r="E58" i="64" s="1"/>
  <c r="D57" i="64"/>
  <c r="F57" i="64" s="1"/>
  <c r="F56" i="64"/>
  <c r="F55" i="64"/>
  <c r="G58" i="63"/>
  <c r="E57" i="63"/>
  <c r="D57" i="63"/>
  <c r="D58" i="63" s="1"/>
  <c r="F56" i="63"/>
  <c r="F55" i="63"/>
  <c r="G58" i="62"/>
  <c r="E57" i="62"/>
  <c r="E58" i="62" s="1"/>
  <c r="D57" i="62"/>
  <c r="F57" i="62" s="1"/>
  <c r="F56" i="62"/>
  <c r="F55" i="62"/>
  <c r="G58" i="61"/>
  <c r="E58" i="61"/>
  <c r="E57" i="61"/>
  <c r="D57" i="61"/>
  <c r="F57" i="61" s="1"/>
  <c r="F56" i="61"/>
  <c r="F55" i="61"/>
  <c r="G58" i="60"/>
  <c r="E58" i="60"/>
  <c r="D58" i="60"/>
  <c r="E57" i="60"/>
  <c r="D57" i="60"/>
  <c r="F57" i="60" s="1"/>
  <c r="F56" i="60"/>
  <c r="F58" i="60" s="1"/>
  <c r="F55" i="60"/>
  <c r="G58" i="59"/>
  <c r="D58" i="59"/>
  <c r="E57" i="59"/>
  <c r="E58" i="59" s="1"/>
  <c r="D57" i="59"/>
  <c r="F56" i="59"/>
  <c r="F55" i="59"/>
  <c r="G58" i="58"/>
  <c r="E57" i="58"/>
  <c r="E58" i="58" s="1"/>
  <c r="D57" i="58"/>
  <c r="F57" i="58" s="1"/>
  <c r="F56" i="58"/>
  <c r="F55" i="58"/>
  <c r="G58" i="57"/>
  <c r="E57" i="57"/>
  <c r="E58" i="57" s="1"/>
  <c r="D57" i="57"/>
  <c r="D58" i="57" s="1"/>
  <c r="F56" i="57"/>
  <c r="F55" i="57"/>
  <c r="G58" i="56"/>
  <c r="E57" i="56"/>
  <c r="E58" i="56" s="1"/>
  <c r="D57" i="56"/>
  <c r="D58" i="56" s="1"/>
  <c r="F56" i="56"/>
  <c r="F55" i="56"/>
  <c r="G58" i="55"/>
  <c r="D58" i="55"/>
  <c r="E57" i="55"/>
  <c r="E58" i="55" s="1"/>
  <c r="D57" i="55"/>
  <c r="F56" i="55"/>
  <c r="F55" i="55"/>
  <c r="G58" i="53"/>
  <c r="E57" i="53"/>
  <c r="E58" i="53" s="1"/>
  <c r="D57" i="53"/>
  <c r="D58" i="53" s="1"/>
  <c r="F56" i="53"/>
  <c r="F55" i="53"/>
  <c r="G58" i="52"/>
  <c r="E58" i="52"/>
  <c r="D58" i="52"/>
  <c r="E57" i="52"/>
  <c r="D57" i="52"/>
  <c r="F57" i="52" s="1"/>
  <c r="F56" i="52"/>
  <c r="F58" i="52" s="1"/>
  <c r="F55" i="52"/>
  <c r="G58" i="50"/>
  <c r="E57" i="50"/>
  <c r="E58" i="50" s="1"/>
  <c r="D57" i="50"/>
  <c r="D58" i="50" s="1"/>
  <c r="F56" i="50"/>
  <c r="F55" i="50"/>
  <c r="G58" i="49"/>
  <c r="D58" i="49"/>
  <c r="E57" i="49"/>
  <c r="E58" i="49" s="1"/>
  <c r="D57" i="49"/>
  <c r="F57" i="49" s="1"/>
  <c r="F56" i="49"/>
  <c r="F55" i="49"/>
  <c r="G58" i="48"/>
  <c r="E57" i="48"/>
  <c r="E58" i="48" s="1"/>
  <c r="D57" i="48"/>
  <c r="D58" i="48" s="1"/>
  <c r="F56" i="48"/>
  <c r="F55" i="48"/>
  <c r="G58" i="18"/>
  <c r="E57" i="18"/>
  <c r="E58" i="18" s="1"/>
  <c r="D57" i="18"/>
  <c r="D58" i="18" s="1"/>
  <c r="F56" i="18"/>
  <c r="F55" i="18"/>
  <c r="G58" i="17"/>
  <c r="E57" i="17"/>
  <c r="E58" i="17" s="1"/>
  <c r="D57" i="17"/>
  <c r="D58" i="17" s="1"/>
  <c r="F56" i="17"/>
  <c r="F55" i="17"/>
  <c r="G58" i="4"/>
  <c r="E57" i="4"/>
  <c r="E58" i="4" s="1"/>
  <c r="D57" i="4"/>
  <c r="D58" i="4" s="1"/>
  <c r="F56" i="4"/>
  <c r="F55" i="4"/>
  <c r="G58" i="3"/>
  <c r="E57" i="3"/>
  <c r="E58" i="3" s="1"/>
  <c r="D57" i="3"/>
  <c r="F57" i="3" s="1"/>
  <c r="F56" i="3"/>
  <c r="F58" i="3" s="1"/>
  <c r="F55" i="3"/>
  <c r="G58" i="2"/>
  <c r="E57" i="2"/>
  <c r="E58" i="2" s="1"/>
  <c r="D57" i="2"/>
  <c r="D58" i="2" s="1"/>
  <c r="F56" i="2"/>
  <c r="F55" i="2"/>
  <c r="F57" i="72" l="1"/>
  <c r="F57" i="59"/>
  <c r="F58" i="59" s="1"/>
  <c r="D58" i="61"/>
  <c r="F58" i="61"/>
  <c r="D58" i="71"/>
  <c r="D58" i="64"/>
  <c r="F58" i="71"/>
  <c r="D58" i="62"/>
  <c r="F58" i="64"/>
  <c r="F57" i="65"/>
  <c r="F58" i="65" s="1"/>
  <c r="D58" i="66"/>
  <c r="D58" i="73"/>
  <c r="F57" i="63"/>
  <c r="F58" i="63" s="1"/>
  <c r="D58" i="58"/>
  <c r="D58" i="3"/>
  <c r="F57" i="76"/>
  <c r="F58" i="76" s="1"/>
  <c r="F58" i="72"/>
  <c r="F57" i="70"/>
  <c r="F58" i="70" s="1"/>
  <c r="F57" i="69"/>
  <c r="F58" i="69" s="1"/>
  <c r="F57" i="68"/>
  <c r="F58" i="68" s="1"/>
  <c r="F57" i="67"/>
  <c r="F58" i="67" s="1"/>
  <c r="E58" i="63"/>
  <c r="F58" i="62"/>
  <c r="F58" i="58"/>
  <c r="F57" i="57"/>
  <c r="F58" i="57" s="1"/>
  <c r="F57" i="56"/>
  <c r="F58" i="56" s="1"/>
  <c r="F57" i="55"/>
  <c r="F58" i="55" s="1"/>
  <c r="F57" i="53"/>
  <c r="F58" i="53" s="1"/>
  <c r="F57" i="50"/>
  <c r="F58" i="50" s="1"/>
  <c r="F58" i="49"/>
  <c r="F57" i="48"/>
  <c r="F58" i="48" s="1"/>
  <c r="F57" i="18"/>
  <c r="F58" i="18" s="1"/>
  <c r="F57" i="17"/>
  <c r="F58" i="17" s="1"/>
  <c r="F57" i="4"/>
  <c r="F58" i="4" s="1"/>
  <c r="F57" i="2"/>
  <c r="F58" i="2" s="1"/>
  <c r="E14" i="71"/>
  <c r="E24" i="71"/>
  <c r="G58" i="1" l="1"/>
  <c r="E57" i="1"/>
  <c r="E58" i="1" s="1"/>
  <c r="D57" i="1"/>
  <c r="D58" i="1" s="1"/>
  <c r="F56" i="1"/>
  <c r="F55" i="1"/>
  <c r="F57" i="1" l="1"/>
  <c r="F58" i="1" s="1"/>
  <c r="I103" i="68" l="1"/>
  <c r="G82" i="69" l="1"/>
  <c r="E24" i="49" l="1"/>
  <c r="G90" i="73" l="1"/>
  <c r="G115" i="62" l="1"/>
  <c r="D51" i="3" l="1"/>
  <c r="D44" i="1" l="1"/>
  <c r="E14" i="69" l="1"/>
  <c r="E24" i="69"/>
  <c r="G29" i="1"/>
  <c r="G30" i="1"/>
  <c r="I30" i="1" s="1"/>
  <c r="G31" i="1"/>
  <c r="G32" i="1"/>
  <c r="I32" i="1" s="1"/>
  <c r="G34" i="1"/>
  <c r="I34" i="1" s="1"/>
  <c r="G35" i="1"/>
  <c r="G36" i="1"/>
  <c r="I36" i="1" s="1"/>
  <c r="G37" i="1"/>
  <c r="G38" i="1"/>
  <c r="G39" i="1"/>
  <c r="G40" i="1"/>
  <c r="I40" i="1" s="1"/>
  <c r="G41" i="1"/>
  <c r="G42" i="1"/>
  <c r="D24" i="1"/>
  <c r="G43" i="1" l="1"/>
  <c r="G44" i="1"/>
  <c r="F24" i="52" l="1"/>
  <c r="G123" i="52"/>
  <c r="G132" i="52" s="1"/>
  <c r="G122" i="52"/>
  <c r="I122" i="52" l="1"/>
  <c r="F31" i="78" l="1"/>
  <c r="F32" i="78" s="1"/>
  <c r="E31" i="78"/>
  <c r="D31" i="78"/>
  <c r="F9" i="78"/>
  <c r="F10" i="78" s="1"/>
  <c r="F11" i="78" s="1"/>
  <c r="F12" i="78" s="1"/>
  <c r="F13" i="78" s="1"/>
  <c r="F14" i="78" s="1"/>
  <c r="F15" i="78" s="1"/>
  <c r="F16" i="78" s="1"/>
  <c r="F17" i="78" s="1"/>
  <c r="F18" i="78" s="1"/>
  <c r="F19" i="78" s="1"/>
  <c r="F20" i="78" s="1"/>
  <c r="F21" i="78" s="1"/>
  <c r="F22" i="78" s="1"/>
  <c r="F23" i="78" s="1"/>
  <c r="F24" i="78" s="1"/>
  <c r="F25" i="78" s="1"/>
  <c r="F26" i="78" s="1"/>
  <c r="F27" i="78" s="1"/>
  <c r="F28" i="78" s="1"/>
  <c r="F29" i="78" s="1"/>
  <c r="F30" i="78" s="1"/>
  <c r="F8" i="78"/>
  <c r="G84" i="76"/>
  <c r="F84" i="76"/>
  <c r="G83" i="76"/>
  <c r="F83" i="76"/>
  <c r="G76" i="76"/>
  <c r="F76" i="76"/>
  <c r="G75" i="76"/>
  <c r="F75" i="76"/>
  <c r="G66" i="76"/>
  <c r="G51" i="76"/>
  <c r="F51" i="76"/>
  <c r="E51" i="76"/>
  <c r="D51" i="76"/>
  <c r="F44" i="76"/>
  <c r="E44" i="76"/>
  <c r="F43" i="76"/>
  <c r="E43" i="76"/>
  <c r="D33" i="76"/>
  <c r="F24" i="76"/>
  <c r="E24" i="76"/>
  <c r="F14" i="76"/>
  <c r="E14" i="76"/>
  <c r="G91" i="73"/>
  <c r="F91" i="73"/>
  <c r="F90" i="73"/>
  <c r="G80" i="73"/>
  <c r="F80" i="73"/>
  <c r="G79" i="73"/>
  <c r="F79" i="73"/>
  <c r="G66" i="73"/>
  <c r="G51" i="73"/>
  <c r="F51" i="73"/>
  <c r="E51" i="73"/>
  <c r="D51" i="73"/>
  <c r="F44" i="73"/>
  <c r="E44" i="73"/>
  <c r="F43" i="73"/>
  <c r="E43" i="73"/>
  <c r="D33" i="73"/>
  <c r="F24" i="73"/>
  <c r="I90" i="73" s="1"/>
  <c r="E24" i="73"/>
  <c r="F14" i="73"/>
  <c r="E14" i="73"/>
  <c r="F194" i="72"/>
  <c r="F193" i="72"/>
  <c r="G77" i="72"/>
  <c r="F77" i="72"/>
  <c r="G76" i="72"/>
  <c r="F76" i="72"/>
  <c r="G66" i="72"/>
  <c r="G51" i="72"/>
  <c r="F51" i="72"/>
  <c r="E51" i="72"/>
  <c r="D51" i="72"/>
  <c r="F44" i="72"/>
  <c r="E44" i="72"/>
  <c r="F43" i="72"/>
  <c r="E43" i="72"/>
  <c r="D33" i="72"/>
  <c r="F24" i="72"/>
  <c r="E24" i="72"/>
  <c r="F14" i="72"/>
  <c r="E14" i="72"/>
  <c r="G83" i="71"/>
  <c r="F83" i="71"/>
  <c r="G82" i="71"/>
  <c r="F82" i="71"/>
  <c r="G75" i="71"/>
  <c r="F75" i="71"/>
  <c r="G74" i="71"/>
  <c r="F74" i="71"/>
  <c r="G66" i="71"/>
  <c r="G51" i="71"/>
  <c r="F51" i="71"/>
  <c r="E51" i="71"/>
  <c r="D51" i="71"/>
  <c r="F44" i="71"/>
  <c r="E44" i="71"/>
  <c r="F43" i="71"/>
  <c r="E43" i="71"/>
  <c r="D33" i="71"/>
  <c r="F24" i="71"/>
  <c r="F14" i="71"/>
  <c r="G83" i="70"/>
  <c r="F83" i="70"/>
  <c r="G82" i="70"/>
  <c r="F82" i="70"/>
  <c r="G75" i="70"/>
  <c r="F75" i="70"/>
  <c r="G74" i="70"/>
  <c r="F74" i="70"/>
  <c r="G66" i="70"/>
  <c r="G51" i="70"/>
  <c r="F51" i="70"/>
  <c r="E51" i="70"/>
  <c r="D51" i="70"/>
  <c r="F44" i="70"/>
  <c r="E44" i="70"/>
  <c r="F43" i="70"/>
  <c r="E43" i="70"/>
  <c r="D33" i="70"/>
  <c r="F24" i="70"/>
  <c r="E24" i="70"/>
  <c r="F14" i="70"/>
  <c r="E14" i="70"/>
  <c r="G83" i="69"/>
  <c r="F83" i="69"/>
  <c r="F82" i="69"/>
  <c r="G75" i="69"/>
  <c r="F75" i="69"/>
  <c r="G74" i="69"/>
  <c r="I74" i="69" s="1"/>
  <c r="F74" i="69"/>
  <c r="G66" i="69"/>
  <c r="G51" i="69"/>
  <c r="F51" i="69"/>
  <c r="E51" i="69"/>
  <c r="D51" i="69"/>
  <c r="F44" i="69"/>
  <c r="E44" i="69"/>
  <c r="F43" i="69"/>
  <c r="E43" i="69"/>
  <c r="D33" i="69"/>
  <c r="H25" i="69"/>
  <c r="H25" i="70" s="1"/>
  <c r="F24" i="69"/>
  <c r="F14" i="69"/>
  <c r="G83" i="67"/>
  <c r="F83" i="67"/>
  <c r="G82" i="67"/>
  <c r="F82" i="67"/>
  <c r="G75" i="67"/>
  <c r="F75" i="67"/>
  <c r="G74" i="67"/>
  <c r="F74" i="67"/>
  <c r="G66" i="67"/>
  <c r="G51" i="67"/>
  <c r="F51" i="67"/>
  <c r="E51" i="67"/>
  <c r="D51" i="67"/>
  <c r="F44" i="67"/>
  <c r="E44" i="67"/>
  <c r="F43" i="67"/>
  <c r="E43" i="67"/>
  <c r="D33" i="67"/>
  <c r="H25" i="67"/>
  <c r="H52" i="67" s="1"/>
  <c r="F24" i="67"/>
  <c r="E24" i="67"/>
  <c r="F14" i="67"/>
  <c r="E14" i="67"/>
  <c r="G85" i="68"/>
  <c r="F85" i="68"/>
  <c r="G84" i="68"/>
  <c r="F84" i="68"/>
  <c r="G75" i="68"/>
  <c r="F75" i="68"/>
  <c r="G74" i="68"/>
  <c r="F74" i="68"/>
  <c r="G66" i="68"/>
  <c r="H52" i="68"/>
  <c r="G51" i="68"/>
  <c r="F51" i="68"/>
  <c r="E51" i="68"/>
  <c r="D51" i="68"/>
  <c r="H51" i="68" s="1"/>
  <c r="F44" i="68"/>
  <c r="E44" i="68"/>
  <c r="F43" i="68"/>
  <c r="E43" i="68"/>
  <c r="D33" i="68"/>
  <c r="F24" i="68"/>
  <c r="E24" i="68"/>
  <c r="F14" i="68"/>
  <c r="E14" i="68"/>
  <c r="G92" i="66"/>
  <c r="F92" i="66"/>
  <c r="G91" i="66"/>
  <c r="F91" i="66"/>
  <c r="G75" i="66"/>
  <c r="F75" i="66"/>
  <c r="G74" i="66"/>
  <c r="F74" i="66"/>
  <c r="G66" i="66"/>
  <c r="H52" i="66"/>
  <c r="G51" i="66"/>
  <c r="F51" i="66"/>
  <c r="E51" i="66"/>
  <c r="D51" i="66"/>
  <c r="H51" i="66" s="1"/>
  <c r="F44" i="66"/>
  <c r="E44" i="66"/>
  <c r="F43" i="66"/>
  <c r="E43" i="66"/>
  <c r="D33" i="66"/>
  <c r="F24" i="66"/>
  <c r="E24" i="66"/>
  <c r="F14" i="66"/>
  <c r="E14" i="66"/>
  <c r="G85" i="65"/>
  <c r="F85" i="65"/>
  <c r="G84" i="65"/>
  <c r="F84" i="65"/>
  <c r="G75" i="65"/>
  <c r="F75" i="65"/>
  <c r="G74" i="65"/>
  <c r="F74" i="65"/>
  <c r="G66" i="65"/>
  <c r="G51" i="65"/>
  <c r="F51" i="65"/>
  <c r="E51" i="65"/>
  <c r="D51" i="65"/>
  <c r="F44" i="65"/>
  <c r="E44" i="65"/>
  <c r="F43" i="65"/>
  <c r="E43" i="65"/>
  <c r="D33" i="65"/>
  <c r="F24" i="65"/>
  <c r="I84" i="65" s="1"/>
  <c r="E24" i="65"/>
  <c r="F14" i="65"/>
  <c r="E14" i="65"/>
  <c r="G84" i="64"/>
  <c r="F84" i="64"/>
  <c r="G83" i="64"/>
  <c r="F83" i="64"/>
  <c r="G75" i="64"/>
  <c r="F75" i="64"/>
  <c r="G74" i="64"/>
  <c r="F74" i="64"/>
  <c r="G66" i="64"/>
  <c r="G51" i="64"/>
  <c r="F51" i="64"/>
  <c r="E51" i="64"/>
  <c r="D51" i="64"/>
  <c r="F44" i="64"/>
  <c r="E44" i="64"/>
  <c r="F43" i="64"/>
  <c r="E43" i="64"/>
  <c r="D33" i="64"/>
  <c r="F24" i="64"/>
  <c r="E24" i="64"/>
  <c r="F14" i="64"/>
  <c r="E14" i="64"/>
  <c r="G82" i="63"/>
  <c r="F82" i="63"/>
  <c r="G81" i="63"/>
  <c r="F81" i="63"/>
  <c r="G75" i="63"/>
  <c r="F75" i="63"/>
  <c r="G74" i="63"/>
  <c r="F74" i="63"/>
  <c r="G66" i="63"/>
  <c r="G51" i="63"/>
  <c r="F51" i="63"/>
  <c r="E51" i="63"/>
  <c r="D51" i="63"/>
  <c r="F44" i="63"/>
  <c r="E44" i="63"/>
  <c r="F43" i="63"/>
  <c r="E43" i="63"/>
  <c r="D33" i="63"/>
  <c r="F24" i="63"/>
  <c r="E24" i="63"/>
  <c r="F14" i="63"/>
  <c r="E14" i="63"/>
  <c r="G116" i="62"/>
  <c r="F116" i="62"/>
  <c r="F115" i="62"/>
  <c r="G76" i="62"/>
  <c r="F76" i="62"/>
  <c r="G75" i="62"/>
  <c r="F75" i="62"/>
  <c r="G66" i="62"/>
  <c r="G51" i="62"/>
  <c r="F51" i="62"/>
  <c r="E51" i="62"/>
  <c r="D51" i="62"/>
  <c r="F44" i="62"/>
  <c r="E44" i="62"/>
  <c r="F43" i="62"/>
  <c r="E43" i="62"/>
  <c r="D33" i="62"/>
  <c r="F24" i="62"/>
  <c r="I115" i="62" s="1"/>
  <c r="E24" i="62"/>
  <c r="F14" i="62"/>
  <c r="E14" i="62"/>
  <c r="G83" i="61"/>
  <c r="F83" i="61"/>
  <c r="G82" i="61"/>
  <c r="F82" i="61"/>
  <c r="G76" i="61"/>
  <c r="F76" i="61"/>
  <c r="G75" i="61"/>
  <c r="F75" i="61"/>
  <c r="G66" i="61"/>
  <c r="G51" i="61"/>
  <c r="F51" i="61"/>
  <c r="E51" i="61"/>
  <c r="D51" i="61"/>
  <c r="F44" i="61"/>
  <c r="E44" i="61"/>
  <c r="F43" i="61"/>
  <c r="E43" i="61"/>
  <c r="D33" i="61"/>
  <c r="F24" i="61"/>
  <c r="I82" i="61" s="1"/>
  <c r="E24" i="61"/>
  <c r="F14" i="61"/>
  <c r="E14" i="61"/>
  <c r="G87" i="60"/>
  <c r="F87" i="60"/>
  <c r="G86" i="60"/>
  <c r="F86" i="60"/>
  <c r="G75" i="60"/>
  <c r="F75" i="60"/>
  <c r="G74" i="60"/>
  <c r="F74" i="60"/>
  <c r="G66" i="60"/>
  <c r="G51" i="60"/>
  <c r="F51" i="60"/>
  <c r="E51" i="60"/>
  <c r="D51" i="60"/>
  <c r="F44" i="60"/>
  <c r="E44" i="60"/>
  <c r="F43" i="60"/>
  <c r="E43" i="60"/>
  <c r="D33" i="60"/>
  <c r="F24" i="60"/>
  <c r="E24" i="60"/>
  <c r="F14" i="60"/>
  <c r="E14" i="60"/>
  <c r="G86" i="59"/>
  <c r="F86" i="59"/>
  <c r="G85" i="59"/>
  <c r="F85" i="59"/>
  <c r="G76" i="59"/>
  <c r="F76" i="59"/>
  <c r="G75" i="59"/>
  <c r="F75" i="59"/>
  <c r="G66" i="59"/>
  <c r="G51" i="59"/>
  <c r="F51" i="59"/>
  <c r="E51" i="59"/>
  <c r="D51" i="59"/>
  <c r="F44" i="59"/>
  <c r="E44" i="59"/>
  <c r="F43" i="59"/>
  <c r="E43" i="59"/>
  <c r="D33" i="59"/>
  <c r="F24" i="59"/>
  <c r="E24" i="59"/>
  <c r="F14" i="59"/>
  <c r="E14" i="59"/>
  <c r="G96" i="58"/>
  <c r="F96" i="58"/>
  <c r="G95" i="58"/>
  <c r="F95" i="58"/>
  <c r="G77" i="58"/>
  <c r="F77" i="58"/>
  <c r="G76" i="58"/>
  <c r="F76" i="58"/>
  <c r="G66" i="58"/>
  <c r="G51" i="58"/>
  <c r="F51" i="58"/>
  <c r="E51" i="58"/>
  <c r="D51" i="58"/>
  <c r="F44" i="58"/>
  <c r="E44" i="58"/>
  <c r="F43" i="58"/>
  <c r="E43" i="58"/>
  <c r="D33" i="58"/>
  <c r="F24" i="58"/>
  <c r="E24" i="58"/>
  <c r="F14" i="58"/>
  <c r="E14" i="58"/>
  <c r="G82" i="57"/>
  <c r="F82" i="57"/>
  <c r="G81" i="57"/>
  <c r="F81" i="57"/>
  <c r="G75" i="57"/>
  <c r="F75" i="57"/>
  <c r="G74" i="57"/>
  <c r="F74" i="57"/>
  <c r="G66" i="57"/>
  <c r="G51" i="57"/>
  <c r="F51" i="57"/>
  <c r="E51" i="57"/>
  <c r="D51" i="57"/>
  <c r="F44" i="57"/>
  <c r="E44" i="57"/>
  <c r="F43" i="57"/>
  <c r="E43" i="57"/>
  <c r="D33" i="57"/>
  <c r="F24" i="57"/>
  <c r="I81" i="57" s="1"/>
  <c r="E24" i="57"/>
  <c r="I74" i="57" s="1"/>
  <c r="F14" i="57"/>
  <c r="E14" i="57"/>
  <c r="G83" i="56"/>
  <c r="F83" i="56"/>
  <c r="G82" i="56"/>
  <c r="F82" i="56"/>
  <c r="G75" i="56"/>
  <c r="F75" i="56"/>
  <c r="G74" i="56"/>
  <c r="F74" i="56"/>
  <c r="G66" i="56"/>
  <c r="G51" i="56"/>
  <c r="F51" i="56"/>
  <c r="E51" i="56"/>
  <c r="D51" i="56"/>
  <c r="F44" i="56"/>
  <c r="E44" i="56"/>
  <c r="F43" i="56"/>
  <c r="E43" i="56"/>
  <c r="D33" i="56"/>
  <c r="F24" i="56"/>
  <c r="E24" i="56"/>
  <c r="F14" i="56"/>
  <c r="E14" i="56"/>
  <c r="G86" i="55"/>
  <c r="F86" i="55"/>
  <c r="G85" i="55"/>
  <c r="F85" i="55"/>
  <c r="G75" i="55"/>
  <c r="F75" i="55"/>
  <c r="G74" i="55"/>
  <c r="F74" i="55"/>
  <c r="G66" i="55"/>
  <c r="G51" i="55"/>
  <c r="F51" i="55"/>
  <c r="E51" i="55"/>
  <c r="D51" i="55"/>
  <c r="F44" i="55"/>
  <c r="E44" i="55"/>
  <c r="F43" i="55"/>
  <c r="E43" i="55"/>
  <c r="D33" i="55"/>
  <c r="D31" i="55"/>
  <c r="G31" i="55" s="1"/>
  <c r="D31" i="56" s="1"/>
  <c r="G31" i="56" s="1"/>
  <c r="D31" i="57" s="1"/>
  <c r="G31" i="57" s="1"/>
  <c r="D31" i="58" s="1"/>
  <c r="G31" i="58" s="1"/>
  <c r="D31" i="59" s="1"/>
  <c r="G31" i="59" s="1"/>
  <c r="D31" i="60" s="1"/>
  <c r="G31" i="60" s="1"/>
  <c r="D31" i="61" s="1"/>
  <c r="G31" i="61" s="1"/>
  <c r="D31" i="62" s="1"/>
  <c r="G31" i="62" s="1"/>
  <c r="D31" i="63" s="1"/>
  <c r="G31" i="63" s="1"/>
  <c r="D31" i="64" s="1"/>
  <c r="G31" i="64" s="1"/>
  <c r="D31" i="65" s="1"/>
  <c r="G31" i="65" s="1"/>
  <c r="D31" i="66" s="1"/>
  <c r="G31" i="66" s="1"/>
  <c r="D31" i="67" s="1"/>
  <c r="G31" i="67" s="1"/>
  <c r="D31" i="68" s="1"/>
  <c r="G31" i="68" s="1"/>
  <c r="D31" i="69" s="1"/>
  <c r="G31" i="69" s="1"/>
  <c r="D31" i="70" s="1"/>
  <c r="G31" i="70" s="1"/>
  <c r="F24" i="55"/>
  <c r="E24" i="55"/>
  <c r="F14" i="55"/>
  <c r="E14" i="55"/>
  <c r="G86" i="53"/>
  <c r="F86" i="53"/>
  <c r="G85" i="53"/>
  <c r="F85" i="53"/>
  <c r="G75" i="53"/>
  <c r="F75" i="53"/>
  <c r="G74" i="53"/>
  <c r="F74" i="53"/>
  <c r="G66" i="53"/>
  <c r="G51" i="53"/>
  <c r="F51" i="53"/>
  <c r="E51" i="53"/>
  <c r="D51" i="53"/>
  <c r="F44" i="53"/>
  <c r="E44" i="53"/>
  <c r="F43" i="53"/>
  <c r="E43" i="53"/>
  <c r="D33" i="53"/>
  <c r="D31" i="53"/>
  <c r="G31" i="53" s="1"/>
  <c r="F24" i="53"/>
  <c r="E24" i="53"/>
  <c r="F14" i="53"/>
  <c r="E14" i="53"/>
  <c r="F123" i="52"/>
  <c r="F122" i="52"/>
  <c r="G78" i="52"/>
  <c r="F78" i="52"/>
  <c r="G77" i="52"/>
  <c r="F77" i="52"/>
  <c r="G66" i="52"/>
  <c r="G51" i="52"/>
  <c r="F51" i="52"/>
  <c r="E51" i="52"/>
  <c r="D51" i="52"/>
  <c r="F44" i="52"/>
  <c r="I123" i="52" s="1"/>
  <c r="E44" i="52"/>
  <c r="F43" i="52"/>
  <c r="E43" i="52"/>
  <c r="D33" i="52"/>
  <c r="E24" i="52"/>
  <c r="F14" i="52"/>
  <c r="E14" i="52"/>
  <c r="G82" i="50"/>
  <c r="F82" i="50"/>
  <c r="G81" i="50"/>
  <c r="F81" i="50"/>
  <c r="G75" i="50"/>
  <c r="F75" i="50"/>
  <c r="G74" i="50"/>
  <c r="F74" i="50"/>
  <c r="G66" i="50"/>
  <c r="G51" i="50"/>
  <c r="F51" i="50"/>
  <c r="E51" i="50"/>
  <c r="D51" i="50"/>
  <c r="F44" i="50"/>
  <c r="E44" i="50"/>
  <c r="F43" i="50"/>
  <c r="E43" i="50"/>
  <c r="D33" i="50"/>
  <c r="F24" i="50"/>
  <c r="E24" i="50"/>
  <c r="F14" i="50"/>
  <c r="E14" i="50"/>
  <c r="G86" i="49"/>
  <c r="F86" i="49"/>
  <c r="G85" i="49"/>
  <c r="F85" i="49"/>
  <c r="G77" i="49"/>
  <c r="F77" i="49"/>
  <c r="G76" i="49"/>
  <c r="F76" i="49"/>
  <c r="G66" i="49"/>
  <c r="G51" i="49"/>
  <c r="F51" i="49"/>
  <c r="E51" i="49"/>
  <c r="D51" i="49"/>
  <c r="F44" i="49"/>
  <c r="E44" i="49"/>
  <c r="F43" i="49"/>
  <c r="E43" i="49"/>
  <c r="D33" i="49"/>
  <c r="F24" i="49"/>
  <c r="F14" i="49"/>
  <c r="E14" i="49"/>
  <c r="G83" i="48"/>
  <c r="F83" i="48"/>
  <c r="G82" i="48"/>
  <c r="G90" i="48" s="1"/>
  <c r="F82" i="48"/>
  <c r="G75" i="48"/>
  <c r="F75" i="48"/>
  <c r="G74" i="48"/>
  <c r="F74" i="48"/>
  <c r="G66" i="48"/>
  <c r="G51" i="48"/>
  <c r="F51" i="48"/>
  <c r="E51" i="48"/>
  <c r="D51" i="48"/>
  <c r="F44" i="48"/>
  <c r="E44" i="48"/>
  <c r="F43" i="48"/>
  <c r="E43" i="48"/>
  <c r="D33" i="48"/>
  <c r="F24" i="48"/>
  <c r="E24" i="48"/>
  <c r="F14" i="48"/>
  <c r="E14" i="48"/>
  <c r="G81" i="18"/>
  <c r="F81" i="18"/>
  <c r="G80" i="18"/>
  <c r="F80" i="18"/>
  <c r="G75" i="18"/>
  <c r="F75" i="18"/>
  <c r="G74" i="18"/>
  <c r="F74" i="18"/>
  <c r="G66" i="18"/>
  <c r="G51" i="18"/>
  <c r="F51" i="18"/>
  <c r="E51" i="18"/>
  <c r="D51" i="18"/>
  <c r="F44" i="18"/>
  <c r="E44" i="18"/>
  <c r="F43" i="18"/>
  <c r="E43" i="18"/>
  <c r="D33" i="18"/>
  <c r="H25" i="18"/>
  <c r="H25" i="48" s="1"/>
  <c r="F24" i="18"/>
  <c r="E24" i="18"/>
  <c r="F14" i="18"/>
  <c r="E14" i="18"/>
  <c r="F6" i="18"/>
  <c r="F6" i="48" s="1"/>
  <c r="F6" i="49" s="1"/>
  <c r="F6" i="50" s="1"/>
  <c r="F6" i="52" s="1"/>
  <c r="F6" i="53" s="1"/>
  <c r="F6" i="55" s="1"/>
  <c r="F6" i="56" s="1"/>
  <c r="F6" i="57" s="1"/>
  <c r="F6" i="58" s="1"/>
  <c r="F6" i="59" s="1"/>
  <c r="F6" i="60" s="1"/>
  <c r="F6" i="61" s="1"/>
  <c r="F6" i="62" s="1"/>
  <c r="F6" i="63" s="1"/>
  <c r="F6" i="64" s="1"/>
  <c r="F6" i="65" s="1"/>
  <c r="F6" i="66" s="1"/>
  <c r="F6" i="67" s="1"/>
  <c r="F6" i="68" s="1"/>
  <c r="F6" i="69" s="1"/>
  <c r="F6" i="70" s="1"/>
  <c r="F6" i="71" s="1"/>
  <c r="F6" i="72" s="1"/>
  <c r="F6" i="73" s="1"/>
  <c r="F6" i="76" s="1"/>
  <c r="G88" i="17"/>
  <c r="F88" i="17"/>
  <c r="G87" i="17"/>
  <c r="F87" i="17"/>
  <c r="G77" i="17"/>
  <c r="F77" i="17"/>
  <c r="G76" i="17"/>
  <c r="F76" i="17"/>
  <c r="G66" i="17"/>
  <c r="H52" i="17"/>
  <c r="G51" i="17"/>
  <c r="F51" i="17"/>
  <c r="E51" i="17"/>
  <c r="D51" i="17"/>
  <c r="H51" i="17" s="1"/>
  <c r="F44" i="17"/>
  <c r="E44" i="17"/>
  <c r="F43" i="17"/>
  <c r="E43" i="17"/>
  <c r="D33" i="17"/>
  <c r="F24" i="17"/>
  <c r="E24" i="17"/>
  <c r="F14" i="17"/>
  <c r="E14" i="17"/>
  <c r="G86" i="4"/>
  <c r="F86" i="4"/>
  <c r="G85" i="4"/>
  <c r="F85" i="4"/>
  <c r="G76" i="4"/>
  <c r="F76" i="4"/>
  <c r="G75" i="4"/>
  <c r="F75" i="4"/>
  <c r="G66" i="4"/>
  <c r="G51" i="4"/>
  <c r="F51" i="4"/>
  <c r="E51" i="4"/>
  <c r="D51" i="4"/>
  <c r="F44" i="4"/>
  <c r="E44" i="4"/>
  <c r="F43" i="4"/>
  <c r="E43" i="4"/>
  <c r="D33" i="4"/>
  <c r="H25" i="4"/>
  <c r="H52" i="4" s="1"/>
  <c r="F24" i="4"/>
  <c r="E24" i="4"/>
  <c r="F14" i="4"/>
  <c r="E14" i="4"/>
  <c r="G83" i="3"/>
  <c r="F83" i="3"/>
  <c r="G82" i="3"/>
  <c r="F82" i="3"/>
  <c r="G75" i="3"/>
  <c r="F75" i="3"/>
  <c r="G74" i="3"/>
  <c r="F74" i="3"/>
  <c r="G66" i="3"/>
  <c r="H52" i="3"/>
  <c r="H51" i="3" s="1"/>
  <c r="G51" i="3"/>
  <c r="F51" i="3"/>
  <c r="E51" i="3"/>
  <c r="F44" i="3"/>
  <c r="E44" i="3"/>
  <c r="F43" i="3"/>
  <c r="E43" i="3"/>
  <c r="D33" i="3"/>
  <c r="F24" i="3"/>
  <c r="E24" i="3"/>
  <c r="F14" i="3"/>
  <c r="E14" i="3"/>
  <c r="G83" i="2"/>
  <c r="F83" i="2"/>
  <c r="G82" i="2"/>
  <c r="F82" i="2"/>
  <c r="G75" i="2"/>
  <c r="F75" i="2"/>
  <c r="G74" i="2"/>
  <c r="F74" i="2"/>
  <c r="G66" i="2"/>
  <c r="H52" i="2"/>
  <c r="G51" i="2"/>
  <c r="F51" i="2"/>
  <c r="E51" i="2"/>
  <c r="D51" i="2"/>
  <c r="H51" i="2" s="1"/>
  <c r="F44" i="2"/>
  <c r="E44" i="2"/>
  <c r="F43" i="2"/>
  <c r="E43" i="2"/>
  <c r="D41" i="2"/>
  <c r="G41" i="2" s="1"/>
  <c r="D41" i="3" s="1"/>
  <c r="G41" i="3" s="1"/>
  <c r="D41" i="4" s="1"/>
  <c r="G41" i="4" s="1"/>
  <c r="D41" i="17" s="1"/>
  <c r="G41" i="17" s="1"/>
  <c r="D41" i="18" s="1"/>
  <c r="G41" i="18" s="1"/>
  <c r="D41" i="48" s="1"/>
  <c r="G41" i="48" s="1"/>
  <c r="D41" i="49" s="1"/>
  <c r="G41" i="49" s="1"/>
  <c r="D41" i="50" s="1"/>
  <c r="G41" i="50" s="1"/>
  <c r="D41" i="52" s="1"/>
  <c r="G41" i="52" s="1"/>
  <c r="D41" i="53" s="1"/>
  <c r="G41" i="53" s="1"/>
  <c r="D41" i="55" s="1"/>
  <c r="G41" i="55" s="1"/>
  <c r="D41" i="56" s="1"/>
  <c r="G41" i="56" s="1"/>
  <c r="D41" i="57" s="1"/>
  <c r="G41" i="57" s="1"/>
  <c r="D41" i="58" s="1"/>
  <c r="G41" i="58" s="1"/>
  <c r="D41" i="59" s="1"/>
  <c r="G41" i="59" s="1"/>
  <c r="D41" i="60" s="1"/>
  <c r="G41" i="60" s="1"/>
  <c r="D41" i="61" s="1"/>
  <c r="G41" i="61" s="1"/>
  <c r="D41" i="62" s="1"/>
  <c r="G41" i="62" s="1"/>
  <c r="D41" i="63" s="1"/>
  <c r="G41" i="63" s="1"/>
  <c r="D41" i="64" s="1"/>
  <c r="G41" i="64" s="1"/>
  <c r="D41" i="65" s="1"/>
  <c r="G41" i="65" s="1"/>
  <c r="D41" i="66" s="1"/>
  <c r="G41" i="66" s="1"/>
  <c r="D41" i="67" s="1"/>
  <c r="G41" i="67" s="1"/>
  <c r="D41" i="68" s="1"/>
  <c r="G41" i="68" s="1"/>
  <c r="D41" i="69" s="1"/>
  <c r="G41" i="69" s="1"/>
  <c r="D41" i="70" s="1"/>
  <c r="G41" i="70" s="1"/>
  <c r="D41" i="71" s="1"/>
  <c r="G41" i="71" s="1"/>
  <c r="D41" i="72" s="1"/>
  <c r="G41" i="72" s="1"/>
  <c r="D41" i="73" s="1"/>
  <c r="G41" i="73" s="1"/>
  <c r="D41" i="76" s="1"/>
  <c r="G41" i="76" s="1"/>
  <c r="D38" i="2"/>
  <c r="G38" i="2" s="1"/>
  <c r="D38" i="3" s="1"/>
  <c r="G38" i="3" s="1"/>
  <c r="D38" i="4" s="1"/>
  <c r="G38" i="4" s="1"/>
  <c r="D38" i="17" s="1"/>
  <c r="G38" i="17" s="1"/>
  <c r="D38" i="18" s="1"/>
  <c r="G38" i="18" s="1"/>
  <c r="D38" i="48" s="1"/>
  <c r="G38" i="48" s="1"/>
  <c r="D38" i="49" s="1"/>
  <c r="G38" i="49" s="1"/>
  <c r="D38" i="50" s="1"/>
  <c r="G38" i="50" s="1"/>
  <c r="D38" i="52" s="1"/>
  <c r="G38" i="52" s="1"/>
  <c r="D38" i="53" s="1"/>
  <c r="G38" i="53" s="1"/>
  <c r="D38" i="55" s="1"/>
  <c r="G38" i="55" s="1"/>
  <c r="D38" i="56" s="1"/>
  <c r="G38" i="56" s="1"/>
  <c r="D38" i="57" s="1"/>
  <c r="G38" i="57" s="1"/>
  <c r="D38" i="58" s="1"/>
  <c r="G38" i="58" s="1"/>
  <c r="D38" i="59" s="1"/>
  <c r="G38" i="59" s="1"/>
  <c r="D38" i="60" s="1"/>
  <c r="G38" i="60" s="1"/>
  <c r="D38" i="61" s="1"/>
  <c r="G38" i="61" s="1"/>
  <c r="D38" i="62" s="1"/>
  <c r="G38" i="62" s="1"/>
  <c r="D38" i="63" s="1"/>
  <c r="G38" i="63" s="1"/>
  <c r="D38" i="64" s="1"/>
  <c r="G38" i="64" s="1"/>
  <c r="D38" i="65" s="1"/>
  <c r="G38" i="65" s="1"/>
  <c r="D38" i="66" s="1"/>
  <c r="G38" i="66" s="1"/>
  <c r="D38" i="67" s="1"/>
  <c r="G38" i="67" s="1"/>
  <c r="D38" i="68" s="1"/>
  <c r="G38" i="68" s="1"/>
  <c r="D38" i="69" s="1"/>
  <c r="G38" i="69" s="1"/>
  <c r="D38" i="70" s="1"/>
  <c r="G38" i="70" s="1"/>
  <c r="D38" i="71" s="1"/>
  <c r="G38" i="71" s="1"/>
  <c r="D38" i="72" s="1"/>
  <c r="G38" i="72" s="1"/>
  <c r="D38" i="73" s="1"/>
  <c r="G38" i="73" s="1"/>
  <c r="D38" i="76" s="1"/>
  <c r="G38" i="76" s="1"/>
  <c r="D34" i="2"/>
  <c r="G34" i="2" s="1"/>
  <c r="I34" i="2" s="1"/>
  <c r="D33" i="2"/>
  <c r="D30" i="2"/>
  <c r="G30" i="2" s="1"/>
  <c r="I30" i="2" s="1"/>
  <c r="D29" i="2"/>
  <c r="G29" i="2" s="1"/>
  <c r="F24" i="2"/>
  <c r="E24" i="2"/>
  <c r="F14" i="2"/>
  <c r="E14" i="2"/>
  <c r="D13" i="2"/>
  <c r="G13" i="2" s="1"/>
  <c r="D13" i="3" s="1"/>
  <c r="G13" i="3" s="1"/>
  <c r="D13" i="4" s="1"/>
  <c r="G13" i="4" s="1"/>
  <c r="D13" i="17" s="1"/>
  <c r="G13" i="17" s="1"/>
  <c r="D13" i="18" s="1"/>
  <c r="G13" i="18" s="1"/>
  <c r="D13" i="48" s="1"/>
  <c r="G13" i="48" s="1"/>
  <c r="D13" i="49" s="1"/>
  <c r="G13" i="49" s="1"/>
  <c r="D13" i="50" s="1"/>
  <c r="G13" i="50" s="1"/>
  <c r="D13" i="52" s="1"/>
  <c r="G13" i="52" s="1"/>
  <c r="D13" i="53" s="1"/>
  <c r="G13" i="53" s="1"/>
  <c r="D13" i="55" s="1"/>
  <c r="G13" i="55" s="1"/>
  <c r="D13" i="56" s="1"/>
  <c r="G13" i="56" s="1"/>
  <c r="D13" i="57" s="1"/>
  <c r="G13" i="57" s="1"/>
  <c r="D13" i="58" s="1"/>
  <c r="G13" i="58" s="1"/>
  <c r="D13" i="59" s="1"/>
  <c r="G13" i="59" s="1"/>
  <c r="D13" i="60" s="1"/>
  <c r="G13" i="60" s="1"/>
  <c r="D13" i="61" s="1"/>
  <c r="G13" i="61" s="1"/>
  <c r="D13" i="62" s="1"/>
  <c r="G13" i="62" s="1"/>
  <c r="D13" i="63" s="1"/>
  <c r="G13" i="63" s="1"/>
  <c r="D13" i="64" s="1"/>
  <c r="G13" i="64" s="1"/>
  <c r="D13" i="65" s="1"/>
  <c r="G13" i="65" s="1"/>
  <c r="D13" i="66" s="1"/>
  <c r="G13" i="66" s="1"/>
  <c r="D13" i="67" s="1"/>
  <c r="G13" i="67" s="1"/>
  <c r="D13" i="68" s="1"/>
  <c r="G13" i="68" s="1"/>
  <c r="D13" i="69" s="1"/>
  <c r="G13" i="69" s="1"/>
  <c r="D13" i="70" s="1"/>
  <c r="G13" i="70" s="1"/>
  <c r="D12" i="2"/>
  <c r="G12" i="2" s="1"/>
  <c r="D12" i="3" s="1"/>
  <c r="G12" i="3" s="1"/>
  <c r="D12" i="4" s="1"/>
  <c r="G12" i="4" s="1"/>
  <c r="D12" i="17" s="1"/>
  <c r="G12" i="17" s="1"/>
  <c r="D12" i="18" s="1"/>
  <c r="G12" i="18" s="1"/>
  <c r="D12" i="48" s="1"/>
  <c r="G12" i="48" s="1"/>
  <c r="D12" i="49" s="1"/>
  <c r="G12" i="49" s="1"/>
  <c r="D12" i="50" s="1"/>
  <c r="G12" i="50" s="1"/>
  <c r="D12" i="52" s="1"/>
  <c r="G12" i="52" s="1"/>
  <c r="D12" i="53" s="1"/>
  <c r="G12" i="53" s="1"/>
  <c r="D12" i="55" s="1"/>
  <c r="G12" i="55" s="1"/>
  <c r="D12" i="56" s="1"/>
  <c r="G12" i="56" s="1"/>
  <c r="D12" i="57" s="1"/>
  <c r="G12" i="57" s="1"/>
  <c r="D12" i="58" s="1"/>
  <c r="G12" i="58" s="1"/>
  <c r="D12" i="59" s="1"/>
  <c r="G12" i="59" s="1"/>
  <c r="D12" i="60" s="1"/>
  <c r="G12" i="60" s="1"/>
  <c r="D12" i="61" s="1"/>
  <c r="G12" i="61" s="1"/>
  <c r="D12" i="62" s="1"/>
  <c r="G12" i="62" s="1"/>
  <c r="D12" i="63" s="1"/>
  <c r="G12" i="63" s="1"/>
  <c r="D12" i="64" s="1"/>
  <c r="G12" i="64" s="1"/>
  <c r="D12" i="65" s="1"/>
  <c r="G12" i="65" s="1"/>
  <c r="D12" i="66" s="1"/>
  <c r="G12" i="66" s="1"/>
  <c r="D12" i="67" s="1"/>
  <c r="G12" i="67" s="1"/>
  <c r="D12" i="68" s="1"/>
  <c r="G12" i="68" s="1"/>
  <c r="D12" i="69" s="1"/>
  <c r="G12" i="69" s="1"/>
  <c r="D12" i="70" s="1"/>
  <c r="G12" i="70" s="1"/>
  <c r="F6" i="2"/>
  <c r="F6" i="3" s="1"/>
  <c r="F6" i="4" s="1"/>
  <c r="G91" i="1"/>
  <c r="F91" i="1"/>
  <c r="G90" i="1"/>
  <c r="F90" i="1"/>
  <c r="G83" i="1"/>
  <c r="F83" i="1"/>
  <c r="G82" i="1"/>
  <c r="F82" i="1"/>
  <c r="G67" i="1"/>
  <c r="H52" i="1"/>
  <c r="G51" i="1"/>
  <c r="F51" i="1"/>
  <c r="E51" i="1"/>
  <c r="H51" i="1"/>
  <c r="F44" i="1"/>
  <c r="E44" i="1"/>
  <c r="F43" i="1"/>
  <c r="E43" i="1"/>
  <c r="D42" i="2"/>
  <c r="G42" i="2" s="1"/>
  <c r="D42" i="3" s="1"/>
  <c r="G42" i="3" s="1"/>
  <c r="D42" i="4" s="1"/>
  <c r="G42" i="4" s="1"/>
  <c r="D42" i="17" s="1"/>
  <c r="G42" i="17" s="1"/>
  <c r="D42" i="18" s="1"/>
  <c r="G42" i="18" s="1"/>
  <c r="D42" i="48" s="1"/>
  <c r="G42" i="48" s="1"/>
  <c r="D42" i="49" s="1"/>
  <c r="G42" i="49" s="1"/>
  <c r="D42" i="50" s="1"/>
  <c r="G42" i="50" s="1"/>
  <c r="D42" i="52" s="1"/>
  <c r="G42" i="52" s="1"/>
  <c r="D42" i="53" s="1"/>
  <c r="G42" i="53" s="1"/>
  <c r="D42" i="55" s="1"/>
  <c r="G42" i="55" s="1"/>
  <c r="D42" i="56" s="1"/>
  <c r="G42" i="56" s="1"/>
  <c r="D42" i="57" s="1"/>
  <c r="G42" i="57" s="1"/>
  <c r="D42" i="58" s="1"/>
  <c r="G42" i="58" s="1"/>
  <c r="D42" i="59" s="1"/>
  <c r="G42" i="59" s="1"/>
  <c r="D42" i="60" s="1"/>
  <c r="G42" i="60" s="1"/>
  <c r="D42" i="61" s="1"/>
  <c r="G42" i="61" s="1"/>
  <c r="D42" i="62" s="1"/>
  <c r="G42" i="62" s="1"/>
  <c r="D42" i="63" s="1"/>
  <c r="G42" i="63" s="1"/>
  <c r="D42" i="64" s="1"/>
  <c r="G42" i="64" s="1"/>
  <c r="D42" i="65" s="1"/>
  <c r="G42" i="65" s="1"/>
  <c r="D42" i="66" s="1"/>
  <c r="G42" i="66" s="1"/>
  <c r="D42" i="67" s="1"/>
  <c r="G42" i="67" s="1"/>
  <c r="D42" i="68" s="1"/>
  <c r="G42" i="68" s="1"/>
  <c r="D42" i="69" s="1"/>
  <c r="G42" i="69" s="1"/>
  <c r="D42" i="70" s="1"/>
  <c r="G42" i="70" s="1"/>
  <c r="D42" i="71" s="1"/>
  <c r="G42" i="71" s="1"/>
  <c r="D42" i="72" s="1"/>
  <c r="G42" i="72" s="1"/>
  <c r="D42" i="73" s="1"/>
  <c r="G42" i="73" s="1"/>
  <c r="D42" i="76" s="1"/>
  <c r="G42" i="76" s="1"/>
  <c r="D39" i="2"/>
  <c r="G39" i="2" s="1"/>
  <c r="D39" i="3" s="1"/>
  <c r="G39" i="3" s="1"/>
  <c r="D39" i="4" s="1"/>
  <c r="G39" i="4" s="1"/>
  <c r="D39" i="17" s="1"/>
  <c r="G39" i="17" s="1"/>
  <c r="D39" i="18" s="1"/>
  <c r="G39" i="18" s="1"/>
  <c r="D39" i="48" s="1"/>
  <c r="G39" i="48" s="1"/>
  <c r="D39" i="49" s="1"/>
  <c r="G39" i="49" s="1"/>
  <c r="D39" i="50" s="1"/>
  <c r="G39" i="50" s="1"/>
  <c r="D39" i="52" s="1"/>
  <c r="G39" i="52" s="1"/>
  <c r="D39" i="53" s="1"/>
  <c r="G39" i="53" s="1"/>
  <c r="D39" i="55" s="1"/>
  <c r="G39" i="55" s="1"/>
  <c r="D39" i="56" s="1"/>
  <c r="G39" i="56" s="1"/>
  <c r="D39" i="57" s="1"/>
  <c r="G39" i="57" s="1"/>
  <c r="D39" i="58" s="1"/>
  <c r="G39" i="58" s="1"/>
  <c r="D39" i="59" s="1"/>
  <c r="G39" i="59" s="1"/>
  <c r="D39" i="60" s="1"/>
  <c r="G39" i="60" s="1"/>
  <c r="D39" i="61" s="1"/>
  <c r="G39" i="61" s="1"/>
  <c r="D39" i="62" s="1"/>
  <c r="G39" i="62" s="1"/>
  <c r="D39" i="63" s="1"/>
  <c r="G39" i="63" s="1"/>
  <c r="D39" i="64" s="1"/>
  <c r="G39" i="64" s="1"/>
  <c r="D39" i="65" s="1"/>
  <c r="G39" i="65" s="1"/>
  <c r="D39" i="66" s="1"/>
  <c r="G39" i="66" s="1"/>
  <c r="D39" i="67" s="1"/>
  <c r="G39" i="67" s="1"/>
  <c r="D39" i="68" s="1"/>
  <c r="G39" i="68" s="1"/>
  <c r="D39" i="69" s="1"/>
  <c r="G39" i="69" s="1"/>
  <c r="D39" i="70" s="1"/>
  <c r="G39" i="70" s="1"/>
  <c r="D39" i="71" s="1"/>
  <c r="G39" i="71" s="1"/>
  <c r="D39" i="72" s="1"/>
  <c r="G39" i="72" s="1"/>
  <c r="D39" i="73" s="1"/>
  <c r="G39" i="73" s="1"/>
  <c r="D39" i="76" s="1"/>
  <c r="G39" i="76" s="1"/>
  <c r="D37" i="2"/>
  <c r="G37" i="2" s="1"/>
  <c r="D37" i="3" s="1"/>
  <c r="G37" i="3" s="1"/>
  <c r="D37" i="4" s="1"/>
  <c r="G37" i="4" s="1"/>
  <c r="D37" i="17" s="1"/>
  <c r="G37" i="17" s="1"/>
  <c r="D37" i="18" s="1"/>
  <c r="G37" i="18" s="1"/>
  <c r="D37" i="48" s="1"/>
  <c r="G37" i="48" s="1"/>
  <c r="D37" i="49" s="1"/>
  <c r="G37" i="49" s="1"/>
  <c r="D37" i="50" s="1"/>
  <c r="G37" i="50" s="1"/>
  <c r="D37" i="52" s="1"/>
  <c r="G37" i="52" s="1"/>
  <c r="D37" i="53" s="1"/>
  <c r="G37" i="53" s="1"/>
  <c r="D37" i="55" s="1"/>
  <c r="G37" i="55" s="1"/>
  <c r="D37" i="56" s="1"/>
  <c r="G37" i="56" s="1"/>
  <c r="D37" i="57" s="1"/>
  <c r="G37" i="57" s="1"/>
  <c r="D37" i="58" s="1"/>
  <c r="G37" i="58" s="1"/>
  <c r="D37" i="59" s="1"/>
  <c r="G37" i="59" s="1"/>
  <c r="D37" i="60" s="1"/>
  <c r="G37" i="60" s="1"/>
  <c r="D37" i="61" s="1"/>
  <c r="G37" i="61" s="1"/>
  <c r="D37" i="62" s="1"/>
  <c r="G37" i="62" s="1"/>
  <c r="D37" i="63" s="1"/>
  <c r="G37" i="63" s="1"/>
  <c r="D37" i="64" s="1"/>
  <c r="G37" i="64" s="1"/>
  <c r="D37" i="65" s="1"/>
  <c r="G37" i="65" s="1"/>
  <c r="D37" i="66" s="1"/>
  <c r="G37" i="66" s="1"/>
  <c r="D37" i="67" s="1"/>
  <c r="G37" i="67" s="1"/>
  <c r="D37" i="68" s="1"/>
  <c r="G37" i="68" s="1"/>
  <c r="D37" i="69" s="1"/>
  <c r="G37" i="69" s="1"/>
  <c r="D37" i="70" s="1"/>
  <c r="G37" i="70" s="1"/>
  <c r="D37" i="71" s="1"/>
  <c r="G37" i="71" s="1"/>
  <c r="D37" i="72" s="1"/>
  <c r="G37" i="72" s="1"/>
  <c r="D37" i="73" s="1"/>
  <c r="G37" i="73" s="1"/>
  <c r="D37" i="76" s="1"/>
  <c r="G37" i="76" s="1"/>
  <c r="D35" i="2"/>
  <c r="G35" i="2" s="1"/>
  <c r="D35" i="3" s="1"/>
  <c r="G35" i="3" s="1"/>
  <c r="D35" i="4" s="1"/>
  <c r="G35" i="4" s="1"/>
  <c r="D35" i="17" s="1"/>
  <c r="G35" i="17" s="1"/>
  <c r="D35" i="18" s="1"/>
  <c r="G35" i="18" s="1"/>
  <c r="D35" i="48" s="1"/>
  <c r="G35" i="48" s="1"/>
  <c r="D35" i="49" s="1"/>
  <c r="G35" i="49" s="1"/>
  <c r="D35" i="50" s="1"/>
  <c r="G35" i="50" s="1"/>
  <c r="D35" i="52" s="1"/>
  <c r="G35" i="52" s="1"/>
  <c r="D35" i="53" s="1"/>
  <c r="G35" i="53" s="1"/>
  <c r="D35" i="55" s="1"/>
  <c r="G35" i="55" s="1"/>
  <c r="D35" i="56" s="1"/>
  <c r="G35" i="56" s="1"/>
  <c r="D35" i="57" s="1"/>
  <c r="G35" i="57" s="1"/>
  <c r="D35" i="58" s="1"/>
  <c r="G35" i="58" s="1"/>
  <c r="D35" i="59" s="1"/>
  <c r="G35" i="59" s="1"/>
  <c r="D35" i="60" s="1"/>
  <c r="G35" i="60" s="1"/>
  <c r="D35" i="61" s="1"/>
  <c r="G35" i="61" s="1"/>
  <c r="D35" i="62" s="1"/>
  <c r="G35" i="62" s="1"/>
  <c r="D35" i="63" s="1"/>
  <c r="G35" i="63" s="1"/>
  <c r="D35" i="64" s="1"/>
  <c r="G35" i="64" s="1"/>
  <c r="D35" i="65" s="1"/>
  <c r="G35" i="65" s="1"/>
  <c r="D35" i="66" s="1"/>
  <c r="G35" i="66" s="1"/>
  <c r="D35" i="67" s="1"/>
  <c r="G35" i="67" s="1"/>
  <c r="D35" i="68" s="1"/>
  <c r="G35" i="68" s="1"/>
  <c r="D35" i="69" s="1"/>
  <c r="G35" i="69" s="1"/>
  <c r="D35" i="70" s="1"/>
  <c r="G35" i="70" s="1"/>
  <c r="D35" i="71" s="1"/>
  <c r="G35" i="71" s="1"/>
  <c r="D35" i="72" s="1"/>
  <c r="G35" i="72" s="1"/>
  <c r="D35" i="73" s="1"/>
  <c r="G35" i="73" s="1"/>
  <c r="D35" i="76" s="1"/>
  <c r="G35" i="76" s="1"/>
  <c r="D31" i="2"/>
  <c r="G31" i="2" s="1"/>
  <c r="D31" i="3" s="1"/>
  <c r="G31" i="3" s="1"/>
  <c r="D31" i="4" s="1"/>
  <c r="G31" i="4" s="1"/>
  <c r="D31" i="17" s="1"/>
  <c r="G31" i="17" s="1"/>
  <c r="D31" i="18" s="1"/>
  <c r="G31" i="18" s="1"/>
  <c r="D31" i="48" s="1"/>
  <c r="G31" i="48" s="1"/>
  <c r="D31" i="49" s="1"/>
  <c r="G31" i="49" s="1"/>
  <c r="D31" i="50" s="1"/>
  <c r="G31" i="50" s="1"/>
  <c r="F24" i="1"/>
  <c r="E24" i="1"/>
  <c r="G23" i="1"/>
  <c r="I23" i="1" s="1"/>
  <c r="G22" i="1"/>
  <c r="I22" i="1" s="1"/>
  <c r="G21" i="1"/>
  <c r="D21" i="2" s="1"/>
  <c r="G21" i="2" s="1"/>
  <c r="D21" i="3" s="1"/>
  <c r="G21" i="3" s="1"/>
  <c r="D21" i="4" s="1"/>
  <c r="G21" i="4" s="1"/>
  <c r="D21" i="17" s="1"/>
  <c r="G21" i="17" s="1"/>
  <c r="D21" i="18" s="1"/>
  <c r="G21" i="18" s="1"/>
  <c r="D21" i="48" s="1"/>
  <c r="G21" i="48" s="1"/>
  <c r="D21" i="49" s="1"/>
  <c r="G21" i="49" s="1"/>
  <c r="D21" i="50" s="1"/>
  <c r="G21" i="50" s="1"/>
  <c r="D21" i="52" s="1"/>
  <c r="G21" i="52" s="1"/>
  <c r="D21" i="53" s="1"/>
  <c r="G21" i="53" s="1"/>
  <c r="D21" i="55" s="1"/>
  <c r="G21" i="55" s="1"/>
  <c r="D21" i="56" s="1"/>
  <c r="G21" i="56" s="1"/>
  <c r="D21" i="57" s="1"/>
  <c r="G21" i="57" s="1"/>
  <c r="D21" i="58" s="1"/>
  <c r="G21" i="58" s="1"/>
  <c r="D21" i="59" s="1"/>
  <c r="G21" i="59" s="1"/>
  <c r="D21" i="60" s="1"/>
  <c r="G21" i="60" s="1"/>
  <c r="D21" i="61" s="1"/>
  <c r="G21" i="61" s="1"/>
  <c r="D21" i="62" s="1"/>
  <c r="G21" i="62" s="1"/>
  <c r="D21" i="63" s="1"/>
  <c r="G21" i="63" s="1"/>
  <c r="D21" i="64" s="1"/>
  <c r="G21" i="64" s="1"/>
  <c r="D21" i="65" s="1"/>
  <c r="G21" i="65" s="1"/>
  <c r="D21" i="66" s="1"/>
  <c r="G21" i="66" s="1"/>
  <c r="D21" i="67" s="1"/>
  <c r="G21" i="67" s="1"/>
  <c r="D21" i="68" s="1"/>
  <c r="G21" i="68" s="1"/>
  <c r="D21" i="69" s="1"/>
  <c r="G21" i="69" s="1"/>
  <c r="D21" i="70" s="1"/>
  <c r="G21" i="70" s="1"/>
  <c r="G20" i="1"/>
  <c r="I20" i="1" s="1"/>
  <c r="G19" i="1"/>
  <c r="I19" i="1" s="1"/>
  <c r="G18" i="1"/>
  <c r="I18" i="1" s="1"/>
  <c r="F14" i="1"/>
  <c r="E14" i="1"/>
  <c r="D14" i="1"/>
  <c r="G11" i="1"/>
  <c r="D11" i="2" s="1"/>
  <c r="G11" i="2" s="1"/>
  <c r="I76" i="17" l="1"/>
  <c r="I75" i="48"/>
  <c r="I75" i="57"/>
  <c r="I82" i="57"/>
  <c r="I74" i="66"/>
  <c r="I75" i="67"/>
  <c r="I86" i="53"/>
  <c r="I74" i="65"/>
  <c r="I85" i="68"/>
  <c r="H52" i="69"/>
  <c r="I83" i="69"/>
  <c r="I75" i="18"/>
  <c r="I81" i="18"/>
  <c r="I75" i="56"/>
  <c r="I83" i="56"/>
  <c r="I75" i="50"/>
  <c r="I82" i="50"/>
  <c r="I75" i="65"/>
  <c r="I75" i="70"/>
  <c r="I83" i="70"/>
  <c r="I193" i="72"/>
  <c r="I83" i="67"/>
  <c r="I75" i="66"/>
  <c r="I92" i="66"/>
  <c r="I85" i="65"/>
  <c r="D31" i="71"/>
  <c r="G31" i="71" s="1"/>
  <c r="D31" i="72" s="1"/>
  <c r="G31" i="72" s="1"/>
  <c r="D31" i="73" s="1"/>
  <c r="G31" i="73" s="1"/>
  <c r="D31" i="76" s="1"/>
  <c r="G31" i="76" s="1"/>
  <c r="D30" i="3"/>
  <c r="H51" i="69"/>
  <c r="H51" i="67"/>
  <c r="D13" i="71"/>
  <c r="G13" i="71" s="1"/>
  <c r="D13" i="72" s="1"/>
  <c r="G13" i="72" s="1"/>
  <c r="D13" i="73" s="1"/>
  <c r="G13" i="73" s="1"/>
  <c r="D13" i="76" s="1"/>
  <c r="G13" i="76" s="1"/>
  <c r="D21" i="71"/>
  <c r="G21" i="71" s="1"/>
  <c r="D21" i="72" s="1"/>
  <c r="G21" i="72" s="1"/>
  <c r="D21" i="73" s="1"/>
  <c r="G21" i="73" s="1"/>
  <c r="D21" i="76" s="1"/>
  <c r="G21" i="76" s="1"/>
  <c r="D12" i="71"/>
  <c r="G12" i="71" s="1"/>
  <c r="D12" i="72" s="1"/>
  <c r="G12" i="72" s="1"/>
  <c r="D12" i="73" s="1"/>
  <c r="G12" i="73" s="1"/>
  <c r="D12" i="76" s="1"/>
  <c r="G12" i="76" s="1"/>
  <c r="I11" i="1"/>
  <c r="G14" i="1"/>
  <c r="I74" i="64"/>
  <c r="I75" i="64"/>
  <c r="I75" i="59"/>
  <c r="I74" i="53"/>
  <c r="I74" i="18"/>
  <c r="I83" i="3"/>
  <c r="I76" i="76"/>
  <c r="I84" i="76"/>
  <c r="I75" i="76"/>
  <c r="I83" i="76"/>
  <c r="I84" i="64"/>
  <c r="I87" i="60"/>
  <c r="I75" i="60"/>
  <c r="I74" i="50"/>
  <c r="I74" i="3"/>
  <c r="I75" i="3"/>
  <c r="I75" i="69"/>
  <c r="I81" i="50"/>
  <c r="I86" i="49"/>
  <c r="I76" i="49"/>
  <c r="I80" i="73"/>
  <c r="I79" i="73"/>
  <c r="I91" i="73"/>
  <c r="I82" i="69"/>
  <c r="H25" i="71"/>
  <c r="H52" i="71" s="1"/>
  <c r="H51" i="71" s="1"/>
  <c r="H52" i="70"/>
  <c r="H51" i="70" s="1"/>
  <c r="I74" i="68"/>
  <c r="I75" i="68"/>
  <c r="I76" i="62"/>
  <c r="I75" i="62"/>
  <c r="I116" i="62"/>
  <c r="I76" i="61"/>
  <c r="I83" i="61"/>
  <c r="I76" i="59"/>
  <c r="I76" i="58"/>
  <c r="I77" i="58"/>
  <c r="I96" i="58"/>
  <c r="I74" i="55"/>
  <c r="I75" i="55"/>
  <c r="I86" i="55"/>
  <c r="I85" i="55"/>
  <c r="I75" i="53"/>
  <c r="I77" i="49"/>
  <c r="H52" i="18"/>
  <c r="H51" i="18" s="1"/>
  <c r="I88" i="17"/>
  <c r="I90" i="1"/>
  <c r="I91" i="1"/>
  <c r="I82" i="1"/>
  <c r="H52" i="48"/>
  <c r="H51" i="48" s="1"/>
  <c r="H25" i="49"/>
  <c r="I75" i="2"/>
  <c r="I87" i="17"/>
  <c r="I77" i="17"/>
  <c r="I82" i="70"/>
  <c r="I74" i="60"/>
  <c r="I86" i="60"/>
  <c r="I74" i="56"/>
  <c r="I85" i="49"/>
  <c r="I83" i="48"/>
  <c r="I74" i="48"/>
  <c r="H51" i="4"/>
  <c r="I75" i="4"/>
  <c r="I86" i="4"/>
  <c r="D19" i="2"/>
  <c r="G19" i="2" s="1"/>
  <c r="I19" i="2" s="1"/>
  <c r="D18" i="2"/>
  <c r="G18" i="2" s="1"/>
  <c r="I18" i="2" s="1"/>
  <c r="I194" i="72"/>
  <c r="I77" i="72"/>
  <c r="I76" i="72"/>
  <c r="I75" i="71"/>
  <c r="I83" i="71"/>
  <c r="I74" i="71"/>
  <c r="I82" i="71"/>
  <c r="I74" i="70"/>
  <c r="I84" i="68"/>
  <c r="I82" i="67"/>
  <c r="I74" i="67"/>
  <c r="I91" i="66"/>
  <c r="I83" i="64"/>
  <c r="I74" i="63"/>
  <c r="I75" i="63"/>
  <c r="I81" i="63"/>
  <c r="I82" i="63"/>
  <c r="I75" i="61"/>
  <c r="I86" i="59"/>
  <c r="I85" i="59"/>
  <c r="I95" i="58"/>
  <c r="I82" i="56"/>
  <c r="I85" i="53"/>
  <c r="I82" i="48"/>
  <c r="I80" i="18"/>
  <c r="I76" i="4"/>
  <c r="D14" i="2"/>
  <c r="D11" i="3"/>
  <c r="G14" i="2"/>
  <c r="I11" i="2"/>
  <c r="I74" i="2"/>
  <c r="I83" i="2"/>
  <c r="I82" i="2"/>
  <c r="D40" i="2"/>
  <c r="G40" i="2" s="1"/>
  <c r="I40" i="2" s="1"/>
  <c r="I83" i="1"/>
  <c r="D22" i="2"/>
  <c r="G22" i="2" s="1"/>
  <c r="I22" i="2" s="1"/>
  <c r="D23" i="2"/>
  <c r="G23" i="2" s="1"/>
  <c r="I23" i="2" s="1"/>
  <c r="I82" i="3"/>
  <c r="D34" i="3"/>
  <c r="G34" i="3" s="1"/>
  <c r="I34" i="3" s="1"/>
  <c r="D29" i="3"/>
  <c r="G43" i="2"/>
  <c r="G30" i="3"/>
  <c r="I30" i="3" s="1"/>
  <c r="D32" i="2"/>
  <c r="G32" i="2" s="1"/>
  <c r="I32" i="2" s="1"/>
  <c r="D43" i="2"/>
  <c r="D36" i="2"/>
  <c r="G36" i="2" s="1"/>
  <c r="I36" i="2" s="1"/>
  <c r="G24" i="1"/>
  <c r="D20" i="2"/>
  <c r="G20" i="2" s="1"/>
  <c r="I20" i="2" s="1"/>
  <c r="I85" i="4"/>
  <c r="H25" i="72" l="1"/>
  <c r="H52" i="72" s="1"/>
  <c r="H51" i="72" s="1"/>
  <c r="H24" i="1"/>
  <c r="G60" i="1" s="1"/>
  <c r="H52" i="49"/>
  <c r="H51" i="49" s="1"/>
  <c r="H25" i="50"/>
  <c r="D19" i="3"/>
  <c r="G19" i="3" s="1"/>
  <c r="I19" i="3" s="1"/>
  <c r="D23" i="3"/>
  <c r="G23" i="3" s="1"/>
  <c r="I23" i="3" s="1"/>
  <c r="D24" i="2"/>
  <c r="D18" i="3"/>
  <c r="G18" i="3" s="1"/>
  <c r="I18" i="3" s="1"/>
  <c r="H25" i="73"/>
  <c r="D22" i="3"/>
  <c r="G22" i="3" s="1"/>
  <c r="I22" i="3" s="1"/>
  <c r="G24" i="2"/>
  <c r="H24" i="2" s="1"/>
  <c r="D14" i="3"/>
  <c r="G11" i="3"/>
  <c r="D44" i="2"/>
  <c r="D40" i="3"/>
  <c r="G40" i="3" s="1"/>
  <c r="I40" i="3" s="1"/>
  <c r="D36" i="3"/>
  <c r="G36" i="3" s="1"/>
  <c r="I36" i="3" s="1"/>
  <c r="D32" i="3"/>
  <c r="G44" i="2"/>
  <c r="D43" i="3"/>
  <c r="G29" i="3"/>
  <c r="D30" i="4"/>
  <c r="D34" i="4"/>
  <c r="G34" i="4" s="1"/>
  <c r="I34" i="4" s="1"/>
  <c r="D20" i="3"/>
  <c r="G20" i="3" s="1"/>
  <c r="I20" i="3" s="1"/>
  <c r="G59" i="2" l="1"/>
  <c r="H52" i="50"/>
  <c r="H51" i="50" s="1"/>
  <c r="H25" i="52"/>
  <c r="D19" i="4"/>
  <c r="G19" i="4" s="1"/>
  <c r="I19" i="4" s="1"/>
  <c r="D23" i="4"/>
  <c r="G23" i="4" s="1"/>
  <c r="I23" i="4" s="1"/>
  <c r="D22" i="4"/>
  <c r="G22" i="4" s="1"/>
  <c r="I22" i="4" s="1"/>
  <c r="H52" i="73"/>
  <c r="H51" i="73" s="1"/>
  <c r="H25" i="76"/>
  <c r="H52" i="76" s="1"/>
  <c r="H51" i="76" s="1"/>
  <c r="D11" i="4"/>
  <c r="G14" i="3"/>
  <c r="I11" i="3"/>
  <c r="D40" i="4"/>
  <c r="G40" i="4" s="1"/>
  <c r="I40" i="4" s="1"/>
  <c r="G43" i="3"/>
  <c r="D29" i="4"/>
  <c r="G32" i="3"/>
  <c r="I32" i="3" s="1"/>
  <c r="D44" i="3"/>
  <c r="G30" i="4"/>
  <c r="I30" i="4" s="1"/>
  <c r="D34" i="17"/>
  <c r="G34" i="17" s="1"/>
  <c r="I34" i="17" s="1"/>
  <c r="D36" i="4"/>
  <c r="G36" i="4" s="1"/>
  <c r="I36" i="4" s="1"/>
  <c r="D18" i="4"/>
  <c r="G24" i="3"/>
  <c r="H24" i="3" s="1"/>
  <c r="D20" i="4"/>
  <c r="G20" i="4" s="1"/>
  <c r="I20" i="4" s="1"/>
  <c r="D24" i="3"/>
  <c r="D23" i="17" l="1"/>
  <c r="G23" i="17" s="1"/>
  <c r="I23" i="17" s="1"/>
  <c r="D19" i="17"/>
  <c r="G19" i="17" s="1"/>
  <c r="I19" i="17" s="1"/>
  <c r="H25" i="53"/>
  <c r="H52" i="52"/>
  <c r="H51" i="52" s="1"/>
  <c r="D22" i="17"/>
  <c r="G22" i="17" s="1"/>
  <c r="I22" i="17" s="1"/>
  <c r="D14" i="4"/>
  <c r="G11" i="4"/>
  <c r="D40" i="17"/>
  <c r="G40" i="17" s="1"/>
  <c r="I40" i="17" s="1"/>
  <c r="D36" i="17"/>
  <c r="G36" i="17" s="1"/>
  <c r="I36" i="17" s="1"/>
  <c r="D30" i="17"/>
  <c r="D43" i="4"/>
  <c r="G29" i="4"/>
  <c r="D34" i="18"/>
  <c r="G34" i="18" s="1"/>
  <c r="I34" i="18" s="1"/>
  <c r="D32" i="4"/>
  <c r="G44" i="3"/>
  <c r="G59" i="3" s="1"/>
  <c r="G18" i="4"/>
  <c r="I18" i="4" s="1"/>
  <c r="D24" i="4"/>
  <c r="D20" i="17"/>
  <c r="G20" i="17" s="1"/>
  <c r="I20" i="17" s="1"/>
  <c r="D19" i="18" l="1"/>
  <c r="G19" i="18" s="1"/>
  <c r="I19" i="18" s="1"/>
  <c r="D23" i="18"/>
  <c r="G23" i="18" s="1"/>
  <c r="I23" i="18" s="1"/>
  <c r="H25" i="55"/>
  <c r="H52" i="53"/>
  <c r="H51" i="53" s="1"/>
  <c r="G14" i="4"/>
  <c r="I11" i="4"/>
  <c r="D11" i="17"/>
  <c r="D40" i="18"/>
  <c r="G40" i="18" s="1"/>
  <c r="I40" i="18" s="1"/>
  <c r="D34" i="48"/>
  <c r="G34" i="48" s="1"/>
  <c r="I34" i="48" s="1"/>
  <c r="G32" i="4"/>
  <c r="I32" i="4" s="1"/>
  <c r="D44" i="4"/>
  <c r="G30" i="17"/>
  <c r="I30" i="17" s="1"/>
  <c r="D36" i="18"/>
  <c r="G36" i="18" s="1"/>
  <c r="I36" i="18" s="1"/>
  <c r="G43" i="4"/>
  <c r="D29" i="17"/>
  <c r="D18" i="17"/>
  <c r="G24" i="4"/>
  <c r="H24" i="4" s="1"/>
  <c r="D20" i="18"/>
  <c r="G20" i="18" s="1"/>
  <c r="I20" i="18" s="1"/>
  <c r="D22" i="18"/>
  <c r="D19" i="48" l="1"/>
  <c r="G19" i="48" s="1"/>
  <c r="I19" i="48" s="1"/>
  <c r="D23" i="48"/>
  <c r="G23" i="48" s="1"/>
  <c r="I23" i="48" s="1"/>
  <c r="H52" i="55"/>
  <c r="H51" i="55" s="1"/>
  <c r="H25" i="56"/>
  <c r="G11" i="17"/>
  <c r="D14" i="17"/>
  <c r="D40" i="48"/>
  <c r="G40" i="48" s="1"/>
  <c r="I40" i="48" s="1"/>
  <c r="D36" i="48"/>
  <c r="G36" i="48" s="1"/>
  <c r="I36" i="48" s="1"/>
  <c r="D34" i="49"/>
  <c r="G34" i="49" s="1"/>
  <c r="I34" i="49" s="1"/>
  <c r="G29" i="17"/>
  <c r="D43" i="17"/>
  <c r="D32" i="17"/>
  <c r="G44" i="4"/>
  <c r="G59" i="4" s="1"/>
  <c r="D30" i="18"/>
  <c r="G18" i="17"/>
  <c r="I18" i="17" s="1"/>
  <c r="D24" i="17"/>
  <c r="D20" i="48"/>
  <c r="G20" i="48" s="1"/>
  <c r="I20" i="48" s="1"/>
  <c r="G22" i="18"/>
  <c r="I22" i="18" s="1"/>
  <c r="D19" i="49" l="1"/>
  <c r="G19" i="49" s="1"/>
  <c r="I19" i="49" s="1"/>
  <c r="D23" i="49"/>
  <c r="G23" i="49" s="1"/>
  <c r="I23" i="49" s="1"/>
  <c r="H52" i="56"/>
  <c r="H51" i="56" s="1"/>
  <c r="H25" i="57"/>
  <c r="D11" i="18"/>
  <c r="G14" i="17"/>
  <c r="I11" i="17"/>
  <c r="D40" i="49"/>
  <c r="G40" i="49" s="1"/>
  <c r="I40" i="49" s="1"/>
  <c r="G30" i="18"/>
  <c r="I30" i="18" s="1"/>
  <c r="D34" i="50"/>
  <c r="G34" i="50" s="1"/>
  <c r="I34" i="50" s="1"/>
  <c r="D36" i="49"/>
  <c r="G36" i="49" s="1"/>
  <c r="I36" i="49" s="1"/>
  <c r="G32" i="17"/>
  <c r="I32" i="17" s="1"/>
  <c r="D44" i="17"/>
  <c r="G43" i="17"/>
  <c r="D29" i="18"/>
  <c r="D20" i="49"/>
  <c r="G20" i="49" s="1"/>
  <c r="I20" i="49" s="1"/>
  <c r="D19" i="50"/>
  <c r="G19" i="50" s="1"/>
  <c r="I19" i="50" s="1"/>
  <c r="D18" i="18"/>
  <c r="G24" i="17"/>
  <c r="H24" i="17" s="1"/>
  <c r="D22" i="48"/>
  <c r="D23" i="50" l="1"/>
  <c r="G23" i="50" s="1"/>
  <c r="I23" i="50" s="1"/>
  <c r="H25" i="58"/>
  <c r="H52" i="57"/>
  <c r="H51" i="57" s="1"/>
  <c r="D14" i="18"/>
  <c r="G11" i="18"/>
  <c r="D40" i="50"/>
  <c r="G40" i="50" s="1"/>
  <c r="I40" i="50" s="1"/>
  <c r="D36" i="50"/>
  <c r="G36" i="50" s="1"/>
  <c r="I36" i="50" s="1"/>
  <c r="G29" i="18"/>
  <c r="D43" i="18"/>
  <c r="D30" i="48"/>
  <c r="D32" i="18"/>
  <c r="G44" i="17"/>
  <c r="G59" i="17" s="1"/>
  <c r="D34" i="52"/>
  <c r="G34" i="52" s="1"/>
  <c r="I34" i="52" s="1"/>
  <c r="G18" i="18"/>
  <c r="I18" i="18" s="1"/>
  <c r="D24" i="18"/>
  <c r="D19" i="52"/>
  <c r="G19" i="52" s="1"/>
  <c r="I19" i="52" s="1"/>
  <c r="D20" i="50"/>
  <c r="G20" i="50" s="1"/>
  <c r="I20" i="50" s="1"/>
  <c r="G22" i="48"/>
  <c r="I22" i="48" s="1"/>
  <c r="D23" i="52" l="1"/>
  <c r="G23" i="52" s="1"/>
  <c r="I23" i="52" s="1"/>
  <c r="H25" i="59"/>
  <c r="H52" i="58"/>
  <c r="H51" i="58" s="1"/>
  <c r="G14" i="18"/>
  <c r="I11" i="18"/>
  <c r="D11" i="48"/>
  <c r="D40" i="52"/>
  <c r="G40" i="52" s="1"/>
  <c r="I40" i="52" s="1"/>
  <c r="G30" i="48"/>
  <c r="I30" i="48" s="1"/>
  <c r="D36" i="52"/>
  <c r="G36" i="52" s="1"/>
  <c r="I36" i="52" s="1"/>
  <c r="D34" i="53"/>
  <c r="G34" i="53" s="1"/>
  <c r="I34" i="53" s="1"/>
  <c r="D29" i="48"/>
  <c r="G43" i="18"/>
  <c r="G32" i="18"/>
  <c r="I32" i="18" s="1"/>
  <c r="D44" i="18"/>
  <c r="D20" i="52"/>
  <c r="G20" i="52" s="1"/>
  <c r="I20" i="52" s="1"/>
  <c r="D19" i="53"/>
  <c r="G19" i="53" s="1"/>
  <c r="I19" i="53" s="1"/>
  <c r="D18" i="48"/>
  <c r="G24" i="18"/>
  <c r="H24" i="18" s="1"/>
  <c r="D22" i="49"/>
  <c r="D23" i="53" l="1"/>
  <c r="G23" i="53" s="1"/>
  <c r="I23" i="53" s="1"/>
  <c r="H25" i="60"/>
  <c r="H52" i="59"/>
  <c r="H51" i="59" s="1"/>
  <c r="G11" i="48"/>
  <c r="D14" i="48"/>
  <c r="D40" i="53"/>
  <c r="G40" i="53" s="1"/>
  <c r="I40" i="53" s="1"/>
  <c r="D32" i="48"/>
  <c r="G44" i="18"/>
  <c r="G59" i="18" s="1"/>
  <c r="D34" i="55"/>
  <c r="G34" i="55" s="1"/>
  <c r="I34" i="55" s="1"/>
  <c r="D43" i="48"/>
  <c r="G29" i="48"/>
  <c r="D30" i="49"/>
  <c r="D36" i="53"/>
  <c r="G36" i="53" s="1"/>
  <c r="I36" i="53" s="1"/>
  <c r="G18" i="48"/>
  <c r="I18" i="48" s="1"/>
  <c r="D24" i="48"/>
  <c r="D19" i="55"/>
  <c r="G19" i="55" s="1"/>
  <c r="I19" i="55" s="1"/>
  <c r="D20" i="53"/>
  <c r="G20" i="53" s="1"/>
  <c r="I20" i="53" s="1"/>
  <c r="G22" i="49"/>
  <c r="I22" i="49" s="1"/>
  <c r="D23" i="55" l="1"/>
  <c r="G23" i="55" s="1"/>
  <c r="I23" i="55" s="1"/>
  <c r="H25" i="61"/>
  <c r="H52" i="60"/>
  <c r="H51" i="60" s="1"/>
  <c r="D11" i="49"/>
  <c r="I11" i="48"/>
  <c r="G14" i="48"/>
  <c r="D40" i="55"/>
  <c r="G40" i="55" s="1"/>
  <c r="I40" i="55" s="1"/>
  <c r="D36" i="55"/>
  <c r="G36" i="55" s="1"/>
  <c r="I36" i="55" s="1"/>
  <c r="G32" i="48"/>
  <c r="I32" i="48" s="1"/>
  <c r="D44" i="48"/>
  <c r="G30" i="49"/>
  <c r="I30" i="49" s="1"/>
  <c r="D34" i="56"/>
  <c r="G34" i="56" s="1"/>
  <c r="I34" i="56" s="1"/>
  <c r="G43" i="48"/>
  <c r="D29" i="49"/>
  <c r="D20" i="55"/>
  <c r="G20" i="55" s="1"/>
  <c r="I20" i="55" s="1"/>
  <c r="D19" i="56"/>
  <c r="G19" i="56" s="1"/>
  <c r="I19" i="56" s="1"/>
  <c r="D23" i="56"/>
  <c r="G23" i="56" s="1"/>
  <c r="I23" i="56" s="1"/>
  <c r="D18" i="49"/>
  <c r="G24" i="48"/>
  <c r="H24" i="48" s="1"/>
  <c r="D22" i="50"/>
  <c r="H25" i="62" l="1"/>
  <c r="H52" i="61"/>
  <c r="H51" i="61" s="1"/>
  <c r="G11" i="49"/>
  <c r="D14" i="49"/>
  <c r="D40" i="56"/>
  <c r="G40" i="56" s="1"/>
  <c r="I40" i="56" s="1"/>
  <c r="D30" i="50"/>
  <c r="D34" i="57"/>
  <c r="G34" i="57" s="1"/>
  <c r="I34" i="57" s="1"/>
  <c r="D36" i="56"/>
  <c r="G36" i="56" s="1"/>
  <c r="I36" i="56" s="1"/>
  <c r="G29" i="49"/>
  <c r="D43" i="49"/>
  <c r="D32" i="49"/>
  <c r="G44" i="48"/>
  <c r="G59" i="48" s="1"/>
  <c r="G18" i="49"/>
  <c r="I18" i="49" s="1"/>
  <c r="D24" i="49"/>
  <c r="D19" i="57"/>
  <c r="G19" i="57" s="1"/>
  <c r="I19" i="57" s="1"/>
  <c r="D23" i="57"/>
  <c r="G23" i="57" s="1"/>
  <c r="I23" i="57" s="1"/>
  <c r="D20" i="56"/>
  <c r="G20" i="56" s="1"/>
  <c r="I20" i="56" s="1"/>
  <c r="G22" i="50"/>
  <c r="I22" i="50" s="1"/>
  <c r="H52" i="62" l="1"/>
  <c r="H51" i="62" s="1"/>
  <c r="H25" i="63"/>
  <c r="G14" i="49"/>
  <c r="I11" i="49"/>
  <c r="D11" i="50"/>
  <c r="D40" i="57"/>
  <c r="G40" i="57" s="1"/>
  <c r="I40" i="57" s="1"/>
  <c r="D36" i="57"/>
  <c r="G36" i="57" s="1"/>
  <c r="I36" i="57" s="1"/>
  <c r="G30" i="50"/>
  <c r="I30" i="50" s="1"/>
  <c r="G32" i="49"/>
  <c r="I32" i="49" s="1"/>
  <c r="D44" i="49"/>
  <c r="D29" i="50"/>
  <c r="G43" i="49"/>
  <c r="D34" i="58"/>
  <c r="G34" i="58" s="1"/>
  <c r="I34" i="58" s="1"/>
  <c r="D18" i="50"/>
  <c r="G24" i="49"/>
  <c r="H24" i="49" s="1"/>
  <c r="D20" i="57"/>
  <c r="G20" i="57" s="1"/>
  <c r="I20" i="57" s="1"/>
  <c r="D19" i="58"/>
  <c r="G19" i="58" s="1"/>
  <c r="I19" i="58" s="1"/>
  <c r="D23" i="58"/>
  <c r="G23" i="58" s="1"/>
  <c r="I23" i="58" s="1"/>
  <c r="D22" i="52"/>
  <c r="H52" i="63" l="1"/>
  <c r="H51" i="63" s="1"/>
  <c r="H25" i="64"/>
  <c r="D14" i="50"/>
  <c r="G11" i="50"/>
  <c r="D40" i="58"/>
  <c r="G40" i="58" s="1"/>
  <c r="I40" i="58" s="1"/>
  <c r="D34" i="59"/>
  <c r="G34" i="59" s="1"/>
  <c r="I34" i="59" s="1"/>
  <c r="D32" i="50"/>
  <c r="G44" i="49"/>
  <c r="G59" i="49" s="1"/>
  <c r="D30" i="52"/>
  <c r="D36" i="58"/>
  <c r="G36" i="58" s="1"/>
  <c r="I36" i="58" s="1"/>
  <c r="D43" i="50"/>
  <c r="G29" i="50"/>
  <c r="D23" i="59"/>
  <c r="G23" i="59" s="1"/>
  <c r="I23" i="59" s="1"/>
  <c r="D20" i="58"/>
  <c r="G20" i="58" s="1"/>
  <c r="I20" i="58" s="1"/>
  <c r="D19" i="59"/>
  <c r="G19" i="59" s="1"/>
  <c r="I19" i="59" s="1"/>
  <c r="G18" i="50"/>
  <c r="I18" i="50" s="1"/>
  <c r="D24" i="50"/>
  <c r="G22" i="52"/>
  <c r="I22" i="52" s="1"/>
  <c r="H52" i="64" l="1"/>
  <c r="H51" i="64" s="1"/>
  <c r="H25" i="65"/>
  <c r="H52" i="65" s="1"/>
  <c r="H51" i="65" s="1"/>
  <c r="G14" i="50"/>
  <c r="I11" i="50"/>
  <c r="D11" i="52"/>
  <c r="D40" i="59"/>
  <c r="G40" i="59" s="1"/>
  <c r="I40" i="59" s="1"/>
  <c r="D36" i="59"/>
  <c r="G36" i="59" s="1"/>
  <c r="I36" i="59" s="1"/>
  <c r="D34" i="60"/>
  <c r="G34" i="60" s="1"/>
  <c r="I34" i="60" s="1"/>
  <c r="D29" i="52"/>
  <c r="G43" i="50"/>
  <c r="G32" i="50"/>
  <c r="I32" i="50" s="1"/>
  <c r="D44" i="50"/>
  <c r="G30" i="52"/>
  <c r="I30" i="52" s="1"/>
  <c r="D23" i="60"/>
  <c r="G23" i="60" s="1"/>
  <c r="I23" i="60" s="1"/>
  <c r="D20" i="59"/>
  <c r="G20" i="59" s="1"/>
  <c r="I20" i="59" s="1"/>
  <c r="D18" i="52"/>
  <c r="G24" i="50"/>
  <c r="H24" i="50" s="1"/>
  <c r="D19" i="60"/>
  <c r="G19" i="60" s="1"/>
  <c r="I19" i="60" s="1"/>
  <c r="D22" i="53"/>
  <c r="G11" i="52" l="1"/>
  <c r="D14" i="52"/>
  <c r="D40" i="60"/>
  <c r="G40" i="60" s="1"/>
  <c r="I40" i="60" s="1"/>
  <c r="D32" i="52"/>
  <c r="G44" i="50"/>
  <c r="G59" i="50" s="1"/>
  <c r="D34" i="61"/>
  <c r="G34" i="61" s="1"/>
  <c r="I34" i="61" s="1"/>
  <c r="D30" i="53"/>
  <c r="D43" i="52"/>
  <c r="G29" i="52"/>
  <c r="D36" i="60"/>
  <c r="G36" i="60" s="1"/>
  <c r="I36" i="60" s="1"/>
  <c r="D19" i="61"/>
  <c r="G19" i="61" s="1"/>
  <c r="I19" i="61" s="1"/>
  <c r="G18" i="52"/>
  <c r="I18" i="52" s="1"/>
  <c r="D24" i="52"/>
  <c r="D23" i="61"/>
  <c r="G23" i="61" s="1"/>
  <c r="I23" i="61" s="1"/>
  <c r="D20" i="60"/>
  <c r="G20" i="60" s="1"/>
  <c r="I20" i="60" s="1"/>
  <c r="G22" i="53"/>
  <c r="I22" i="53" s="1"/>
  <c r="D11" i="53" l="1"/>
  <c r="G14" i="52"/>
  <c r="D40" i="61"/>
  <c r="G40" i="61" s="1"/>
  <c r="I40" i="61" s="1"/>
  <c r="G30" i="53"/>
  <c r="I30" i="53" s="1"/>
  <c r="D29" i="53"/>
  <c r="G43" i="52"/>
  <c r="D34" i="62"/>
  <c r="G34" i="62" s="1"/>
  <c r="I34" i="62" s="1"/>
  <c r="D36" i="61"/>
  <c r="G36" i="61" s="1"/>
  <c r="I36" i="61" s="1"/>
  <c r="G32" i="52"/>
  <c r="I32" i="52" s="1"/>
  <c r="D44" i="52"/>
  <c r="D20" i="61"/>
  <c r="G20" i="61" s="1"/>
  <c r="I20" i="61" s="1"/>
  <c r="D18" i="53"/>
  <c r="G24" i="52"/>
  <c r="H24" i="52" s="1"/>
  <c r="D23" i="62"/>
  <c r="G23" i="62" s="1"/>
  <c r="I23" i="62" s="1"/>
  <c r="D19" i="62"/>
  <c r="G19" i="62" s="1"/>
  <c r="I19" i="62" s="1"/>
  <c r="D22" i="55"/>
  <c r="G11" i="53" l="1"/>
  <c r="D14" i="53"/>
  <c r="D40" i="62"/>
  <c r="G40" i="62" s="1"/>
  <c r="I40" i="62" s="1"/>
  <c r="D32" i="53"/>
  <c r="G44" i="52"/>
  <c r="G59" i="52" s="1"/>
  <c r="D34" i="63"/>
  <c r="G34" i="63" s="1"/>
  <c r="I34" i="63" s="1"/>
  <c r="D43" i="53"/>
  <c r="G29" i="53"/>
  <c r="D36" i="62"/>
  <c r="G36" i="62" s="1"/>
  <c r="I36" i="62" s="1"/>
  <c r="D30" i="55"/>
  <c r="D19" i="63"/>
  <c r="G19" i="63" s="1"/>
  <c r="I19" i="63" s="1"/>
  <c r="D20" i="62"/>
  <c r="G20" i="62" s="1"/>
  <c r="I20" i="62" s="1"/>
  <c r="G18" i="53"/>
  <c r="I18" i="53" s="1"/>
  <c r="D24" i="53"/>
  <c r="D23" i="63"/>
  <c r="G23" i="63" s="1"/>
  <c r="I23" i="63" s="1"/>
  <c r="G22" i="55"/>
  <c r="I22" i="55" s="1"/>
  <c r="G14" i="53" l="1"/>
  <c r="I11" i="53"/>
  <c r="D11" i="55"/>
  <c r="D40" i="63"/>
  <c r="G40" i="63" s="1"/>
  <c r="I40" i="63" s="1"/>
  <c r="G30" i="55"/>
  <c r="I30" i="55" s="1"/>
  <c r="D34" i="64"/>
  <c r="G34" i="64" s="1"/>
  <c r="I34" i="64" s="1"/>
  <c r="D29" i="55"/>
  <c r="G43" i="53"/>
  <c r="D36" i="63"/>
  <c r="G36" i="63" s="1"/>
  <c r="I36" i="63" s="1"/>
  <c r="G32" i="53"/>
  <c r="I32" i="53" s="1"/>
  <c r="D44" i="53"/>
  <c r="D18" i="55"/>
  <c r="G24" i="53"/>
  <c r="H24" i="53" s="1"/>
  <c r="D23" i="64"/>
  <c r="G23" i="64" s="1"/>
  <c r="I23" i="64" s="1"/>
  <c r="D20" i="63"/>
  <c r="G20" i="63" s="1"/>
  <c r="I20" i="63" s="1"/>
  <c r="D19" i="64"/>
  <c r="G19" i="64" s="1"/>
  <c r="I19" i="64" s="1"/>
  <c r="D22" i="56"/>
  <c r="D14" i="55" l="1"/>
  <c r="G11" i="55"/>
  <c r="D40" i="64"/>
  <c r="G40" i="64" s="1"/>
  <c r="I40" i="64" s="1"/>
  <c r="D30" i="56"/>
  <c r="D32" i="55"/>
  <c r="G44" i="53"/>
  <c r="G59" i="53" s="1"/>
  <c r="D34" i="65"/>
  <c r="G34" i="65" s="1"/>
  <c r="I34" i="65" s="1"/>
  <c r="D36" i="64"/>
  <c r="G36" i="64" s="1"/>
  <c r="I36" i="64" s="1"/>
  <c r="D43" i="55"/>
  <c r="G29" i="55"/>
  <c r="G18" i="55"/>
  <c r="I18" i="55" s="1"/>
  <c r="D24" i="55"/>
  <c r="D19" i="65"/>
  <c r="G19" i="65" s="1"/>
  <c r="I19" i="65" s="1"/>
  <c r="D23" i="65"/>
  <c r="G23" i="65" s="1"/>
  <c r="I23" i="65" s="1"/>
  <c r="D20" i="64"/>
  <c r="G20" i="64" s="1"/>
  <c r="I20" i="64" s="1"/>
  <c r="G22" i="56"/>
  <c r="I22" i="56" s="1"/>
  <c r="D11" i="56" l="1"/>
  <c r="G14" i="55"/>
  <c r="I11" i="55"/>
  <c r="D40" i="65"/>
  <c r="G40" i="65" s="1"/>
  <c r="I40" i="65" s="1"/>
  <c r="G30" i="56"/>
  <c r="I30" i="56" s="1"/>
  <c r="G43" i="55"/>
  <c r="D29" i="56"/>
  <c r="D36" i="65"/>
  <c r="G36" i="65" s="1"/>
  <c r="I36" i="65" s="1"/>
  <c r="G32" i="55"/>
  <c r="I32" i="55" s="1"/>
  <c r="D44" i="55"/>
  <c r="D34" i="66"/>
  <c r="G34" i="66" s="1"/>
  <c r="I34" i="66" s="1"/>
  <c r="D19" i="66"/>
  <c r="G19" i="66" s="1"/>
  <c r="I19" i="66" s="1"/>
  <c r="D20" i="65"/>
  <c r="G20" i="65" s="1"/>
  <c r="I20" i="65" s="1"/>
  <c r="D23" i="66"/>
  <c r="G23" i="66" s="1"/>
  <c r="I23" i="66" s="1"/>
  <c r="D18" i="56"/>
  <c r="G24" i="55"/>
  <c r="H24" i="55" s="1"/>
  <c r="D22" i="57"/>
  <c r="G11" i="56" l="1"/>
  <c r="D14" i="56"/>
  <c r="D40" i="66"/>
  <c r="G40" i="66" s="1"/>
  <c r="I40" i="66" s="1"/>
  <c r="D36" i="66"/>
  <c r="G36" i="66" s="1"/>
  <c r="I36" i="66" s="1"/>
  <c r="D30" i="57"/>
  <c r="D34" i="67"/>
  <c r="G34" i="67" s="1"/>
  <c r="I34" i="67" s="1"/>
  <c r="D43" i="56"/>
  <c r="G29" i="56"/>
  <c r="D32" i="56"/>
  <c r="G44" i="55"/>
  <c r="G59" i="55" s="1"/>
  <c r="D19" i="67"/>
  <c r="G19" i="67" s="1"/>
  <c r="I19" i="67" s="1"/>
  <c r="G18" i="56"/>
  <c r="I18" i="56" s="1"/>
  <c r="D24" i="56"/>
  <c r="D20" i="66"/>
  <c r="G20" i="66" s="1"/>
  <c r="I20" i="66" s="1"/>
  <c r="D23" i="67"/>
  <c r="G23" i="67" s="1"/>
  <c r="I23" i="67" s="1"/>
  <c r="G22" i="57"/>
  <c r="I22" i="57" s="1"/>
  <c r="G14" i="56" l="1"/>
  <c r="I11" i="56"/>
  <c r="D11" i="57"/>
  <c r="D40" i="67"/>
  <c r="G40" i="67" s="1"/>
  <c r="I40" i="67" s="1"/>
  <c r="G30" i="57"/>
  <c r="I30" i="57" s="1"/>
  <c r="G32" i="56"/>
  <c r="I32" i="56" s="1"/>
  <c r="D44" i="56"/>
  <c r="D34" i="68"/>
  <c r="G34" i="68" s="1"/>
  <c r="G43" i="56"/>
  <c r="D29" i="57"/>
  <c r="D36" i="67"/>
  <c r="G36" i="67" s="1"/>
  <c r="I36" i="67" s="1"/>
  <c r="D23" i="68"/>
  <c r="G23" i="68" s="1"/>
  <c r="D18" i="57"/>
  <c r="G24" i="56"/>
  <c r="H24" i="56" s="1"/>
  <c r="D20" i="67"/>
  <c r="G20" i="67" s="1"/>
  <c r="I20" i="67" s="1"/>
  <c r="D19" i="68"/>
  <c r="G19" i="68" s="1"/>
  <c r="D22" i="58"/>
  <c r="G11" i="57" l="1"/>
  <c r="D14" i="57"/>
  <c r="D40" i="68"/>
  <c r="G40" i="68" s="1"/>
  <c r="G29" i="57"/>
  <c r="D43" i="57"/>
  <c r="D32" i="57"/>
  <c r="G44" i="56"/>
  <c r="G59" i="56" s="1"/>
  <c r="D36" i="68"/>
  <c r="G36" i="68" s="1"/>
  <c r="D34" i="69"/>
  <c r="G34" i="69" s="1"/>
  <c r="D30" i="58"/>
  <c r="D19" i="69"/>
  <c r="G19" i="69" s="1"/>
  <c r="D20" i="68"/>
  <c r="G20" i="68" s="1"/>
  <c r="G18" i="57"/>
  <c r="I18" i="57" s="1"/>
  <c r="D24" i="57"/>
  <c r="D23" i="69"/>
  <c r="G23" i="69" s="1"/>
  <c r="I23" i="69" s="1"/>
  <c r="G22" i="58"/>
  <c r="I22" i="58" s="1"/>
  <c r="D11" i="58" l="1"/>
  <c r="I11" i="57"/>
  <c r="G14" i="57"/>
  <c r="D40" i="69"/>
  <c r="G40" i="69" s="1"/>
  <c r="D36" i="69"/>
  <c r="G36" i="69" s="1"/>
  <c r="G30" i="58"/>
  <c r="I30" i="58" s="1"/>
  <c r="G32" i="57"/>
  <c r="I32" i="57" s="1"/>
  <c r="D44" i="57"/>
  <c r="D34" i="70"/>
  <c r="G34" i="70" s="1"/>
  <c r="I34" i="70" s="1"/>
  <c r="D29" i="58"/>
  <c r="G43" i="57"/>
  <c r="D18" i="58"/>
  <c r="G24" i="57"/>
  <c r="H24" i="57" s="1"/>
  <c r="D19" i="70"/>
  <c r="G19" i="70" s="1"/>
  <c r="I19" i="70" s="1"/>
  <c r="D23" i="70"/>
  <c r="G23" i="70" s="1"/>
  <c r="I23" i="70" s="1"/>
  <c r="D20" i="69"/>
  <c r="G20" i="69" s="1"/>
  <c r="I20" i="69" s="1"/>
  <c r="D22" i="59"/>
  <c r="D19" i="71" l="1"/>
  <c r="G19" i="71" s="1"/>
  <c r="I19" i="71" s="1"/>
  <c r="D23" i="71"/>
  <c r="G23" i="71" s="1"/>
  <c r="I23" i="71" s="1"/>
  <c r="G11" i="58"/>
  <c r="D14" i="58"/>
  <c r="D40" i="70"/>
  <c r="G40" i="70" s="1"/>
  <c r="I40" i="70" s="1"/>
  <c r="D43" i="58"/>
  <c r="G29" i="58"/>
  <c r="D32" i="58"/>
  <c r="G44" i="57"/>
  <c r="G59" i="57" s="1"/>
  <c r="D30" i="59"/>
  <c r="D34" i="71"/>
  <c r="G34" i="71" s="1"/>
  <c r="I34" i="71" s="1"/>
  <c r="D36" i="70"/>
  <c r="G36" i="70" s="1"/>
  <c r="I36" i="70" s="1"/>
  <c r="D20" i="70"/>
  <c r="G20" i="70" s="1"/>
  <c r="I20" i="70" s="1"/>
  <c r="G18" i="58"/>
  <c r="I18" i="58" s="1"/>
  <c r="D24" i="58"/>
  <c r="G22" i="59"/>
  <c r="I22" i="59" s="1"/>
  <c r="D20" i="71" l="1"/>
  <c r="G20" i="71" s="1"/>
  <c r="I20" i="71" s="1"/>
  <c r="G14" i="58"/>
  <c r="I11" i="58"/>
  <c r="D11" i="59"/>
  <c r="D40" i="71"/>
  <c r="G40" i="71" s="1"/>
  <c r="I40" i="71" s="1"/>
  <c r="D36" i="71"/>
  <c r="G36" i="71" s="1"/>
  <c r="I36" i="71" s="1"/>
  <c r="G32" i="58"/>
  <c r="I32" i="58" s="1"/>
  <c r="D44" i="58"/>
  <c r="D29" i="59"/>
  <c r="G43" i="58"/>
  <c r="D34" i="72"/>
  <c r="G34" i="72" s="1"/>
  <c r="I34" i="72" s="1"/>
  <c r="G30" i="59"/>
  <c r="I30" i="59" s="1"/>
  <c r="D23" i="72"/>
  <c r="G23" i="72" s="1"/>
  <c r="I23" i="72" s="1"/>
  <c r="D18" i="59"/>
  <c r="G24" i="58"/>
  <c r="H24" i="58" s="1"/>
  <c r="D19" i="72"/>
  <c r="G19" i="72" s="1"/>
  <c r="I19" i="72" s="1"/>
  <c r="D22" i="60"/>
  <c r="D14" i="59" l="1"/>
  <c r="G11" i="59"/>
  <c r="D40" i="72"/>
  <c r="G40" i="72" s="1"/>
  <c r="I40" i="72" s="1"/>
  <c r="D32" i="59"/>
  <c r="G44" i="58"/>
  <c r="G59" i="58" s="1"/>
  <c r="D30" i="60"/>
  <c r="D34" i="73"/>
  <c r="G34" i="73" s="1"/>
  <c r="D43" i="59"/>
  <c r="G29" i="59"/>
  <c r="D36" i="72"/>
  <c r="G36" i="72" s="1"/>
  <c r="I36" i="72" s="1"/>
  <c r="D23" i="73"/>
  <c r="G23" i="73" s="1"/>
  <c r="D20" i="72"/>
  <c r="G20" i="72" s="1"/>
  <c r="I20" i="72" s="1"/>
  <c r="G18" i="59"/>
  <c r="I18" i="59" s="1"/>
  <c r="D24" i="59"/>
  <c r="D19" i="73"/>
  <c r="G19" i="73" s="1"/>
  <c r="G22" i="60"/>
  <c r="I22" i="60" s="1"/>
  <c r="D11" i="60" l="1"/>
  <c r="G14" i="59"/>
  <c r="I11" i="59"/>
  <c r="D40" i="73"/>
  <c r="G40" i="73" s="1"/>
  <c r="I40" i="73" s="1"/>
  <c r="D36" i="73"/>
  <c r="G36" i="73" s="1"/>
  <c r="G43" i="59"/>
  <c r="D29" i="60"/>
  <c r="G32" i="59"/>
  <c r="I32" i="59" s="1"/>
  <c r="D44" i="59"/>
  <c r="G30" i="60"/>
  <c r="I30" i="60" s="1"/>
  <c r="D34" i="76"/>
  <c r="G34" i="76" s="1"/>
  <c r="I34" i="76" s="1"/>
  <c r="D18" i="60"/>
  <c r="G24" i="59"/>
  <c r="H24" i="59" s="1"/>
  <c r="D23" i="76"/>
  <c r="G23" i="76" s="1"/>
  <c r="I23" i="76" s="1"/>
  <c r="D19" i="76"/>
  <c r="G19" i="76" s="1"/>
  <c r="I19" i="76" s="1"/>
  <c r="D20" i="73"/>
  <c r="G20" i="73" s="1"/>
  <c r="D22" i="61"/>
  <c r="D14" i="60" l="1"/>
  <c r="G11" i="60"/>
  <c r="D40" i="76"/>
  <c r="G40" i="76" s="1"/>
  <c r="I40" i="76" s="1"/>
  <c r="D30" i="61"/>
  <c r="D43" i="60"/>
  <c r="G29" i="60"/>
  <c r="D36" i="76"/>
  <c r="G36" i="76" s="1"/>
  <c r="I36" i="76" s="1"/>
  <c r="D32" i="60"/>
  <c r="G44" i="59"/>
  <c r="G59" i="59" s="1"/>
  <c r="G18" i="60"/>
  <c r="I18" i="60" s="1"/>
  <c r="D24" i="60"/>
  <c r="D20" i="76"/>
  <c r="G20" i="76" s="1"/>
  <c r="I20" i="76" s="1"/>
  <c r="G22" i="61"/>
  <c r="I22" i="61" s="1"/>
  <c r="G14" i="60" l="1"/>
  <c r="I11" i="60"/>
  <c r="D11" i="61"/>
  <c r="G32" i="60"/>
  <c r="I32" i="60" s="1"/>
  <c r="D44" i="60"/>
  <c r="G43" i="60"/>
  <c r="D29" i="61"/>
  <c r="G30" i="61"/>
  <c r="I30" i="61" s="1"/>
  <c r="D18" i="61"/>
  <c r="G24" i="60"/>
  <c r="H24" i="60" s="1"/>
  <c r="D22" i="62"/>
  <c r="G11" i="61" l="1"/>
  <c r="D14" i="61"/>
  <c r="G29" i="61"/>
  <c r="D43" i="61"/>
  <c r="D30" i="62"/>
  <c r="D32" i="61"/>
  <c r="G44" i="60"/>
  <c r="G59" i="60" s="1"/>
  <c r="G18" i="61"/>
  <c r="I18" i="61" s="1"/>
  <c r="D24" i="61"/>
  <c r="G22" i="62"/>
  <c r="I22" i="62" s="1"/>
  <c r="D11" i="62" l="1"/>
  <c r="G14" i="61"/>
  <c r="I11" i="61"/>
  <c r="G32" i="61"/>
  <c r="I32" i="61" s="1"/>
  <c r="D44" i="61"/>
  <c r="G30" i="62"/>
  <c r="I30" i="62" s="1"/>
  <c r="G43" i="61"/>
  <c r="D29" i="62"/>
  <c r="D18" i="62"/>
  <c r="G24" i="61"/>
  <c r="H24" i="61" s="1"/>
  <c r="D22" i="63"/>
  <c r="G11" i="62" l="1"/>
  <c r="D14" i="62"/>
  <c r="D30" i="63"/>
  <c r="D43" i="62"/>
  <c r="G29" i="62"/>
  <c r="D32" i="62"/>
  <c r="G44" i="61"/>
  <c r="G59" i="61" s="1"/>
  <c r="G18" i="62"/>
  <c r="I18" i="62" s="1"/>
  <c r="D24" i="62"/>
  <c r="G22" i="63"/>
  <c r="I22" i="63" s="1"/>
  <c r="G14" i="62" l="1"/>
  <c r="I11" i="62"/>
  <c r="D11" i="63"/>
  <c r="G32" i="62"/>
  <c r="I32" i="62" s="1"/>
  <c r="D44" i="62"/>
  <c r="G30" i="63"/>
  <c r="I30" i="63" s="1"/>
  <c r="G43" i="62"/>
  <c r="D29" i="63"/>
  <c r="D18" i="63"/>
  <c r="G24" i="62"/>
  <c r="H24" i="62" s="1"/>
  <c r="D22" i="64"/>
  <c r="G11" i="63" l="1"/>
  <c r="D14" i="63"/>
  <c r="D30" i="64"/>
  <c r="G29" i="63"/>
  <c r="D43" i="63"/>
  <c r="D32" i="63"/>
  <c r="G44" i="62"/>
  <c r="G59" i="62" s="1"/>
  <c r="G18" i="63"/>
  <c r="I18" i="63" s="1"/>
  <c r="D24" i="63"/>
  <c r="G22" i="64"/>
  <c r="I22" i="64" s="1"/>
  <c r="D11" i="64" l="1"/>
  <c r="G14" i="63"/>
  <c r="I11" i="63"/>
  <c r="G32" i="63"/>
  <c r="I32" i="63" s="1"/>
  <c r="D44" i="63"/>
  <c r="G43" i="63"/>
  <c r="D29" i="64"/>
  <c r="G30" i="64"/>
  <c r="I30" i="64" s="1"/>
  <c r="D18" i="64"/>
  <c r="G24" i="63"/>
  <c r="H24" i="63" s="1"/>
  <c r="D22" i="65"/>
  <c r="D14" i="64" l="1"/>
  <c r="G11" i="64"/>
  <c r="G29" i="64"/>
  <c r="D43" i="64"/>
  <c r="D30" i="65"/>
  <c r="D32" i="64"/>
  <c r="G44" i="63"/>
  <c r="G59" i="63" s="1"/>
  <c r="G18" i="64"/>
  <c r="I18" i="64" s="1"/>
  <c r="D24" i="64"/>
  <c r="G22" i="65"/>
  <c r="I22" i="65" s="1"/>
  <c r="G14" i="64" l="1"/>
  <c r="I11" i="64"/>
  <c r="D11" i="65"/>
  <c r="G32" i="64"/>
  <c r="I32" i="64" s="1"/>
  <c r="D44" i="64"/>
  <c r="D29" i="65"/>
  <c r="G43" i="64"/>
  <c r="G30" i="65"/>
  <c r="I30" i="65" s="1"/>
  <c r="D18" i="65"/>
  <c r="G24" i="64"/>
  <c r="H24" i="64" s="1"/>
  <c r="D22" i="66"/>
  <c r="D14" i="65" l="1"/>
  <c r="G11" i="65"/>
  <c r="G29" i="65"/>
  <c r="D43" i="65"/>
  <c r="D30" i="66"/>
  <c r="D32" i="65"/>
  <c r="G44" i="64"/>
  <c r="G59" i="64" s="1"/>
  <c r="G18" i="65"/>
  <c r="I18" i="65" s="1"/>
  <c r="D24" i="65"/>
  <c r="G22" i="66"/>
  <c r="I22" i="66" s="1"/>
  <c r="D11" i="66" l="1"/>
  <c r="G14" i="65"/>
  <c r="I11" i="65"/>
  <c r="G32" i="65"/>
  <c r="I32" i="65" s="1"/>
  <c r="D44" i="65"/>
  <c r="G30" i="66"/>
  <c r="I30" i="66" s="1"/>
  <c r="D29" i="66"/>
  <c r="G43" i="65"/>
  <c r="D18" i="66"/>
  <c r="G24" i="65"/>
  <c r="H24" i="65" s="1"/>
  <c r="D22" i="67"/>
  <c r="G11" i="66" l="1"/>
  <c r="D14" i="66"/>
  <c r="D30" i="67"/>
  <c r="D43" i="66"/>
  <c r="G29" i="66"/>
  <c r="D32" i="66"/>
  <c r="G44" i="65"/>
  <c r="G59" i="65" s="1"/>
  <c r="G18" i="66"/>
  <c r="I18" i="66" s="1"/>
  <c r="D24" i="66"/>
  <c r="G22" i="67"/>
  <c r="I22" i="67" s="1"/>
  <c r="G14" i="66" l="1"/>
  <c r="I11" i="66"/>
  <c r="D11" i="67"/>
  <c r="G32" i="66"/>
  <c r="I32" i="66" s="1"/>
  <c r="D44" i="66"/>
  <c r="D29" i="67"/>
  <c r="G43" i="66"/>
  <c r="G30" i="67"/>
  <c r="I30" i="67" s="1"/>
  <c r="D18" i="67"/>
  <c r="G24" i="66"/>
  <c r="H24" i="66" s="1"/>
  <c r="D22" i="68"/>
  <c r="G11" i="67" l="1"/>
  <c r="D14" i="67"/>
  <c r="D43" i="67"/>
  <c r="G29" i="67"/>
  <c r="D30" i="68"/>
  <c r="D32" i="67"/>
  <c r="G44" i="66"/>
  <c r="G59" i="66" s="1"/>
  <c r="G18" i="67"/>
  <c r="I18" i="67" s="1"/>
  <c r="D24" i="67"/>
  <c r="G22" i="68"/>
  <c r="I22" i="68" s="1"/>
  <c r="G14" i="67" l="1"/>
  <c r="I11" i="67"/>
  <c r="D11" i="68"/>
  <c r="G32" i="67"/>
  <c r="I32" i="67" s="1"/>
  <c r="D44" i="67"/>
  <c r="D29" i="68"/>
  <c r="G43" i="67"/>
  <c r="G30" i="68"/>
  <c r="D18" i="68"/>
  <c r="G24" i="67"/>
  <c r="H24" i="67" s="1"/>
  <c r="D22" i="69"/>
  <c r="D14" i="68" l="1"/>
  <c r="G11" i="68"/>
  <c r="G29" i="68"/>
  <c r="D43" i="68"/>
  <c r="D30" i="69"/>
  <c r="D32" i="68"/>
  <c r="G44" i="67"/>
  <c r="G59" i="67" s="1"/>
  <c r="G18" i="68"/>
  <c r="D24" i="68"/>
  <c r="G22" i="69"/>
  <c r="I22" i="69" s="1"/>
  <c r="G14" i="68" l="1"/>
  <c r="I11" i="68"/>
  <c r="D11" i="69"/>
  <c r="G30" i="69"/>
  <c r="G32" i="68"/>
  <c r="D44" i="68"/>
  <c r="D29" i="69"/>
  <c r="G43" i="68"/>
  <c r="D18" i="69"/>
  <c r="G24" i="68"/>
  <c r="H24" i="68" s="1"/>
  <c r="D22" i="70"/>
  <c r="G11" i="69" l="1"/>
  <c r="D14" i="69"/>
  <c r="D32" i="69"/>
  <c r="G44" i="68"/>
  <c r="G59" i="68" s="1"/>
  <c r="D30" i="70"/>
  <c r="D43" i="69"/>
  <c r="G29" i="69"/>
  <c r="G18" i="69"/>
  <c r="D24" i="69"/>
  <c r="G22" i="70"/>
  <c r="I22" i="70" s="1"/>
  <c r="D22" i="71" l="1"/>
  <c r="D11" i="70"/>
  <c r="G14" i="69"/>
  <c r="I11" i="69"/>
  <c r="G43" i="69"/>
  <c r="D29" i="70"/>
  <c r="G30" i="70"/>
  <c r="I30" i="70" s="1"/>
  <c r="G32" i="69"/>
  <c r="D44" i="69"/>
  <c r="D18" i="70"/>
  <c r="G24" i="69"/>
  <c r="H24" i="69" s="1"/>
  <c r="D30" i="71" l="1"/>
  <c r="D14" i="70"/>
  <c r="G11" i="70"/>
  <c r="D11" i="71" s="1"/>
  <c r="D14" i="71" s="1"/>
  <c r="G29" i="70"/>
  <c r="D29" i="71" s="1"/>
  <c r="D43" i="70"/>
  <c r="D32" i="70"/>
  <c r="G44" i="69"/>
  <c r="G59" i="69" s="1"/>
  <c r="G18" i="70"/>
  <c r="I18" i="70" s="1"/>
  <c r="D24" i="70"/>
  <c r="G22" i="71"/>
  <c r="D18" i="71" l="1"/>
  <c r="D24" i="71" s="1"/>
  <c r="G14" i="70"/>
  <c r="I11" i="70"/>
  <c r="G30" i="71"/>
  <c r="I30" i="71" s="1"/>
  <c r="G32" i="70"/>
  <c r="I32" i="70" s="1"/>
  <c r="D44" i="70"/>
  <c r="G43" i="70"/>
  <c r="G24" i="70"/>
  <c r="H24" i="70" s="1"/>
  <c r="D22" i="72"/>
  <c r="G11" i="71" l="1"/>
  <c r="D32" i="71"/>
  <c r="G44" i="70"/>
  <c r="G59" i="70" s="1"/>
  <c r="D30" i="72"/>
  <c r="D43" i="71"/>
  <c r="G29" i="71"/>
  <c r="G18" i="71"/>
  <c r="I18" i="71" s="1"/>
  <c r="G22" i="72"/>
  <c r="I22" i="72" s="1"/>
  <c r="D11" i="72" l="1"/>
  <c r="G14" i="71"/>
  <c r="I11" i="71"/>
  <c r="D29" i="72"/>
  <c r="G43" i="71"/>
  <c r="G30" i="72"/>
  <c r="I30" i="72" s="1"/>
  <c r="G32" i="71"/>
  <c r="I32" i="71" s="1"/>
  <c r="D44" i="71"/>
  <c r="D18" i="72"/>
  <c r="G24" i="71"/>
  <c r="H24" i="71" s="1"/>
  <c r="D22" i="73"/>
  <c r="D14" i="72" l="1"/>
  <c r="G11" i="72"/>
  <c r="D30" i="73"/>
  <c r="D32" i="72"/>
  <c r="G44" i="71"/>
  <c r="G59" i="71" s="1"/>
  <c r="G29" i="72"/>
  <c r="D43" i="72"/>
  <c r="G18" i="72"/>
  <c r="I18" i="72" s="1"/>
  <c r="D24" i="72"/>
  <c r="G22" i="73"/>
  <c r="I22" i="73" s="1"/>
  <c r="G14" i="72" l="1"/>
  <c r="I11" i="72"/>
  <c r="D11" i="73"/>
  <c r="D29" i="73"/>
  <c r="G43" i="72"/>
  <c r="G30" i="73"/>
  <c r="G32" i="72"/>
  <c r="I32" i="72" s="1"/>
  <c r="D44" i="72"/>
  <c r="D18" i="73"/>
  <c r="G24" i="72"/>
  <c r="H24" i="72" s="1"/>
  <c r="D22" i="76"/>
  <c r="D14" i="73" l="1"/>
  <c r="G11" i="73"/>
  <c r="D30" i="76"/>
  <c r="D32" i="73"/>
  <c r="G44" i="72"/>
  <c r="G59" i="72" s="1"/>
  <c r="D43" i="73"/>
  <c r="G29" i="73"/>
  <c r="G18" i="73"/>
  <c r="D24" i="73"/>
  <c r="G22" i="76"/>
  <c r="I22" i="76" s="1"/>
  <c r="G14" i="73" l="1"/>
  <c r="I11" i="73"/>
  <c r="D11" i="76"/>
  <c r="G43" i="73"/>
  <c r="D29" i="76"/>
  <c r="G32" i="73"/>
  <c r="D44" i="73"/>
  <c r="G30" i="76"/>
  <c r="D18" i="76"/>
  <c r="G24" i="73"/>
  <c r="H24" i="73" s="1"/>
  <c r="G11" i="76" l="1"/>
  <c r="D14" i="76"/>
  <c r="D32" i="76"/>
  <c r="G44" i="73"/>
  <c r="G59" i="73" s="1"/>
  <c r="D43" i="76"/>
  <c r="G29" i="76"/>
  <c r="G43" i="76" s="1"/>
  <c r="G18" i="76"/>
  <c r="I18" i="76" s="1"/>
  <c r="D24" i="76"/>
  <c r="G14" i="76" l="1"/>
  <c r="I11" i="76"/>
  <c r="G32" i="76"/>
  <c r="I32" i="76" s="1"/>
  <c r="D44" i="76"/>
  <c r="G24" i="76"/>
  <c r="H24" i="76" s="1"/>
  <c r="G44" i="76" l="1"/>
  <c r="G59" i="76" s="1"/>
</calcChain>
</file>

<file path=xl/sharedStrings.xml><?xml version="1.0" encoding="utf-8"?>
<sst xmlns="http://schemas.openxmlformats.org/spreadsheetml/2006/main" count="8820" uniqueCount="1786">
  <si>
    <t>Financing Statement</t>
    <phoneticPr fontId="0" type="noConversion"/>
  </si>
  <si>
    <t>담당</t>
    <phoneticPr fontId="0" type="noConversion"/>
  </si>
  <si>
    <t>심의</t>
    <phoneticPr fontId="0" type="noConversion"/>
  </si>
  <si>
    <t>법인장</t>
    <phoneticPr fontId="0" type="noConversion"/>
  </si>
  <si>
    <t>1. 현금 현황</t>
    <phoneticPr fontId="10" type="noConversion"/>
  </si>
  <si>
    <t>(단위 : 원)</t>
    <phoneticPr fontId="10" type="noConversion"/>
  </si>
  <si>
    <r>
      <t>N</t>
    </r>
    <r>
      <rPr>
        <sz val="10"/>
        <rFont val="맑은 고딕"/>
        <family val="3"/>
        <charset val="129"/>
      </rPr>
      <t>O</t>
    </r>
  </si>
  <si>
    <t>보유처</t>
    <phoneticPr fontId="10" type="noConversion"/>
  </si>
  <si>
    <t>종류</t>
    <phoneticPr fontId="10" type="noConversion"/>
  </si>
  <si>
    <t>Beginning Balance</t>
    <phoneticPr fontId="10" type="noConversion"/>
  </si>
  <si>
    <r>
      <t>I</t>
    </r>
    <r>
      <rPr>
        <sz val="10"/>
        <rFont val="맑은 고딕"/>
        <family val="3"/>
        <charset val="129"/>
      </rPr>
      <t>N</t>
    </r>
  </si>
  <si>
    <r>
      <t>O</t>
    </r>
    <r>
      <rPr>
        <sz val="10"/>
        <rFont val="맑은 고딕"/>
        <family val="3"/>
        <charset val="129"/>
      </rPr>
      <t>UT</t>
    </r>
  </si>
  <si>
    <t>Ending Balance</t>
    <phoneticPr fontId="10" type="noConversion"/>
  </si>
  <si>
    <t>비  고</t>
    <phoneticPr fontId="0" type="noConversion"/>
  </si>
  <si>
    <t>WHC 금고</t>
    <phoneticPr fontId="0" type="noConversion"/>
  </si>
  <si>
    <r>
      <t>C</t>
    </r>
    <r>
      <rPr>
        <sz val="10"/>
        <rFont val="맑은 고딕"/>
        <family val="3"/>
        <charset val="129"/>
      </rPr>
      <t>ASH</t>
    </r>
    <r>
      <rPr>
        <sz val="10"/>
        <rFont val="맑은 고딕"/>
        <family val="3"/>
        <charset val="129"/>
      </rPr>
      <t>(VND)</t>
    </r>
  </si>
  <si>
    <r>
      <t>C</t>
    </r>
    <r>
      <rPr>
        <sz val="10"/>
        <rFont val="맑은 고딕"/>
        <family val="3"/>
        <charset val="129"/>
      </rPr>
      <t>ASH</t>
    </r>
    <r>
      <rPr>
        <sz val="10"/>
        <rFont val="맑은 고딕"/>
        <family val="3"/>
        <charset val="129"/>
      </rPr>
      <t>(￥)</t>
    </r>
  </si>
  <si>
    <r>
      <t>C</t>
    </r>
    <r>
      <rPr>
        <sz val="10"/>
        <rFont val="맑은 고딕"/>
        <family val="3"/>
        <charset val="129"/>
      </rPr>
      <t>ASH</t>
    </r>
    <r>
      <rPr>
        <sz val="10"/>
        <rFont val="맑은 고딕"/>
        <family val="3"/>
        <charset val="129"/>
      </rPr>
      <t>($)</t>
    </r>
  </si>
  <si>
    <t>소    계</t>
    <phoneticPr fontId="0" type="noConversion"/>
  </si>
  <si>
    <t>2. 보통예금 현황 (VND)</t>
    <phoneticPr fontId="10" type="noConversion"/>
  </si>
  <si>
    <r>
      <t>B</t>
    </r>
    <r>
      <rPr>
        <sz val="10"/>
        <rFont val="맑은 고딕"/>
        <family val="3"/>
        <charset val="129"/>
      </rPr>
      <t>ANK</t>
    </r>
  </si>
  <si>
    <t>계좌번호</t>
    <phoneticPr fontId="10" type="noConversion"/>
  </si>
  <si>
    <t>비   고</t>
    <phoneticPr fontId="0" type="noConversion"/>
  </si>
  <si>
    <r>
      <t>K</t>
    </r>
    <r>
      <rPr>
        <sz val="10"/>
        <rFont val="맑은 고딕"/>
        <family val="3"/>
        <charset val="129"/>
      </rPr>
      <t>EB</t>
    </r>
  </si>
  <si>
    <t>6481-0202-0396</t>
  </si>
  <si>
    <r>
      <t>S</t>
    </r>
    <r>
      <rPr>
        <sz val="10"/>
        <rFont val="맑은 고딕"/>
        <family val="3"/>
        <charset val="129"/>
      </rPr>
      <t xml:space="preserve">HINHAN </t>
    </r>
  </si>
  <si>
    <t>700-004-150373</t>
    <phoneticPr fontId="0" type="noConversion"/>
  </si>
  <si>
    <t>VIETCOM BANK</t>
    <phoneticPr fontId="12" type="noConversion"/>
  </si>
  <si>
    <t>3510-0088-8554</t>
  </si>
  <si>
    <t>소    계</t>
    <phoneticPr fontId="10" type="noConversion"/>
  </si>
  <si>
    <t>환율</t>
    <phoneticPr fontId="0" type="noConversion"/>
  </si>
  <si>
    <t>3. 외화보통예금 현황 (＄,￥,CNY)</t>
    <phoneticPr fontId="0" type="noConversion"/>
  </si>
  <si>
    <r>
      <t>A</t>
    </r>
    <r>
      <rPr>
        <sz val="10"/>
        <rFont val="맑은 고딕"/>
        <family val="3"/>
        <charset val="129"/>
      </rPr>
      <t>ccount</t>
    </r>
  </si>
  <si>
    <t>Beg(VND)</t>
    <phoneticPr fontId="10" type="noConversion"/>
  </si>
  <si>
    <r>
      <t>I</t>
    </r>
    <r>
      <rPr>
        <sz val="10"/>
        <rFont val="맑은 고딕"/>
        <family val="3"/>
        <charset val="129"/>
      </rPr>
      <t>N(VND)</t>
    </r>
  </si>
  <si>
    <r>
      <t>O</t>
    </r>
    <r>
      <rPr>
        <sz val="10"/>
        <rFont val="맑은 고딕"/>
        <family val="3"/>
        <charset val="129"/>
      </rPr>
      <t>UT(VND)</t>
    </r>
  </si>
  <si>
    <r>
      <t>E</t>
    </r>
    <r>
      <rPr>
        <sz val="10"/>
        <rFont val="맑은 고딕"/>
        <family val="3"/>
        <charset val="129"/>
      </rPr>
      <t>NDING(VND)</t>
    </r>
  </si>
  <si>
    <r>
      <t>U</t>
    </r>
    <r>
      <rPr>
        <sz val="10"/>
        <rFont val="맑은 고딕"/>
        <family val="3"/>
        <charset val="129"/>
      </rPr>
      <t>SD/VND</t>
    </r>
  </si>
  <si>
    <t>Beg(USD)</t>
    <phoneticPr fontId="12" type="noConversion"/>
  </si>
  <si>
    <t>IN(USD)</t>
    <phoneticPr fontId="0" type="noConversion"/>
  </si>
  <si>
    <t>OUT(USD)</t>
    <phoneticPr fontId="12" type="noConversion"/>
  </si>
  <si>
    <t>ENDING(USD)</t>
    <phoneticPr fontId="12" type="noConversion"/>
  </si>
  <si>
    <r>
      <t>K</t>
    </r>
    <r>
      <rPr>
        <sz val="10"/>
        <rFont val="맑은 고딕"/>
        <family val="3"/>
        <charset val="129"/>
      </rPr>
      <t>EB Capital</t>
    </r>
  </si>
  <si>
    <t>648103002775</t>
    <phoneticPr fontId="0" type="noConversion"/>
  </si>
  <si>
    <t>＄</t>
  </si>
  <si>
    <t>648102020380</t>
    <phoneticPr fontId="0" type="noConversion"/>
  </si>
  <si>
    <t>$</t>
    <phoneticPr fontId="12" type="noConversion"/>
  </si>
  <si>
    <t xml:space="preserve">SHINHAN </t>
  </si>
  <si>
    <t>700-004-150398</t>
  </si>
  <si>
    <t>$</t>
  </si>
  <si>
    <t xml:space="preserve">SHINHAN </t>
    <phoneticPr fontId="0" type="noConversion"/>
  </si>
  <si>
    <t>700-005-050988</t>
  </si>
  <si>
    <t>WOORI CAPITAL</t>
  </si>
  <si>
    <t>DDA920123533</t>
  </si>
  <si>
    <t xml:space="preserve">WOORI </t>
  </si>
  <si>
    <t>DDA920123517</t>
  </si>
  <si>
    <t>소   계(자국)</t>
    <phoneticPr fontId="10" type="noConversion"/>
  </si>
  <si>
    <t>소    계(＄)</t>
    <phoneticPr fontId="10" type="noConversion"/>
  </si>
  <si>
    <t>소    계(￥)</t>
    <phoneticPr fontId="10" type="noConversion"/>
  </si>
  <si>
    <t>(단위:USD)</t>
    <phoneticPr fontId="0" type="noConversion"/>
  </si>
  <si>
    <t>Beginning Balance</t>
  </si>
  <si>
    <t>Beg(VND)</t>
  </si>
  <si>
    <t>Beg(USD)</t>
  </si>
  <si>
    <t>Ngày</t>
  </si>
  <si>
    <t>Loại giao dịch</t>
  </si>
  <si>
    <t>Ghi nợ</t>
  </si>
  <si>
    <t>Ghi có</t>
  </si>
  <si>
    <t>Số dư</t>
  </si>
  <si>
    <t>Ghi chú</t>
  </si>
  <si>
    <t>0.00</t>
  </si>
  <si>
    <t>SAO KÊ TÀI KHOẢN</t>
  </si>
  <si>
    <t>Chủ tài khoản:</t>
  </si>
  <si>
    <t>CONG TY TNHH WISOL HA NOI</t>
  </si>
  <si>
    <t>Số tài khoản:</t>
  </si>
  <si>
    <t>Địa chỉ:</t>
  </si>
  <si>
    <t>SO 26 D5 KCN VSIP BAC NINH</t>
  </si>
  <si>
    <t>CIF:</t>
  </si>
  <si>
    <t>Loại tiền:</t>
  </si>
  <si>
    <t>VND</t>
  </si>
  <si>
    <t>Số dư đầu kỳ</t>
  </si>
  <si>
    <t>Số dư cuối kỳ</t>
  </si>
  <si>
    <t>Ngày giao dịch</t>
  </si>
  <si>
    <t>Số tham chiếu</t>
  </si>
  <si>
    <t>Số tiền ghi nợ</t>
  </si>
  <si>
    <t>Số tiền ghi có</t>
  </si>
  <si>
    <t>Mô tả</t>
  </si>
  <si>
    <t>Tổng số</t>
  </si>
  <si>
    <t>USD</t>
  </si>
  <si>
    <t>Bank</t>
  </si>
  <si>
    <t>Vendor</t>
  </si>
  <si>
    <t>4.Received and payment Detail as follow:</t>
  </si>
  <si>
    <t>Item</t>
  </si>
  <si>
    <t>Date Rev/Paymt</t>
  </si>
  <si>
    <t>Detail</t>
  </si>
  <si>
    <t>Currency</t>
  </si>
  <si>
    <t>Cash</t>
  </si>
  <si>
    <t>Deposit</t>
  </si>
  <si>
    <t>Received</t>
  </si>
  <si>
    <t>Received Total</t>
  </si>
  <si>
    <t>Payment total</t>
  </si>
  <si>
    <t>Payment</t>
  </si>
  <si>
    <t>0</t>
  </si>
  <si>
    <t>Date</t>
  </si>
  <si>
    <t>IBK</t>
  </si>
  <si>
    <t>077400255320001</t>
  </si>
  <si>
    <t>077400255320002</t>
  </si>
  <si>
    <t>LIBOR 3M + 1.5%</t>
  </si>
  <si>
    <t xml:space="preserve">Wisol Hà Nội </t>
  </si>
  <si>
    <t xml:space="preserve">Vsip BN </t>
  </si>
  <si>
    <t xml:space="preserve">SỔ QUỸ TIỀN MẶT </t>
  </si>
  <si>
    <t xml:space="preserve">Đvt: VND </t>
  </si>
  <si>
    <t>STT</t>
  </si>
  <si>
    <t xml:space="preserve">Ngày </t>
  </si>
  <si>
    <t xml:space="preserve">Diễn giải </t>
  </si>
  <si>
    <t xml:space="preserve">Thu </t>
  </si>
  <si>
    <t xml:space="preserve">Chi </t>
  </si>
  <si>
    <t xml:space="preserve">Tồn </t>
  </si>
  <si>
    <t xml:space="preserve"> </t>
  </si>
  <si>
    <t/>
  </si>
  <si>
    <t>PG BANK</t>
  </si>
  <si>
    <t>2167040083063</t>
  </si>
  <si>
    <t>DDA920123525</t>
  </si>
  <si>
    <t>Mã tham chiếu NH</t>
  </si>
  <si>
    <t>Nội dung</t>
  </si>
  <si>
    <t>Có</t>
  </si>
  <si>
    <t>Nợ</t>
  </si>
  <si>
    <t>Thời gian GD</t>
  </si>
  <si>
    <t>Số dư cuối ngày</t>
  </si>
  <si>
    <t>Trạng thái</t>
  </si>
  <si>
    <t>Loan of IBK</t>
  </si>
  <si>
    <t>WOORI</t>
  </si>
  <si>
    <t>구분</t>
    <phoneticPr fontId="10" type="noConversion"/>
  </si>
  <si>
    <t>잔여한도</t>
    <phoneticPr fontId="0" type="noConversion"/>
  </si>
  <si>
    <t>비고</t>
    <phoneticPr fontId="0" type="noConversion"/>
  </si>
  <si>
    <t>가용자금합계</t>
    <phoneticPr fontId="10" type="noConversion"/>
  </si>
  <si>
    <t>회차</t>
    <phoneticPr fontId="10" type="noConversion"/>
  </si>
  <si>
    <t>상환예정일</t>
    <phoneticPr fontId="0" type="noConversion"/>
  </si>
  <si>
    <t>상환할금액</t>
    <phoneticPr fontId="0" type="noConversion"/>
  </si>
  <si>
    <t>04/24/2018 repayment loan 449,574.01 USD</t>
  </si>
  <si>
    <t>4. 정기예금 (VND)</t>
  </si>
  <si>
    <t>계좌번호</t>
    <phoneticPr fontId="10" type="noConversion"/>
  </si>
  <si>
    <t>Open date</t>
  </si>
  <si>
    <t>Maturity date</t>
  </si>
  <si>
    <t>Interest rate</t>
  </si>
  <si>
    <t>200-300-001385</t>
  </si>
  <si>
    <t>04.June 2019</t>
  </si>
  <si>
    <t>10.May 2021</t>
  </si>
  <si>
    <t xml:space="preserve">4.50% </t>
  </si>
  <si>
    <t>200-300-001-475</t>
  </si>
  <si>
    <t>04.July.2019</t>
  </si>
  <si>
    <t>18.July.2021</t>
  </si>
  <si>
    <t>5%</t>
  </si>
  <si>
    <t>차입일</t>
    <phoneticPr fontId="0" type="noConversion"/>
  </si>
  <si>
    <t>차입금액</t>
    <phoneticPr fontId="0" type="noConversion"/>
  </si>
  <si>
    <t>회차</t>
    <phoneticPr fontId="0" type="noConversion"/>
  </si>
  <si>
    <t>Tổng phát sinh trong kỳ</t>
  </si>
  <si>
    <t>Account No</t>
  </si>
  <si>
    <t>Balance</t>
  </si>
  <si>
    <t>648102020380</t>
  </si>
  <si>
    <t>648102020396</t>
  </si>
  <si>
    <t>648103002775</t>
  </si>
  <si>
    <t>648106002614</t>
  </si>
  <si>
    <t xml:space="preserve">
Ngày giờ giao dịch</t>
  </si>
  <si>
    <t>Loại tiền</t>
  </si>
  <si>
    <t>Số tiền đã rút</t>
  </si>
  <si>
    <t>Số tiền đã nhận</t>
  </si>
  <si>
    <t>Số dư sau giao dịch</t>
  </si>
  <si>
    <t>Remark</t>
  </si>
  <si>
    <t>Credit</t>
  </si>
  <si>
    <t>Debit</t>
  </si>
  <si>
    <t>Rút séc từ VCB 554</t>
  </si>
  <si>
    <t xml:space="preserve">Chi tiền khen thưởng tháng 10.2019 cho CNv </t>
  </si>
  <si>
    <t>SDCK tháng 11/2019</t>
  </si>
  <si>
    <t>SDDK tháng 11/2019</t>
  </si>
  <si>
    <t>만기일</t>
    <phoneticPr fontId="0" type="noConversion"/>
  </si>
  <si>
    <t xml:space="preserve"> [ My Account ]</t>
  </si>
  <si>
    <t>Nguyen Thi Hiệp</t>
  </si>
  <si>
    <t>상환할금액</t>
  </si>
  <si>
    <t>Capitalization of Deposit Interest</t>
  </si>
  <si>
    <t>Sổ phụ tài khoản</t>
  </si>
  <si>
    <t>s</t>
  </si>
  <si>
    <t>2,109.51</t>
  </si>
  <si>
    <t>Outward Remittance Registry</t>
  </si>
  <si>
    <t>Outward Remit. Comm (Cust)</t>
  </si>
  <si>
    <t>Cable Charge(Overseas)</t>
  </si>
  <si>
    <t>TO WISOL CO.,LTD/KOREA</t>
  </si>
  <si>
    <t>Inward Remittance Registry</t>
  </si>
  <si>
    <t>구분</t>
    <phoneticPr fontId="10" type="noConversion"/>
  </si>
  <si>
    <t>차입일</t>
    <phoneticPr fontId="0" type="noConversion"/>
  </si>
  <si>
    <t>만기일</t>
    <phoneticPr fontId="0" type="noConversion"/>
  </si>
  <si>
    <t>차입한도</t>
    <phoneticPr fontId="0" type="noConversion"/>
  </si>
  <si>
    <t>차입금액</t>
    <phoneticPr fontId="0" type="noConversion"/>
  </si>
  <si>
    <t>잔여한도</t>
    <phoneticPr fontId="0" type="noConversion"/>
  </si>
  <si>
    <t>비고</t>
    <phoneticPr fontId="0" type="noConversion"/>
  </si>
  <si>
    <t>WISOL</t>
  </si>
  <si>
    <t>4.6%/ year</t>
  </si>
  <si>
    <t>LIBOR 3M + 0.95%</t>
  </si>
  <si>
    <t>합계</t>
    <phoneticPr fontId="10" type="noConversion"/>
  </si>
  <si>
    <t>9401 - 0013011471</t>
  </si>
  <si>
    <t>THU PHI QLTK TO CHUC-VND</t>
  </si>
  <si>
    <t>9702 - 0013011471</t>
  </si>
  <si>
    <t>INTEREST PAYMENT</t>
  </si>
  <si>
    <t>Fee</t>
  </si>
  <si>
    <t>Postal address:</t>
  </si>
  <si>
    <t>Telex: (0805) 411504 VCB - VT</t>
  </si>
  <si>
    <t>198 TRAN QUANG KHAI AVENUE</t>
  </si>
  <si>
    <t>Swift: BFTV VNVX</t>
  </si>
  <si>
    <t>HANOI - VIETNAM</t>
  </si>
  <si>
    <t>Website: www.vietcombank.com.vn</t>
  </si>
  <si>
    <t>Contact center: 1900.54.54.13</t>
  </si>
  <si>
    <t>Lãi tiền gửi</t>
  </si>
  <si>
    <t xml:space="preserve"> [ Transaction History ] _x000D_
_x000D_
 Account No : 648102020380_x000D_
 Inquiry Period : 2021/05/21 ~ 2021/06/04                                                                           Jun 4, 2021 8:08:18 AM Standard</t>
  </si>
  <si>
    <t>Jun 3, 2021</t>
  </si>
  <si>
    <t>Withdrawal</t>
  </si>
  <si>
    <t>01.SEP.2021</t>
  </si>
  <si>
    <t>17.April.2023</t>
  </si>
  <si>
    <t>18/09/2021</t>
  </si>
  <si>
    <t>Oct 1, 2021</t>
  </si>
  <si>
    <t>Commission Withdrawal</t>
  </si>
  <si>
    <t>TAX_BF_INT : 13,200 TAX : 0 TAX_AF_INT : 13,200</t>
  </si>
  <si>
    <r>
      <t>Ghi chú:</t>
    </r>
    <r>
      <rPr>
        <b/>
        <sz val="11"/>
        <color theme="1"/>
        <rFont val="Arial Unicode MS"/>
        <family val="2"/>
      </rPr>
      <t xml:space="preserve"> Sao kê này không thay cho các cam kết của Ngân hàng TMCP Ngoại thương về các nghĩa vụ của khách hàng được xác nhận với bên thứ ba./</t>
    </r>
  </si>
  <si>
    <t xml:space="preserve">       (2021년  11월  01일)</t>
  </si>
  <si>
    <t xml:space="preserve">       (2021년  11월  2일)</t>
  </si>
  <si>
    <t xml:space="preserve">       (2021년  11월  03일)</t>
  </si>
  <si>
    <t xml:space="preserve">       (2021년  11월  4일)</t>
  </si>
  <si>
    <t xml:space="preserve">       (2021년  11월  5일)</t>
  </si>
  <si>
    <t xml:space="preserve">       (2021년  11월  6일)</t>
  </si>
  <si>
    <t xml:space="preserve">       (2021년  11월  7일)</t>
  </si>
  <si>
    <t xml:space="preserve">       (2021년  11월  8일)</t>
  </si>
  <si>
    <t xml:space="preserve">       (2021년  11월  9일)</t>
  </si>
  <si>
    <t xml:space="preserve">       (2021년  11월  10일)</t>
  </si>
  <si>
    <t xml:space="preserve">       (2021년  11월  11일)</t>
  </si>
  <si>
    <t xml:space="preserve">       (2021년  11월  12일)</t>
  </si>
  <si>
    <t xml:space="preserve">       (2021년  11월  13일)</t>
  </si>
  <si>
    <t xml:space="preserve">       (2021년  11월  14일)</t>
  </si>
  <si>
    <t xml:space="preserve">       (2021년  11월  15일)</t>
  </si>
  <si>
    <t xml:space="preserve">       (2021년  11월  16일)</t>
  </si>
  <si>
    <t xml:space="preserve">       (2021년  11월  17일)</t>
  </si>
  <si>
    <t xml:space="preserve">       (2021년  11월  18일)</t>
  </si>
  <si>
    <t xml:space="preserve">       (2021년  11월  19일)</t>
  </si>
  <si>
    <t xml:space="preserve">       (2021년  11월  20일)</t>
  </si>
  <si>
    <t xml:space="preserve">       (2021년  11월  21일)</t>
  </si>
  <si>
    <t xml:space="preserve">       (2021년  11월  22일)</t>
  </si>
  <si>
    <t xml:space="preserve">       (2021년  11월  23일)</t>
  </si>
  <si>
    <t xml:space="preserve">       (2021년  11월  24일)</t>
  </si>
  <si>
    <t xml:space="preserve">       (2021년  11월  25일)</t>
  </si>
  <si>
    <t xml:space="preserve">       (2021년  11월  26일)</t>
  </si>
  <si>
    <t xml:space="preserve">       (2021년  11월  27일)</t>
  </si>
  <si>
    <t xml:space="preserve">       (2021년  11월  28일)</t>
  </si>
  <si>
    <t xml:space="preserve">       (2021년  11월  29일)</t>
  </si>
  <si>
    <t xml:space="preserve">       (2021년  11월  30일)</t>
  </si>
  <si>
    <t xml:space="preserve">       (2021년  12월  31일)</t>
  </si>
  <si>
    <t>30/10/2021</t>
  </si>
  <si>
    <t>216GWCB21303IThd</t>
  </si>
  <si>
    <t>MID:107P000061 (CHXD SO 18) ST:970430******3333 MUA XD THE GHI NO POS PGB REF: 130300454094;</t>
  </si>
  <si>
    <t>30/10/2021 7:55:25 SA</t>
  </si>
  <si>
    <t>216DDLCVND 00001</t>
  </si>
  <si>
    <t>TRA LAI TIEN GUI</t>
  </si>
  <si>
    <t>30/10/2021 10:36:18 CH</t>
  </si>
  <si>
    <t>01/11/2021</t>
  </si>
  <si>
    <t>100MFEE21305oEMj</t>
  </si>
  <si>
    <t>Thu phi dich vu SMS thang 10/2021 cua ma truy cap CTYWISOL</t>
  </si>
  <si>
    <t>31/10/2021 7:36:50 SA</t>
  </si>
  <si>
    <t>216GWCB21305J2oT</t>
  </si>
  <si>
    <t>MID:107P000055 (PETROLIMEX-CUA HANG 172) ST:970430******3944 MUA XD THE GHI NO POS PGB REF: 130400463787;</t>
  </si>
  <si>
    <t>31/10/2021 5:12:18 CH</t>
  </si>
  <si>
    <t>Từ ngày 05/10/2021 đến ngày 01/11/2021</t>
  </si>
  <si>
    <t>Ngày thực hiện: 27/10/2021</t>
  </si>
  <si>
    <t>Từ: 28/09/2021 Đến: 28/10/2021</t>
  </si>
  <si>
    <t>0006 - 00382</t>
  </si>
  <si>
    <t>THU PHI XAC NHAN SO DU TAI THOI DIEM 30.09.2021</t>
  </si>
  <si>
    <t xml:space="preserve"> [ Transaction History ] _x000D_
_x000D_
 Account No : 648102020396_x000D_
 Inquiry Period : 2021/09/20 ~ 2021/10/20                                                                           Oct 20, 2021 8:17:33 AM Standard</t>
  </si>
  <si>
    <t>Oct 19, 2021</t>
  </si>
  <si>
    <t xml:space="preserve"> [ Transaction History ] _x000D_
_x000D_
 Account No : 648103002775_x000D_
 Inquiry Period : 2021/09/20 ~ 2021/10/20                                                                           Oct 20, 2021 8:17:57 AM Standard</t>
  </si>
  <si>
    <t>29/10/2021</t>
  </si>
  <si>
    <t>Giao dịch chuyển khoản</t>
  </si>
  <si>
    <t>45,050,720</t>
  </si>
  <si>
    <t>592,554,095</t>
  </si>
  <si>
    <t>CTY CP điện Biên/DIEN BIEN HOAN TRA TIEN COC THUE CHTHEO BB THANH LY HD2110</t>
  </si>
  <si>
    <t>43,589,700</t>
  </si>
  <si>
    <t>547,503,375</t>
  </si>
  <si>
    <t>CTY CP điện Biên/DIEN BIEN HOAN TRA TIEN COC THUE CHTHEO BB THANH LY HD2006</t>
  </si>
  <si>
    <t>28,132,500</t>
  </si>
  <si>
    <t>503,913,675</t>
  </si>
  <si>
    <t>CTY CP điện Biên/DIEN BIEN HOAN TRA TIEN COC THUE CHTHEO BB THANH LY HD0501</t>
  </si>
  <si>
    <t>20/10/2021</t>
  </si>
  <si>
    <t>4,740.00</t>
  </si>
  <si>
    <t>1,796,209.82</t>
  </si>
  <si>
    <t>700015628414/PARK HONGSU/Wisol pay salary in Oct 2021-700005050988: CONG TY TNHH WISOL HA NOI</t>
  </si>
  <si>
    <t>4,920.00</t>
  </si>
  <si>
    <t>1,800,949.82</t>
  </si>
  <si>
    <t>700018567921/MOON HYEUNGSEOK/Wisol pay salary in Oct 2021-700005050988: CONG TY TNHH WISOL HA NOI</t>
  </si>
  <si>
    <t>30.10.2021 16:48:51</t>
  </si>
  <si>
    <t>42,607,000</t>
  </si>
  <si>
    <t>7,250,632,192</t>
  </si>
  <si>
    <t>19120881587668 TCB</t>
  </si>
  <si>
    <t>Chi Huong can C2501 tra tien coc va tien phat 1 thang tien thue nha FT21303274010014</t>
  </si>
  <si>
    <t>29.10.2021 16:04:55</t>
  </si>
  <si>
    <t>9,091</t>
  </si>
  <si>
    <t>7,208,025,192</t>
  </si>
  <si>
    <t>Wisol TT phi quan ly Q42021</t>
  </si>
  <si>
    <t>72,078,600</t>
  </si>
  <si>
    <t>7,208,034,283</t>
  </si>
  <si>
    <t>CONG TY TNHH VSIP BAC NINH</t>
  </si>
  <si>
    <t>29.10.2021 16:23:59</t>
  </si>
  <si>
    <t>23.49</t>
  </si>
  <si>
    <t>10,185,569.35</t>
  </si>
  <si>
    <t>Remittance Fee</t>
  </si>
  <si>
    <t>Wisol pay MRO in Sep 2021</t>
  </si>
  <si>
    <t>15,840.00</t>
  </si>
  <si>
    <t>10,185,592.84</t>
  </si>
  <si>
    <t>JM TECH</t>
  </si>
  <si>
    <t xml:space="preserve"> [ Transaction History ] 
 Account No : 648102020396
 Inquiry Period : 2021/11/01 ~ 2021/11/02                                                                           Nov 2, 2021 8:15:43 AM Standard</t>
  </si>
  <si>
    <t>Nov 1, 2021</t>
  </si>
  <si>
    <t>TAX_BF_INT : 13,397 TAX : 0 TAX_AF_INT : 13,397</t>
  </si>
  <si>
    <t>Internet Banking</t>
  </si>
  <si>
    <t>17,950,000</t>
  </si>
  <si>
    <t>574,604,095</t>
  </si>
  <si>
    <t>700020192892/VU THI HONG DIEN/ung truoc CP lam GPLD</t>
  </si>
  <si>
    <t>01.11.2021 09:08:27</t>
  </si>
  <si>
    <t>10,105,048,000</t>
  </si>
  <si>
    <t>17,355,680,192</t>
  </si>
  <si>
    <t>CT TNHH HOSIDEN VIET NAM (BAC GIANG)</t>
  </si>
  <si>
    <t>WISOL TT tien nguyen lieu</t>
  </si>
  <si>
    <t>01.11.2021 09:02:01</t>
  </si>
  <si>
    <t>1,284,762.73</t>
  </si>
  <si>
    <t>12,014,842.69</t>
  </si>
  <si>
    <t>SAMSUNG INDIA ELECTRONICS PRIVATE</t>
  </si>
  <si>
    <t>01.11.2021 08:56:27</t>
  </si>
  <si>
    <t>132,874.73</t>
  </si>
  <si>
    <t>10,730,079.96</t>
  </si>
  <si>
    <t>PT SAMSUNG ELECTRONICS INDONESIA</t>
  </si>
  <si>
    <t>01.11.2021 08:54:36</t>
  </si>
  <si>
    <t>326,116.93</t>
  </si>
  <si>
    <t>10,597,205.23</t>
  </si>
  <si>
    <t>1/DA</t>
  </si>
  <si>
    <t>SAMSUNG ELETRONICA DA AMAZONIA LT</t>
  </si>
  <si>
    <t>01.11.2021 08:51:17</t>
  </si>
  <si>
    <t>91,026.33</t>
  </si>
  <si>
    <t>10,271,088.30</t>
  </si>
  <si>
    <t>SHB 373</t>
  </si>
  <si>
    <t>KEB 396</t>
  </si>
  <si>
    <t>KEB-Chi Nhánh Hà Nội</t>
  </si>
  <si>
    <t>WRB 517</t>
  </si>
  <si>
    <t>WRB 525</t>
  </si>
  <si>
    <t>Vũ Thị Hồng Diện</t>
  </si>
  <si>
    <t>PG bank</t>
  </si>
  <si>
    <t>SMS fee 10.2021</t>
  </si>
  <si>
    <t>Wooribank- CN Bắc Ninh</t>
  </si>
  <si>
    <t>Receipt  interest in 10.2021</t>
  </si>
  <si>
    <t>Receipt money from Sale in 09.2021</t>
  </si>
  <si>
    <t>Debit card (buy petrol on date 01 Nov 2021)</t>
  </si>
  <si>
    <t xml:space="preserve">Payment for interest expense of Woori </t>
  </si>
  <si>
    <t>Prepayment for work permit fee</t>
  </si>
  <si>
    <t xml:space="preserve">Chi nhánh xăng dầu Bắc Ninh </t>
  </si>
  <si>
    <t>SAMSUNG ELETRONICA DA AMAZONIA LTDA</t>
  </si>
  <si>
    <t>02/11/2021</t>
  </si>
  <si>
    <t>216GWCB21306JcuO</t>
  </si>
  <si>
    <t>MID:107P000055 (PETROLIMEX-CUA HANG 172) ST:970430******3333 MUA XD THE GHI NO POS PGB REF: 130600475349;</t>
  </si>
  <si>
    <t>02/11/2021 7:45:18 SA</t>
  </si>
  <si>
    <t>03/11/2021</t>
  </si>
  <si>
    <t>16,830,000</t>
  </si>
  <si>
    <t>591,434,095</t>
  </si>
  <si>
    <t>JO DUKRAE</t>
  </si>
  <si>
    <t>Receipt wrong card swipe</t>
  </si>
  <si>
    <t>04/11/2021</t>
  </si>
  <si>
    <t>216GWCB21308JrcE</t>
  </si>
  <si>
    <t>MID:107P000061 (CHXD SO 18) ST:970430******3333 MUA XD THE GHI NO POS PGB REF: 130800492912;</t>
  </si>
  <si>
    <t>04/11/2021 8:07:33 SA</t>
  </si>
  <si>
    <t>04.11.2021 16:35:25</t>
  </si>
  <si>
    <t>5.45</t>
  </si>
  <si>
    <t>11,986,613.24</t>
  </si>
  <si>
    <t>Wisol ung truoc 40 phan tram mua TS - DVCT LA DN CHE XUAT-TTPH-TT32</t>
  </si>
  <si>
    <t>28,224.00</t>
  </si>
  <si>
    <t>11,986,618.69</t>
  </si>
  <si>
    <t>CONG TY TNHH GABOT VIET</t>
  </si>
  <si>
    <t>Debit card (buy petrol on date 04 Nov 2021)</t>
  </si>
  <si>
    <t>Bank fee</t>
  </si>
  <si>
    <t>Prepayment 40% buying FA 4500047320</t>
  </si>
  <si>
    <t>Công ty TNHH Gabot Việt</t>
  </si>
  <si>
    <t>05/11/2021</t>
  </si>
  <si>
    <t>Chuyển tiền đi</t>
  </si>
  <si>
    <t>48,678</t>
  </si>
  <si>
    <t>578,168,665</t>
  </si>
  <si>
    <t>719141199713/Cuc thue tinh Bac Ninh/TGUI:TNHAN:</t>
  </si>
  <si>
    <t>13,216,752</t>
  </si>
  <si>
    <t>578,217,343</t>
  </si>
  <si>
    <t>05.11.2021 14:11:49</t>
  </si>
  <si>
    <t>7,000</t>
  </si>
  <si>
    <t>17,349,232,792</t>
  </si>
  <si>
    <t>NAP_IB_SEND_FEE</t>
  </si>
  <si>
    <t>Wisol TT chi phi mua dau HD 0035561</t>
  </si>
  <si>
    <t>6,440,400</t>
  </si>
  <si>
    <t>17,349,239,792</t>
  </si>
  <si>
    <t>CN  XANG DAU BAC NINH</t>
  </si>
  <si>
    <t>05.11.2021 15:17:54</t>
  </si>
  <si>
    <t>1,478,906.60</t>
  </si>
  <si>
    <t>15,242,885.72</t>
  </si>
  <si>
    <t>CT TNHH SAMSUNG ELECTRONICS VIET NAM SAMSUNG ELECTRONICS VN CO.,LTD</t>
  </si>
  <si>
    <t>TT VNM110DLRMNYN 0100306529PAYMENT FOR INVOICES HPE1A10027 HPE1A10028 PCE1A1000X-DVC LA DNCX GD PHU</t>
  </si>
  <si>
    <t>05.11.2021 14:50:32</t>
  </si>
  <si>
    <t>54.54</t>
  </si>
  <si>
    <t>13,763,979.12</t>
  </si>
  <si>
    <t>Wisol pay royalty and setup fee 2019</t>
  </si>
  <si>
    <t>1,728,375.58</t>
  </si>
  <si>
    <t>13,764,033.66</t>
  </si>
  <si>
    <t>WISOL CO., LTD</t>
  </si>
  <si>
    <t>05.11.2021 14:26:43</t>
  </si>
  <si>
    <t>3,505,796.00</t>
  </si>
  <si>
    <t>15,492,409.24</t>
  </si>
  <si>
    <t>SAMSUNG ELECTRONICS VIETNAM THAI NGUYEN COMPANY LIMITED   SEVT</t>
  </si>
  <si>
    <t>TT VNM110DKWMNYN 0100306909PAYMENT FOR INVOICES T2E1A10047 T2E1A10048-DVC LA DNCX GD PHU HOP TT 32</t>
  </si>
  <si>
    <t>Receipt money from Sale in 10.2021</t>
  </si>
  <si>
    <t>Receipt money from Sale in10.2021</t>
  </si>
  <si>
    <t>Payment FCT hanwha 27.10.21</t>
  </si>
  <si>
    <t>bank fee</t>
  </si>
  <si>
    <t>Cuc thue tinh Bac Ninh</t>
  </si>
  <si>
    <t>Shinhanbank- CN BN</t>
  </si>
  <si>
    <t>WRB525</t>
  </si>
  <si>
    <t>Wooribank- CN BN</t>
  </si>
  <si>
    <t>Payment for oil fee  09.2021</t>
  </si>
  <si>
    <t>Pmt for royalty and setup fee 2019</t>
  </si>
  <si>
    <t>WISOL CO.,LTD</t>
  </si>
  <si>
    <t>06.11.2021 10:36:10</t>
  </si>
  <si>
    <t>17,276,029,992</t>
  </si>
  <si>
    <t>Wisol TT tien mua que test covid</t>
  </si>
  <si>
    <t>73,195,800</t>
  </si>
  <si>
    <t>17,276,036,992</t>
  </si>
  <si>
    <t>CT CP Y TE DUC MINH</t>
  </si>
  <si>
    <t>06/11/2021</t>
  </si>
  <si>
    <t>216GWCB21310JKV6</t>
  </si>
  <si>
    <t>MID:108P000036 (CHXD So 64) ST:970430******3944 MUA XD THE GHI NO POS PGB REF: 131000514364;</t>
  </si>
  <si>
    <t>06/11/2021 7:21:56 CH</t>
  </si>
  <si>
    <t>Debit card (buy petrol on date 06 Nov 2021)</t>
  </si>
  <si>
    <t xml:space="preserve">Payment for buying  test covid </t>
  </si>
  <si>
    <t>08/11/2021</t>
  </si>
  <si>
    <t>650,000.00</t>
  </si>
  <si>
    <t>1,146,209.82</t>
  </si>
  <si>
    <t>700004150373/CONG TY TNHH WISOL HA NOI/Internal transfer from USD to VND</t>
  </si>
  <si>
    <t>9,000</t>
  </si>
  <si>
    <t>15,214,349,665</t>
  </si>
  <si>
    <t>719141291617/CONG TY TNHH THUONG MAI IMMANUEL</t>
  </si>
  <si>
    <t>5,060,000</t>
  </si>
  <si>
    <t>15,214,358,665</t>
  </si>
  <si>
    <t>14,641,250,000</t>
  </si>
  <si>
    <t>15,219,418,665</t>
  </si>
  <si>
    <t>CONG TY TNHH WISOL HA NOI/Internal transfer from USD to VND</t>
  </si>
  <si>
    <t>216GWCB21312JST3</t>
  </si>
  <si>
    <t>MID:107P000055 (PETROLIMEX-CUA HANG 172) ST:970430******3333 MUA XD THE GHI NO POS PGB REF: 131200522106;</t>
  </si>
  <si>
    <t>08/11/2021 8:01:20 SA</t>
  </si>
  <si>
    <t>216GWCB21312JZhW</t>
  </si>
  <si>
    <t>MID:107P000055 (PETROLIMEX-CUA HANG 172) ST:970430******2131 MUA XD THE GHI NO POS PGB REF: 131200528198;</t>
  </si>
  <si>
    <t>08/11/2021 7:54:48 CH</t>
  </si>
  <si>
    <t>Internal transfer from  SHB 988 (USD) to SHB 373 (VND)</t>
  </si>
  <si>
    <t xml:space="preserve">Công ty TNHH Wisol Hà Nội </t>
  </si>
  <si>
    <t>Debit card (buy petrol on date 08 Nov 2021)</t>
  </si>
  <si>
    <t xml:space="preserve">Công ty TNHH thương mại IMMANUEL </t>
  </si>
  <si>
    <t>SHB 988</t>
  </si>
  <si>
    <t>Payment for entry fee</t>
  </si>
  <si>
    <t>09/11/2021</t>
  </si>
  <si>
    <t>216GWCB21313K2a4</t>
  </si>
  <si>
    <t>MID:107P000055 (PETROLIMEX-CUA HANG 172) ST:970430******3944 MUA XD THE GHI NO POS PGB REF: 131300531279;</t>
  </si>
  <si>
    <t>09/11/2021 9:03:35 SA</t>
  </si>
  <si>
    <t>Debit card (buy petrol on date 09 Nov 2021)</t>
  </si>
  <si>
    <t>10/11/2021</t>
  </si>
  <si>
    <t>216GWCB21314K9np</t>
  </si>
  <si>
    <t>MID:107P000061 (CHXD SO 18) ST:970430******3333 MUA XD THE GHI NO POS PGB REF: 131400539777;</t>
  </si>
  <si>
    <t>10/11/2021 8:46:40 SA</t>
  </si>
  <si>
    <t>216GWCB21314Kc4V</t>
  </si>
  <si>
    <t>MID:107P000055 (PETROLIMEX-CUA HANG 172) ST:970430******2131 MUA XD THE GHI NO POS PGB REF: 131400543090;</t>
  </si>
  <si>
    <t>10/11/2021 2:44:56 CH</t>
  </si>
  <si>
    <t>100CTV1213140824</t>
  </si>
  <si>
    <t>Chuyen tien noi bo tu WR sang PGBANK 100920123525 WISOL HA NOI LIMITED LIABILITY COMPANY 020005020000SO 26. DUONG SO 05, KCN DO THI VA DICH VU VSIP BAC NINH, P</t>
  </si>
  <si>
    <t>10/11/2021 4:04:20 CH</t>
  </si>
  <si>
    <t>Debit card (buy petrol on date 10 Nov 2021)</t>
  </si>
  <si>
    <t>List payment for employees</t>
  </si>
  <si>
    <t>KIM SUNGWON</t>
  </si>
  <si>
    <t xml:space="preserve">Lái xe  List </t>
  </si>
  <si>
    <t>Chi nhánh Công ty TNHH GN Construction tại Bắc Ninh</t>
  </si>
  <si>
    <t>Nguyễn Tiến Trường</t>
  </si>
  <si>
    <t>Công ty TNHH Một thành viên Giáo Dục Whie</t>
  </si>
  <si>
    <t xml:space="preserve">Cục Thuế Bắc Ninh </t>
  </si>
  <si>
    <t>Shinhanbank-CN BN</t>
  </si>
  <si>
    <t xml:space="preserve">Công ty TNHH FUJIFILM Business Innovation Việt Nam-Chi nhánh Hà Nội </t>
  </si>
  <si>
    <t>Chi nhánh Hà Nội công ty TNHH Lotte Rental ( Việt Nam)</t>
  </si>
  <si>
    <t xml:space="preserve">Công ty TNHH Thương Mại và dịch vụ Du Lịch Minh Ngát </t>
  </si>
  <si>
    <t>Công ty Cổ phần giáo dục và truyền thông Nam Việt</t>
  </si>
  <si>
    <t>Công ty TNHH Môi Trường VEC Việt Nam</t>
  </si>
  <si>
    <t>Công ty cổ phần quốc tế World star</t>
  </si>
  <si>
    <t>Công ty CP quốc tế World Star</t>
  </si>
  <si>
    <t xml:space="preserve">Công ty TNHH Thang máy Gia Phát </t>
  </si>
  <si>
    <t>Công ty TNHH Xây Dựng và Thương Mại Thành Đạt Bắc Ninh</t>
  </si>
  <si>
    <t>Công ty TNHH KURITA-GK Việt Nam</t>
  </si>
  <si>
    <t>Công ty TNHH dịch vụ kỹ thuật Ô TÔ Hưng Phát</t>
  </si>
  <si>
    <t>Công ty TNHH Dịch vụ tư vấn công nghệ môi trường Etech</t>
  </si>
  <si>
    <t xml:space="preserve">Công ty Cổ Phần hiệu chuẩn Vitech </t>
  </si>
  <si>
    <t>Công ty TNHH 1 TV Môi trường Dong Yeon Envatech</t>
  </si>
  <si>
    <t>Công ty CP Bệnh viện Hà Nội - Bắc Ninh</t>
  </si>
  <si>
    <t xml:space="preserve">Điện Lực Tiên Du </t>
  </si>
  <si>
    <t>Công ty TNHH Xây dựng và Cơ Điện Trung Kiên</t>
  </si>
  <si>
    <t xml:space="preserve">Công ty Cổ phần tập toàn Đầu Tư Bách Vượng </t>
  </si>
  <si>
    <t>Payment salary for korean in OCT 20211 ( JO DUKRAE,LEE HO GUE)</t>
  </si>
  <si>
    <t>SHB988</t>
  </si>
  <si>
    <t>2,460,988.61</t>
  </si>
  <si>
    <t>4,601,828,537</t>
  </si>
  <si>
    <t>719141434270/Cuc thue tinh Bac Ninh/TGUI:TNHAN:</t>
  </si>
  <si>
    <t>3,751,884,803</t>
  </si>
  <si>
    <t>4,602,053,537</t>
  </si>
  <si>
    <t>8,353,938,340</t>
  </si>
  <si>
    <t>719141431340/Cuc thue tinh Bac Ninh/TGUI:TNHAN:</t>
  </si>
  <si>
    <t>797,806,516</t>
  </si>
  <si>
    <t>8,354,058,011</t>
  </si>
  <si>
    <t>Tự động chuyển khoản</t>
  </si>
  <si>
    <t>48,570,000</t>
  </si>
  <si>
    <t>9,151,864,527</t>
  </si>
  <si>
    <t>700004150373/CONG TY TNHH WISOL HA NOI</t>
  </si>
  <si>
    <t>420,000</t>
  </si>
  <si>
    <t>9,200,434,527</t>
  </si>
  <si>
    <t>5,500,000</t>
  </si>
  <si>
    <t>9,200,854,527</t>
  </si>
  <si>
    <t>1,520,000</t>
  </si>
  <si>
    <t>9,206,354,527</t>
  </si>
  <si>
    <t>5,817,148,953</t>
  </si>
  <si>
    <t>9,207,874,527</t>
  </si>
  <si>
    <t>105,292,185</t>
  </si>
  <si>
    <t>15,025,023,480</t>
  </si>
  <si>
    <t>700018732197/KIM SUNGWON/TT luong T10/2021</t>
  </si>
  <si>
    <t>72,000,000</t>
  </si>
  <si>
    <t>15,130,315,665</t>
  </si>
  <si>
    <t>700012183069/CHI NHANH CONG TY TNHH GN CONSTRUCTION TAI BAC NINH/TT chi phi lap dat ATS va may phat dien</t>
  </si>
  <si>
    <t>990,000</t>
  </si>
  <si>
    <t>15,202,315,665</t>
  </si>
  <si>
    <t>700007177735/NGUYEN TIEN TRUONG/Wisol TT mua do dung T10</t>
  </si>
  <si>
    <t>11,044,000</t>
  </si>
  <si>
    <t>15,203,305,665</t>
  </si>
  <si>
    <t>700017722759/CONG TY TNHH MOT THANH VIEN GIAO DUC WHIE/Wisol nop tien hoc bo sung cho Park Seung Hwan lop G3</t>
  </si>
  <si>
    <t>Chuyển tiền về</t>
  </si>
  <si>
    <t>3,597,513.43</t>
  </si>
  <si>
    <t>9,685.00</t>
  </si>
  <si>
    <t>1,136,524.82</t>
  </si>
  <si>
    <t>700005050988/CONG TY TNHH WISOL HA NOI</t>
  </si>
  <si>
    <t>10.11.2021 10:02:47</t>
  </si>
  <si>
    <t>13,476,794,871</t>
  </si>
  <si>
    <t>Wisol TT phi kham benh HD 237</t>
  </si>
  <si>
    <t>13,476,803,962</t>
  </si>
  <si>
    <t>CONG TY CP BENH VIEN HA NOI - BAC NINH</t>
  </si>
  <si>
    <t>10.11.2021 10:02:40</t>
  </si>
  <si>
    <t>13,481,603,962</t>
  </si>
  <si>
    <t>Wisol TT phi bao duong xe 99LD01142</t>
  </si>
  <si>
    <t>13,481,613,053</t>
  </si>
  <si>
    <t>CONG TY TNHH DICH VU KY THUAT O TO HUNG PHAT</t>
  </si>
  <si>
    <t>10.11.2021 10:02:32</t>
  </si>
  <si>
    <t>13,487,993,053</t>
  </si>
  <si>
    <t>Wisol TT HD 899</t>
  </si>
  <si>
    <t>13,488,002,144</t>
  </si>
  <si>
    <t>CONG TY TNHH KURITA-GK VIET NAM</t>
  </si>
  <si>
    <t>10.11.2021 10:02:23</t>
  </si>
  <si>
    <t>13,513,582,144</t>
  </si>
  <si>
    <t>Wisol TT thue may photo HD 1136</t>
  </si>
  <si>
    <t>13,513,591,235</t>
  </si>
  <si>
    <t>CHI NHANH HA NOI CONG TY TNHH LOTTE RENTAL ( VIET NAM)</t>
  </si>
  <si>
    <t>10.11.2021 10:02:15</t>
  </si>
  <si>
    <t>13,518,946,235</t>
  </si>
  <si>
    <t>Wisol TT tien trang in HD 11986</t>
  </si>
  <si>
    <t>13,518,955,326</t>
  </si>
  <si>
    <t>CONG TY TNHH FUJIFILM BUSINESS INNOVATION VIET NAM - CHI NHANH HA NOI</t>
  </si>
  <si>
    <t>10.11.2021 10:02:07</t>
  </si>
  <si>
    <t>13,525,486,006</t>
  </si>
  <si>
    <t>Wisol TT phi gia han PM Ahnlab HD 993</t>
  </si>
  <si>
    <t>13,525,520,084</t>
  </si>
  <si>
    <t>CONG TY CO PHAN QUOC TE WORLD STAR</t>
  </si>
  <si>
    <t>10.11.2021 10:01:56</t>
  </si>
  <si>
    <t>13,900,376,824</t>
  </si>
  <si>
    <t>Wisol TT CP bao duong he thong PCCC</t>
  </si>
  <si>
    <t>13,900,387,252</t>
  </si>
  <si>
    <t>CONG TY TNHH XAY DUNG VA CO DIEN TRUNG KIEN</t>
  </si>
  <si>
    <t>10.11.2021 10:01:48</t>
  </si>
  <si>
    <t>14,015,092,252</t>
  </si>
  <si>
    <t>Chuyen tien noi bo tu WR sang PGBANK</t>
  </si>
  <si>
    <t>14,015,101,343</t>
  </si>
  <si>
    <t>10.11.2021 10:01:40</t>
  </si>
  <si>
    <t>14,037,101,343</t>
  </si>
  <si>
    <t>Wisol TT tien dien tu 2110 den 0211 cho 2 nha may</t>
  </si>
  <si>
    <t>14,037,240,142</t>
  </si>
  <si>
    <t>DIEN LUC TIEN DU</t>
  </si>
  <si>
    <t>10.11.2021 10:01:32</t>
  </si>
  <si>
    <t>15,564,025,401</t>
  </si>
  <si>
    <t>Wisol TT phi quan trac moi truong Q32021 HD 1742</t>
  </si>
  <si>
    <t>15,564,034,492</t>
  </si>
  <si>
    <t>CONG TY TNHH DICH VU TU VAN CONG NGHE MOI TRUONG ETECH</t>
  </si>
  <si>
    <t>10.11.2021 10:01:27</t>
  </si>
  <si>
    <t>15,585,692,492</t>
  </si>
  <si>
    <t>Wisol TT phi hut be phot T10 HD 172</t>
  </si>
  <si>
    <t>15,585,701,583</t>
  </si>
  <si>
    <t>CONG TY TNHH XAY DUNG VA THUONG MAI THANH DAT BAC NINH</t>
  </si>
  <si>
    <t>10.11.2021 10:01:22</t>
  </si>
  <si>
    <t>15,591,001,583</t>
  </si>
  <si>
    <t>Wisol TT tien mua camera HD 999 va 1000</t>
  </si>
  <si>
    <t>15,591,010,674</t>
  </si>
  <si>
    <t>10.11.2021 10:01:14</t>
  </si>
  <si>
    <t>15,607,930,674</t>
  </si>
  <si>
    <t>Wisol TT 40phan tram HD WS20210812DY</t>
  </si>
  <si>
    <t>15,608,063,401</t>
  </si>
  <si>
    <t>CONG TY TNHH 1 TV MOI TRUONG DONG YEON ENVATECH</t>
  </si>
  <si>
    <t>10.11.2021 09:43:58</t>
  </si>
  <si>
    <t>17,068,063,401</t>
  </si>
  <si>
    <t>Wisol TT phi hieu chuan</t>
  </si>
  <si>
    <t>17,068,070,401</t>
  </si>
  <si>
    <t>CONG TY CO PHAN HIEU CHUAN VITECH</t>
  </si>
  <si>
    <t>10.11.2021 09:43:44</t>
  </si>
  <si>
    <t>17,234,030,401</t>
  </si>
  <si>
    <t>Wisol TT tien mua phong bi HD0001303</t>
  </si>
  <si>
    <t>17,234,037,401</t>
  </si>
  <si>
    <t>CTCP TAP DOAN DT BACH VUONG</t>
  </si>
  <si>
    <t>10.11.2021 09:40:33</t>
  </si>
  <si>
    <t>17,238,288,901</t>
  </si>
  <si>
    <t>Wisol TT tien thue xe HD 46</t>
  </si>
  <si>
    <t>17,238,295,901</t>
  </si>
  <si>
    <t>CT TNHH TM VA DV DU LICH MINH NGAT</t>
  </si>
  <si>
    <t>10.11.2021 09:40:16</t>
  </si>
  <si>
    <t>17,243,575,901</t>
  </si>
  <si>
    <t>Wisol TT chi phi lam bien HD 183 va 187</t>
  </si>
  <si>
    <t>17,243,582,901</t>
  </si>
  <si>
    <t>CTCP GD VA TRUYEN THONG NAM VIET</t>
  </si>
  <si>
    <t>10.11.2021 09:39:37</t>
  </si>
  <si>
    <t>17,253,494,901</t>
  </si>
  <si>
    <t>Wisol TT tien phan tich nuoc uong HD 71</t>
  </si>
  <si>
    <t>17,253,501,901</t>
  </si>
  <si>
    <t>CTY TNHH MT VEC VIET NAM</t>
  </si>
  <si>
    <t>10.11.2021 09:38:41</t>
  </si>
  <si>
    <t>17,267,813,901</t>
  </si>
  <si>
    <t>Wisol TT phi bao tri thang may</t>
  </si>
  <si>
    <t>17,267,820,901</t>
  </si>
  <si>
    <t>CONG TY TNHH THANG MAY GIA PHAT</t>
  </si>
  <si>
    <t>10.11.2021 07:07:47</t>
  </si>
  <si>
    <t>17,276,020,901</t>
  </si>
  <si>
    <t>SMS Service FEE</t>
  </si>
  <si>
    <t>SMS service fee</t>
  </si>
  <si>
    <t>10.11.2021 11:42:31</t>
  </si>
  <si>
    <t>145,443.93</t>
  </si>
  <si>
    <t>15,379,733.89</t>
  </si>
  <si>
    <t>10.11.2021 10:15:18</t>
  </si>
  <si>
    <t>15,234,289.96</t>
  </si>
  <si>
    <t>Pay salary in Oct 2021</t>
  </si>
  <si>
    <t>15,234,338.14</t>
  </si>
  <si>
    <t>SEOK GIL CHOI</t>
  </si>
  <si>
    <t>10.11.2021 10:11:47</t>
  </si>
  <si>
    <t>15,237,746.14</t>
  </si>
  <si>
    <t>Wisol pay salary in Oct 2021</t>
  </si>
  <si>
    <t>15,237,794.32</t>
  </si>
  <si>
    <t>KIHO KIM</t>
  </si>
  <si>
    <t>10.11.2021 07:07:48</t>
  </si>
  <si>
    <t>15,242,885.32</t>
  </si>
  <si>
    <t>Internal transfer from  WRB 525 VND to PG bank (VND)</t>
  </si>
  <si>
    <t>Payment salary in Oct 2021 of Vietnamese</t>
  </si>
  <si>
    <t>Payment salary in Oct 2021 of Korean</t>
  </si>
  <si>
    <t>Payment salary for driver in 10.2021</t>
  </si>
  <si>
    <t>Payment 3G support for QC 10.2021</t>
  </si>
  <si>
    <t>Pmt for welfare of Company in 10.2021</t>
  </si>
  <si>
    <t>Payment for other fee</t>
  </si>
  <si>
    <t>Pmt for test covid-19 fee</t>
  </si>
  <si>
    <t>payment for installing ATS and generators fee</t>
  </si>
  <si>
    <t>PIT tax in 10.2021</t>
  </si>
  <si>
    <t>payment  FCT (Wisol TT 05.11)</t>
  </si>
  <si>
    <t>Payment for tution-add  2021-2022</t>
  </si>
  <si>
    <t>Payment rent printer 10.2021</t>
  </si>
  <si>
    <t>Payment for hiring car in  10.2021</t>
  </si>
  <si>
    <t xml:space="preserve">Payment for buying camera </t>
  </si>
  <si>
    <t>Payment for Software renewal AhnLab</t>
  </si>
  <si>
    <t>Payment chemical for waste water treatment fees 10.2021</t>
  </si>
  <si>
    <t>Payment for elevator maintenance costs 09-10.2021</t>
  </si>
  <si>
    <t>Payment for buying notice board</t>
  </si>
  <si>
    <t>Payment for car maintenance fee 99LD /011.42</t>
  </si>
  <si>
    <t>Payment for medical examination costs for employee</t>
  </si>
  <si>
    <t>Payment for calibration fee 2021</t>
  </si>
  <si>
    <t>Payment request of electricity from 21.10.2021 to 02.11.2021-1st</t>
  </si>
  <si>
    <t>Payment for maintenance of fire protection system</t>
  </si>
  <si>
    <t>Payment for50% remain buying envelope</t>
  </si>
  <si>
    <t>Payment for 40% L2 contract no WS-2021-0812-DY</t>
  </si>
  <si>
    <t>payment for drinking water analysis fee</t>
  </si>
  <si>
    <t>Pmt Septic tank suction cost 10.021</t>
  </si>
  <si>
    <t>Payment for environmental monitoring in the QIII 2021</t>
  </si>
  <si>
    <t>12/11/2021</t>
  </si>
  <si>
    <t>216GWCB21316Kp2y</t>
  </si>
  <si>
    <t>MUA HH THE GHI NO TAI POS NAPAS ST: 970430******3333 REF: 131619259682;</t>
  </si>
  <si>
    <t>12/11/2021 9:45:28 SA</t>
  </si>
  <si>
    <t>216GWCB21316KpfE</t>
  </si>
  <si>
    <t>MID:107P000055 (PETROLIMEX-CUA HANG 172) ST:970430******3944 MUA XD THE GHI NO POS PGB REF: 131600557451;</t>
  </si>
  <si>
    <t>12/11/2021 10:11:24 SA</t>
  </si>
  <si>
    <t>216GWCB21316Kr2p</t>
  </si>
  <si>
    <t>MID:107P000055 (PETROLIMEX-CUA HANG 172) ST:970430******2131 MUA XD THE GHI NO POS PGB REF: 131600559537;</t>
  </si>
  <si>
    <t>12/11/2021 2:29:58 CH</t>
  </si>
  <si>
    <t>8,193,600</t>
  </si>
  <si>
    <t>4,593,634,937</t>
  </si>
  <si>
    <t>700003733597/CONG TY TNHH THUONG MAI DICH VU VA DU LICH DAI MINH/Wisol TT tien ve may bay cho Mr KimKi Ho</t>
  </si>
  <si>
    <t>Payment for ticket air Mr.Kim Kiho</t>
  </si>
  <si>
    <t>CONG TY TNHH THUONG MAI DICH VU VA DU LICH DAI MINH</t>
  </si>
  <si>
    <t>216GWCB21319KIeg</t>
  </si>
  <si>
    <t>MID:107P000061 (CHXD SO 18) ST:970430******3333 MUA XD THE GHI NO POS PGB REF: 131900576246;</t>
  </si>
  <si>
    <t>15/11/2021 7:55:18 SA</t>
  </si>
  <si>
    <t>216GWCB21319KJ3H</t>
  </si>
  <si>
    <t>MID:107P000055 (PETROLIMEX-CUA HANG 172) ST:970430******2131 MUA XD THE GHI NO POS PGB REF: 131900576947;</t>
  </si>
  <si>
    <t>15/11/2021 9:13:14 SA</t>
  </si>
  <si>
    <t>216GWCB21319KN8K</t>
  </si>
  <si>
    <t>MID:108P000036 (CHXD So 64) ST:970430******3944 MUA XD THE GHI NO POS PGB REF: 131900581355;</t>
  </si>
  <si>
    <t>15/11/2021 6:26:32 CH</t>
  </si>
  <si>
    <t>15.11.2021 13:25:41</t>
  </si>
  <si>
    <t>67,900.00</t>
  </si>
  <si>
    <t>15,447,633.89</t>
  </si>
  <si>
    <t>CONG TY TNHH DREAMTECH VIETNAM</t>
  </si>
  <si>
    <t>TT NHAP MUA NVL T10.2021 HD 225 - DNCX TT THEO TT 32</t>
  </si>
  <si>
    <t>15.11.2021 17:05:47</t>
  </si>
  <si>
    <t>28,564,434,467</t>
  </si>
  <si>
    <t>WISOL Thanh toan tien nguyen lieu</t>
  </si>
  <si>
    <t>15.11.2021 16:36:17</t>
  </si>
  <si>
    <t>20,469,900</t>
  </si>
  <si>
    <t>13,400,978,467</t>
  </si>
  <si>
    <t>VISA_PAY</t>
  </si>
  <si>
    <t>15.11.2021 16:31:19</t>
  </si>
  <si>
    <t>5,896,000</t>
  </si>
  <si>
    <t>13,421,448,367</t>
  </si>
  <si>
    <t>15.11.2021 16:24:42</t>
  </si>
  <si>
    <t>25,007,504</t>
  </si>
  <si>
    <t>13,427,344,367</t>
  </si>
  <si>
    <t>15.11.2021 16:21:37</t>
  </si>
  <si>
    <t>3,720,000</t>
  </si>
  <si>
    <t>13,452,351,871</t>
  </si>
  <si>
    <t>15.11.2021 16:21:14</t>
  </si>
  <si>
    <t>18,323,000</t>
  </si>
  <si>
    <t>13,456,071,871</t>
  </si>
  <si>
    <t>15.11.2021 16:19:30</t>
  </si>
  <si>
    <t>2,400,000</t>
  </si>
  <si>
    <t>13,474,394,871</t>
  </si>
  <si>
    <t>Giao dịch phí</t>
  </si>
  <si>
    <t>4,593,484,937</t>
  </si>
  <si>
    <t>700004150373/SMS FEE_ 12 _  3 MP</t>
  </si>
  <si>
    <t>Debit card (buy petrol on date 15 Nov 2021)</t>
  </si>
  <si>
    <t xml:space="preserve">Payment credit card Expense  (JO DUKRAE-9780) </t>
  </si>
  <si>
    <t xml:space="preserve">Payment credit card Expense  (PARK JAE WAN ) </t>
  </si>
  <si>
    <t>Payment credit card Expense (CHOI SEOK GIL-6065)</t>
  </si>
  <si>
    <t>Payment credit card Expense  (SEO DUWON 8380 )</t>
  </si>
  <si>
    <t>Payment credit card Expense  (JEON HAI YOUNG-0767 )</t>
  </si>
  <si>
    <t>Payment credit card Expense  (PARK JUNG HOON-0324)</t>
  </si>
  <si>
    <t>Woori Bank</t>
  </si>
  <si>
    <t>SMS fee T11.2021</t>
  </si>
  <si>
    <t>16/11/2021</t>
  </si>
  <si>
    <t>141,395,200</t>
  </si>
  <si>
    <t>4,734,880,137</t>
  </si>
  <si>
    <t>BAO HIEM XA HOI THANH PHO TU SON/BAO HIEM XA HOI TP TU SON CHI ODTSCHO DON VI CONG TY TNHH WISOL HA NOI DOT 9 T11 NGAY CHUYEN 15/11/2021</t>
  </si>
  <si>
    <t>BAO HIEM XA HOI THANH PHO TU SON</t>
  </si>
  <si>
    <t>Receipt Social insurance subsidize in 10.2021</t>
  </si>
  <si>
    <t>17/11/2021</t>
  </si>
  <si>
    <t>216GWCB21321KXyt</t>
  </si>
  <si>
    <t>MID:107P000061 (CHXD SO 18) ST:970430******3333 MUA XD THE GHI NO POS PGB REF: 132100592299;</t>
  </si>
  <si>
    <t>17/11/2021 8:22:52 SA</t>
  </si>
  <si>
    <t>216GWCB21321KXGa</t>
  </si>
  <si>
    <t>MID:107P000055 (PETROLIMEX-CUA HANG 172) ST:970430******2131 MUA XD THE GHI NO POS PGB REF: 132100592483;</t>
  </si>
  <si>
    <t>17/11/2021 8:42:48 SA</t>
  </si>
  <si>
    <t>35,393,800</t>
  </si>
  <si>
    <t>4,770,273,937</t>
  </si>
  <si>
    <t>CTCP PT MOI TRUONG BINH NGUYEN/STK25682000298808. BINH NGUYEN TT TIEN PHE LIEU CHO WISOL</t>
  </si>
  <si>
    <t>CTCP PT MOI TRUONG BINH NGUYEN</t>
  </si>
  <si>
    <t>Debit card (buy petrol on date 17 Nov 2021)</t>
  </si>
  <si>
    <t>Receive money for sale scrap 10.2021</t>
  </si>
  <si>
    <t>18/11/2021</t>
  </si>
  <si>
    <t>216GWCB21322L7Lk</t>
  </si>
  <si>
    <t>MID:107P000061 (CHXD SO 18) ST:970430******3333 MUA XD THE GHI NO POS PGB REF: 132200603312;</t>
  </si>
  <si>
    <t>18/11/2021 3:19:14 CH</t>
  </si>
  <si>
    <t>216GWCB21322L9xW</t>
  </si>
  <si>
    <t>MID:107P000055 (PETROLIMEX-CUA HANG 172) ST:970430******2131 MUA XD THE GHI NO POS PGB REF: 132200605085;</t>
  </si>
  <si>
    <t>18/11/2021 7:45:41 CH</t>
  </si>
  <si>
    <t>Debit card (buy petrol on date 18 Nov 2021)</t>
  </si>
  <si>
    <t>19/11/2021</t>
  </si>
  <si>
    <t>216GWCB21323LcaR</t>
  </si>
  <si>
    <t>MID:107P000055 (PETROLIMEX-CUA HANG 172) ST:970430******3944 MUA XD THE GHI NO POS PGB REF: 132300607725;</t>
  </si>
  <si>
    <t>19/11/2021 8:56:45 SA</t>
  </si>
  <si>
    <t>138,000,000</t>
  </si>
  <si>
    <t>3,996,996,987</t>
  </si>
  <si>
    <t>700012183069/CHI NHANH CONG TY TNHH GN CONSTRUCTION TAI BAC NINH/Wisol TT chi phi kiem tra an toan dien T8 va 9</t>
  </si>
  <si>
    <t>324,000,000</t>
  </si>
  <si>
    <t>4,134,996,987</t>
  </si>
  <si>
    <t>700013793278/CONG TY TNHH GETECH VIET NAM/Wisol TT chi phi di chuyen lap dat HD 165+166+167+168</t>
  </si>
  <si>
    <t>3,300,000</t>
  </si>
  <si>
    <t>4,458,996,987</t>
  </si>
  <si>
    <t>700017515575/NGUYEN SIEU HAN/Wisol TT tien do xe T11 va 12</t>
  </si>
  <si>
    <t>100,000</t>
  </si>
  <si>
    <t>4,462,296,987</t>
  </si>
  <si>
    <t>700017515575/NGUYEN SIEU HAN/Wisol TT cuoc do xe T10</t>
  </si>
  <si>
    <t>70,000</t>
  </si>
  <si>
    <t>4,462,396,987</t>
  </si>
  <si>
    <t>700008673314/NGUYEN VAN THANG/Wisol TT cuoc do xe T10</t>
  </si>
  <si>
    <t>790,000</t>
  </si>
  <si>
    <t>4,462,466,987</t>
  </si>
  <si>
    <t>700013469670/NGUYEN NGOC ANH/Wisol TT cuoc do xe T10</t>
  </si>
  <si>
    <t>800,000</t>
  </si>
  <si>
    <t>4,463,256,987</t>
  </si>
  <si>
    <t>700007177735/NGUYEN TIEN TRUONG/Wisol TT tien mua day treo co</t>
  </si>
  <si>
    <t>2,250,000</t>
  </si>
  <si>
    <t>4,464,056,987</t>
  </si>
  <si>
    <t>700007177735/NGUYEN TIEN TRUONG/Wisol TT tien phi dang kiem xe99LD01084</t>
  </si>
  <si>
    <t>160,781,920</t>
  </si>
  <si>
    <t>4,466,306,987</t>
  </si>
  <si>
    <t>700012150546/PARK JUNG HOON/Wisol pay salary in Nov 2021</t>
  </si>
  <si>
    <t>143,185,030</t>
  </si>
  <si>
    <t>4,627,088,907</t>
  </si>
  <si>
    <t>700017513357/PARK JAEWAN/Wisol pay salary in Nov 2021</t>
  </si>
  <si>
    <t>2.00</t>
  </si>
  <si>
    <t>1,571,623.37</t>
  </si>
  <si>
    <t>700005050988/PAY OUR FEE FOR REF NO.719142138019BAN</t>
  </si>
  <si>
    <t>3.00</t>
  </si>
  <si>
    <t>1,571,625.37</t>
  </si>
  <si>
    <t>719142138019/WISOL HA NOI CO.,LTD</t>
  </si>
  <si>
    <t>1,571,628.37</t>
  </si>
  <si>
    <t>3,592,766.43</t>
  </si>
  <si>
    <t>700015628414/PARK HONGSU/Wisol pay salary in Nov 2021-700005050988: CONG TY TNHH WISOL HA NOI</t>
  </si>
  <si>
    <t>19.11.2021 15:16:08</t>
  </si>
  <si>
    <t>25,326,369,784</t>
  </si>
  <si>
    <t>Wisol TT cuoc dich vu vien thong T102021</t>
  </si>
  <si>
    <t>25,326,378,875</t>
  </si>
  <si>
    <t>TAP DOAN CONG NGHIEP - VIEN THONG QUAN DOI</t>
  </si>
  <si>
    <t>19.11.2021 15:16:03</t>
  </si>
  <si>
    <t>25,363,885,670</t>
  </si>
  <si>
    <t>Wisol TT chi phi lien hoan</t>
  </si>
  <si>
    <t>25,363,894,761</t>
  </si>
  <si>
    <t>NHA HANG HAI NAM</t>
  </si>
  <si>
    <t>19.11.2021 15:15:59</t>
  </si>
  <si>
    <t>25,376,324,761</t>
  </si>
  <si>
    <t>Wisol TT phi EMS thang 102021</t>
  </si>
  <si>
    <t>25,376,333,852</t>
  </si>
  <si>
    <t>BUU DIEN THI XA TU SON</t>
  </si>
  <si>
    <t>19.11.2021 15:15:55</t>
  </si>
  <si>
    <t>25,377,327,961</t>
  </si>
  <si>
    <t>Wisol TT phi dich vu van chuyen T10</t>
  </si>
  <si>
    <t>25,377,337,052</t>
  </si>
  <si>
    <t>CONG TY TNHH TM VA DICH VU SONG BINH</t>
  </si>
  <si>
    <t>19.11.2021 15:15:51</t>
  </si>
  <si>
    <t>25,400,121,415</t>
  </si>
  <si>
    <t>Wisol TT tien mua tai san T72021</t>
  </si>
  <si>
    <t>25,400,266,706</t>
  </si>
  <si>
    <t>CTY TNHH A - SUNG INTERNATIONAL VINA</t>
  </si>
  <si>
    <t>19.11.2021 15:15:47</t>
  </si>
  <si>
    <t>26,998,466,706</t>
  </si>
  <si>
    <t>Wisol TT tien dien tu 0311 den 1211 cho 2 nha may</t>
  </si>
  <si>
    <t>26,998,575,081</t>
  </si>
  <si>
    <t>19.11.2021 15:15:43</t>
  </si>
  <si>
    <t>28,190,706,562</t>
  </si>
  <si>
    <t>Wisol TT cuoc van chuyen T9</t>
  </si>
  <si>
    <t>28,190,715,653</t>
  </si>
  <si>
    <t>CONG TY TNHH VIET PHUONG MINH BN</t>
  </si>
  <si>
    <t>19.11.2021 15:06:55</t>
  </si>
  <si>
    <t>28,275,181,044</t>
  </si>
  <si>
    <t>Wisol TT tien thue xe T9</t>
  </si>
  <si>
    <t>28,275,188,044</t>
  </si>
  <si>
    <t>19.11.2021 15:06:43</t>
  </si>
  <si>
    <t>28,291,883,043</t>
  </si>
  <si>
    <t>Wisol TT chi phi lap dat HD 223</t>
  </si>
  <si>
    <t>28,291,890,043</t>
  </si>
  <si>
    <t>CT TNHH KY THUAT VA THUONG MAI PHUC AN</t>
  </si>
  <si>
    <t>19.11.2021 15:03:43</t>
  </si>
  <si>
    <t>28,482,540,043</t>
  </si>
  <si>
    <t>Wisol TT phi taxi T92021</t>
  </si>
  <si>
    <t>28,482,547,043</t>
  </si>
  <si>
    <t>CTY TNHH 1 THANH VIEN MAI LINH BAC NINH</t>
  </si>
  <si>
    <t>19.11.2021 15:03:32</t>
  </si>
  <si>
    <t>28,484,691,043</t>
  </si>
  <si>
    <t>Wisol TT phi sua xe 99LD01151 va 01084</t>
  </si>
  <si>
    <t>28,484,698,043</t>
  </si>
  <si>
    <t>CT TNHH DV KY THUAT O TO HUNG PHAT</t>
  </si>
  <si>
    <t>19.11.2021 15:03:09</t>
  </si>
  <si>
    <t>28,491,408,043</t>
  </si>
  <si>
    <t>Wisol TT phi thue xe di tiem vacxin</t>
  </si>
  <si>
    <t>28,491,415,043</t>
  </si>
  <si>
    <t>19.11.2021 15:02:59</t>
  </si>
  <si>
    <t>28,496,551,043</t>
  </si>
  <si>
    <t>Wisol TT phi kiem dinh thiet bi an toan HD 572</t>
  </si>
  <si>
    <t>28,496,558,043</t>
  </si>
  <si>
    <t>CT TNHH MTV TV VA KIEM DINH AN TOAN VN</t>
  </si>
  <si>
    <t>19.11.2021 15:02:46</t>
  </si>
  <si>
    <t>28,518,258,043</t>
  </si>
  <si>
    <t>Wisol TT phi dich vu</t>
  </si>
  <si>
    <t>28,518,265,043</t>
  </si>
  <si>
    <t>CT TNHH DISCO HI-TEC (VIET NAM)</t>
  </si>
  <si>
    <t>19.11.2021 15:00:32</t>
  </si>
  <si>
    <t>28,527,935,043</t>
  </si>
  <si>
    <t>Wisol TT phi dich vu vien thong T102021</t>
  </si>
  <si>
    <t>28,527,942,043</t>
  </si>
  <si>
    <t>TRUNG TAM KINH DOANH VNPT BAC NINH CN TONG CTY DV VIEN THONG</t>
  </si>
  <si>
    <t>19.11.2021 15:00:15</t>
  </si>
  <si>
    <t>28,552,402,743</t>
  </si>
  <si>
    <t>28,552,409,743</t>
  </si>
  <si>
    <t>19.11.2021 14:59:33</t>
  </si>
  <si>
    <t>28,560,427,467</t>
  </si>
  <si>
    <t>Wisol TT phi tu van luat</t>
  </si>
  <si>
    <t>28,560,434,467</t>
  </si>
  <si>
    <t>CONG TY TNHH LUAT ANH MINH</t>
  </si>
  <si>
    <t>19.11.2021 16:02:51</t>
  </si>
  <si>
    <t>17,681,408.96</t>
  </si>
  <si>
    <t>Wisol pay  materials in Jul 2021</t>
  </si>
  <si>
    <t>17,681,463.50</t>
  </si>
  <si>
    <t>TIANJIN WISOL ELECTRONICS CO.,LTD</t>
  </si>
  <si>
    <t>19.11.2021 15:54:38</t>
  </si>
  <si>
    <t>18,109,310.99</t>
  </si>
  <si>
    <t>PMT FOR BUYING MATERIALS IN SEP 2021</t>
  </si>
  <si>
    <t>18,109,365.53</t>
  </si>
  <si>
    <t>LPLUS CO., LTD</t>
  </si>
  <si>
    <t>19.11.2021 15:43:28</t>
  </si>
  <si>
    <t>19,149,749.24</t>
  </si>
  <si>
    <t>Wisol pay salary in Nov 2021</t>
  </si>
  <si>
    <t>19.11.2021 14:49:20</t>
  </si>
  <si>
    <t>19,152,749.24</t>
  </si>
  <si>
    <t>19,152,797.42</t>
  </si>
  <si>
    <t>HYEUNGSEOK MOON</t>
  </si>
  <si>
    <t>19.11.2021 14:44:44</t>
  </si>
  <si>
    <t>19,157,724.42</t>
  </si>
  <si>
    <t>19,157,772.60</t>
  </si>
  <si>
    <t>JEONG HYEOP HYEON</t>
  </si>
  <si>
    <t>19.11.2021 14:42:56</t>
  </si>
  <si>
    <t>19,161,621.60</t>
  </si>
  <si>
    <t>19,161,669.78</t>
  </si>
  <si>
    <t>MIN HWAN KIM</t>
  </si>
  <si>
    <t>19.11.2021 14:41:16</t>
  </si>
  <si>
    <t>19,168,752.78</t>
  </si>
  <si>
    <t>WISOL PAY SALARY IN NOV 2021</t>
  </si>
  <si>
    <t>19,168,800.96</t>
  </si>
  <si>
    <t>HAI YOUNG JEON</t>
  </si>
  <si>
    <t>19.11.2021 14:38:47</t>
  </si>
  <si>
    <t>19,174,400.96</t>
  </si>
  <si>
    <t>19,174,449.14</t>
  </si>
  <si>
    <t>DUWEON SEO</t>
  </si>
  <si>
    <t>19.11.2021 13:57:43</t>
  </si>
  <si>
    <t>19,181,766.14</t>
  </si>
  <si>
    <t>TT VNM11248JMNYN 0100341306PAYMENT FOR INVOICES HPE1A2000X HPE1A2000Z-DVC LA DNCX GD PHU HOP TT 32</t>
  </si>
  <si>
    <t>19.11.2021 13:35:48</t>
  </si>
  <si>
    <t>18,078,806.54</t>
  </si>
  <si>
    <t>HONG KONG TECHTRONICS ELECTRONIC</t>
  </si>
  <si>
    <t>19.11.2021 13:09:51</t>
  </si>
  <si>
    <t>18,070,947.69</t>
  </si>
  <si>
    <t>TT VNM1123KEMNYN 0100341772PAYMENT FOR INVOICES T2E1A2001G T2E1A2001H-DVC LA DNCX GD PHU HOP TT 32</t>
  </si>
  <si>
    <t xml:space="preserve">Công ty TNHH Getech Việt Nam </t>
  </si>
  <si>
    <t>Nguyễn Siêu Hân</t>
  </si>
  <si>
    <t>Nguyễn Văn Thắng</t>
  </si>
  <si>
    <t>Nguyễn Ngọc Anh</t>
  </si>
  <si>
    <t>Debit card (buy petrol on date 19 Nov 2021)</t>
  </si>
  <si>
    <t xml:space="preserve">Trung tâm kinh doanh VNPT -Bắc Ninh- Chi Nhánh Tổng Công ty dịch vụ viễn thông </t>
  </si>
  <si>
    <t>Tập đoàn công nghiệp - viễn thông quân đội</t>
  </si>
  <si>
    <t>Bưu điện thị xã Từ Sơn</t>
  </si>
  <si>
    <t xml:space="preserve">Công ty TNHH Luật Anh Minh </t>
  </si>
  <si>
    <t>Công ty TNHH MTV Mai Linh Bắc Ninh</t>
  </si>
  <si>
    <t>Công ty TNHH MTV Tư vấn và kiểm định an toàn Việt Nam</t>
  </si>
  <si>
    <t>Nhà Hàng Hải Nam</t>
  </si>
  <si>
    <t xml:space="preserve">Công ty TNHH TM và DV Song Bình </t>
  </si>
  <si>
    <t>Công ty TNHH Disco Hi-tec (Việt Nam)</t>
  </si>
  <si>
    <t xml:space="preserve">Công ty TNHH A-Sung International Vina </t>
  </si>
  <si>
    <t xml:space="preserve">Công ty TNHH Việt Phương Minh BN </t>
  </si>
  <si>
    <t>Công ty TNHH Kỹ Thuật và Thương Mại Phúc An</t>
  </si>
  <si>
    <t>Payment salary korean in 11.2021</t>
  </si>
  <si>
    <t>WRB517</t>
  </si>
  <si>
    <t xml:space="preserve">Lplus Co.,Ltd </t>
  </si>
  <si>
    <t>Internal transfer from  SHB 988 (USD) to KEB 775(  USD)</t>
  </si>
  <si>
    <t>Wooribank-CN Bắc Ninh</t>
  </si>
  <si>
    <t>Pmt for buying materials in 07.2021</t>
  </si>
  <si>
    <t>Pmt for buying materials in SEP 2021</t>
  </si>
  <si>
    <t>Payment request of electricity from 03.11.2021- 12.11.2021 times 2nd</t>
  </si>
  <si>
    <t>Payment for buying FA 07.2021</t>
  </si>
  <si>
    <t>Pmt for Internet expense  in 10.2021</t>
  </si>
  <si>
    <t>Payment for telecommunication services: telephone in 10.2021</t>
  </si>
  <si>
    <t>Payment for telecommunication services: IT Internet in 10.2021</t>
  </si>
  <si>
    <t>EMS fee 10.2021</t>
  </si>
  <si>
    <t xml:space="preserve">Payment for Legal consultation fee </t>
  </si>
  <si>
    <t>Payment for car maintenance fee 99LD /011.42-010.84</t>
  </si>
  <si>
    <t>Payment for taxi fee 09.2021</t>
  </si>
  <si>
    <t xml:space="preserve">Payment for Toll &amp; Parking fee in 10.2021 </t>
  </si>
  <si>
    <t>Payment for Parking fee in 10.2021</t>
  </si>
  <si>
    <t xml:space="preserve"> Payment for transportation fee in 10.2021</t>
  </si>
  <si>
    <t>Payment for MRO 10.2021</t>
  </si>
  <si>
    <t>Payment for team excellent party fee</t>
  </si>
  <si>
    <t>Payment for safety equipment inspection fee</t>
  </si>
  <si>
    <t>Payment for kitchen remodeling costs-Labor</t>
  </si>
  <si>
    <t>Payment for Vehicle registration fee 99LD 010.84</t>
  </si>
  <si>
    <t>Payment other fee</t>
  </si>
  <si>
    <t>Payment for electrical equipment inspection cost</t>
  </si>
  <si>
    <t>Payment for moving and installing chiller of cost</t>
  </si>
  <si>
    <t>20/11/2021</t>
  </si>
  <si>
    <t>216GWCB21324LkGX</t>
  </si>
  <si>
    <t>MID:107P000055 (PETROLIMEX-CUA HANG 172) ST:970430******2131 MUA XD THE GHI NO POS PGB REF: 132400615924;</t>
  </si>
  <si>
    <t>20/11/2021 11:29:43 SA</t>
  </si>
  <si>
    <t>148,426</t>
  </si>
  <si>
    <t>3,997,145,413</t>
  </si>
  <si>
    <t>20.11.2021 11:56:59</t>
  </si>
  <si>
    <t>823,727</t>
  </si>
  <si>
    <t>25,327,193,511</t>
  </si>
  <si>
    <t>Int Pay</t>
  </si>
  <si>
    <t>Debit card (buy petrol on date 20 Nov 2021)</t>
  </si>
  <si>
    <t>Shinhan bank-Cn Bắc Ninh</t>
  </si>
  <si>
    <t>Receipt  interest in 11.2021</t>
  </si>
  <si>
    <t>22.11.2021 13:39:00</t>
  </si>
  <si>
    <t>852.45</t>
  </si>
  <si>
    <t>11,678,352.94</t>
  </si>
  <si>
    <t>SUNNY PARAGON LIMITED ADD. RM 501 Q</t>
  </si>
  <si>
    <t>22.11.2021 08:38:34</t>
  </si>
  <si>
    <t>11,677,500.49</t>
  </si>
  <si>
    <t>Loan Repayment</t>
  </si>
  <si>
    <t>100920123517</t>
  </si>
  <si>
    <t>22/11/2021</t>
  </si>
  <si>
    <t>216GWCB21326LrIA</t>
  </si>
  <si>
    <t>MID:108P000036 (CHXD So 64) ST:970430******3944 MUA XD THE GHI NO POS PGB REF: 132500623189;</t>
  </si>
  <si>
    <t>21/11/2021 5:59:33 CH</t>
  </si>
  <si>
    <t>216GWCB21326Lvq3</t>
  </si>
  <si>
    <t>MID:107P000061 (CHXD SO 18) ST:970430******3333 MUA XD THE GHI NO POS PGB REF: 132600626712;</t>
  </si>
  <si>
    <t>22/11/2021 10:36:31 SA</t>
  </si>
  <si>
    <t>Debit card (buy petrol on date 22 Nov 2021)</t>
  </si>
  <si>
    <t>Payment Loan</t>
  </si>
  <si>
    <t>Wooribank- CN bắc Ninh</t>
  </si>
  <si>
    <t>23/11/2021</t>
  </si>
  <si>
    <t>216GWCB21327LCDc</t>
  </si>
  <si>
    <t>MID:107P000055 (PETROLIMEX-CUA HANG 172) ST:970430******2131 MUA XD THE GHI NO POS PGB REF: 132700633398;</t>
  </si>
  <si>
    <t>23/11/2021 9:45:54 SA</t>
  </si>
  <si>
    <t>216GWCB21327LCTm</t>
  </si>
  <si>
    <t>MID:107P000061 (CHXD SO 18) ST:970430******3333 MUA XD THE GHI NO POS PGB REF: 132700633659;</t>
  </si>
  <si>
    <t>23/11/2021 10:19:15 SA</t>
  </si>
  <si>
    <t xml:space="preserve"> [ Transaction History ] _x000D_
_x000D_
 Account No : 648102020396_x000D_
 Inquiry Period : 2021/10/23 ~ 2021/11/23                                                                           Nov 23, 2021 5:13:17 PM Standard</t>
  </si>
  <si>
    <t>Nov 23, 2021</t>
  </si>
  <si>
    <t xml:space="preserve"> [ Transaction History ] _x000D_
_x000D_
 Account No : 648103002775_x000D_
 Inquiry Period : 2021/10/23 ~ 2021/11/23                                                                           Nov 23, 2021 5:13:50 PM Standard</t>
  </si>
  <si>
    <t>3,855,750,213</t>
  </si>
  <si>
    <t>23.11.2021 11:50:11</t>
  </si>
  <si>
    <t>11,372</t>
  </si>
  <si>
    <t>25,166,576,268</t>
  </si>
  <si>
    <t>125,092,000</t>
  </si>
  <si>
    <t>25,166,587,640</t>
  </si>
  <si>
    <t>CONG TY TNHH THUONG MAI IMMANUEL</t>
  </si>
  <si>
    <t>23.11.2021 11:50:06</t>
  </si>
  <si>
    <t>25,291,679,640</t>
  </si>
  <si>
    <t>Wisol TT 50 phan tram con lai phi dao tao</t>
  </si>
  <si>
    <t>16,000,000</t>
  </si>
  <si>
    <t>25,291,688,731</t>
  </si>
  <si>
    <t>CONG TY TNHH THUONG MAI VA DICH VU TSG</t>
  </si>
  <si>
    <t>23.11.2021 11:42:06</t>
  </si>
  <si>
    <t>25,307,688,731</t>
  </si>
  <si>
    <t>Wisol TT chi phi HD 0001441</t>
  </si>
  <si>
    <t>2,090,780</t>
  </si>
  <si>
    <t>25,307,695,731</t>
  </si>
  <si>
    <t>CONG TY TNHH KD TM VA DV HUY KHANG VN</t>
  </si>
  <si>
    <t>23.11.2021 11:41:23</t>
  </si>
  <si>
    <t>25,309,786,511</t>
  </si>
  <si>
    <t>Wisol TT tien dich vu</t>
  </si>
  <si>
    <t>17,400,000</t>
  </si>
  <si>
    <t>25,309,793,511</t>
  </si>
  <si>
    <t>CTTNHH THUONG MAI DVVA DU LICH IN THE GR ACE</t>
  </si>
  <si>
    <t>23.11.2021 16:59:16</t>
  </si>
  <si>
    <t>11,678,189.32</t>
  </si>
  <si>
    <t>PMT FOR BUYING MATERIAL IN SEP 2021</t>
  </si>
  <si>
    <t>5,219,581.20</t>
  </si>
  <si>
    <t>11,678,243.86</t>
  </si>
  <si>
    <t>WPG SOUTH ASIA PTE. LTD.</t>
  </si>
  <si>
    <t>23.11.2021 11:51:57</t>
  </si>
  <si>
    <t>16,897,825.06</t>
  </si>
  <si>
    <t>179,352.00</t>
  </si>
  <si>
    <t>16,897,879.60</t>
  </si>
  <si>
    <t>WPG KOREA CO.,LTD</t>
  </si>
  <si>
    <t>23.11.2021 11:47:58</t>
  </si>
  <si>
    <t>17,077,231.60</t>
  </si>
  <si>
    <t>PMT FOR BUYING MATERIAL IN JUL 2021</t>
  </si>
  <si>
    <t>601,066.80</t>
  </si>
  <si>
    <t>17,077,286.14</t>
  </si>
  <si>
    <t>23.11.2021 09:08:13</t>
  </si>
  <si>
    <t>17,678,352.94</t>
  </si>
  <si>
    <t>Loan Execute</t>
  </si>
  <si>
    <t>KEB 775</t>
  </si>
  <si>
    <t xml:space="preserve">Receipt Loan </t>
  </si>
  <si>
    <t>Công ty TNHH Kinh Doanh Thương Mại và Dịch Vụ Huy Khang Việt Nam</t>
  </si>
  <si>
    <t>Công ty TNHH Thương Mại Và Dịch Vụ TSG</t>
  </si>
  <si>
    <t>Công ty TNHH thương mại dịch vụ và du lịch In The Grace</t>
  </si>
  <si>
    <t>Bank fee for wisol</t>
  </si>
  <si>
    <t>KEB hana bank-CN Hà Nội</t>
  </si>
  <si>
    <t>Pmt for buying materials in 09.2020</t>
  </si>
  <si>
    <t>WPG South Asia Pte. Ltd.</t>
  </si>
  <si>
    <t>Pmt for buying materials in  SEP 2021 (Loan drawdown)</t>
  </si>
  <si>
    <t>Pmt for buying materials in 07.2021  (Loan drawdown)</t>
  </si>
  <si>
    <t>Payment for Social insurance subsidize in 11.2021</t>
  </si>
  <si>
    <t>Payment for training power PI</t>
  </si>
  <si>
    <t xml:space="preserve">Payment for entry (2 person) </t>
  </si>
  <si>
    <t xml:space="preserve">Payment for hotel fee </t>
  </si>
  <si>
    <t>24/11/2021</t>
  </si>
  <si>
    <t>216GWCB21328LNIb</t>
  </si>
  <si>
    <t>MID:107P000055 (PETROLIMEX-CUA HANG 172) ST:970430******2131 MUA XD THE GHI NO POS PGB REF: 132800644133;</t>
  </si>
  <si>
    <t>24/11/2021 7:39:03 CH</t>
  </si>
  <si>
    <t>Debit card (buy petrol on date 24 Nov 2021)</t>
  </si>
  <si>
    <t>25/11/2021</t>
  </si>
  <si>
    <t>216GWCB21328LOpx</t>
  </si>
  <si>
    <t>MID:108P000036 (CHXD So 64) ST:970430******3944 MUA XD THE GHI NO POS PGB REF: 132800644836;</t>
  </si>
  <si>
    <t>24/11/2021 10:24:15 CH</t>
  </si>
  <si>
    <t>216GWCB21329LQa8</t>
  </si>
  <si>
    <t>MID:107P000061 (CHXD SO 18) ST:970430******3333 MUA XD THE GHI NO POS PGB REF: 132900646440;</t>
  </si>
  <si>
    <t>25/11/2021 8:42:21 SA</t>
  </si>
  <si>
    <t>26/11/2021</t>
  </si>
  <si>
    <t>216GWCB21330LY1c</t>
  </si>
  <si>
    <t>MID:107P000055 (PETROLIMEX-CUA HANG 172) ST:970430******2131 MUA XD THE GHI NO POS PGB REF: 133000653559;</t>
  </si>
  <si>
    <t>26/11/2021 9:00:35 SA</t>
  </si>
  <si>
    <t>Ngày thực hiện: 27/11/2021</t>
  </si>
  <si>
    <t>Từ: 28/10/2021 Đến: 28/11/2021</t>
  </si>
  <si>
    <t>Trân trọng cảm ơn quý khách đã sử dụng dịch vụ của Vietcombank!</t>
  </si>
  <si>
    <t>==========</t>
  </si>
  <si>
    <t>VIETCOMBANK - Chung niềm tin vững tương lai</t>
  </si>
  <si>
    <t>**********</t>
  </si>
  <si>
    <t>26.11.2021 13:31:55</t>
  </si>
  <si>
    <t>24,240,291,987</t>
  </si>
  <si>
    <t>Wisol TT tien dien  tu 1311 den 2011 cho 2 nha may</t>
  </si>
  <si>
    <t>926,200,081</t>
  </si>
  <si>
    <t>24,240,376,187</t>
  </si>
  <si>
    <t>VCB 544</t>
  </si>
  <si>
    <t>Vietcombank BN</t>
  </si>
  <si>
    <t>Debit card (buy petrol on date 26 Nov 2021)</t>
  </si>
  <si>
    <t>SMS fee</t>
  </si>
  <si>
    <t>Vietcombank- CN Bắc Ninh</t>
  </si>
  <si>
    <t>Payment request of electricity from 13.11.2021- 12.20.2021 times 2nd</t>
  </si>
  <si>
    <t>27/11/2021</t>
  </si>
  <si>
    <t>216GWCB21331M5g1</t>
  </si>
  <si>
    <t>MID:107P000061 (CHXD SO 18) ST:970430******3333 MUA XD THE GHI NO POS PGB REF: 133100660328;</t>
  </si>
  <si>
    <t>27/11/2021 8:43:41 SA</t>
  </si>
  <si>
    <t>216GWCB21331M7NO</t>
  </si>
  <si>
    <t>MID:107P000055 (PETROLIMEX-CUA HANG 172) ST:970430******2131 MUA XD THE GHI NO POS PGB REF: 133100662847;</t>
  </si>
  <si>
    <t>27/11/2021 3:15:27 CH</t>
  </si>
  <si>
    <t>Debit card (buy petrol on date 27 Nov 2021)</t>
  </si>
  <si>
    <t xml:space="preserve">Công ty TNHH Cesco Việt Nam - Chi Nhánh Hà Nội </t>
  </si>
  <si>
    <t>Công ty TNHH Foseca Việt Nam</t>
  </si>
  <si>
    <t>Nguyễn Thị Lan</t>
  </si>
  <si>
    <t>CHOI SEOK GIL</t>
  </si>
  <si>
    <t>Vũ Văn Sang</t>
  </si>
  <si>
    <t>Korean Embassy (HKS)</t>
  </si>
  <si>
    <t xml:space="preserve">Công ty TNHH Hanaro TNS Việt Nam </t>
  </si>
  <si>
    <t xml:space="preserve">Chi nhánh Công ty TNHH Giao nhận Barom </t>
  </si>
  <si>
    <t xml:space="preserve">Công ty TNHH KGL Việt Nam </t>
  </si>
  <si>
    <t>Công ty TNHH E-Cargoway Logistics Việt Nam</t>
  </si>
  <si>
    <t>Công ty TNHH Giao nhận Korchina (Hà nội)</t>
  </si>
  <si>
    <t xml:space="preserve">Công ty TNHH YoungJin AST  Vina </t>
  </si>
  <si>
    <t>Công ty TNHH Toàn Thịnh</t>
  </si>
  <si>
    <t>Công ty TNHH Korea Nano SysTem Vina</t>
  </si>
  <si>
    <t>Công ty TNHH Sản xuất và kinh doanh Tân Cường Thịnh</t>
  </si>
  <si>
    <t>Công ty Cổ Phần cơ điện tử Phương Anh</t>
  </si>
  <si>
    <t xml:space="preserve">Công ty TNHH Kỹ Thuật và công nghệ Khánh An </t>
  </si>
  <si>
    <t xml:space="preserve">Công ty Cổ phần sản xuất và thương mại Davimax </t>
  </si>
  <si>
    <t>Công ty TNHH Thiết bị và Công nghệ MTI</t>
  </si>
  <si>
    <t>Công ty TNHH Shinyou Việt Nam</t>
  </si>
  <si>
    <t xml:space="preserve">Công ty Cổ phần công nghệ và thương mại TFS Việt Nam </t>
  </si>
  <si>
    <t>Công ty Cổ phần Halas Việt Nam</t>
  </si>
  <si>
    <t>Công ty TNHH INNO SOLUTIONS</t>
  </si>
  <si>
    <t xml:space="preserve">Công ty TNHH MTV công nghệ cao Wiitech Việt Nam </t>
  </si>
  <si>
    <t>Công ty TNHH thiết kế và in Kan</t>
  </si>
  <si>
    <t>Công ty TNHH Air Liquide Việt Nam</t>
  </si>
  <si>
    <t>Công ty TNHH Nubicom Vina</t>
  </si>
  <si>
    <t>Công ty TNHH Thương mại và Phát triển AT</t>
  </si>
  <si>
    <t>Công ty TNHH Khí công nghiệp Messer Hải Phòng- Chi nhánh Hải Dương</t>
  </si>
  <si>
    <t xml:space="preserve">Công ty TNHH RM tech </t>
  </si>
  <si>
    <t>CÔNG TY TNHH J&amp;B INTERNATIONAL</t>
  </si>
  <si>
    <t>Công ty TNHH REHL</t>
  </si>
  <si>
    <t xml:space="preserve">Công ty TNHH MS Cosmo </t>
  </si>
  <si>
    <t>Công ty TNHH Thương Mại và Sản Xuất Trang Anh</t>
  </si>
  <si>
    <t>Công ty cổ phẩn kỹ nghệ Banico</t>
  </si>
  <si>
    <t>Công ty TNHH PRECISION PACKAGING</t>
  </si>
  <si>
    <t>Công ty TNHH Công Nghệ số IDTECH</t>
  </si>
  <si>
    <t xml:space="preserve">Công ty TNHH JOSUNG VINA </t>
  </si>
  <si>
    <t>Công ty TNHH Kĩ Thuật và Dịch vụ Thuận Đức</t>
  </si>
  <si>
    <t>Công ty TNHH VSIP Bắc Ninh</t>
  </si>
  <si>
    <t>Công ty TNHH Thương Mại và Dịch Vụ D&amp;Q</t>
  </si>
  <si>
    <t>Công ty Cổ Phần dịch vụ bảo vệ Trường Thành Tistco</t>
  </si>
  <si>
    <t>Công ty Cổ Phần Đầu Tư Thương Mại Bình Minh BN</t>
  </si>
  <si>
    <t>Công ty cổ phần bệnh viện quốc tế Hoàn mỹ</t>
  </si>
  <si>
    <t>Công ty CP Thương mại và dịch vụ Quảng Hiền</t>
  </si>
  <si>
    <t>Công ty Cổ phần Môi trường Thuận Thành</t>
  </si>
  <si>
    <t>Công ty TNHH đầu tư thương mại và dịch vụ Đức PHương Nhi</t>
  </si>
  <si>
    <t>Jeon Hai Young</t>
  </si>
  <si>
    <t>BCH Công Đoàn CT TNHH WISOL HÀ NỘI</t>
  </si>
  <si>
    <t>Công Đoàn Việt Nam</t>
  </si>
  <si>
    <t xml:space="preserve">Bảo hiểm xã hội Thành phố Từ Sơn </t>
  </si>
  <si>
    <t>Công ty TNHH Thương mại và dịch vụ Visa Plus</t>
  </si>
  <si>
    <t>Công ty TNHH Atlas Copco Việt Nam</t>
  </si>
  <si>
    <t xml:space="preserve">Midoriya Electric Korea Co.,Ltd  </t>
  </si>
  <si>
    <t>Hangzhou CanaanTek Co Ltd</t>
  </si>
  <si>
    <t>Meadville technologies Company Limited</t>
  </si>
  <si>
    <t>DAE YOUNG PLANT CO.,LTD</t>
  </si>
  <si>
    <t xml:space="preserve">SMT Korea Co.,Ltd </t>
  </si>
  <si>
    <t xml:space="preserve">C-Pak Electronic Packaging (Suzhou) Limited </t>
  </si>
  <si>
    <t xml:space="preserve">TDK Singapore (Pte) Ltd </t>
  </si>
  <si>
    <t>KOALAD, INC</t>
  </si>
  <si>
    <t>Mylan Group Korea Co.,Ltd</t>
  </si>
  <si>
    <t xml:space="preserve">Tanaka kikinzoku (singapore) pte ltd </t>
  </si>
  <si>
    <t>INTERCEM KOREA LTD</t>
  </si>
  <si>
    <t xml:space="preserve">Yahua Machinery and Equipment (HK) Limited </t>
  </si>
  <si>
    <t>TEAMs Co.,Ltd  (TEAMS Corporation)</t>
  </si>
  <si>
    <t xml:space="preserve">Olympus Korea Co.,Ltd </t>
  </si>
  <si>
    <t>MNT CO., Ltd</t>
  </si>
  <si>
    <t xml:space="preserve">Hongkong Wafers Electronic technology  Co.,limited </t>
  </si>
  <si>
    <t>Tianjin HuiWen Technology Development co.,Ltd</t>
  </si>
  <si>
    <t xml:space="preserve">ASM Assembly Systems Singapore Pte Ltd </t>
  </si>
  <si>
    <t xml:space="preserve">Intrading &amp; GL Co.,Ltd </t>
  </si>
  <si>
    <t xml:space="preserve">Disco Hi-tec (singapore) pte Ltd </t>
  </si>
  <si>
    <t>AMESS CO.,LTD</t>
  </si>
  <si>
    <t>MDSolution Co., Ltd</t>
  </si>
  <si>
    <t>RENION</t>
  </si>
  <si>
    <t>Microimage Co.,ltd</t>
  </si>
  <si>
    <t>Suseong Hightech Inc.</t>
  </si>
  <si>
    <t>Ismeca Europe Semiconductor SA</t>
  </si>
  <si>
    <t>Mitsui Chemicals asia pacific,LTD</t>
  </si>
  <si>
    <t>KULICKE AND SOFFA PTE. LTD</t>
  </si>
  <si>
    <t xml:space="preserve">TQ Co.,ltd </t>
  </si>
  <si>
    <t xml:space="preserve">Tis Co.,Ltd </t>
  </si>
  <si>
    <t xml:space="preserve">ACS Co.,ltd </t>
  </si>
  <si>
    <t>EV Group Euro &amp; Asia/Pacific GmbH</t>
  </si>
  <si>
    <t>SANYU TRADING(HK)CO.,LTD</t>
  </si>
  <si>
    <t xml:space="preserve">Tokyo ohka kogyo co.,ltd </t>
  </si>
  <si>
    <t>Kyocera Korea co.,ltd</t>
  </si>
  <si>
    <t>Hugle Electronics Inc.</t>
  </si>
  <si>
    <t>ASung International vina Co.,LTD</t>
  </si>
  <si>
    <t>A-SUNG TECHNO Co.,LTD</t>
  </si>
  <si>
    <t>NAGASE&amp;Co., Ltd</t>
  </si>
  <si>
    <t>Pmt for buying MRO in SEP 2021</t>
  </si>
  <si>
    <t>Pmt for buying MRO in OCT 2021</t>
  </si>
  <si>
    <t>Pmt for buying MRO in SEP 2020</t>
  </si>
  <si>
    <t>Pmt for buying materials in OCT 2021_DVCT:  DNCX</t>
  </si>
  <si>
    <t>Pmt for buying materials in OCT 2021</t>
  </si>
  <si>
    <t xml:space="preserve"> Payment for transportation fee in 9.2021</t>
  </si>
  <si>
    <t>29/11/2021</t>
  </si>
  <si>
    <t>2,692,291,580</t>
  </si>
  <si>
    <t>719142526947/Cuc thue tinh Bac Ninh/TGUI:TNHAN:</t>
  </si>
  <si>
    <t>44,363,102</t>
  </si>
  <si>
    <t>2,692,337,144</t>
  </si>
  <si>
    <t>2,736,700,246</t>
  </si>
  <si>
    <t>NGUYEN TIEN TRUONG/Tất toán phí đăng kiểm xe 99LD-01084</t>
  </si>
  <si>
    <t>4,500,000</t>
  </si>
  <si>
    <t>2,736,691,246</t>
  </si>
  <si>
    <t>40,800,000</t>
  </si>
  <si>
    <t>2,741,191,246</t>
  </si>
  <si>
    <t>700006190893/CONG TY TNHH CESCO VIET NAM - CHI NHANH HA NOI/Wisol TT phi dich vu T102021</t>
  </si>
  <si>
    <t>789,542,000</t>
  </si>
  <si>
    <t>2,781,991,246</t>
  </si>
  <si>
    <t>700002296131/CONG TY TNHH FOSECA VIET NAM/Wisol TT suat an T102021</t>
  </si>
  <si>
    <t>177,000,000</t>
  </si>
  <si>
    <t>3,571,533,246</t>
  </si>
  <si>
    <t>700012183069/CHI NHANH CONG TY TNHH GN CONSTRUCTION TAI BAC NINH/Wisol TT 10 phan tram con lai HDGNCWISOL20201103 va 02</t>
  </si>
  <si>
    <t>23,040,000</t>
  </si>
  <si>
    <t>3,748,533,246</t>
  </si>
  <si>
    <t>700012183069/CHI NHANH CONG TY TNHH GN CONSTRUCTION TAI BAC NINH/Wisol TT 3 phan tram con lai HD GNCWISOL20201020</t>
  </si>
  <si>
    <t>11,742,167</t>
  </si>
  <si>
    <t>3,771,573,246</t>
  </si>
  <si>
    <t>700001377145/NGUYEN THI LAN/Wisol TT chi phi dich vu</t>
  </si>
  <si>
    <t>4,840,000</t>
  </si>
  <si>
    <t>3,783,315,413</t>
  </si>
  <si>
    <t>700007177735/NGUYEN TIEN TRUONG/Wisol TT tien mua hoa va cay</t>
  </si>
  <si>
    <t>2,390,000</t>
  </si>
  <si>
    <t>3,788,155,413</t>
  </si>
  <si>
    <t>700008827900/CHOI SEOKGIL/Wisol TT chi phi test covid</t>
  </si>
  <si>
    <t>213,000</t>
  </si>
  <si>
    <t>3,790,545,413</t>
  </si>
  <si>
    <t>700002611697/VU VAN SANG/Wisol TT tien van chuyen kit</t>
  </si>
  <si>
    <t>1,470,000</t>
  </si>
  <si>
    <t>3,790,758,413</t>
  </si>
  <si>
    <t>700020192892/VU THI HONG DIEN/Wisol TT chi phi T11</t>
  </si>
  <si>
    <t>21,062,000</t>
  </si>
  <si>
    <t>3,792,228,413</t>
  </si>
  <si>
    <t>790000244731/KOREAN EMBASSY (HKS)/Wisol TT hoc phi cho Park Seo Yeon debit 21001725</t>
  </si>
  <si>
    <t>24,478,000</t>
  </si>
  <si>
    <t>3,813,290,413</t>
  </si>
  <si>
    <t>790000248547/KOREAN EMBASSY (HKS)/Wisol TT tien hoc cho Park Yun Seodebit 21002074</t>
  </si>
  <si>
    <t>15,566,800</t>
  </si>
  <si>
    <t>3,837,768,413</t>
  </si>
  <si>
    <t>3,853,335,213</t>
  </si>
  <si>
    <t>719142507669/CHU THI MAI TRANG</t>
  </si>
  <si>
    <t>720,000</t>
  </si>
  <si>
    <t>3,853,344,213</t>
  </si>
  <si>
    <t>3,854,064,213</t>
  </si>
  <si>
    <t>719142507650/NGO TUONG VI</t>
  </si>
  <si>
    <t>500,000</t>
  </si>
  <si>
    <t>3,854,073,213</t>
  </si>
  <si>
    <t>3,854,573,213</t>
  </si>
  <si>
    <t>719142507644/NGUYEN VAN HUNG</t>
  </si>
  <si>
    <t>550,000</t>
  </si>
  <si>
    <t>3,854,582,213</t>
  </si>
  <si>
    <t>3,855,132,213</t>
  </si>
  <si>
    <t>719142507637/LO THI LAN</t>
  </si>
  <si>
    <t>300,000</t>
  </si>
  <si>
    <t>3,855,141,213</t>
  </si>
  <si>
    <t>3,855,441,213</t>
  </si>
  <si>
    <t>719142507620/VI THI PHUC</t>
  </si>
  <si>
    <t>3,855,450,213</t>
  </si>
  <si>
    <t>29.11.2021 13:03:44</t>
  </si>
  <si>
    <t>17,020,884,172</t>
  </si>
  <si>
    <t>Wisol TT tien giay ve sinh T102021</t>
  </si>
  <si>
    <t>17,020,893,263</t>
  </si>
  <si>
    <t>CTY CP TM VA DV QUANG HIEN</t>
  </si>
  <si>
    <t>29.11.2021 13:03:40</t>
  </si>
  <si>
    <t>17,049,053,263</t>
  </si>
  <si>
    <t>Wisol TT phi bao ve T102021</t>
  </si>
  <si>
    <t>17,049,062,354</t>
  </si>
  <si>
    <t>CONG TY CO PHAN DICH VU BAO VE TRUONG THANH TISTCO</t>
  </si>
  <si>
    <t>29.11.2021 13:03:36</t>
  </si>
  <si>
    <t>17,089,123,644</t>
  </si>
  <si>
    <t>Wisol TT MRO T102021</t>
  </si>
  <si>
    <t>17,089,132,735</t>
  </si>
  <si>
    <t>CONG TY CO PHAN KY NGHE BANICO</t>
  </si>
  <si>
    <t>29.11.2021 13:03:31</t>
  </si>
  <si>
    <t>17,107,186,235</t>
  </si>
  <si>
    <t>WISOL TT BAO HIEM THANG 112021 CHO NGUOI VIET YN0086E</t>
  </si>
  <si>
    <t>17,107,264,058</t>
  </si>
  <si>
    <t>29.11.2021 13:03:26</t>
  </si>
  <si>
    <t>17,963,315,355</t>
  </si>
  <si>
    <t>Wisol TT dich vu y te T102021</t>
  </si>
  <si>
    <t>17,963,324,446</t>
  </si>
  <si>
    <t>CTY CP BENH VIEN QUOC TE HOAN MY</t>
  </si>
  <si>
    <t>29.11.2021 13:03:20</t>
  </si>
  <si>
    <t>17,986,794,646</t>
  </si>
  <si>
    <t>17,986,813,476</t>
  </si>
  <si>
    <t>CONG TY TNHH AIR LIQUIDE VIET NAM</t>
  </si>
  <si>
    <t>29.11.2021 13:03:14</t>
  </si>
  <si>
    <t>18,193,941,776</t>
  </si>
  <si>
    <t>Wisol TT MRO T92021</t>
  </si>
  <si>
    <t>18,193,950,867</t>
  </si>
  <si>
    <t>CONG TY TNHH KY THUAT VA CONG NGHE KHANH AN</t>
  </si>
  <si>
    <t>29.11.2021 13:03:08</t>
  </si>
  <si>
    <t>18,258,812,367</t>
  </si>
  <si>
    <t>18,258,821,458</t>
  </si>
  <si>
    <t>CONG TY TNHH INNO SOLUTIONS</t>
  </si>
  <si>
    <t>29.11.2021 13:03:02</t>
  </si>
  <si>
    <t>18,265,821,458</t>
  </si>
  <si>
    <t>18,265,854,635</t>
  </si>
  <si>
    <t>CONG TY TNHH KHI CONG NGHIEP MESSER HAI PHONG - CHI NHANH HAI DUONG</t>
  </si>
  <si>
    <t>29.11.2021 13:02:56</t>
  </si>
  <si>
    <t>18,630,803,915</t>
  </si>
  <si>
    <t>WISOL TT BAO HIEM THANG 112021 CHO NGUOI HAN IC0033E</t>
  </si>
  <si>
    <t>18,630,813,006</t>
  </si>
  <si>
    <t>29.11.2021 13:02:49</t>
  </si>
  <si>
    <t>18,641,988,006</t>
  </si>
  <si>
    <t>Wisol TT phi test covid</t>
  </si>
  <si>
    <t>18,641,997,097</t>
  </si>
  <si>
    <t>29.11.2021 13:02:43</t>
  </si>
  <si>
    <t>18,662,857,097</t>
  </si>
  <si>
    <t>Wisol TT tien nuoc T102021</t>
  </si>
  <si>
    <t>18,662,876,396</t>
  </si>
  <si>
    <t>29.11.2021 13:02:35</t>
  </si>
  <si>
    <t>18,875,167,196</t>
  </si>
  <si>
    <t>18,875,176,287</t>
  </si>
  <si>
    <t>CONG TY TNHH JOSUNG VINA</t>
  </si>
  <si>
    <t>29.11.2021 13:02:27</t>
  </si>
  <si>
    <t>18,934,376,287</t>
  </si>
  <si>
    <t>18,934,385,378</t>
  </si>
  <si>
    <t>CONG TY TNHH THIET BI VA CONG NGHE MTI</t>
  </si>
  <si>
    <t>29.11.2021 13:02:22</t>
  </si>
  <si>
    <t>18,954,865,378</t>
  </si>
  <si>
    <t>18,954,875,846</t>
  </si>
  <si>
    <t>29.11.2021 13:02:16</t>
  </si>
  <si>
    <t>19,070,025,846</t>
  </si>
  <si>
    <t>Wisol TT tien gas T102021</t>
  </si>
  <si>
    <t>19,070,034,937</t>
  </si>
  <si>
    <t>CONG TY CO PHAN DAU TU THUONG MAI BINH MINH BN</t>
  </si>
  <si>
    <t>29.11.2021 13:02:11</t>
  </si>
  <si>
    <t>19,090,980,270</t>
  </si>
  <si>
    <t>19,090,989,361</t>
  </si>
  <si>
    <t>CONG TY TNHH CONG NGHE SO IDTECH</t>
  </si>
  <si>
    <t>29.11.2021 13:02:05</t>
  </si>
  <si>
    <t>19,169,149,361</t>
  </si>
  <si>
    <t>Wisol TT chi phi bao duong may nen khi</t>
  </si>
  <si>
    <t>19,169,199,792</t>
  </si>
  <si>
    <t>CONG TY TNHH ATLAS COPCO VIET NAM</t>
  </si>
  <si>
    <t>29.11.2021 13:01:59</t>
  </si>
  <si>
    <t>19,723,943,792</t>
  </si>
  <si>
    <t>Wisol TT tien VPP T102021</t>
  </si>
  <si>
    <t>19,723,952,883</t>
  </si>
  <si>
    <t>CONG TY TNHH DAU TU THUONG MAI VA DICH VU DUC PHUONG NHI</t>
  </si>
  <si>
    <t>29.11.2021 13:01:53</t>
  </si>
  <si>
    <t>19,749,504,583</t>
  </si>
  <si>
    <t>19,749,513,674</t>
  </si>
  <si>
    <t>CONG TY TNHH NUBICOM VINA</t>
  </si>
  <si>
    <t>29.11.2021 13:01:47</t>
  </si>
  <si>
    <t>19,773,513,674</t>
  </si>
  <si>
    <t>19,773,554,785</t>
  </si>
  <si>
    <t>CONG TY CO PHAN CONG NGHE VA THUONG MAI TFS VIET NAM</t>
  </si>
  <si>
    <t>29.11.2021 13:01:41</t>
  </si>
  <si>
    <t>20,225,774,785</t>
  </si>
  <si>
    <t>20,225,808,675</t>
  </si>
  <si>
    <t>CONG TY TNHH REHL</t>
  </si>
  <si>
    <t>29.11.2021 13:01:36</t>
  </si>
  <si>
    <t>20,598,600,675</t>
  </si>
  <si>
    <t>20,598,609,766</t>
  </si>
  <si>
    <t>CONG TY TNHH RM TECH</t>
  </si>
  <si>
    <t>29.11.2021 13:01:29</t>
  </si>
  <si>
    <t>20,619,912,766</t>
  </si>
  <si>
    <t>20,619,925,897</t>
  </si>
  <si>
    <t>CONG TY TNHH PRECISION PACKAGING</t>
  </si>
  <si>
    <t>29.11.2021 12:30:43</t>
  </si>
  <si>
    <t>20,764,361,954</t>
  </si>
  <si>
    <t>2300850925 CTY TNHH WISOL HA NOI dong KPCD thang 10 nam 2021</t>
  </si>
  <si>
    <t>20,764,368,954</t>
  </si>
  <si>
    <t>CONG DOAN VIET NAM</t>
  </si>
  <si>
    <t>29.11.2021 12:30:31</t>
  </si>
  <si>
    <t>20,834,428,974</t>
  </si>
  <si>
    <t>Wisol TT phi ve sinh khuon vien HD 214</t>
  </si>
  <si>
    <t>20,834,435,974</t>
  </si>
  <si>
    <t>CTY TNHH TM VA DV D&amp;Q</t>
  </si>
  <si>
    <t>29.11.2021 12:30:20</t>
  </si>
  <si>
    <t>20,875,435,974</t>
  </si>
  <si>
    <t>Wisol TT phi dich vu cong chung tai lieu</t>
  </si>
  <si>
    <t>20,875,442,974</t>
  </si>
  <si>
    <t>CTY TNHH THUONG MAI VA DICH VU VISA PLUS</t>
  </si>
  <si>
    <t>29.11.2021 12:30:09</t>
  </si>
  <si>
    <t>20,878,148,974</t>
  </si>
  <si>
    <t>Wisol TT phi lien hoan</t>
  </si>
  <si>
    <t>20,878,155,974</t>
  </si>
  <si>
    <t>29.11.2021 12:28:53</t>
  </si>
  <si>
    <t>20,897,736,974</t>
  </si>
  <si>
    <t>Wisol TT truoc 50 phan tram in phong bi</t>
  </si>
  <si>
    <t>20,897,743,974</t>
  </si>
  <si>
    <t>29.11.2021 12:28:49</t>
  </si>
  <si>
    <t>20,902,080,504</t>
  </si>
  <si>
    <t>JEON HAIYOUNG</t>
  </si>
  <si>
    <t>Pay expenses</t>
  </si>
  <si>
    <t>29.11.2021 12:28:39</t>
  </si>
  <si>
    <t>20,903,080,504</t>
  </si>
  <si>
    <t>Wisol TT  phi cong doan thang 102021</t>
  </si>
  <si>
    <t>20,903,087,504</t>
  </si>
  <si>
    <t>BCH CONG DOAN CT TNHH WISOL HA NOI</t>
  </si>
  <si>
    <t>29.11.2021 12:26:58</t>
  </si>
  <si>
    <t>20,938,711,417</t>
  </si>
  <si>
    <t>Wisol TT tien lam bien quang cao</t>
  </si>
  <si>
    <t>20,938,718,417</t>
  </si>
  <si>
    <t>29.11.2021 12:26:45</t>
  </si>
  <si>
    <t>20,944,628,417</t>
  </si>
  <si>
    <t>Wisol TT chi phi xu ly rac T102021</t>
  </si>
  <si>
    <t>20,944,635,417</t>
  </si>
  <si>
    <t>CONG TY CO PHAN MOI TRUONG THUAN THANH</t>
  </si>
  <si>
    <t>29.11.2021 12:26:35</t>
  </si>
  <si>
    <t>21,041,251,817</t>
  </si>
  <si>
    <t>Wisol TT tien kiem dinh HD 526</t>
  </si>
  <si>
    <t>21,041,258,817</t>
  </si>
  <si>
    <t>29.11.2021 12:25:29</t>
  </si>
  <si>
    <t>21,054,058,817</t>
  </si>
  <si>
    <t>Wisol TT phi ve sinh T102021</t>
  </si>
  <si>
    <t>21,054,065,817</t>
  </si>
  <si>
    <t>29.11.2021 12:24:02</t>
  </si>
  <si>
    <t>21,112,565,817</t>
  </si>
  <si>
    <t>21,112,572,817</t>
  </si>
  <si>
    <t>CONG TY TNHH KI THUAT VA DICH VU THUAN D</t>
  </si>
  <si>
    <t>29.11.2021 12:22:18</t>
  </si>
  <si>
    <t>21,217,572,817</t>
  </si>
  <si>
    <t>21,217,579,817</t>
  </si>
  <si>
    <t>CONG TY TNHH J&amp;B INTERNATIONAL</t>
  </si>
  <si>
    <t>29.11.2021 12:20:41</t>
  </si>
  <si>
    <t>21,249,179,817</t>
  </si>
  <si>
    <t>21,249,186,817</t>
  </si>
  <si>
    <t>CT TNHH THUONG MAI VA PHAT TRIEN AT</t>
  </si>
  <si>
    <t>29.11.2021 12:18:28</t>
  </si>
  <si>
    <t>21,260,686,817</t>
  </si>
  <si>
    <t>21,260,693,817</t>
  </si>
  <si>
    <t>CT TNHH MTV CONG NGHE CAO WIITECH VN</t>
  </si>
  <si>
    <t>29.11.2021 12:17:33</t>
  </si>
  <si>
    <t>21,310,367,817</t>
  </si>
  <si>
    <t>21,310,374,817</t>
  </si>
  <si>
    <t>CONG TY TNHH THIET KE VA IN KAN</t>
  </si>
  <si>
    <t>29.11.2021 12:16:11</t>
  </si>
  <si>
    <t>21,325,389,817</t>
  </si>
  <si>
    <t>21,325,396,817</t>
  </si>
  <si>
    <t>CONG TY TNHH SHINYOU VIET NAM</t>
  </si>
  <si>
    <t>29.11.2021 12:14:45</t>
  </si>
  <si>
    <t>21,342,946,817</t>
  </si>
  <si>
    <t>21,342,953,817</t>
  </si>
  <si>
    <t>CTCP CO DIEN TU PHUONG ANH</t>
  </si>
  <si>
    <t>29.11.2021 12:14:31</t>
  </si>
  <si>
    <t>21,353,993,817</t>
  </si>
  <si>
    <t>21,354,000,817</t>
  </si>
  <si>
    <t>CT CP SX VA TM DAVIMAX</t>
  </si>
  <si>
    <t>29.11.2021 11:58:54</t>
  </si>
  <si>
    <t>21,370,231,317</t>
  </si>
  <si>
    <t>21,370,238,317</t>
  </si>
  <si>
    <t>CTY CP HALAS VIET NAM</t>
  </si>
  <si>
    <t>29.11.2021 11:49:22</t>
  </si>
  <si>
    <t>21,379,566,217</t>
  </si>
  <si>
    <t>Wisol TT phi dich vu thang 10.2021</t>
  </si>
  <si>
    <t>21,379,619,018</t>
  </si>
  <si>
    <t>CONG TY TNHH E-CARGOWAY LOGISTICS VIET NAM</t>
  </si>
  <si>
    <t>29.11.2021 11:49:17</t>
  </si>
  <si>
    <t>21,960,430,809</t>
  </si>
  <si>
    <t>Wisol TT tien dich vu Thang 102021</t>
  </si>
  <si>
    <t>21,960,439,900</t>
  </si>
  <si>
    <t>CHI NHANH CONG TY TNHH GIAO NHAN BAROM</t>
  </si>
  <si>
    <t>29.11.2021 11:49:13</t>
  </si>
  <si>
    <t>21,973,204,853</t>
  </si>
  <si>
    <t>Wisol TT tien dich vu Thang 92021</t>
  </si>
  <si>
    <t>21,973,371,368</t>
  </si>
  <si>
    <t>Cong ty TNHH Hanaro TNS Viet Nam</t>
  </si>
  <si>
    <t>29.11.2021 11:49:09</t>
  </si>
  <si>
    <t>23,805,041,807</t>
  </si>
  <si>
    <t>Wisol TT phi dich vu Thang 102021</t>
  </si>
  <si>
    <t>23,805,050,898</t>
  </si>
  <si>
    <t>CONG TY TNHH GIAO NHAN KORCHINA (HANOI)</t>
  </si>
  <si>
    <t>29.11.2021 11:49:04</t>
  </si>
  <si>
    <t>23,807,792,898</t>
  </si>
  <si>
    <t>23,807,801,989</t>
  </si>
  <si>
    <t>CONG TY TNHH YOUNGJIN AST VINA</t>
  </si>
  <si>
    <t>29.11.2021 11:49:00</t>
  </si>
  <si>
    <t>23,840,351,989</t>
  </si>
  <si>
    <t>23,840,362,520</t>
  </si>
  <si>
    <t>CONG TY TNHH THUONG MAI VA SAN XUAT TRANG ANH</t>
  </si>
  <si>
    <t>29.11.2021 11:48:47</t>
  </si>
  <si>
    <t>23,956,202,520</t>
  </si>
  <si>
    <t>23,956,209,520</t>
  </si>
  <si>
    <t>CTY TNHH MS COSMO</t>
  </si>
  <si>
    <t>29.11.2021 11:41:13</t>
  </si>
  <si>
    <t>23,990,574,520</t>
  </si>
  <si>
    <t>23,990,581,520</t>
  </si>
  <si>
    <t>CONG TY TNHH KGL VIET NAM</t>
  </si>
  <si>
    <t>29.11.2021 11:40:52</t>
  </si>
  <si>
    <t>23,996,274,987</t>
  </si>
  <si>
    <t>23,996,281,987</t>
  </si>
  <si>
    <t>CONG TY TNHH TOAN THINH</t>
  </si>
  <si>
    <t>29.11.2021 11:40:41</t>
  </si>
  <si>
    <t>24,161,777,987</t>
  </si>
  <si>
    <t>24,161,784,987</t>
  </si>
  <si>
    <t>CT TNHH KOREA NANO SYSTEM VINA</t>
  </si>
  <si>
    <t>29.11.2021 11:40:07</t>
  </si>
  <si>
    <t>24,220,184,987</t>
  </si>
  <si>
    <t>24,220,191,987</t>
  </si>
  <si>
    <t>TAN CUONG THINH COMPANY</t>
  </si>
  <si>
    <t>29.11.2021 14:44:25</t>
  </si>
  <si>
    <t>18.18</t>
  </si>
  <si>
    <t>9,184,436.16</t>
  </si>
  <si>
    <t>Wisol pay MRO in Oct 2021</t>
  </si>
  <si>
    <t>1,861.58</t>
  </si>
  <si>
    <t>9,184,454.34</t>
  </si>
  <si>
    <t>MICROIMAGE CO.,LTD</t>
  </si>
  <si>
    <t>29.11.2021 14:43:19</t>
  </si>
  <si>
    <t>19.72</t>
  </si>
  <si>
    <t>9,186,315.92</t>
  </si>
  <si>
    <t>11,685.98</t>
  </si>
  <si>
    <t>9,186,335.64</t>
  </si>
  <si>
    <t>29.11.2021 14:41:58</t>
  </si>
  <si>
    <t>9,198,021.62</t>
  </si>
  <si>
    <t>1,400.00</t>
  </si>
  <si>
    <t>9,198,039.80</t>
  </si>
  <si>
    <t>MDSOLUTION CO.,LTD</t>
  </si>
  <si>
    <t>29.11.2021 14:40:33</t>
  </si>
  <si>
    <t>9,199,439.80</t>
  </si>
  <si>
    <t>8,686.00</t>
  </si>
  <si>
    <t>9,199,457.98</t>
  </si>
  <si>
    <t>29.11.2021 14:38:04</t>
  </si>
  <si>
    <t>9,208,143.98</t>
  </si>
  <si>
    <t>52,247.40</t>
  </si>
  <si>
    <t>9,208,198.52</t>
  </si>
  <si>
    <t>DISCO HI-TEC SINGAPORE PTE LTD</t>
  </si>
  <si>
    <t>29.11.2021 14:34:09</t>
  </si>
  <si>
    <t>9,260,445.92</t>
  </si>
  <si>
    <t>253,601.07</t>
  </si>
  <si>
    <t>9,260,500.46</t>
  </si>
  <si>
    <t>INTRADING &amp; GL CO.,LTD</t>
  </si>
  <si>
    <t>29.11.2021 14:30:08</t>
  </si>
  <si>
    <t>25.53</t>
  </si>
  <si>
    <t>9,514,101.53</t>
  </si>
  <si>
    <t>18,083.94</t>
  </si>
  <si>
    <t>9,514,127.06</t>
  </si>
  <si>
    <t>ASM ASSEMBLY SYSTEMS SINGAPORE PTE LTD</t>
  </si>
  <si>
    <t>29.11.2021 14:27:17</t>
  </si>
  <si>
    <t>31.47</t>
  </si>
  <si>
    <t>9,532,211.00</t>
  </si>
  <si>
    <t>24,622.50</t>
  </si>
  <si>
    <t>9,532,242.47</t>
  </si>
  <si>
    <t>TIANJIN HUIWEN TECHNOLOGY DEVELOPMENT CO.,LTD</t>
  </si>
  <si>
    <t>29.11.2021 14:25:09</t>
  </si>
  <si>
    <t>9,556,864.97</t>
  </si>
  <si>
    <t>5,400.44</t>
  </si>
  <si>
    <t>9,556,883.15</t>
  </si>
  <si>
    <t>HONGKONG WAFERS ELECTRONIC TECHNOLOGY CO.,LIMITED</t>
  </si>
  <si>
    <t>29.11.2021 14:23:34</t>
  </si>
  <si>
    <t>18.91</t>
  </si>
  <si>
    <t>9,562,283.59</t>
  </si>
  <si>
    <t>10,800.00</t>
  </si>
  <si>
    <t>9,562,302.50</t>
  </si>
  <si>
    <t>MNT CO., LTD</t>
  </si>
  <si>
    <t>29.11.2021 14:22:01</t>
  </si>
  <si>
    <t>9,573,102.50</t>
  </si>
  <si>
    <t>1,800.00</t>
  </si>
  <si>
    <t>9,573,120.68</t>
  </si>
  <si>
    <t>OLYMPUS KOREA CO.,LTD</t>
  </si>
  <si>
    <t>29.11.2021 14:19:07</t>
  </si>
  <si>
    <t>27.52</t>
  </si>
  <si>
    <t>9,574,920.68</t>
  </si>
  <si>
    <t>20,268.00</t>
  </si>
  <si>
    <t>9,574,948.20</t>
  </si>
  <si>
    <t>TEAMS CO.,LTD  TEAMS CORPORATION</t>
  </si>
  <si>
    <t>29.11.2021 14:17:26</t>
  </si>
  <si>
    <t>9,595,216.20</t>
  </si>
  <si>
    <t>WISOL PAY MRO IN SEP 2021</t>
  </si>
  <si>
    <t>1,395.27</t>
  </si>
  <si>
    <t>9,595,234.38</t>
  </si>
  <si>
    <t>YAHUA MACHINERY AND EQUIPMENT HK LIMITED</t>
  </si>
  <si>
    <t>29.11.2021 14:16:03</t>
  </si>
  <si>
    <t>9,596,629.65</t>
  </si>
  <si>
    <t>7,560.00</t>
  </si>
  <si>
    <t>9,596,647.83</t>
  </si>
  <si>
    <t>29.11.2021 14:12:56</t>
  </si>
  <si>
    <t>9,604,207.83</t>
  </si>
  <si>
    <t>Wisol pay materials in Sep 2021</t>
  </si>
  <si>
    <t>108,504.00</t>
  </si>
  <si>
    <t>9,604,262.37</t>
  </si>
  <si>
    <t>TANAKA KIKINZOKU SINGAPORE PTE LTD</t>
  </si>
  <si>
    <t>29.11.2021 14:09:51</t>
  </si>
  <si>
    <t>19.67</t>
  </si>
  <si>
    <t>9,712,766.37</t>
  </si>
  <si>
    <t>11,640.00</t>
  </si>
  <si>
    <t>9,712,786.04</t>
  </si>
  <si>
    <t>MYLAN GROUP KOREA CO.,LTD</t>
  </si>
  <si>
    <t>29.11.2021 14:09:46</t>
  </si>
  <si>
    <t>9,724,426.04</t>
  </si>
  <si>
    <t>3,410.00</t>
  </si>
  <si>
    <t>9,724,444.22</t>
  </si>
  <si>
    <t>SUSEONG HIGHTECH INC.</t>
  </si>
  <si>
    <t>29.11.2021 14:07:39</t>
  </si>
  <si>
    <t>26.92</t>
  </si>
  <si>
    <t>9,727,854.22</t>
  </si>
  <si>
    <t>WISOL PAY MRO IN OCT 2021</t>
  </si>
  <si>
    <t>19,607.69</t>
  </si>
  <si>
    <t>9,727,881.14</t>
  </si>
  <si>
    <t>ISMECA EUROPE SEMICONDUCTOR SA</t>
  </si>
  <si>
    <t>29.11.2021 14:07:32</t>
  </si>
  <si>
    <t>9,747,488.83</t>
  </si>
  <si>
    <t>563,551.90</t>
  </si>
  <si>
    <t>9,747,543.37</t>
  </si>
  <si>
    <t>29.11.2021 14:05:45</t>
  </si>
  <si>
    <t>10,311,095.27</t>
  </si>
  <si>
    <t>9,120.00</t>
  </si>
  <si>
    <t>10,311,113.45</t>
  </si>
  <si>
    <t>MITSUI CHEMICALS ASIA PACIFIC, LTD</t>
  </si>
  <si>
    <t>29.11.2021 14:05:17</t>
  </si>
  <si>
    <t>45.58</t>
  </si>
  <si>
    <t>10,320,233.45</t>
  </si>
  <si>
    <t>40,139.20</t>
  </si>
  <si>
    <t>10,320,279.03</t>
  </si>
  <si>
    <t>TDK SINGAPORE PTE LTD</t>
  </si>
  <si>
    <t>29.11.2021 14:04:01</t>
  </si>
  <si>
    <t>10,360,418.23</t>
  </si>
  <si>
    <t>420.80</t>
  </si>
  <si>
    <t>10,360,436.41</t>
  </si>
  <si>
    <t>29.11.2021 14:03:12</t>
  </si>
  <si>
    <t>10,360,857.21</t>
  </si>
  <si>
    <t>77,081.20</t>
  </si>
  <si>
    <t>10,360,911.75</t>
  </si>
  <si>
    <t>C-PAK ELECTRONIC PACKAGING SUZHOU LIMITED</t>
  </si>
  <si>
    <t>29.11.2021 13:59:41</t>
  </si>
  <si>
    <t>10,437,992.95</t>
  </si>
  <si>
    <t>3,000.00</t>
  </si>
  <si>
    <t>10,438,011.13</t>
  </si>
  <si>
    <t>TQ CO.,LTD</t>
  </si>
  <si>
    <t>29.11.2021 13:58:26</t>
  </si>
  <si>
    <t>10,441,011.13</t>
  </si>
  <si>
    <t>9,000.00</t>
  </si>
  <si>
    <t>10,441,029.31</t>
  </si>
  <si>
    <t>SMT KOREA CO.,LTD</t>
  </si>
  <si>
    <t>29.11.2021 13:58:07</t>
  </si>
  <si>
    <t>10,450,029.31</t>
  </si>
  <si>
    <t>171.00</t>
  </si>
  <si>
    <t>10,450,047.49</t>
  </si>
  <si>
    <t>TIS CO.,LTD</t>
  </si>
  <si>
    <t>29.11.2021 13:57:15</t>
  </si>
  <si>
    <t>19.85</t>
  </si>
  <si>
    <t>10,450,218.49</t>
  </si>
  <si>
    <t>11,840.00</t>
  </si>
  <si>
    <t>10,450,238.34</t>
  </si>
  <si>
    <t>29.11.2021 13:55:45</t>
  </si>
  <si>
    <t>10,462,078.34</t>
  </si>
  <si>
    <t>59,230.00</t>
  </si>
  <si>
    <t>10,462,132.88</t>
  </si>
  <si>
    <t>ACS CO.,LTD</t>
  </si>
  <si>
    <t>29.11.2021 13:55:44</t>
  </si>
  <si>
    <t>23.32</t>
  </si>
  <si>
    <t>10,521,362.88</t>
  </si>
  <si>
    <t>WISOL PAY MATERIALS IN SEP 2021</t>
  </si>
  <si>
    <t>15,652.27</t>
  </si>
  <si>
    <t>10,521,386.20</t>
  </si>
  <si>
    <t>MEADVILLE TECHNOLOGIES COMPANY LIMITED</t>
  </si>
  <si>
    <t>29.11.2021 13:53:10</t>
  </si>
  <si>
    <t>10,537,038.47</t>
  </si>
  <si>
    <t>289,441.20</t>
  </si>
  <si>
    <t>10,537,093.01</t>
  </si>
  <si>
    <t>HANGZHOU CANAANTEK CO LTD</t>
  </si>
  <si>
    <t>29.11.2021 13:48:12</t>
  </si>
  <si>
    <t>18.50</t>
  </si>
  <si>
    <t>10,826,534.21</t>
  </si>
  <si>
    <t>10,350.00</t>
  </si>
  <si>
    <t>10,826,552.71</t>
  </si>
  <si>
    <t>MIDORIYA ELECTRIC KOREA CO.,LTD</t>
  </si>
  <si>
    <t>29.11.2021 13:45:31</t>
  </si>
  <si>
    <t>10,836,902.71</t>
  </si>
  <si>
    <t>PMT FOR BUYING MRO IN OCT 2021</t>
  </si>
  <si>
    <t>172,617.33</t>
  </si>
  <si>
    <t>10,836,957.25</t>
  </si>
  <si>
    <t>NAGASE AND CO.,LTD</t>
  </si>
  <si>
    <t>29.11.2021 13:42:57</t>
  </si>
  <si>
    <t>11,009,574.58</t>
  </si>
  <si>
    <t>233,119.77</t>
  </si>
  <si>
    <t>11,009,629.12</t>
  </si>
  <si>
    <t>KYOCERA KOREA CO.,LTD</t>
  </si>
  <si>
    <t>29.11.2021 13:41:01</t>
  </si>
  <si>
    <t>11,242,748.89</t>
  </si>
  <si>
    <t>100,501.44</t>
  </si>
  <si>
    <t>11,242,803.43</t>
  </si>
  <si>
    <t>A-SUNG TECHNO CO.,LTD</t>
  </si>
  <si>
    <t>29.11.2021 13:38:21</t>
  </si>
  <si>
    <t>11,343,304.87</t>
  </si>
  <si>
    <t>156,823.10</t>
  </si>
  <si>
    <t>11,343,359.41</t>
  </si>
  <si>
    <t>TOKYO OHKA KOGYO CO.,LTD</t>
  </si>
  <si>
    <t>29.11.2021 13:36:36</t>
  </si>
  <si>
    <t>11,500,182.51</t>
  </si>
  <si>
    <t>PMT FOR BUYING MRO IN SEP 2021</t>
  </si>
  <si>
    <t>3,227.44</t>
  </si>
  <si>
    <t>11,500,200.69</t>
  </si>
  <si>
    <t>HUGLE ELECTRONICS INC</t>
  </si>
  <si>
    <t>29.11.2021 13:35:08</t>
  </si>
  <si>
    <t>11,503,428.13</t>
  </si>
  <si>
    <t>111,509.03</t>
  </si>
  <si>
    <t>11,503,482.67</t>
  </si>
  <si>
    <t>SANYU TRADING (HK) CO LTD</t>
  </si>
  <si>
    <t>29.11.2021 13:25:55</t>
  </si>
  <si>
    <t>11,614,991.70</t>
  </si>
  <si>
    <t>7,789.68</t>
  </si>
  <si>
    <t>11,615,009.88</t>
  </si>
  <si>
    <t>EV GROUP EUROPE AND ASIA/PACIFIC GMBH</t>
  </si>
  <si>
    <t>29.11.2021 11:38:31</t>
  </si>
  <si>
    <t>11,622,799.56</t>
  </si>
  <si>
    <t>DOMESTIC TRANSFER FEE 29.11.2021</t>
  </si>
  <si>
    <t>29.11.2021 11:36:14</t>
  </si>
  <si>
    <t>55,384.31</t>
  </si>
  <si>
    <t>11,622,805.01</t>
  </si>
  <si>
    <t>A SUNG INTERNATIONAL VINA CO., LTD</t>
  </si>
  <si>
    <t>PMT FOR BUYING MATERIALS IN OCT 2021 - DVCT LA DNCX -TTPH - TT32</t>
  </si>
  <si>
    <t>29/11/2021 10:49:04 CH</t>
  </si>
  <si>
    <t>Pmt for Union dues 10.2021</t>
  </si>
  <si>
    <t>Payment for Insurance fee in 11.2021</t>
  </si>
  <si>
    <t>Commendate for outstanding employees in 10.2021  pmt by internet banking</t>
  </si>
  <si>
    <t>payment  FCT (kyocera TT 29.11)</t>
  </si>
  <si>
    <t>Payment for Water use and waste water treat in 10.2021</t>
  </si>
  <si>
    <t>Payment for security services in 10.21</t>
  </si>
  <si>
    <t>Payment for Cleaning fee in 10.21</t>
  </si>
  <si>
    <t>Payment for buying Gas in 10.2021</t>
  </si>
  <si>
    <t>Paymner for buying toilet paper</t>
  </si>
  <si>
    <t>Pmt collection and disposal of waste 10.21</t>
  </si>
  <si>
    <t>Payment for buying Stationery 10.2021</t>
  </si>
  <si>
    <t>Pmt health services 10.2021</t>
  </si>
  <si>
    <t>Payment for 50% buying envelope</t>
  </si>
  <si>
    <t>Payment for document translation fee</t>
  </si>
  <si>
    <t>Payment for campus cleaning fee</t>
  </si>
  <si>
    <t>Payment for other fee 11.2021</t>
  </si>
  <si>
    <t>Payment for equipment safety inspection fee</t>
  </si>
  <si>
    <t xml:space="preserve">Payment for air compressor maintenance fee No.03-08-09-10 </t>
  </si>
  <si>
    <t>Payment for service charges insecticide spraying in 2021.10</t>
  </si>
  <si>
    <t>Payment for daily meal's in 10.2021</t>
  </si>
  <si>
    <t>Payment for tuition QIV ( Park Seo Yeon) child's Mr.Park Jung Hoon</t>
  </si>
  <si>
    <t>Payment for tuition QIV ( Park Yun Seo) child's Mr.Park Jung Hoon</t>
  </si>
  <si>
    <t>Payment for 10% remain contract no.  GNC-WISOL/20201103 &amp;02</t>
  </si>
  <si>
    <t xml:space="preserve">Payment for 3% remain UPS installation fee </t>
  </si>
  <si>
    <t>Payment for entry cost</t>
  </si>
  <si>
    <t>Payment for buying trees,…</t>
  </si>
  <si>
    <t xml:space="preserve">payment for logistics fee </t>
  </si>
  <si>
    <t>Payment for work permit,….</t>
  </si>
  <si>
    <t>Mr.Trường HR</t>
  </si>
  <si>
    <t>Receipt  money other</t>
  </si>
  <si>
    <t>30.11.2021 16:30:04</t>
  </si>
  <si>
    <t>11,180,723.69</t>
  </si>
  <si>
    <t>30.11.2021 15:07:03</t>
  </si>
  <si>
    <t>1,083,684.00</t>
  </si>
  <si>
    <t>11,182,005.55</t>
  </si>
  <si>
    <t>CONG TY TNHH DREAMTECH VIET NAM</t>
  </si>
  <si>
    <t>TT NHAP MUA NVL T102021 HD 234 (30 10)-(DNCX THANH TOAN PHU HOP TT32)</t>
  </si>
  <si>
    <t>30.11.2021 09:30:33</t>
  </si>
  <si>
    <t>385,730.13</t>
  </si>
  <si>
    <t>10,098,321.55</t>
  </si>
  <si>
    <t>30.11.2021 09:26:53</t>
  </si>
  <si>
    <t>199,853.73</t>
  </si>
  <si>
    <t>9,712,591.42</t>
  </si>
  <si>
    <t>30.11.2021 09:22:11</t>
  </si>
  <si>
    <t>328,301.53</t>
  </si>
  <si>
    <t>9,512,737.69</t>
  </si>
  <si>
    <t>30/11/2021</t>
  </si>
  <si>
    <t>216GWCB21334Mp2R</t>
  </si>
  <si>
    <t>MID:107P000055 (PETROLIMEX-CUA HANG 172) ST:970430******3944 MUA XD THE GHI NO POS PGB REF: 133400677839;</t>
  </si>
  <si>
    <t>30/11/2021 8:47:51 SA</t>
  </si>
  <si>
    <t>216GWCB21334MpiY</t>
  </si>
  <si>
    <t>MID:107P000055 (PETROLIMEX-CUA HANG 172) ST:970430******2131 MUA XD THE GHI NO POS PGB REF: 133400678004;</t>
  </si>
  <si>
    <t>30/11/2021 9:06:41 SA</t>
  </si>
  <si>
    <t>Debit card (buy petrol on date 30 Nov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</si>
</sst>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_₫_-;\-* #,##0.00\ _₫_-;_-* &quot;-&quot;??\ _₫_-;_-@_-"/>
    <numFmt numFmtId="165" formatCode="_-* #,##0_-;\-* #,##0_-;_-* &quot;-&quot;_-;_-@_-"/>
    <numFmt numFmtId="166" formatCode="_-[$¥-411]* #,##0.00_-;\-[$¥-411]* #,##0.00_-;_-[$¥-411]* &quot;-&quot;??_-;_-@_-"/>
    <numFmt numFmtId="167" formatCode="_-[$$-409]* #,##0.00_ ;_-[$$-409]* \-#,##0.00\ ;_-[$$-409]* &quot;-&quot;??_ ;_-@_ "/>
    <numFmt numFmtId="168" formatCode="_-&quot;₩&quot;* #,##0_-;\-&quot;₩&quot;* #,##0_-;_-&quot;₩&quot;* &quot;-&quot;_-;_-@_-"/>
    <numFmt numFmtId="169" formatCode="\$#,##0.00"/>
    <numFmt numFmtId="170" formatCode="\$#,##0.00;[Red]\-\$#,##0.00"/>
    <numFmt numFmtId="171" formatCode="_-* #,##0.00_-;\-* #,##0.00_-;_-* &quot;-&quot;_-;_-@_-"/>
    <numFmt numFmtId="172" formatCode="_(&quot;$&quot;* #,##0.00_);_(&quot;$&quot;* \(#,##0.00\);_(&quot;$&quot;* &quot;-&quot;_);_(@_)"/>
    <numFmt numFmtId="173" formatCode="_(* #,##0_);_(* \(#,##0\);_(* &quot;-&quot;??_);_(@_)"/>
    <numFmt numFmtId="174" formatCode="[$-409]d\-mmm;@"/>
    <numFmt numFmtId="175" formatCode="###,##0.00"/>
    <numFmt numFmtId="176" formatCode="###,##0"/>
  </numFmts>
  <fonts count="69">
    <font>
      <sz val="11"/>
      <color theme="1"/>
      <name val="Calibri"/>
      <family val="2"/>
      <scheme val="minor"/>
    </font>
    <font>
      <sz val="11"/>
      <color theme="1"/>
      <name val="Calibri"/>
      <family val="2"/>
      <scheme val="minor"/>
    </font>
    <font>
      <sz val="11"/>
      <name val="돋움"/>
      <family val="3"/>
      <charset val="129"/>
    </font>
    <font>
      <sz val="11"/>
      <name val="맑은 고딕"/>
      <family val="3"/>
      <charset val="129"/>
    </font>
    <font>
      <sz val="11"/>
      <color theme="1"/>
      <name val="Calibri"/>
      <family val="3"/>
      <charset val="129"/>
      <scheme val="minor"/>
    </font>
    <font>
      <sz val="11"/>
      <name val="굴림체"/>
      <family val="3"/>
      <charset val="129"/>
    </font>
    <font>
      <b/>
      <sz val="20"/>
      <name val="맑은 고딕"/>
      <family val="3"/>
      <charset val="129"/>
    </font>
    <font>
      <b/>
      <sz val="11"/>
      <name val="맑은 고딕"/>
      <family val="3"/>
      <charset val="129"/>
    </font>
    <font>
      <b/>
      <sz val="16"/>
      <name val="맑은 고딕"/>
      <family val="3"/>
      <charset val="129"/>
    </font>
    <font>
      <b/>
      <sz val="14"/>
      <name val="맑은 고딕"/>
      <family val="3"/>
      <charset val="129"/>
    </font>
    <font>
      <sz val="9"/>
      <name val="맑은 고딕"/>
      <family val="3"/>
      <charset val="129"/>
    </font>
    <font>
      <b/>
      <sz val="10"/>
      <name val="맑은 고딕"/>
      <family val="3"/>
      <charset val="129"/>
    </font>
    <font>
      <sz val="10"/>
      <name val="맑은 고딕"/>
      <family val="3"/>
      <charset val="129"/>
    </font>
    <font>
      <sz val="11"/>
      <color rgb="FFFF0000"/>
      <name val="돋움"/>
      <family val="3"/>
      <charset val="129"/>
    </font>
    <font>
      <b/>
      <sz val="11"/>
      <color rgb="FFFF0000"/>
      <name val="돋움"/>
      <family val="3"/>
      <charset val="129"/>
    </font>
    <font>
      <sz val="10"/>
      <name val="Arial"/>
      <family val="2"/>
    </font>
    <font>
      <sz val="10"/>
      <color theme="1"/>
      <name val="Calibri"/>
      <family val="3"/>
      <charset val="129"/>
      <scheme val="minor"/>
    </font>
    <font>
      <sz val="10"/>
      <name val="Calibri Light"/>
      <family val="3"/>
      <charset val="129"/>
      <scheme val="major"/>
    </font>
    <font>
      <sz val="11"/>
      <color rgb="FFFF0000"/>
      <name val="Calibri"/>
      <family val="3"/>
      <charset val="129"/>
      <scheme val="minor"/>
    </font>
    <font>
      <sz val="10"/>
      <color rgb="FFFF0000"/>
      <name val="맑은 고딕"/>
      <family val="3"/>
      <charset val="129"/>
    </font>
    <font>
      <sz val="11"/>
      <color theme="1"/>
      <name val="Arial Unicode MS"/>
      <family val="2"/>
    </font>
    <font>
      <b/>
      <sz val="11"/>
      <color theme="1"/>
      <name val="Calibri"/>
      <family val="2"/>
      <scheme val="minor"/>
    </font>
    <font>
      <sz val="11"/>
      <color theme="1"/>
      <name val="Times New Roman"/>
      <family val="1"/>
    </font>
    <font>
      <b/>
      <sz val="11"/>
      <color theme="1"/>
      <name val="Arial Unicode MS"/>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0"/>
      <name val="Calibri"/>
      <family val="2"/>
      <scheme val="minor"/>
    </font>
    <font>
      <sz val="10"/>
      <name val="Calibri"/>
      <family val="2"/>
      <scheme val="minor"/>
    </font>
    <font>
      <sz val="10"/>
      <name val="Calibri Light"/>
      <family val="2"/>
      <scheme val="major"/>
    </font>
    <font>
      <sz val="10"/>
      <name val="Arial"/>
      <family val="2"/>
    </font>
    <font>
      <sz val="10"/>
      <name val="맑은 고딕"/>
      <family val="3"/>
      <charset val="129"/>
    </font>
    <font>
      <sz val="10"/>
      <name val="Arial"/>
      <family val="2"/>
    </font>
    <font>
      <b/>
      <i/>
      <sz val="14"/>
      <color theme="1"/>
      <name val="Calibri"/>
      <family val="2"/>
      <scheme val="minor"/>
    </font>
    <font>
      <i/>
      <sz val="11"/>
      <color theme="1"/>
      <name val="Calibri"/>
      <family val="2"/>
      <scheme val="minor"/>
    </font>
    <font>
      <sz val="18"/>
      <color theme="1"/>
      <name val="Verdana"/>
      <family val="2"/>
    </font>
    <font>
      <b/>
      <sz val="10"/>
      <color theme="1"/>
      <name val="Calibri"/>
      <family val="2"/>
      <scheme val="minor"/>
    </font>
    <font>
      <sz val="10"/>
      <color theme="1"/>
      <name val="Calibri"/>
      <family val="2"/>
      <scheme val="minor"/>
    </font>
    <font>
      <sz val="11"/>
      <color rgb="FFFF0000"/>
      <name val="Times New Roman"/>
      <family val="1"/>
    </font>
    <font>
      <b/>
      <sz val="10"/>
      <color rgb="FFFF0000"/>
      <name val="맑은 고딕"/>
      <family val="3"/>
      <charset val="129"/>
    </font>
    <font>
      <b/>
      <sz val="10"/>
      <name val="Arial"/>
      <family val="2"/>
    </font>
    <font>
      <b/>
      <sz val="10"/>
      <name val="맑은 고딕"/>
      <family val="3"/>
      <charset val="129"/>
    </font>
    <font>
      <sz val="11"/>
      <name val="Calibri"/>
      <family val="2"/>
      <scheme val="minor"/>
    </font>
    <font>
      <sz val="10"/>
      <color rgb="FFFF0000"/>
      <name val="Calibri"/>
      <family val="2"/>
      <scheme val="minor"/>
    </font>
    <font>
      <sz val="8"/>
      <name val="Calibri"/>
      <family val="3"/>
      <charset val="129"/>
      <scheme val="minor"/>
    </font>
    <font>
      <sz val="10"/>
      <color theme="1"/>
      <name val="Arial Unicode MS"/>
      <family val="2"/>
    </font>
    <font>
      <sz val="10"/>
      <name val="맑은 고딕"/>
    </font>
    <font>
      <u/>
      <sz val="11"/>
      <color theme="10"/>
      <name val="Calibri"/>
      <family val="2"/>
      <scheme val="minor"/>
    </font>
    <font>
      <sz val="10"/>
      <name val="Arial"/>
      <family val="2"/>
    </font>
    <font>
      <b/>
      <sz val="14"/>
      <color theme="1"/>
      <name val="Arial Unicode MS"/>
      <family val="2"/>
    </font>
    <font>
      <b/>
      <u/>
      <sz val="11"/>
      <color theme="1"/>
      <name val="Arial Unicode MS"/>
      <family val="2"/>
    </font>
    <font>
      <sz val="10"/>
      <color rgb="FF000000"/>
      <name val="Calibri"/>
      <family val="2"/>
      <scheme val="minor"/>
    </font>
    <font>
      <b/>
      <sz val="10"/>
      <color rgb="FF000000"/>
      <name val="Calibri"/>
      <family val="2"/>
      <scheme val="minor"/>
    </font>
    <font>
      <sz val="10"/>
      <name val="Arial"/>
      <family val="2"/>
    </font>
    <font>
      <b/>
      <i/>
      <sz val="13"/>
      <color theme="1"/>
      <name val="Arial Unicode MS"/>
      <family val="2"/>
    </font>
    <font>
      <b/>
      <sz val="13"/>
      <color theme="1"/>
      <name val="Arial Unicode MS"/>
      <family val="2"/>
    </font>
  </fonts>
  <fills count="47">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indexed="27"/>
        <bgColor indexed="64"/>
      </patternFill>
    </fill>
    <fill>
      <patternFill patternType="solid">
        <fgColor indexed="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0EE90"/>
        <bgColor indexed="64"/>
      </patternFill>
    </fill>
    <fill>
      <patternFill patternType="solid">
        <fgColor indexed="13"/>
        <bgColor indexed="64"/>
      </patternFill>
    </fill>
    <fill>
      <patternFill patternType="solid">
        <fgColor rgb="FFE9F3FB"/>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s>
  <borders count="1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thin">
        <color indexed="64"/>
      </bottom>
      <diagonal/>
    </border>
    <border>
      <left/>
      <right style="medium">
        <color rgb="FFFFFFFF"/>
      </right>
      <top/>
      <bottom/>
      <diagonal/>
    </border>
    <border>
      <left style="thin">
        <color rgb="FF000000"/>
      </left>
      <right style="thin">
        <color rgb="FF000000"/>
      </right>
      <top style="thin">
        <color rgb="FF000000"/>
      </top>
      <bottom style="thin">
        <color rgb="FF000000"/>
      </bottom>
      <diagonal/>
    </border>
    <border>
      <left/>
      <right/>
      <top/>
      <bottom style="medium">
        <color rgb="FFFFFF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indexed="64"/>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auto="1"/>
      </left>
      <right style="medium">
        <color auto="1"/>
      </right>
      <top style="medium">
        <color auto="1"/>
      </top>
      <bottom style="thin">
        <color auto="1"/>
      </bottom>
      <diagonal/>
    </border>
    <border>
      <left style="thin">
        <color auto="1"/>
      </left>
      <right style="medium">
        <color indexed="64"/>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indexed="8"/>
      </left>
      <right style="thin">
        <color indexed="8"/>
      </right>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9">
    <xf numFmtId="0" fontId="0" fillId="0" borderId="0"/>
    <xf numFmtId="41" fontId="1" fillId="0" borderId="0" applyFont="0" applyFill="0" applyBorder="0" applyAlignment="0" applyProtection="0"/>
    <xf numFmtId="0" fontId="2" fillId="0" borderId="0">
      <alignment vertical="center"/>
    </xf>
    <xf numFmtId="165" fontId="2" fillId="0" borderId="0" applyFont="0" applyFill="0" applyBorder="0" applyAlignment="0" applyProtection="0">
      <alignment vertical="center"/>
    </xf>
    <xf numFmtId="165" fontId="4" fillId="0" borderId="0" applyFont="0" applyFill="0" applyBorder="0" applyAlignment="0" applyProtection="0">
      <alignment vertical="center"/>
    </xf>
    <xf numFmtId="0" fontId="5" fillId="0" borderId="0"/>
    <xf numFmtId="42" fontId="15" fillId="0" borderId="0" applyFont="0" applyFill="0" applyBorder="0" applyAlignment="0" applyProtection="0"/>
    <xf numFmtId="0" fontId="4" fillId="0" borderId="0">
      <alignment vertical="center"/>
    </xf>
    <xf numFmtId="0" fontId="15" fillId="0" borderId="0"/>
    <xf numFmtId="43" fontId="1" fillId="0" borderId="0" applyFont="0" applyFill="0" applyBorder="0" applyAlignment="0" applyProtection="0"/>
    <xf numFmtId="0" fontId="15" fillId="0" borderId="0"/>
    <xf numFmtId="0" fontId="24" fillId="0" borderId="0" applyNumberFormat="0" applyFill="0" applyBorder="0" applyAlignment="0" applyProtection="0"/>
    <xf numFmtId="0" fontId="25" fillId="0" borderId="23" applyNumberFormat="0" applyFill="0" applyAlignment="0" applyProtection="0"/>
    <xf numFmtId="0" fontId="26" fillId="0" borderId="24" applyNumberFormat="0" applyFill="0" applyAlignment="0" applyProtection="0"/>
    <xf numFmtId="0" fontId="27" fillId="0" borderId="25" applyNumberFormat="0" applyFill="0" applyAlignment="0" applyProtection="0"/>
    <xf numFmtId="0" fontId="27" fillId="0" borderId="0" applyNumberFormat="0" applyFill="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0" applyNumberFormat="0" applyBorder="0" applyAlignment="0" applyProtection="0"/>
    <xf numFmtId="0" fontId="31" fillId="11" borderId="26" applyNumberFormat="0" applyAlignment="0" applyProtection="0"/>
    <xf numFmtId="0" fontId="32" fillId="12" borderId="27" applyNumberFormat="0" applyAlignment="0" applyProtection="0"/>
    <xf numFmtId="0" fontId="33" fillId="12" borderId="26" applyNumberFormat="0" applyAlignment="0" applyProtection="0"/>
    <xf numFmtId="0" fontId="34" fillId="0" borderId="28" applyNumberFormat="0" applyFill="0" applyAlignment="0" applyProtection="0"/>
    <xf numFmtId="0" fontId="35" fillId="13" borderId="29" applyNumberFormat="0" applyAlignment="0" applyProtection="0"/>
    <xf numFmtId="0" fontId="36" fillId="0" borderId="0" applyNumberFormat="0" applyFill="0" applyBorder="0" applyAlignment="0" applyProtection="0"/>
    <xf numFmtId="0" fontId="1" fillId="14" borderId="30" applyNumberFormat="0" applyFont="0" applyAlignment="0" applyProtection="0"/>
    <xf numFmtId="0" fontId="37" fillId="0" borderId="0" applyNumberFormat="0" applyFill="0" applyBorder="0" applyAlignment="0" applyProtection="0"/>
    <xf numFmtId="0" fontId="21" fillId="0" borderId="31" applyNumberFormat="0" applyFill="0" applyAlignment="0" applyProtection="0"/>
    <xf numFmtId="0" fontId="3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8" fillId="38" borderId="0" applyNumberFormat="0" applyBorder="0" applyAlignment="0" applyProtection="0"/>
    <xf numFmtId="0" fontId="39" fillId="0" borderId="0"/>
    <xf numFmtId="0" fontId="43" fillId="0" borderId="0"/>
    <xf numFmtId="0" fontId="15" fillId="0" borderId="0"/>
    <xf numFmtId="0" fontId="15" fillId="0" borderId="0"/>
    <xf numFmtId="0" fontId="15" fillId="0" borderId="0"/>
    <xf numFmtId="0" fontId="4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applyNumberFormat="0" applyFont="0" applyFill="0" applyBorder="0" applyAlignment="0" applyProtection="0"/>
    <xf numFmtId="0" fontId="2" fillId="0" borderId="0">
      <alignment vertical="center"/>
    </xf>
    <xf numFmtId="0" fontId="15" fillId="0" borderId="0"/>
    <xf numFmtId="0" fontId="60" fillId="0" borderId="0" applyNumberFormat="0" applyFill="0" applyBorder="0" applyAlignment="0" applyProtection="0"/>
    <xf numFmtId="0" fontId="15" fillId="0" borderId="0"/>
  </cellStyleXfs>
  <cellXfs count="923">
    <xf numFmtId="0" fontId="0" fillId="0" borderId="0" xfId="0"/>
    <xf numFmtId="0" fontId="3" fillId="0" borderId="0" xfId="2" applyFont="1">
      <alignment vertical="center"/>
    </xf>
    <xf numFmtId="165" fontId="3" fillId="0" borderId="0" xfId="3" applyFont="1">
      <alignment vertical="center"/>
    </xf>
    <xf numFmtId="0" fontId="7" fillId="0" borderId="0" xfId="5" applyFont="1" applyFill="1" applyAlignment="1">
      <alignment vertical="center"/>
    </xf>
    <xf numFmtId="0" fontId="8" fillId="0" borderId="0" xfId="5" applyFont="1" applyFill="1" applyAlignment="1">
      <alignment horizontal="center" vertical="center"/>
    </xf>
    <xf numFmtId="165" fontId="8" fillId="0" borderId="0" xfId="3" applyFont="1" applyFill="1" applyBorder="1" applyAlignment="1">
      <alignment horizontal="center" vertical="center"/>
    </xf>
    <xf numFmtId="165" fontId="9" fillId="0" borderId="0" xfId="3" applyFont="1" applyFill="1" applyBorder="1" applyAlignment="1">
      <alignment horizontal="centerContinuous" vertical="center"/>
    </xf>
    <xf numFmtId="0" fontId="7" fillId="0" borderId="0" xfId="5" applyFont="1" applyFill="1" applyBorder="1" applyAlignment="1">
      <alignment horizontal="centerContinuous" vertical="center"/>
    </xf>
    <xf numFmtId="0" fontId="7" fillId="0" borderId="0" xfId="5" applyFont="1" applyFill="1" applyAlignment="1">
      <alignment horizontal="center" vertical="center"/>
    </xf>
    <xf numFmtId="0" fontId="3" fillId="0" borderId="0" xfId="5" applyFont="1" applyFill="1" applyAlignment="1">
      <alignment vertical="center"/>
    </xf>
    <xf numFmtId="0" fontId="3" fillId="0" borderId="0" xfId="2" applyFont="1" applyAlignment="1">
      <alignment vertical="center"/>
    </xf>
    <xf numFmtId="165" fontId="10" fillId="0" borderId="1" xfId="3" applyFont="1" applyFill="1" applyBorder="1" applyAlignment="1">
      <alignment horizontal="center" vertical="center"/>
    </xf>
    <xf numFmtId="0" fontId="10" fillId="0" borderId="1" xfId="5" applyFont="1" applyFill="1" applyBorder="1" applyAlignment="1">
      <alignment horizontal="centerContinuous" vertical="center"/>
    </xf>
    <xf numFmtId="165" fontId="2" fillId="0" borderId="0" xfId="4" applyFont="1">
      <alignment vertical="center"/>
    </xf>
    <xf numFmtId="0" fontId="2" fillId="0" borderId="0" xfId="2">
      <alignment vertical="center"/>
    </xf>
    <xf numFmtId="0" fontId="3" fillId="0" borderId="0" xfId="5" applyFont="1" applyFill="1" applyAlignment="1">
      <alignment horizontal="center" vertical="center"/>
    </xf>
    <xf numFmtId="0" fontId="7" fillId="0" borderId="0" xfId="5" applyFont="1" applyFill="1" applyAlignment="1">
      <alignment horizontal="centerContinuous" vertical="center"/>
    </xf>
    <xf numFmtId="0" fontId="3" fillId="0" borderId="0" xfId="5" applyFont="1" applyFill="1" applyAlignment="1">
      <alignment horizontal="centerContinuous" vertical="center"/>
    </xf>
    <xf numFmtId="0" fontId="11" fillId="0" borderId="0" xfId="2" applyFont="1" applyAlignment="1">
      <alignment horizontal="left" vertical="center"/>
    </xf>
    <xf numFmtId="0" fontId="12" fillId="0" borderId="0" xfId="2" applyFont="1" applyBorder="1" applyAlignment="1">
      <alignment horizontal="center" vertical="center"/>
    </xf>
    <xf numFmtId="38" fontId="12" fillId="0" borderId="0" xfId="2" applyNumberFormat="1" applyFont="1" applyBorder="1" applyAlignment="1">
      <alignment vertical="center"/>
    </xf>
    <xf numFmtId="165" fontId="12" fillId="0" borderId="0" xfId="3" applyFont="1" applyBorder="1" applyAlignment="1">
      <alignment horizontal="right" vertical="center"/>
    </xf>
    <xf numFmtId="165" fontId="11" fillId="0" borderId="0" xfId="3" applyFont="1" applyFill="1" applyBorder="1" applyAlignment="1">
      <alignment vertical="center"/>
    </xf>
    <xf numFmtId="0" fontId="12" fillId="0" borderId="0" xfId="2" applyFont="1" applyAlignment="1">
      <alignment horizontal="right"/>
    </xf>
    <xf numFmtId="0" fontId="12" fillId="0" borderId="2" xfId="2" applyFont="1" applyBorder="1" applyAlignment="1">
      <alignment horizontal="center" vertical="center"/>
    </xf>
    <xf numFmtId="165" fontId="12" fillId="0" borderId="2" xfId="3" applyFont="1" applyBorder="1" applyAlignment="1">
      <alignment horizontal="center" vertical="center"/>
    </xf>
    <xf numFmtId="0" fontId="12" fillId="0" borderId="2" xfId="2" applyFont="1" applyBorder="1" applyAlignment="1">
      <alignment horizontal="centerContinuous" vertical="center"/>
    </xf>
    <xf numFmtId="0" fontId="12" fillId="0" borderId="5" xfId="3" applyNumberFormat="1" applyFont="1" applyBorder="1" applyAlignment="1">
      <alignment horizontal="center" vertical="center"/>
    </xf>
    <xf numFmtId="0" fontId="12" fillId="0" borderId="5" xfId="2" applyFont="1" applyBorder="1" applyAlignment="1">
      <alignment horizontal="center" vertical="center"/>
    </xf>
    <xf numFmtId="0" fontId="12" fillId="0" borderId="1" xfId="3" applyNumberFormat="1" applyFont="1" applyBorder="1" applyAlignment="1">
      <alignment horizontal="center" vertical="center"/>
    </xf>
    <xf numFmtId="0" fontId="12" fillId="0" borderId="1" xfId="2" applyFont="1" applyBorder="1" applyAlignment="1">
      <alignment horizontal="center" vertical="center"/>
    </xf>
    <xf numFmtId="166" fontId="12" fillId="0" borderId="1" xfId="2" applyNumberFormat="1" applyFont="1" applyBorder="1" applyAlignment="1">
      <alignment horizontal="center" vertical="center"/>
    </xf>
    <xf numFmtId="167" fontId="12" fillId="0" borderId="1" xfId="2" applyNumberFormat="1" applyFont="1" applyBorder="1" applyAlignment="1">
      <alignment horizontal="center" vertical="center"/>
    </xf>
    <xf numFmtId="165" fontId="12" fillId="0" borderId="0" xfId="3" applyFont="1" applyBorder="1" applyAlignment="1">
      <alignment vertical="center"/>
    </xf>
    <xf numFmtId="165" fontId="12" fillId="3" borderId="0" xfId="3" applyFont="1" applyFill="1" applyBorder="1" applyAlignment="1">
      <alignment vertical="center"/>
    </xf>
    <xf numFmtId="0" fontId="11" fillId="0" borderId="0" xfId="2" applyFont="1">
      <alignment vertical="center"/>
    </xf>
    <xf numFmtId="168" fontId="12" fillId="0" borderId="9" xfId="2" applyNumberFormat="1" applyFont="1" applyBorder="1" applyAlignment="1">
      <alignment horizontal="center" vertical="center"/>
    </xf>
    <xf numFmtId="0" fontId="12" fillId="0" borderId="9" xfId="2" applyFont="1" applyBorder="1" applyAlignment="1">
      <alignment horizontal="center" vertical="center"/>
    </xf>
    <xf numFmtId="165" fontId="12" fillId="0" borderId="9" xfId="3" applyFont="1" applyBorder="1" applyAlignment="1">
      <alignment horizontal="center" vertical="center"/>
    </xf>
    <xf numFmtId="0" fontId="12" fillId="0" borderId="9" xfId="2" applyFont="1" applyBorder="1" applyAlignment="1">
      <alignment horizontal="centerContinuous" vertical="center"/>
    </xf>
    <xf numFmtId="0" fontId="12" fillId="0" borderId="3" xfId="2" applyFont="1" applyBorder="1" applyAlignment="1">
      <alignment horizontal="center" vertical="center" shrinkToFit="1"/>
    </xf>
    <xf numFmtId="0" fontId="12" fillId="0" borderId="1" xfId="2" applyFont="1" applyBorder="1" applyAlignment="1">
      <alignment horizontal="center" vertical="center" shrinkToFit="1"/>
    </xf>
    <xf numFmtId="165" fontId="12" fillId="3" borderId="2" xfId="3" applyFont="1" applyFill="1" applyBorder="1" applyAlignment="1">
      <alignment horizontal="right" vertical="center" shrinkToFit="1"/>
    </xf>
    <xf numFmtId="0" fontId="12" fillId="0" borderId="11" xfId="2" applyFont="1" applyBorder="1" applyAlignment="1">
      <alignment horizontal="center" vertical="center" shrinkToFit="1"/>
    </xf>
    <xf numFmtId="0" fontId="14" fillId="0" borderId="0" xfId="2" applyFont="1">
      <alignment vertical="center"/>
    </xf>
    <xf numFmtId="169" fontId="12" fillId="0" borderId="1" xfId="2" applyNumberFormat="1" applyFont="1" applyBorder="1" applyAlignment="1">
      <alignment horizontal="center" vertical="center"/>
    </xf>
    <xf numFmtId="42" fontId="12" fillId="0" borderId="0" xfId="6" applyFont="1" applyBorder="1" applyAlignment="1">
      <alignment horizontal="center" vertical="center"/>
    </xf>
    <xf numFmtId="165" fontId="12" fillId="0" borderId="0" xfId="3" applyFont="1" applyFill="1" applyBorder="1" applyAlignment="1">
      <alignment vertical="center" shrinkToFit="1"/>
    </xf>
    <xf numFmtId="38" fontId="12" fillId="0" borderId="0" xfId="2" applyNumberFormat="1" applyFont="1" applyFill="1" applyBorder="1" applyAlignment="1">
      <alignment vertical="center" shrinkToFit="1"/>
    </xf>
    <xf numFmtId="38" fontId="12" fillId="0" borderId="1" xfId="2" applyNumberFormat="1" applyFont="1" applyBorder="1" applyAlignment="1">
      <alignment horizontal="center" vertical="center"/>
    </xf>
    <xf numFmtId="165" fontId="12" fillId="0" borderId="8" xfId="3" applyFont="1" applyBorder="1" applyAlignment="1">
      <alignment horizontal="center" vertical="center"/>
    </xf>
    <xf numFmtId="165" fontId="12" fillId="0" borderId="8" xfId="3" applyFont="1" applyFill="1" applyBorder="1" applyAlignment="1">
      <alignment horizontal="center" vertical="center" shrinkToFit="1"/>
    </xf>
    <xf numFmtId="0" fontId="16" fillId="0" borderId="15" xfId="7" applyFont="1" applyBorder="1" applyAlignment="1">
      <alignment horizontal="center" vertical="center" shrinkToFit="1"/>
    </xf>
    <xf numFmtId="0" fontId="16" fillId="0" borderId="15" xfId="7" applyFont="1" applyBorder="1" applyAlignment="1">
      <alignment horizontal="center" vertical="center"/>
    </xf>
    <xf numFmtId="165" fontId="12" fillId="0" borderId="17" xfId="3" applyFont="1" applyFill="1" applyBorder="1" applyAlignment="1">
      <alignment vertical="center" shrinkToFit="1"/>
    </xf>
    <xf numFmtId="165" fontId="12" fillId="0" borderId="11" xfId="3" applyFont="1" applyBorder="1" applyAlignment="1">
      <alignment horizontal="right" vertical="center" shrinkToFit="1"/>
    </xf>
    <xf numFmtId="165" fontId="12" fillId="0" borderId="18" xfId="3" applyNumberFormat="1" applyFont="1" applyFill="1" applyBorder="1" applyAlignment="1">
      <alignment vertical="center" shrinkToFit="1"/>
    </xf>
    <xf numFmtId="171" fontId="17" fillId="0" borderId="7" xfId="6" applyNumberFormat="1" applyFont="1" applyBorder="1" applyAlignment="1">
      <alignment vertical="center"/>
    </xf>
    <xf numFmtId="171" fontId="12" fillId="0" borderId="4" xfId="3" applyNumberFormat="1" applyFont="1" applyFill="1" applyBorder="1" applyAlignment="1">
      <alignment vertical="center" shrinkToFit="1"/>
    </xf>
    <xf numFmtId="165" fontId="12" fillId="0" borderId="11" xfId="3" applyFont="1" applyFill="1" applyBorder="1" applyAlignment="1">
      <alignment vertical="center" shrinkToFit="1"/>
    </xf>
    <xf numFmtId="171" fontId="12" fillId="0" borderId="11" xfId="3" applyNumberFormat="1" applyFont="1" applyFill="1" applyBorder="1" applyAlignment="1">
      <alignment vertical="center" shrinkToFit="1"/>
    </xf>
    <xf numFmtId="171" fontId="12" fillId="0" borderId="19" xfId="3" applyNumberFormat="1" applyFont="1" applyFill="1" applyBorder="1" applyAlignment="1">
      <alignment vertical="center" shrinkToFit="1"/>
    </xf>
    <xf numFmtId="171" fontId="12" fillId="0" borderId="11" xfId="3" applyNumberFormat="1" applyFont="1" applyBorder="1" applyAlignment="1">
      <alignment horizontal="right" vertical="center" shrinkToFit="1"/>
    </xf>
    <xf numFmtId="171" fontId="12" fillId="0" borderId="3" xfId="3" applyNumberFormat="1" applyFont="1" applyFill="1" applyBorder="1" applyAlignment="1">
      <alignment vertical="center" shrinkToFit="1"/>
    </xf>
    <xf numFmtId="171" fontId="12" fillId="0" borderId="3" xfId="3" applyNumberFormat="1" applyFont="1" applyBorder="1" applyAlignment="1">
      <alignment horizontal="right" vertical="center" shrinkToFit="1"/>
    </xf>
    <xf numFmtId="165" fontId="12" fillId="0" borderId="19" xfId="3" applyFont="1" applyBorder="1" applyAlignment="1">
      <alignment horizontal="right" vertical="center" shrinkToFit="1"/>
    </xf>
    <xf numFmtId="165" fontId="13" fillId="0" borderId="0" xfId="4" applyFont="1">
      <alignment vertical="center"/>
    </xf>
    <xf numFmtId="170" fontId="12" fillId="0" borderId="1" xfId="2" applyNumberFormat="1" applyFont="1" applyBorder="1" applyAlignment="1">
      <alignment horizontal="center" vertical="center"/>
    </xf>
    <xf numFmtId="171" fontId="12" fillId="0" borderId="8" xfId="4" applyNumberFormat="1" applyFont="1" applyFill="1" applyBorder="1" applyAlignment="1">
      <alignment vertical="center" shrinkToFit="1"/>
    </xf>
    <xf numFmtId="170" fontId="12" fillId="0" borderId="8" xfId="2" applyNumberFormat="1" applyFont="1" applyBorder="1" applyAlignment="1">
      <alignment horizontal="center" vertical="center"/>
    </xf>
    <xf numFmtId="171" fontId="12" fillId="0" borderId="8" xfId="3" applyNumberFormat="1" applyFont="1" applyBorder="1" applyAlignment="1">
      <alignment vertical="center"/>
    </xf>
    <xf numFmtId="171" fontId="12" fillId="0" borderId="8" xfId="4" applyNumberFormat="1" applyFont="1" applyBorder="1" applyAlignment="1">
      <alignment vertical="center"/>
    </xf>
    <xf numFmtId="171" fontId="12" fillId="2" borderId="8" xfId="3" applyNumberFormat="1" applyFont="1" applyFill="1" applyBorder="1" applyAlignment="1">
      <alignment vertical="center" shrinkToFit="1"/>
    </xf>
    <xf numFmtId="171" fontId="12" fillId="0" borderId="0" xfId="3" applyNumberFormat="1" applyFont="1" applyBorder="1" applyAlignment="1">
      <alignment vertical="center"/>
    </xf>
    <xf numFmtId="171" fontId="12" fillId="3" borderId="0" xfId="3" applyNumberFormat="1" applyFont="1" applyFill="1" applyBorder="1" applyAlignment="1">
      <alignment vertical="center" shrinkToFit="1"/>
    </xf>
    <xf numFmtId="170" fontId="12" fillId="0" borderId="0" xfId="2" applyNumberFormat="1" applyFont="1" applyBorder="1" applyAlignment="1">
      <alignment horizontal="center" vertical="center"/>
    </xf>
    <xf numFmtId="0" fontId="20" fillId="0" borderId="0" xfId="0" applyFont="1"/>
    <xf numFmtId="0" fontId="3" fillId="3" borderId="0" xfId="2" applyFont="1" applyFill="1">
      <alignment vertical="center"/>
    </xf>
    <xf numFmtId="165" fontId="3" fillId="3" borderId="0" xfId="3" applyFont="1" applyFill="1">
      <alignment vertical="center"/>
    </xf>
    <xf numFmtId="165" fontId="3" fillId="3" borderId="0" xfId="4" applyFont="1" applyFill="1">
      <alignment vertical="center"/>
    </xf>
    <xf numFmtId="165" fontId="7" fillId="3" borderId="0" xfId="4" applyFont="1" applyFill="1" applyAlignment="1">
      <alignment vertical="center"/>
    </xf>
    <xf numFmtId="0" fontId="7" fillId="3" borderId="0" xfId="5" applyFont="1" applyFill="1" applyAlignment="1">
      <alignment vertical="center"/>
    </xf>
    <xf numFmtId="0" fontId="8" fillId="3" borderId="0" xfId="5" applyFont="1" applyFill="1" applyAlignment="1">
      <alignment horizontal="center" vertical="center"/>
    </xf>
    <xf numFmtId="165" fontId="8" fillId="3" borderId="0" xfId="3" applyFont="1" applyFill="1" applyBorder="1" applyAlignment="1">
      <alignment horizontal="center" vertical="center"/>
    </xf>
    <xf numFmtId="165" fontId="9" fillId="3" borderId="0" xfId="3" applyFont="1" applyFill="1" applyBorder="1" applyAlignment="1">
      <alignment horizontal="centerContinuous" vertical="center"/>
    </xf>
    <xf numFmtId="0" fontId="7" fillId="3" borderId="0" xfId="5" applyFont="1" applyFill="1" applyBorder="1" applyAlignment="1">
      <alignment horizontal="centerContinuous" vertical="center"/>
    </xf>
    <xf numFmtId="0" fontId="7" fillId="3" borderId="0" xfId="5" applyFont="1" applyFill="1" applyAlignment="1">
      <alignment horizontal="center" vertical="center"/>
    </xf>
    <xf numFmtId="0" fontId="3" fillId="3" borderId="0" xfId="5" applyFont="1" applyFill="1" applyAlignment="1">
      <alignment vertical="center"/>
    </xf>
    <xf numFmtId="0" fontId="3" fillId="3" borderId="0" xfId="2" applyFont="1" applyFill="1" applyAlignment="1">
      <alignment vertical="center"/>
    </xf>
    <xf numFmtId="165" fontId="10" fillId="3" borderId="1" xfId="3" applyFont="1" applyFill="1" applyBorder="1" applyAlignment="1">
      <alignment horizontal="center" vertical="center"/>
    </xf>
    <xf numFmtId="0" fontId="10" fillId="3" borderId="1" xfId="5" applyFont="1" applyFill="1" applyBorder="1" applyAlignment="1">
      <alignment horizontal="centerContinuous" vertical="center"/>
    </xf>
    <xf numFmtId="165" fontId="2" fillId="3" borderId="0" xfId="4" applyFont="1" applyFill="1">
      <alignment vertical="center"/>
    </xf>
    <xf numFmtId="0" fontId="2" fillId="3" borderId="0" xfId="2" applyFill="1">
      <alignment vertical="center"/>
    </xf>
    <xf numFmtId="0" fontId="3" fillId="3" borderId="0" xfId="5" applyFont="1" applyFill="1" applyAlignment="1">
      <alignment horizontal="center" vertical="center"/>
    </xf>
    <xf numFmtId="0" fontId="7" fillId="3" borderId="0" xfId="5" applyFont="1" applyFill="1" applyAlignment="1">
      <alignment horizontal="centerContinuous" vertical="center"/>
    </xf>
    <xf numFmtId="0" fontId="3" fillId="3" borderId="0" xfId="5" applyFont="1" applyFill="1" applyAlignment="1">
      <alignment horizontal="centerContinuous" vertical="center"/>
    </xf>
    <xf numFmtId="0" fontId="11" fillId="3" borderId="0" xfId="2" applyFont="1" applyFill="1" applyAlignment="1">
      <alignment horizontal="left" vertical="center"/>
    </xf>
    <xf numFmtId="0" fontId="12" fillId="3" borderId="0" xfId="2" applyFont="1" applyFill="1" applyBorder="1" applyAlignment="1">
      <alignment horizontal="center" vertical="center"/>
    </xf>
    <xf numFmtId="38" fontId="12" fillId="3" borderId="0" xfId="2" applyNumberFormat="1" applyFont="1" applyFill="1" applyBorder="1" applyAlignment="1">
      <alignment vertical="center"/>
    </xf>
    <xf numFmtId="165" fontId="12" fillId="3" borderId="0" xfId="3" applyFont="1" applyFill="1" applyBorder="1" applyAlignment="1">
      <alignment horizontal="right" vertical="center"/>
    </xf>
    <xf numFmtId="165" fontId="11" fillId="3" borderId="0" xfId="3" applyFont="1" applyFill="1" applyBorder="1" applyAlignment="1">
      <alignment vertical="center"/>
    </xf>
    <xf numFmtId="0" fontId="12" fillId="3" borderId="0" xfId="2" applyFont="1" applyFill="1" applyAlignment="1">
      <alignment horizontal="right"/>
    </xf>
    <xf numFmtId="0" fontId="12" fillId="3" borderId="2" xfId="2" applyFont="1" applyFill="1" applyBorder="1" applyAlignment="1">
      <alignment horizontal="center" vertical="center"/>
    </xf>
    <xf numFmtId="165" fontId="12" fillId="3" borderId="2" xfId="3" applyFont="1" applyFill="1" applyBorder="1" applyAlignment="1">
      <alignment horizontal="center" vertical="center"/>
    </xf>
    <xf numFmtId="0" fontId="12" fillId="3" borderId="2" xfId="2" applyFont="1" applyFill="1" applyBorder="1" applyAlignment="1">
      <alignment horizontal="centerContinuous" vertical="center"/>
    </xf>
    <xf numFmtId="0" fontId="12" fillId="3" borderId="5" xfId="3" applyNumberFormat="1" applyFont="1" applyFill="1" applyBorder="1" applyAlignment="1">
      <alignment horizontal="center" vertical="center"/>
    </xf>
    <xf numFmtId="0" fontId="12" fillId="3" borderId="5" xfId="2" applyFont="1" applyFill="1" applyBorder="1" applyAlignment="1">
      <alignment horizontal="center" vertical="center"/>
    </xf>
    <xf numFmtId="0" fontId="12" fillId="3" borderId="1" xfId="3" applyNumberFormat="1" applyFont="1" applyFill="1" applyBorder="1" applyAlignment="1">
      <alignment horizontal="center" vertical="center"/>
    </xf>
    <xf numFmtId="0" fontId="12" fillId="3" borderId="1" xfId="2" applyFont="1" applyFill="1" applyBorder="1" applyAlignment="1">
      <alignment horizontal="center" vertical="center"/>
    </xf>
    <xf numFmtId="166" fontId="12" fillId="3" borderId="1" xfId="2" applyNumberFormat="1" applyFont="1" applyFill="1" applyBorder="1" applyAlignment="1">
      <alignment horizontal="center" vertical="center"/>
    </xf>
    <xf numFmtId="167" fontId="12" fillId="3" borderId="1" xfId="2" applyNumberFormat="1" applyFont="1" applyFill="1" applyBorder="1" applyAlignment="1">
      <alignment horizontal="center" vertical="center"/>
    </xf>
    <xf numFmtId="0" fontId="11" fillId="3" borderId="0" xfId="2" applyFont="1" applyFill="1">
      <alignment vertical="center"/>
    </xf>
    <xf numFmtId="168" fontId="12" fillId="3" borderId="9" xfId="2" applyNumberFormat="1" applyFont="1" applyFill="1" applyBorder="1" applyAlignment="1">
      <alignment horizontal="center" vertical="center"/>
    </xf>
    <xf numFmtId="0" fontId="12" fillId="3" borderId="9" xfId="2" applyFont="1" applyFill="1" applyBorder="1" applyAlignment="1">
      <alignment horizontal="center" vertical="center"/>
    </xf>
    <xf numFmtId="165" fontId="12" fillId="3" borderId="9" xfId="3" applyFont="1" applyFill="1" applyBorder="1" applyAlignment="1">
      <alignment horizontal="center" vertical="center"/>
    </xf>
    <xf numFmtId="0" fontId="12" fillId="3" borderId="9" xfId="2" applyFont="1" applyFill="1" applyBorder="1" applyAlignment="1">
      <alignment horizontal="centerContinuous" vertical="center"/>
    </xf>
    <xf numFmtId="0" fontId="12" fillId="3" borderId="3" xfId="2" applyFont="1" applyFill="1" applyBorder="1" applyAlignment="1">
      <alignment horizontal="center" vertical="center" shrinkToFit="1"/>
    </xf>
    <xf numFmtId="165" fontId="13" fillId="3" borderId="0" xfId="4" applyFont="1" applyFill="1">
      <alignment vertical="center"/>
    </xf>
    <xf numFmtId="165" fontId="14" fillId="3" borderId="0" xfId="2" applyNumberFormat="1" applyFont="1" applyFill="1">
      <alignment vertical="center"/>
    </xf>
    <xf numFmtId="0" fontId="12" fillId="3" borderId="1" xfId="2" applyFont="1" applyFill="1" applyBorder="1" applyAlignment="1">
      <alignment horizontal="center" vertical="center" shrinkToFit="1"/>
    </xf>
    <xf numFmtId="165" fontId="2" fillId="3" borderId="0" xfId="2" applyNumberFormat="1" applyFill="1">
      <alignment vertical="center"/>
    </xf>
    <xf numFmtId="0" fontId="12" fillId="3" borderId="11" xfId="2" applyFont="1" applyFill="1" applyBorder="1" applyAlignment="1">
      <alignment horizontal="center" vertical="center" shrinkToFit="1"/>
    </xf>
    <xf numFmtId="165" fontId="13" fillId="3" borderId="0" xfId="2" applyNumberFormat="1" applyFont="1" applyFill="1">
      <alignment vertical="center"/>
    </xf>
    <xf numFmtId="0" fontId="14" fillId="3" borderId="0" xfId="2" applyFont="1" applyFill="1">
      <alignment vertical="center"/>
    </xf>
    <xf numFmtId="169" fontId="12" fillId="3" borderId="1" xfId="2" applyNumberFormat="1" applyFont="1" applyFill="1" applyBorder="1" applyAlignment="1">
      <alignment horizontal="center" vertical="center"/>
    </xf>
    <xf numFmtId="42" fontId="12" fillId="3" borderId="0" xfId="6" applyFont="1" applyFill="1" applyBorder="1" applyAlignment="1">
      <alignment horizontal="center" vertical="center"/>
    </xf>
    <xf numFmtId="165" fontId="12" fillId="3" borderId="0" xfId="3" applyFont="1" applyFill="1" applyBorder="1" applyAlignment="1">
      <alignment vertical="center" shrinkToFit="1"/>
    </xf>
    <xf numFmtId="38" fontId="12" fillId="3" borderId="0" xfId="2" applyNumberFormat="1" applyFont="1" applyFill="1" applyBorder="1" applyAlignment="1">
      <alignment vertical="center" shrinkToFit="1"/>
    </xf>
    <xf numFmtId="38" fontId="12" fillId="3" borderId="1" xfId="2" applyNumberFormat="1" applyFont="1" applyFill="1" applyBorder="1" applyAlignment="1">
      <alignment horizontal="center" vertical="center"/>
    </xf>
    <xf numFmtId="165" fontId="12" fillId="3" borderId="8" xfId="3" applyFont="1" applyFill="1" applyBorder="1" applyAlignment="1">
      <alignment horizontal="center" vertical="center"/>
    </xf>
    <xf numFmtId="165" fontId="12" fillId="3" borderId="8" xfId="3" applyFont="1" applyFill="1" applyBorder="1" applyAlignment="1">
      <alignment horizontal="center" vertical="center" shrinkToFit="1"/>
    </xf>
    <xf numFmtId="0" fontId="16" fillId="3" borderId="15" xfId="7" applyFont="1" applyFill="1" applyBorder="1" applyAlignment="1">
      <alignment horizontal="center" vertical="center" shrinkToFit="1"/>
    </xf>
    <xf numFmtId="0" fontId="16" fillId="3" borderId="15" xfId="7" applyFont="1" applyFill="1" applyBorder="1" applyAlignment="1">
      <alignment horizontal="center" vertical="center"/>
    </xf>
    <xf numFmtId="165" fontId="12" fillId="3" borderId="11" xfId="3" applyFont="1" applyFill="1" applyBorder="1" applyAlignment="1">
      <alignment horizontal="right" vertical="center" shrinkToFit="1"/>
    </xf>
    <xf numFmtId="3" fontId="4" fillId="3" borderId="0" xfId="7" applyNumberFormat="1" applyFill="1" applyAlignment="1">
      <alignment vertical="center" wrapText="1"/>
    </xf>
    <xf numFmtId="171" fontId="12" fillId="3" borderId="4" xfId="3" applyNumberFormat="1" applyFont="1" applyFill="1" applyBorder="1" applyAlignment="1">
      <alignment vertical="center" shrinkToFit="1"/>
    </xf>
    <xf numFmtId="42" fontId="18" fillId="3" borderId="0" xfId="1" applyNumberFormat="1" applyFont="1" applyFill="1" applyAlignment="1">
      <alignment vertical="center" wrapText="1"/>
    </xf>
    <xf numFmtId="165" fontId="14" fillId="3" borderId="0" xfId="4" applyFont="1" applyFill="1">
      <alignment vertical="center"/>
    </xf>
    <xf numFmtId="171" fontId="12" fillId="3" borderId="11" xfId="3" applyNumberFormat="1" applyFont="1" applyFill="1" applyBorder="1" applyAlignment="1">
      <alignment vertical="center" shrinkToFit="1"/>
    </xf>
    <xf numFmtId="41" fontId="4" fillId="3" borderId="0" xfId="1" applyFont="1" applyFill="1" applyAlignment="1">
      <alignment vertical="center" wrapText="1"/>
    </xf>
    <xf numFmtId="41" fontId="18" fillId="3" borderId="0" xfId="1" applyFont="1" applyFill="1" applyAlignment="1">
      <alignment vertical="center" wrapText="1"/>
    </xf>
    <xf numFmtId="171" fontId="12" fillId="3" borderId="11" xfId="3" applyNumberFormat="1" applyFont="1" applyFill="1" applyBorder="1" applyAlignment="1">
      <alignment horizontal="right" vertical="center" shrinkToFit="1"/>
    </xf>
    <xf numFmtId="172" fontId="4" fillId="3" borderId="0" xfId="1" applyNumberFormat="1" applyFont="1" applyFill="1" applyAlignment="1">
      <alignment vertical="center" wrapText="1"/>
    </xf>
    <xf numFmtId="165" fontId="12" fillId="3" borderId="4" xfId="3" applyFont="1" applyFill="1" applyBorder="1" applyAlignment="1">
      <alignment horizontal="right" vertical="center" shrinkToFit="1"/>
    </xf>
    <xf numFmtId="170" fontId="12" fillId="3" borderId="1" xfId="2" applyNumberFormat="1" applyFont="1" applyFill="1" applyBorder="1" applyAlignment="1">
      <alignment horizontal="center" vertical="center"/>
    </xf>
    <xf numFmtId="171" fontId="12" fillId="3" borderId="8" xfId="4" applyNumberFormat="1" applyFont="1" applyFill="1" applyBorder="1" applyAlignment="1">
      <alignment vertical="center" shrinkToFit="1"/>
    </xf>
    <xf numFmtId="170" fontId="12" fillId="3" borderId="8" xfId="2" applyNumberFormat="1" applyFont="1" applyFill="1" applyBorder="1" applyAlignment="1">
      <alignment horizontal="center" vertical="center"/>
    </xf>
    <xf numFmtId="171" fontId="12" fillId="3" borderId="8" xfId="3" applyNumberFormat="1" applyFont="1" applyFill="1" applyBorder="1" applyAlignment="1">
      <alignment vertical="center"/>
    </xf>
    <xf numFmtId="171" fontId="12" fillId="3" borderId="8" xfId="4" applyNumberFormat="1" applyFont="1" applyFill="1" applyBorder="1" applyAlignment="1">
      <alignment vertical="center"/>
    </xf>
    <xf numFmtId="171" fontId="12" fillId="3" borderId="8" xfId="3" applyNumberFormat="1" applyFont="1" applyFill="1" applyBorder="1" applyAlignment="1">
      <alignment vertical="center" shrinkToFit="1"/>
    </xf>
    <xf numFmtId="171" fontId="12" fillId="3" borderId="0" xfId="3" applyNumberFormat="1" applyFont="1" applyFill="1" applyBorder="1" applyAlignment="1">
      <alignment vertical="center"/>
    </xf>
    <xf numFmtId="170" fontId="12" fillId="3" borderId="0" xfId="2" applyNumberFormat="1" applyFont="1" applyFill="1" applyBorder="1" applyAlignment="1">
      <alignment horizontal="center" vertical="center"/>
    </xf>
    <xf numFmtId="0" fontId="23" fillId="7" borderId="22" xfId="0" applyFont="1" applyFill="1" applyBorder="1"/>
    <xf numFmtId="0" fontId="23" fillId="7" borderId="0" xfId="0" applyFont="1" applyFill="1"/>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0" fillId="0" borderId="0" xfId="0"/>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0" fontId="41" fillId="3" borderId="0" xfId="2" applyFont="1" applyFill="1">
      <alignment vertical="center"/>
    </xf>
    <xf numFmtId="165" fontId="41" fillId="3" borderId="0" xfId="4" applyFont="1" applyFill="1">
      <alignment vertical="center"/>
    </xf>
    <xf numFmtId="0" fontId="41" fillId="0" borderId="0" xfId="2" applyFont="1">
      <alignment vertical="center"/>
    </xf>
    <xf numFmtId="0" fontId="41" fillId="0" borderId="32" xfId="2" applyFont="1" applyBorder="1">
      <alignment vertical="center"/>
    </xf>
    <xf numFmtId="174" fontId="41" fillId="0" borderId="32" xfId="2" applyNumberFormat="1" applyFont="1" applyBorder="1">
      <alignment vertical="center"/>
    </xf>
    <xf numFmtId="0" fontId="40" fillId="4" borderId="35" xfId="2" applyFont="1" applyFill="1" applyBorder="1">
      <alignment vertical="center"/>
    </xf>
    <xf numFmtId="0" fontId="40" fillId="4" borderId="40" xfId="2" applyFont="1" applyFill="1" applyBorder="1">
      <alignment vertical="center"/>
    </xf>
    <xf numFmtId="173" fontId="40" fillId="4" borderId="43" xfId="9" applyNumberFormat="1" applyFont="1" applyFill="1" applyBorder="1" applyAlignment="1">
      <alignment vertical="center"/>
    </xf>
    <xf numFmtId="0" fontId="40" fillId="4" borderId="38" xfId="2" applyFont="1" applyFill="1" applyBorder="1">
      <alignment vertical="center"/>
    </xf>
    <xf numFmtId="0" fontId="40" fillId="4" borderId="41" xfId="2" applyFont="1" applyFill="1" applyBorder="1">
      <alignment vertical="center"/>
    </xf>
    <xf numFmtId="173" fontId="40" fillId="4" borderId="38" xfId="9" applyNumberFormat="1" applyFont="1" applyFill="1" applyBorder="1" applyAlignment="1">
      <alignment vertical="center"/>
    </xf>
    <xf numFmtId="0" fontId="41" fillId="4" borderId="35" xfId="2" applyFont="1" applyFill="1" applyBorder="1">
      <alignment vertical="center"/>
    </xf>
    <xf numFmtId="173" fontId="41" fillId="4" borderId="35" xfId="9" applyNumberFormat="1" applyFont="1" applyFill="1" applyBorder="1" applyAlignment="1">
      <alignment vertical="center"/>
    </xf>
    <xf numFmtId="0" fontId="41" fillId="4" borderId="36" xfId="2" applyFont="1" applyFill="1" applyBorder="1">
      <alignment vertical="center"/>
    </xf>
    <xf numFmtId="0" fontId="41" fillId="4" borderId="38" xfId="2" applyFont="1" applyFill="1" applyBorder="1">
      <alignment vertical="center"/>
    </xf>
    <xf numFmtId="173" fontId="41" fillId="4" borderId="38" xfId="9" applyNumberFormat="1" applyFont="1" applyFill="1" applyBorder="1" applyAlignment="1">
      <alignment vertical="center"/>
    </xf>
    <xf numFmtId="0" fontId="41" fillId="4" borderId="39" xfId="2" applyFont="1" applyFill="1" applyBorder="1">
      <alignment vertical="center"/>
    </xf>
    <xf numFmtId="0" fontId="41" fillId="0" borderId="34" xfId="2" applyFont="1" applyBorder="1">
      <alignment vertical="center"/>
    </xf>
    <xf numFmtId="0" fontId="41" fillId="0" borderId="35" xfId="2" applyFont="1" applyBorder="1">
      <alignment vertical="center"/>
    </xf>
    <xf numFmtId="174" fontId="41" fillId="0" borderId="35" xfId="2" applyNumberFormat="1" applyFont="1" applyBorder="1">
      <alignment vertical="center"/>
    </xf>
    <xf numFmtId="3" fontId="41" fillId="0" borderId="35" xfId="2" applyNumberFormat="1" applyFont="1" applyBorder="1">
      <alignment vertical="center"/>
    </xf>
    <xf numFmtId="0" fontId="41" fillId="0" borderId="36" xfId="2" applyFont="1" applyBorder="1">
      <alignment vertical="center"/>
    </xf>
    <xf numFmtId="0" fontId="41" fillId="0" borderId="46" xfId="2" applyFont="1" applyBorder="1">
      <alignment vertical="center"/>
    </xf>
    <xf numFmtId="0" fontId="41" fillId="0" borderId="47" xfId="2" applyFont="1" applyBorder="1">
      <alignment vertical="center"/>
    </xf>
    <xf numFmtId="0" fontId="41" fillId="0" borderId="37" xfId="2" applyFont="1" applyBorder="1">
      <alignment vertical="center"/>
    </xf>
    <xf numFmtId="0" fontId="41" fillId="0" borderId="38" xfId="2" applyFont="1" applyBorder="1">
      <alignment vertical="center"/>
    </xf>
    <xf numFmtId="174" fontId="41" fillId="0" borderId="38" xfId="2" applyNumberFormat="1" applyFont="1" applyBorder="1">
      <alignment vertical="center"/>
    </xf>
    <xf numFmtId="0" fontId="41" fillId="0" borderId="39" xfId="2" applyFont="1" applyBorder="1">
      <alignment vertical="center"/>
    </xf>
    <xf numFmtId="0" fontId="40" fillId="0" borderId="48" xfId="2" applyFont="1" applyBorder="1" applyAlignment="1">
      <alignment horizontal="center" vertical="center"/>
    </xf>
    <xf numFmtId="0" fontId="40" fillId="0" borderId="42" xfId="2" applyFont="1" applyBorder="1" applyAlignment="1">
      <alignment horizontal="center" vertical="center"/>
    </xf>
    <xf numFmtId="0" fontId="40" fillId="0" borderId="49" xfId="2" applyFont="1" applyBorder="1" applyAlignment="1">
      <alignment horizontal="center" vertical="center"/>
    </xf>
    <xf numFmtId="0" fontId="42" fillId="3" borderId="0" xfId="2" applyFont="1" applyFill="1">
      <alignment vertical="center"/>
    </xf>
    <xf numFmtId="0" fontId="41" fillId="0" borderId="35" xfId="2" applyFont="1" applyFill="1" applyBorder="1">
      <alignment vertical="center"/>
    </xf>
    <xf numFmtId="4" fontId="22" fillId="7" borderId="32" xfId="0" applyNumberFormat="1" applyFont="1" applyFill="1" applyBorder="1" applyAlignment="1">
      <alignment horizontal="right" vertical="top" wrapText="1"/>
    </xf>
    <xf numFmtId="165" fontId="12" fillId="3" borderId="32" xfId="3" applyFont="1" applyFill="1" applyBorder="1" applyAlignment="1">
      <alignment horizontal="right" vertical="center" shrinkToFit="1"/>
    </xf>
    <xf numFmtId="43" fontId="2" fillId="3" borderId="0" xfId="4" applyNumberFormat="1" applyFont="1" applyFill="1">
      <alignment vertical="center"/>
    </xf>
    <xf numFmtId="0" fontId="7" fillId="3" borderId="0" xfId="5" applyFont="1" applyFill="1" applyAlignment="1">
      <alignment horizontal="center" vertical="center"/>
    </xf>
    <xf numFmtId="0" fontId="12" fillId="3" borderId="2" xfId="2" applyFont="1" applyFill="1" applyBorder="1" applyAlignment="1">
      <alignment horizontal="center" vertical="center"/>
    </xf>
    <xf numFmtId="173" fontId="12" fillId="0" borderId="5" xfId="9" applyNumberFormat="1" applyFont="1" applyBorder="1" applyAlignment="1">
      <alignment horizontal="right" vertical="center"/>
    </xf>
    <xf numFmtId="165" fontId="12" fillId="0" borderId="5" xfId="3" applyFont="1" applyFill="1" applyBorder="1" applyAlignment="1">
      <alignment horizontal="right" vertical="center"/>
    </xf>
    <xf numFmtId="165" fontId="12" fillId="0" borderId="5" xfId="3" applyFont="1" applyBorder="1" applyAlignment="1">
      <alignment horizontal="right" vertical="center"/>
    </xf>
    <xf numFmtId="165" fontId="12" fillId="0" borderId="1" xfId="3" applyFont="1" applyBorder="1" applyAlignment="1">
      <alignment horizontal="right" vertical="center"/>
    </xf>
    <xf numFmtId="165" fontId="12" fillId="0" borderId="1" xfId="3" applyFont="1" applyFill="1" applyBorder="1" applyAlignment="1">
      <alignment horizontal="right" vertical="center"/>
    </xf>
    <xf numFmtId="165" fontId="12" fillId="2" borderId="1" xfId="3" applyFont="1" applyFill="1" applyBorder="1" applyAlignment="1">
      <alignment horizontal="right" vertical="center"/>
    </xf>
    <xf numFmtId="165" fontId="12" fillId="0" borderId="5" xfId="3" applyFont="1" applyFill="1" applyBorder="1" applyAlignment="1">
      <alignment horizontal="right" vertical="center" shrinkToFit="1"/>
    </xf>
    <xf numFmtId="165" fontId="12" fillId="0" borderId="3" xfId="3" applyFont="1" applyFill="1" applyBorder="1" applyAlignment="1">
      <alignment horizontal="right" vertical="center" shrinkToFit="1"/>
    </xf>
    <xf numFmtId="165" fontId="12" fillId="0" borderId="3" xfId="3" applyFont="1" applyFill="1" applyBorder="1" applyAlignment="1">
      <alignment horizontal="right" vertical="center"/>
    </xf>
    <xf numFmtId="165" fontId="12" fillId="0" borderId="1" xfId="3" applyFont="1" applyFill="1" applyBorder="1" applyAlignment="1">
      <alignment horizontal="right" vertical="center" shrinkToFit="1"/>
    </xf>
    <xf numFmtId="165" fontId="12" fillId="0" borderId="10" xfId="3" applyFont="1" applyFill="1" applyBorder="1" applyAlignment="1">
      <alignment horizontal="right" vertical="center" shrinkToFit="1"/>
    </xf>
    <xf numFmtId="165" fontId="12" fillId="0" borderId="17" xfId="3" applyFont="1" applyFill="1" applyBorder="1" applyAlignment="1">
      <alignment horizontal="right" vertical="center" shrinkToFit="1"/>
    </xf>
    <xf numFmtId="165" fontId="12" fillId="0" borderId="18" xfId="3" applyNumberFormat="1" applyFont="1" applyFill="1" applyBorder="1" applyAlignment="1">
      <alignment horizontal="right" vertical="center" shrinkToFit="1"/>
    </xf>
    <xf numFmtId="171" fontId="17" fillId="0" borderId="7" xfId="6" applyNumberFormat="1" applyFont="1" applyBorder="1" applyAlignment="1">
      <alignment horizontal="right" vertical="center"/>
    </xf>
    <xf numFmtId="171" fontId="12" fillId="0" borderId="4" xfId="3" applyNumberFormat="1" applyFont="1" applyFill="1" applyBorder="1" applyAlignment="1">
      <alignment horizontal="right" vertical="center" shrinkToFit="1"/>
    </xf>
    <xf numFmtId="165" fontId="12" fillId="0" borderId="11" xfId="3" applyFont="1" applyFill="1" applyBorder="1" applyAlignment="1">
      <alignment horizontal="right" vertical="center" shrinkToFit="1"/>
    </xf>
    <xf numFmtId="171" fontId="12" fillId="0" borderId="11" xfId="3" applyNumberFormat="1" applyFont="1" applyFill="1" applyBorder="1" applyAlignment="1">
      <alignment horizontal="right" vertical="center" shrinkToFit="1"/>
    </xf>
    <xf numFmtId="171" fontId="12" fillId="0" borderId="19" xfId="3" applyNumberFormat="1" applyFont="1" applyFill="1" applyBorder="1" applyAlignment="1">
      <alignment horizontal="right" vertical="center" shrinkToFit="1"/>
    </xf>
    <xf numFmtId="171" fontId="12" fillId="0" borderId="3" xfId="3" applyNumberFormat="1" applyFont="1" applyFill="1" applyBorder="1" applyAlignment="1">
      <alignment horizontal="right" vertical="center" shrinkToFit="1"/>
    </xf>
    <xf numFmtId="171" fontId="12" fillId="3" borderId="4" xfId="3" applyNumberFormat="1" applyFont="1" applyFill="1" applyBorder="1" applyAlignment="1">
      <alignment horizontal="right" vertical="center" shrinkToFit="1"/>
    </xf>
    <xf numFmtId="171" fontId="12" fillId="0" borderId="8" xfId="4" applyNumberFormat="1" applyFont="1" applyFill="1" applyBorder="1" applyAlignment="1">
      <alignment horizontal="right" vertical="center" shrinkToFit="1"/>
    </xf>
    <xf numFmtId="171" fontId="12" fillId="0" borderId="8" xfId="3" applyNumberFormat="1" applyFont="1" applyBorder="1" applyAlignment="1">
      <alignment horizontal="right" vertical="center"/>
    </xf>
    <xf numFmtId="171" fontId="12" fillId="0" borderId="8" xfId="4" applyNumberFormat="1" applyFont="1" applyBorder="1" applyAlignment="1">
      <alignment horizontal="right" vertical="center"/>
    </xf>
    <xf numFmtId="171" fontId="12" fillId="2" borderId="8" xfId="3" applyNumberFormat="1" applyFont="1" applyFill="1" applyBorder="1" applyAlignment="1">
      <alignment horizontal="right" vertical="center" shrinkToFit="1"/>
    </xf>
    <xf numFmtId="165" fontId="12" fillId="3" borderId="5" xfId="3" applyFont="1" applyFill="1" applyBorder="1" applyAlignment="1">
      <alignment horizontal="right" vertical="center"/>
    </xf>
    <xf numFmtId="165" fontId="12" fillId="3" borderId="1" xfId="3" applyFont="1" applyFill="1" applyBorder="1" applyAlignment="1">
      <alignment horizontal="right" vertical="center"/>
    </xf>
    <xf numFmtId="165" fontId="12" fillId="3" borderId="5" xfId="3" applyFont="1" applyFill="1" applyBorder="1" applyAlignment="1">
      <alignment horizontal="right" vertical="center" shrinkToFit="1"/>
    </xf>
    <xf numFmtId="165" fontId="12" fillId="3" borderId="3" xfId="3" applyFont="1" applyFill="1" applyBorder="1" applyAlignment="1">
      <alignment horizontal="right" vertical="center" shrinkToFit="1"/>
    </xf>
    <xf numFmtId="165" fontId="12" fillId="3" borderId="1" xfId="3" applyFont="1" applyFill="1" applyBorder="1" applyAlignment="1">
      <alignment horizontal="right" vertical="center" shrinkToFit="1"/>
    </xf>
    <xf numFmtId="173" fontId="0" fillId="0" borderId="32" xfId="0" applyNumberFormat="1" applyBorder="1" applyAlignment="1">
      <alignment horizontal="right"/>
    </xf>
    <xf numFmtId="165" fontId="12" fillId="3" borderId="10" xfId="3" applyFont="1" applyFill="1" applyBorder="1" applyAlignment="1">
      <alignment horizontal="right" vertical="center" shrinkToFit="1"/>
    </xf>
    <xf numFmtId="165" fontId="12" fillId="3" borderId="17" xfId="3" applyFont="1" applyFill="1" applyBorder="1" applyAlignment="1">
      <alignment horizontal="right" vertical="center" shrinkToFit="1"/>
    </xf>
    <xf numFmtId="165" fontId="12" fillId="3" borderId="18" xfId="3" applyNumberFormat="1" applyFont="1" applyFill="1" applyBorder="1" applyAlignment="1">
      <alignment horizontal="right" vertical="center" shrinkToFit="1"/>
    </xf>
    <xf numFmtId="171" fontId="17" fillId="3" borderId="7" xfId="6" applyNumberFormat="1" applyFont="1" applyFill="1" applyBorder="1" applyAlignment="1">
      <alignment horizontal="right" vertical="center"/>
    </xf>
    <xf numFmtId="171" fontId="12" fillId="3" borderId="19" xfId="3" applyNumberFormat="1" applyFont="1" applyFill="1" applyBorder="1" applyAlignment="1">
      <alignment horizontal="right" vertical="center" shrinkToFit="1"/>
    </xf>
    <xf numFmtId="171" fontId="12" fillId="3" borderId="3" xfId="3" applyNumberFormat="1" applyFont="1" applyFill="1" applyBorder="1" applyAlignment="1">
      <alignment horizontal="right" vertical="center" shrinkToFit="1"/>
    </xf>
    <xf numFmtId="43" fontId="0" fillId="0" borderId="0" xfId="0" applyNumberFormat="1" applyAlignment="1">
      <alignment horizontal="right"/>
    </xf>
    <xf numFmtId="171" fontId="12" fillId="3" borderId="8" xfId="4" applyNumberFormat="1" applyFont="1" applyFill="1" applyBorder="1" applyAlignment="1">
      <alignment horizontal="right" vertical="center" shrinkToFit="1"/>
    </xf>
    <xf numFmtId="171" fontId="12" fillId="3" borderId="8" xfId="3" applyNumberFormat="1" applyFont="1" applyFill="1" applyBorder="1" applyAlignment="1">
      <alignment horizontal="right" vertical="center"/>
    </xf>
    <xf numFmtId="171" fontId="12" fillId="3" borderId="8" xfId="4" applyNumberFormat="1" applyFont="1" applyFill="1" applyBorder="1" applyAlignment="1">
      <alignment horizontal="right" vertical="center"/>
    </xf>
    <xf numFmtId="171" fontId="12" fillId="3" borderId="8" xfId="3" applyNumberFormat="1" applyFont="1" applyFill="1" applyBorder="1" applyAlignment="1">
      <alignment horizontal="right" vertical="center" shrinkToFit="1"/>
    </xf>
    <xf numFmtId="165" fontId="12" fillId="3" borderId="16" xfId="3" applyFont="1" applyFill="1" applyBorder="1" applyAlignment="1">
      <alignment horizontal="right" vertical="center"/>
    </xf>
    <xf numFmtId="165" fontId="12" fillId="3" borderId="4" xfId="3" applyFont="1" applyFill="1" applyBorder="1" applyAlignment="1">
      <alignment horizontal="right" vertical="center"/>
    </xf>
    <xf numFmtId="171" fontId="12" fillId="3" borderId="0" xfId="3" applyNumberFormat="1" applyFont="1" applyFill="1" applyBorder="1" applyAlignment="1">
      <alignment horizontal="right" vertical="center"/>
    </xf>
    <xf numFmtId="171" fontId="12" fillId="3" borderId="0" xfId="3" applyNumberFormat="1" applyFont="1" applyFill="1" applyBorder="1" applyAlignment="1">
      <alignment horizontal="right" vertical="center" shrinkToFit="1"/>
    </xf>
    <xf numFmtId="0" fontId="12" fillId="3" borderId="5" xfId="2" applyFont="1" applyFill="1" applyBorder="1" applyAlignment="1">
      <alignment horizontal="right" vertical="center"/>
    </xf>
    <xf numFmtId="166" fontId="12" fillId="3" borderId="1" xfId="2" applyNumberFormat="1" applyFont="1" applyFill="1" applyBorder="1" applyAlignment="1">
      <alignment horizontal="right" vertical="center"/>
    </xf>
    <xf numFmtId="167" fontId="12" fillId="3" borderId="1" xfId="2" applyNumberFormat="1" applyFont="1" applyFill="1" applyBorder="1" applyAlignment="1">
      <alignment horizontal="right" vertical="center"/>
    </xf>
    <xf numFmtId="0" fontId="12" fillId="3" borderId="1" xfId="2" applyFont="1" applyFill="1" applyBorder="1" applyAlignment="1">
      <alignment horizontal="right" vertical="center"/>
    </xf>
    <xf numFmtId="165" fontId="12" fillId="3" borderId="16" xfId="3" applyFont="1" applyFill="1" applyBorder="1" applyAlignment="1">
      <alignment horizontal="right" vertical="center" shrinkToFit="1"/>
    </xf>
    <xf numFmtId="165" fontId="12" fillId="3" borderId="50" xfId="3" applyFont="1" applyFill="1" applyBorder="1" applyAlignment="1">
      <alignment horizontal="right" vertical="center" shrinkToFit="1"/>
    </xf>
    <xf numFmtId="41" fontId="12" fillId="0" borderId="5" xfId="3" applyNumberFormat="1" applyFont="1" applyBorder="1" applyAlignment="1">
      <alignment horizontal="right" vertical="center"/>
    </xf>
    <xf numFmtId="171" fontId="12" fillId="0" borderId="8" xfId="3" applyNumberFormat="1" applyFont="1" applyFill="1" applyBorder="1" applyAlignment="1">
      <alignment horizontal="right" vertical="center" shrinkToFit="1"/>
    </xf>
    <xf numFmtId="165" fontId="12" fillId="0" borderId="32" xfId="3" applyFont="1" applyFill="1" applyBorder="1" applyAlignment="1">
      <alignment horizontal="right" vertical="center" shrinkToFit="1"/>
    </xf>
    <xf numFmtId="0" fontId="19" fillId="3" borderId="51" xfId="2" applyFont="1" applyFill="1" applyBorder="1" applyAlignment="1">
      <alignment horizontal="center" vertical="center"/>
    </xf>
    <xf numFmtId="0" fontId="19" fillId="3" borderId="32" xfId="2" applyFont="1" applyFill="1" applyBorder="1" applyAlignment="1">
      <alignment horizontal="center" vertical="center"/>
    </xf>
    <xf numFmtId="171" fontId="19" fillId="3" borderId="52" xfId="4" applyNumberFormat="1" applyFont="1" applyFill="1" applyBorder="1" applyAlignment="1">
      <alignment horizontal="center" vertical="center" shrinkToFit="1"/>
    </xf>
    <xf numFmtId="171" fontId="19" fillId="3" borderId="52" xfId="3" applyNumberFormat="1" applyFont="1" applyFill="1" applyBorder="1" applyAlignment="1">
      <alignment horizontal="center" vertical="center"/>
    </xf>
    <xf numFmtId="0" fontId="13" fillId="3" borderId="0" xfId="2" applyFont="1" applyFill="1">
      <alignment vertical="center"/>
    </xf>
    <xf numFmtId="171" fontId="13" fillId="3" borderId="0" xfId="4" applyNumberFormat="1" applyFont="1" applyFill="1">
      <alignment vertical="center"/>
    </xf>
    <xf numFmtId="0" fontId="19" fillId="4" borderId="51" xfId="2" applyFont="1" applyFill="1" applyBorder="1" applyAlignment="1">
      <alignment horizontal="center" vertical="center"/>
    </xf>
    <xf numFmtId="172" fontId="19" fillId="4" borderId="32" xfId="6" applyNumberFormat="1" applyFont="1" applyFill="1" applyBorder="1" applyAlignment="1">
      <alignment vertical="center"/>
    </xf>
    <xf numFmtId="165" fontId="12" fillId="0" borderId="32" xfId="3" applyNumberFormat="1" applyFont="1" applyFill="1" applyBorder="1" applyAlignment="1">
      <alignment horizontal="right" vertical="center" shrinkToFit="1"/>
    </xf>
    <xf numFmtId="171" fontId="12" fillId="0" borderId="52" xfId="4" applyNumberFormat="1" applyFont="1" applyFill="1" applyBorder="1" applyAlignment="1">
      <alignment horizontal="right" vertical="center" shrinkToFit="1"/>
    </xf>
    <xf numFmtId="0" fontId="0" fillId="0" borderId="0" xfId="0" applyFill="1"/>
    <xf numFmtId="0" fontId="12" fillId="3" borderId="33" xfId="2" applyFont="1" applyFill="1" applyBorder="1" applyAlignment="1">
      <alignment horizontal="center" vertical="center" shrinkToFit="1"/>
    </xf>
    <xf numFmtId="0" fontId="12" fillId="3" borderId="33" xfId="3" applyNumberFormat="1" applyFont="1" applyFill="1" applyBorder="1" applyAlignment="1">
      <alignment horizontal="center" vertical="center"/>
    </xf>
    <xf numFmtId="0" fontId="12" fillId="3" borderId="33" xfId="2" quotePrefix="1" applyFont="1" applyFill="1" applyBorder="1" applyAlignment="1">
      <alignment horizontal="center" vertical="center" shrinkToFit="1"/>
    </xf>
    <xf numFmtId="173" fontId="0" fillId="0" borderId="0" xfId="9" applyNumberFormat="1" applyFont="1"/>
    <xf numFmtId="0" fontId="0" fillId="0" borderId="0" xfId="0" applyAlignment="1">
      <alignment horizontal="center"/>
    </xf>
    <xf numFmtId="173" fontId="47" fillId="0" borderId="0" xfId="9" applyNumberFormat="1" applyFont="1"/>
    <xf numFmtId="0" fontId="0" fillId="0" borderId="54" xfId="0" applyBorder="1" applyAlignment="1">
      <alignment horizontal="center" vertical="center"/>
    </xf>
    <xf numFmtId="173" fontId="0" fillId="0" borderId="54" xfId="9" applyNumberFormat="1" applyFont="1" applyBorder="1" applyAlignment="1">
      <alignment horizontal="center" vertical="center"/>
    </xf>
    <xf numFmtId="173" fontId="0" fillId="0" borderId="55" xfId="9" applyNumberFormat="1" applyFont="1" applyFill="1" applyBorder="1" applyAlignment="1">
      <alignment horizontal="center" vertical="center"/>
    </xf>
    <xf numFmtId="0" fontId="21" fillId="0" borderId="11" xfId="0" applyFont="1" applyBorder="1" applyAlignment="1">
      <alignment horizontal="center"/>
    </xf>
    <xf numFmtId="0" fontId="21" fillId="0" borderId="11" xfId="0" applyFont="1" applyBorder="1"/>
    <xf numFmtId="173" fontId="21" fillId="0" borderId="11" xfId="9" applyNumberFormat="1" applyFont="1" applyBorder="1"/>
    <xf numFmtId="0" fontId="21" fillId="0" borderId="0" xfId="0" applyFont="1"/>
    <xf numFmtId="0" fontId="0" fillId="0" borderId="17" xfId="0" applyFont="1" applyBorder="1" applyAlignment="1">
      <alignment horizontal="center"/>
    </xf>
    <xf numFmtId="173" fontId="1" fillId="0" borderId="17" xfId="9" applyNumberFormat="1" applyFont="1" applyBorder="1"/>
    <xf numFmtId="0" fontId="21" fillId="3" borderId="0" xfId="0" applyFont="1" applyFill="1"/>
    <xf numFmtId="0" fontId="0" fillId="0" borderId="56" xfId="0" applyBorder="1" applyAlignment="1">
      <alignment horizontal="center"/>
    </xf>
    <xf numFmtId="0" fontId="0" fillId="0" borderId="56" xfId="0" applyBorder="1"/>
    <xf numFmtId="173" fontId="0" fillId="0" borderId="56" xfId="9" applyNumberFormat="1" applyFont="1" applyBorder="1"/>
    <xf numFmtId="0" fontId="0" fillId="0" borderId="0" xfId="0" applyFont="1"/>
    <xf numFmtId="173" fontId="0" fillId="0" borderId="0" xfId="0" applyNumberFormat="1"/>
    <xf numFmtId="0" fontId="21" fillId="0" borderId="56" xfId="0" applyFont="1" applyBorder="1" applyAlignment="1">
      <alignment horizontal="center"/>
    </xf>
    <xf numFmtId="173" fontId="21" fillId="0" borderId="56" xfId="9" applyNumberFormat="1" applyFont="1" applyBorder="1"/>
    <xf numFmtId="0" fontId="0" fillId="0" borderId="19" xfId="0" applyBorder="1" applyAlignment="1">
      <alignment horizontal="center"/>
    </xf>
    <xf numFmtId="0" fontId="21" fillId="0" borderId="19" xfId="0" applyFont="1" applyBorder="1" applyAlignment="1">
      <alignment horizontal="center"/>
    </xf>
    <xf numFmtId="173" fontId="0" fillId="0" borderId="19" xfId="9" applyNumberFormat="1" applyFont="1" applyBorder="1"/>
    <xf numFmtId="173" fontId="21" fillId="0" borderId="19" xfId="9" applyNumberFormat="1" applyFont="1" applyBorder="1"/>
    <xf numFmtId="0" fontId="12" fillId="3" borderId="3" xfId="3" applyNumberFormat="1" applyFont="1" applyFill="1" applyBorder="1" applyAlignment="1">
      <alignment horizontal="center" vertical="center"/>
    </xf>
    <xf numFmtId="0" fontId="12" fillId="0" borderId="33" xfId="2" applyFont="1" applyBorder="1" applyAlignment="1">
      <alignment horizontal="center" vertical="center" shrinkToFit="1"/>
    </xf>
    <xf numFmtId="165" fontId="12" fillId="2" borderId="32" xfId="3" applyFont="1" applyFill="1" applyBorder="1" applyAlignment="1">
      <alignment horizontal="right" vertical="center"/>
    </xf>
    <xf numFmtId="165" fontId="12" fillId="3" borderId="33" xfId="3" applyFont="1" applyFill="1" applyBorder="1" applyAlignment="1">
      <alignment horizontal="right" vertical="center" shrinkToFit="1"/>
    </xf>
    <xf numFmtId="0" fontId="12" fillId="3" borderId="32" xfId="2" applyFont="1" applyFill="1" applyBorder="1" applyAlignment="1">
      <alignment horizontal="center" vertical="center" shrinkToFit="1"/>
    </xf>
    <xf numFmtId="43" fontId="12" fillId="0" borderId="11" xfId="9" applyFont="1" applyBorder="1" applyAlignment="1">
      <alignment horizontal="right" vertical="center" shrinkToFit="1"/>
    </xf>
    <xf numFmtId="43" fontId="12" fillId="0" borderId="19" xfId="9" applyFont="1" applyBorder="1" applyAlignment="1">
      <alignment horizontal="right" vertical="center" shrinkToFit="1"/>
    </xf>
    <xf numFmtId="43" fontId="12" fillId="0" borderId="3" xfId="9" applyFont="1" applyBorder="1" applyAlignment="1">
      <alignment horizontal="right" vertical="center" shrinkToFit="1"/>
    </xf>
    <xf numFmtId="43" fontId="12" fillId="3" borderId="11" xfId="9" applyFont="1" applyFill="1" applyBorder="1" applyAlignment="1">
      <alignment horizontal="right" vertical="center" shrinkToFit="1"/>
    </xf>
    <xf numFmtId="43" fontId="12" fillId="3" borderId="4" xfId="9" applyFont="1" applyFill="1" applyBorder="1" applyAlignment="1">
      <alignment horizontal="right" vertical="center" shrinkToFit="1"/>
    </xf>
    <xf numFmtId="43" fontId="12" fillId="0" borderId="32" xfId="9" applyFont="1" applyFill="1" applyBorder="1" applyAlignment="1">
      <alignment horizontal="right" vertical="center" shrinkToFit="1"/>
    </xf>
    <xf numFmtId="43" fontId="12" fillId="0" borderId="52" xfId="9" applyFont="1" applyFill="1" applyBorder="1" applyAlignment="1">
      <alignment horizontal="right" vertical="center" shrinkToFit="1"/>
    </xf>
    <xf numFmtId="43" fontId="0" fillId="0" borderId="0" xfId="9" applyFont="1" applyAlignment="1">
      <alignment horizontal="right"/>
    </xf>
    <xf numFmtId="43" fontId="12" fillId="3" borderId="8" xfId="9" applyFont="1" applyFill="1" applyBorder="1" applyAlignment="1">
      <alignment horizontal="right" vertical="center"/>
    </xf>
    <xf numFmtId="43" fontId="12" fillId="3" borderId="8" xfId="9" applyFont="1" applyFill="1" applyBorder="1" applyAlignment="1">
      <alignment vertical="center"/>
    </xf>
    <xf numFmtId="0" fontId="0" fillId="0" borderId="63" xfId="0" applyBorder="1"/>
    <xf numFmtId="0" fontId="0" fillId="0" borderId="64" xfId="0" applyBorder="1"/>
    <xf numFmtId="0" fontId="49" fillId="39" borderId="21" xfId="0" applyFont="1" applyFill="1" applyBorder="1" applyAlignment="1">
      <alignment horizontal="center" vertical="center" wrapText="1"/>
    </xf>
    <xf numFmtId="49" fontId="50" fillId="0" borderId="21" xfId="0" applyNumberFormat="1" applyFont="1" applyBorder="1" applyAlignment="1">
      <alignment wrapText="1"/>
    </xf>
    <xf numFmtId="49" fontId="49" fillId="0" borderId="21" xfId="0" applyNumberFormat="1" applyFont="1" applyBorder="1" applyAlignment="1">
      <alignment wrapText="1"/>
    </xf>
    <xf numFmtId="42" fontId="19" fillId="3" borderId="32" xfId="6" applyFont="1" applyFill="1" applyBorder="1" applyAlignment="1">
      <alignment horizontal="center" vertical="center"/>
    </xf>
    <xf numFmtId="0" fontId="19" fillId="3" borderId="13" xfId="2" applyFont="1" applyFill="1" applyBorder="1" applyAlignment="1">
      <alignment horizontal="center" vertical="center"/>
    </xf>
    <xf numFmtId="44" fontId="19" fillId="3" borderId="52" xfId="6" applyNumberFormat="1" applyFont="1" applyFill="1" applyBorder="1" applyAlignment="1">
      <alignment horizontal="center" vertical="center"/>
    </xf>
    <xf numFmtId="14" fontId="51" fillId="0" borderId="32" xfId="0" applyNumberFormat="1" applyFont="1" applyBorder="1" applyAlignment="1">
      <alignment horizontal="center" vertical="center" wrapText="1"/>
    </xf>
    <xf numFmtId="173" fontId="41" fillId="0" borderId="0" xfId="2" applyNumberFormat="1" applyFont="1">
      <alignment vertical="center"/>
    </xf>
    <xf numFmtId="43" fontId="41" fillId="0" borderId="0" xfId="2" applyNumberFormat="1" applyFont="1">
      <alignment vertical="center"/>
    </xf>
    <xf numFmtId="171" fontId="19" fillId="3" borderId="52" xfId="4" applyNumberFormat="1" applyFont="1" applyFill="1" applyBorder="1" applyAlignment="1">
      <alignment horizontal="center" vertical="center"/>
    </xf>
    <xf numFmtId="0" fontId="12" fillId="3" borderId="50" xfId="2" applyFont="1" applyFill="1" applyBorder="1" applyAlignment="1">
      <alignment horizontal="center" vertical="center" shrinkToFit="1"/>
    </xf>
    <xf numFmtId="0" fontId="12" fillId="3" borderId="53" xfId="2" applyFont="1" applyFill="1" applyBorder="1" applyAlignment="1">
      <alignment horizontal="center" vertical="center" shrinkToFit="1"/>
    </xf>
    <xf numFmtId="0" fontId="52" fillId="3" borderId="0" xfId="2" applyFont="1" applyFill="1">
      <alignment vertical="center"/>
    </xf>
    <xf numFmtId="3" fontId="0" fillId="0" borderId="65" xfId="0" applyNumberFormat="1" applyBorder="1" applyAlignment="1">
      <alignment horizontal="right" vertical="center"/>
    </xf>
    <xf numFmtId="165" fontId="12" fillId="3" borderId="10" xfId="3" quotePrefix="1" applyFont="1" applyFill="1" applyBorder="1" applyAlignment="1">
      <alignment horizontal="right" vertical="center" shrinkToFit="1"/>
    </xf>
    <xf numFmtId="3" fontId="0" fillId="0" borderId="0" xfId="0" applyNumberFormat="1" applyBorder="1" applyAlignment="1">
      <alignment horizontal="right" vertical="center"/>
    </xf>
    <xf numFmtId="165" fontId="12" fillId="3" borderId="32" xfId="3" applyFont="1" applyFill="1" applyBorder="1" applyAlignment="1">
      <alignment horizontal="right" vertical="center"/>
    </xf>
    <xf numFmtId="169" fontId="12" fillId="3" borderId="32" xfId="2" applyNumberFormat="1" applyFont="1" applyFill="1" applyBorder="1" applyAlignment="1">
      <alignment horizontal="center" vertical="center"/>
    </xf>
    <xf numFmtId="0" fontId="12" fillId="3" borderId="32" xfId="3" applyNumberFormat="1" applyFont="1" applyFill="1" applyBorder="1" applyAlignment="1">
      <alignment horizontal="center" vertical="center"/>
    </xf>
    <xf numFmtId="0" fontId="12" fillId="3" borderId="32" xfId="2" quotePrefix="1" applyFont="1" applyFill="1" applyBorder="1" applyAlignment="1">
      <alignment horizontal="center" vertical="center" shrinkToFit="1"/>
    </xf>
    <xf numFmtId="0" fontId="12" fillId="3" borderId="50" xfId="3" applyNumberFormat="1" applyFont="1" applyFill="1" applyBorder="1" applyAlignment="1">
      <alignment horizontal="center" vertical="center"/>
    </xf>
    <xf numFmtId="0" fontId="12" fillId="3" borderId="50" xfId="2" quotePrefix="1" applyFont="1" applyFill="1" applyBorder="1" applyAlignment="1">
      <alignment horizontal="center" vertical="center" shrinkToFit="1"/>
    </xf>
    <xf numFmtId="41" fontId="12" fillId="3" borderId="0" xfId="6" applyNumberFormat="1" applyFont="1" applyFill="1" applyBorder="1" applyAlignment="1">
      <alignment horizontal="center" vertical="center"/>
    </xf>
    <xf numFmtId="44" fontId="13" fillId="3" borderId="0" xfId="2" applyNumberFormat="1" applyFont="1" applyFill="1">
      <alignment vertical="center"/>
    </xf>
    <xf numFmtId="0" fontId="41" fillId="0" borderId="66" xfId="2" applyFont="1" applyBorder="1">
      <alignment vertical="center"/>
    </xf>
    <xf numFmtId="3" fontId="41" fillId="0" borderId="0" xfId="2" applyNumberFormat="1" applyFont="1">
      <alignment vertical="center"/>
    </xf>
    <xf numFmtId="0" fontId="41" fillId="0" borderId="69" xfId="2" applyFont="1" applyBorder="1">
      <alignment vertical="center"/>
    </xf>
    <xf numFmtId="0" fontId="40" fillId="4" borderId="36" xfId="2" applyFont="1" applyFill="1" applyBorder="1">
      <alignment vertical="center"/>
    </xf>
    <xf numFmtId="0" fontId="40" fillId="4" borderId="69" xfId="2" applyFont="1" applyFill="1" applyBorder="1">
      <alignment vertical="center"/>
    </xf>
    <xf numFmtId="0" fontId="41" fillId="0" borderId="71" xfId="2" applyFont="1" applyBorder="1">
      <alignment vertical="center"/>
    </xf>
    <xf numFmtId="4" fontId="41" fillId="0" borderId="0" xfId="2" applyNumberFormat="1" applyFont="1">
      <alignment vertical="center"/>
    </xf>
    <xf numFmtId="174" fontId="41" fillId="0" borderId="32" xfId="2" applyNumberFormat="1" applyFont="1" applyFill="1" applyBorder="1">
      <alignment vertical="center"/>
    </xf>
    <xf numFmtId="0" fontId="41" fillId="0" borderId="32" xfId="2" applyFont="1" applyFill="1" applyBorder="1">
      <alignment vertical="center"/>
    </xf>
    <xf numFmtId="173" fontId="41" fillId="0" borderId="32" xfId="9" applyNumberFormat="1" applyFont="1" applyFill="1" applyBorder="1" applyAlignment="1">
      <alignment vertical="center"/>
    </xf>
    <xf numFmtId="0" fontId="41" fillId="0" borderId="70" xfId="2" applyFont="1" applyFill="1" applyBorder="1">
      <alignment vertical="center"/>
    </xf>
    <xf numFmtId="0" fontId="41" fillId="0" borderId="72" xfId="2" applyFont="1" applyBorder="1">
      <alignment vertical="center"/>
    </xf>
    <xf numFmtId="173" fontId="40" fillId="4" borderId="35" xfId="9" applyNumberFormat="1" applyFont="1" applyFill="1" applyBorder="1" applyAlignment="1">
      <alignment vertical="center"/>
    </xf>
    <xf numFmtId="164" fontId="41" fillId="0" borderId="0" xfId="2" applyNumberFormat="1" applyFont="1">
      <alignment vertical="center"/>
    </xf>
    <xf numFmtId="43" fontId="40" fillId="4" borderId="38" xfId="9" applyNumberFormat="1" applyFont="1" applyFill="1" applyBorder="1" applyAlignment="1">
      <alignment vertical="center"/>
    </xf>
    <xf numFmtId="3" fontId="22" fillId="7" borderId="32" xfId="0" applyNumberFormat="1" applyFont="1" applyFill="1" applyBorder="1" applyAlignment="1">
      <alignment horizontal="right" vertical="top" wrapText="1"/>
    </xf>
    <xf numFmtId="0" fontId="40" fillId="4" borderId="35" xfId="2" applyFont="1" applyFill="1" applyBorder="1" applyAlignment="1">
      <alignment horizontal="center" vertical="center"/>
    </xf>
    <xf numFmtId="43" fontId="54" fillId="3" borderId="4" xfId="9" applyFont="1" applyFill="1" applyBorder="1" applyAlignment="1">
      <alignment horizontal="right" vertical="center" shrinkToFit="1"/>
    </xf>
    <xf numFmtId="171" fontId="19" fillId="3" borderId="52" xfId="4" applyNumberFormat="1" applyFont="1" applyFill="1" applyBorder="1" applyAlignment="1">
      <alignment horizontal="center" vertical="center"/>
    </xf>
    <xf numFmtId="4" fontId="0" fillId="3" borderId="19" xfId="0" applyNumberFormat="1" applyFill="1" applyBorder="1" applyAlignment="1">
      <alignment horizontal="right" vertical="center"/>
    </xf>
    <xf numFmtId="3" fontId="2" fillId="3" borderId="0" xfId="2" applyNumberFormat="1" applyFill="1">
      <alignment vertical="center"/>
    </xf>
    <xf numFmtId="43" fontId="41" fillId="0" borderId="0" xfId="9" applyFont="1" applyAlignment="1">
      <alignment vertical="center"/>
    </xf>
    <xf numFmtId="171" fontId="19" fillId="3" borderId="52" xfId="4" applyNumberFormat="1" applyFont="1" applyFill="1" applyBorder="1" applyAlignment="1">
      <alignment horizontal="center" vertical="center"/>
    </xf>
    <xf numFmtId="174" fontId="41" fillId="3" borderId="35" xfId="2" applyNumberFormat="1" applyFont="1" applyFill="1" applyBorder="1">
      <alignment vertical="center"/>
    </xf>
    <xf numFmtId="0" fontId="41" fillId="3" borderId="35" xfId="2" applyFont="1" applyFill="1" applyBorder="1">
      <alignment vertical="center"/>
    </xf>
    <xf numFmtId="3" fontId="41" fillId="3" borderId="35" xfId="2" applyNumberFormat="1" applyFont="1" applyFill="1" applyBorder="1">
      <alignment vertical="center"/>
    </xf>
    <xf numFmtId="0" fontId="41" fillId="3" borderId="36" xfId="2" applyFont="1" applyFill="1" applyBorder="1">
      <alignment vertical="center"/>
    </xf>
    <xf numFmtId="174" fontId="41" fillId="3" borderId="50" xfId="2" applyNumberFormat="1" applyFont="1" applyFill="1" applyBorder="1">
      <alignment vertical="center"/>
    </xf>
    <xf numFmtId="0" fontId="41" fillId="3" borderId="50" xfId="2" applyFont="1" applyFill="1" applyBorder="1">
      <alignment vertical="center"/>
    </xf>
    <xf numFmtId="174" fontId="41" fillId="3" borderId="32" xfId="2" applyNumberFormat="1" applyFont="1" applyFill="1" applyBorder="1">
      <alignment vertical="center"/>
    </xf>
    <xf numFmtId="0" fontId="41" fillId="3" borderId="32" xfId="2" applyFont="1" applyFill="1" applyBorder="1">
      <alignment vertical="center"/>
    </xf>
    <xf numFmtId="0" fontId="41" fillId="3" borderId="70" xfId="2" applyFont="1" applyFill="1" applyBorder="1">
      <alignment vertical="center"/>
    </xf>
    <xf numFmtId="0" fontId="41" fillId="3" borderId="32" xfId="2" applyFont="1" applyFill="1" applyBorder="1" applyAlignment="1">
      <alignment horizontal="center" vertical="center"/>
    </xf>
    <xf numFmtId="173" fontId="41" fillId="3" borderId="32" xfId="9" applyNumberFormat="1" applyFont="1" applyFill="1" applyBorder="1" applyAlignment="1">
      <alignment vertical="center"/>
    </xf>
    <xf numFmtId="0" fontId="41" fillId="3" borderId="54" xfId="2" applyFont="1" applyFill="1" applyBorder="1">
      <alignment vertical="center"/>
    </xf>
    <xf numFmtId="0" fontId="41" fillId="3" borderId="47" xfId="2" applyFont="1" applyFill="1" applyBorder="1">
      <alignment vertical="center"/>
    </xf>
    <xf numFmtId="43" fontId="41" fillId="3" borderId="32" xfId="9" applyFont="1" applyFill="1" applyBorder="1" applyAlignment="1">
      <alignment vertical="center"/>
    </xf>
    <xf numFmtId="0" fontId="41" fillId="3" borderId="38" xfId="2" applyFont="1" applyFill="1" applyBorder="1">
      <alignment vertical="center"/>
    </xf>
    <xf numFmtId="174" fontId="41" fillId="3" borderId="38" xfId="2" applyNumberFormat="1" applyFont="1" applyFill="1" applyBorder="1">
      <alignment vertical="center"/>
    </xf>
    <xf numFmtId="0" fontId="41" fillId="3" borderId="39" xfId="2" applyFont="1" applyFill="1" applyBorder="1">
      <alignment vertical="center"/>
    </xf>
    <xf numFmtId="0" fontId="40" fillId="4" borderId="68" xfId="2" applyFont="1" applyFill="1" applyBorder="1">
      <alignment vertical="center"/>
    </xf>
    <xf numFmtId="4" fontId="0" fillId="3" borderId="65" xfId="0" applyNumberFormat="1" applyFill="1" applyBorder="1" applyAlignment="1">
      <alignment horizontal="right" vertical="center"/>
    </xf>
    <xf numFmtId="0" fontId="0" fillId="3" borderId="65" xfId="0" applyFill="1" applyBorder="1" applyAlignment="1">
      <alignment horizontal="left" vertical="center"/>
    </xf>
    <xf numFmtId="3" fontId="0" fillId="3" borderId="65" xfId="0" applyNumberFormat="1" applyFill="1" applyBorder="1" applyAlignment="1">
      <alignment horizontal="right" vertical="center"/>
    </xf>
    <xf numFmtId="2" fontId="41" fillId="3" borderId="32" xfId="2" applyNumberFormat="1" applyFont="1" applyFill="1" applyBorder="1">
      <alignment vertical="center"/>
    </xf>
    <xf numFmtId="4" fontId="41" fillId="3" borderId="32" xfId="2" applyNumberFormat="1" applyFont="1" applyFill="1" applyBorder="1">
      <alignment vertical="center"/>
    </xf>
    <xf numFmtId="174" fontId="41" fillId="3" borderId="68" xfId="2" applyNumberFormat="1" applyFont="1" applyFill="1" applyBorder="1">
      <alignment vertical="center"/>
    </xf>
    <xf numFmtId="43" fontId="41" fillId="4" borderId="38" xfId="9" applyNumberFormat="1" applyFont="1" applyFill="1" applyBorder="1" applyAlignment="1">
      <alignment vertical="center"/>
    </xf>
    <xf numFmtId="0" fontId="50" fillId="0" borderId="21" xfId="0" applyFont="1" applyBorder="1" applyAlignment="1">
      <alignment wrapText="1"/>
    </xf>
    <xf numFmtId="0" fontId="49" fillId="0" borderId="21" xfId="0" applyFont="1" applyBorder="1" applyAlignment="1">
      <alignment wrapText="1"/>
    </xf>
    <xf numFmtId="0" fontId="40" fillId="0" borderId="43" xfId="2" applyFont="1" applyBorder="1" applyAlignment="1">
      <alignment horizontal="center" vertical="center"/>
    </xf>
    <xf numFmtId="0" fontId="56" fillId="0" borderId="0" xfId="2" applyFont="1">
      <alignment vertical="center"/>
    </xf>
    <xf numFmtId="4" fontId="12" fillId="3" borderId="4" xfId="9" applyNumberFormat="1" applyFont="1" applyFill="1" applyBorder="1" applyAlignment="1">
      <alignment horizontal="right" vertical="center" shrinkToFit="1"/>
    </xf>
    <xf numFmtId="4" fontId="12" fillId="0" borderId="19" xfId="9" applyNumberFormat="1" applyFont="1" applyBorder="1" applyAlignment="1">
      <alignment horizontal="right" vertical="center" shrinkToFit="1"/>
    </xf>
    <xf numFmtId="0" fontId="41" fillId="0" borderId="34" xfId="2" applyFont="1" applyFill="1" applyBorder="1">
      <alignment vertical="center"/>
    </xf>
    <xf numFmtId="0" fontId="41" fillId="0" borderId="0" xfId="2" applyFont="1" applyFill="1">
      <alignment vertical="center"/>
    </xf>
    <xf numFmtId="0" fontId="41" fillId="0" borderId="46" xfId="2" applyFont="1" applyFill="1" applyBorder="1">
      <alignment vertical="center"/>
    </xf>
    <xf numFmtId="174" fontId="41" fillId="0" borderId="50" xfId="2" applyNumberFormat="1" applyFont="1" applyFill="1" applyBorder="1">
      <alignment vertical="center"/>
    </xf>
    <xf numFmtId="165" fontId="41" fillId="0" borderId="0" xfId="4" applyFont="1" applyFill="1">
      <alignment vertical="center"/>
    </xf>
    <xf numFmtId="4" fontId="41" fillId="0" borderId="0" xfId="2" applyNumberFormat="1" applyFont="1" applyFill="1">
      <alignment vertical="center"/>
    </xf>
    <xf numFmtId="0" fontId="41" fillId="0" borderId="35" xfId="2" applyFont="1" applyFill="1" applyBorder="1" applyAlignment="1">
      <alignment horizontal="center" vertical="center"/>
    </xf>
    <xf numFmtId="0" fontId="41" fillId="0" borderId="43" xfId="2" applyFont="1" applyFill="1" applyBorder="1" applyAlignment="1">
      <alignment vertical="center"/>
    </xf>
    <xf numFmtId="0" fontId="41" fillId="0" borderId="50" xfId="2" applyFont="1" applyFill="1" applyBorder="1" applyAlignment="1">
      <alignment vertical="center"/>
    </xf>
    <xf numFmtId="0" fontId="41" fillId="0" borderId="32" xfId="2" applyFont="1" applyFill="1" applyBorder="1" applyAlignment="1">
      <alignment horizontal="center" vertical="center"/>
    </xf>
    <xf numFmtId="174" fontId="41" fillId="0" borderId="73" xfId="2" applyNumberFormat="1" applyFont="1" applyFill="1" applyBorder="1" applyAlignment="1">
      <alignment vertical="center"/>
    </xf>
    <xf numFmtId="43" fontId="41" fillId="0" borderId="50" xfId="9" applyFont="1" applyFill="1" applyBorder="1" applyAlignment="1">
      <alignment vertical="center"/>
    </xf>
    <xf numFmtId="43" fontId="41" fillId="0" borderId="38" xfId="9" applyFont="1" applyBorder="1" applyAlignment="1">
      <alignment vertical="center"/>
    </xf>
    <xf numFmtId="43" fontId="41" fillId="0" borderId="32" xfId="9" applyFont="1" applyBorder="1" applyAlignment="1">
      <alignment vertical="center"/>
    </xf>
    <xf numFmtId="0" fontId="41" fillId="0" borderId="73" xfId="2" applyFont="1" applyFill="1" applyBorder="1" applyAlignment="1">
      <alignment vertical="center"/>
    </xf>
    <xf numFmtId="43" fontId="41" fillId="0" borderId="73" xfId="9" applyFont="1" applyFill="1" applyBorder="1" applyAlignment="1">
      <alignment horizontal="right" vertical="center"/>
    </xf>
    <xf numFmtId="0" fontId="40" fillId="4" borderId="74" xfId="2" applyFont="1" applyFill="1" applyBorder="1">
      <alignment vertical="center"/>
    </xf>
    <xf numFmtId="0" fontId="40" fillId="4" borderId="75" xfId="2" applyFont="1" applyFill="1" applyBorder="1">
      <alignment vertical="center"/>
    </xf>
    <xf numFmtId="173" fontId="40" fillId="4" borderId="68" xfId="9" applyNumberFormat="1" applyFont="1" applyFill="1" applyBorder="1" applyAlignment="1">
      <alignment vertical="center"/>
    </xf>
    <xf numFmtId="0" fontId="41" fillId="4" borderId="50" xfId="2" applyFont="1" applyFill="1" applyBorder="1">
      <alignment vertical="center"/>
    </xf>
    <xf numFmtId="0" fontId="40" fillId="4" borderId="6" xfId="2" applyFont="1" applyFill="1" applyBorder="1">
      <alignment vertical="center"/>
    </xf>
    <xf numFmtId="173" fontId="41" fillId="4" borderId="50" xfId="9" applyNumberFormat="1" applyFont="1" applyFill="1" applyBorder="1" applyAlignment="1">
      <alignment vertical="center"/>
    </xf>
    <xf numFmtId="0" fontId="41" fillId="4" borderId="67" xfId="2" applyFont="1" applyFill="1" applyBorder="1">
      <alignment vertical="center"/>
    </xf>
    <xf numFmtId="0" fontId="41" fillId="0" borderId="73" xfId="2" applyFont="1" applyBorder="1">
      <alignment vertical="center"/>
    </xf>
    <xf numFmtId="43" fontId="41" fillId="0" borderId="73" xfId="9" applyFont="1" applyBorder="1" applyAlignment="1">
      <alignment vertical="center"/>
    </xf>
    <xf numFmtId="173" fontId="40" fillId="4" borderId="50" xfId="9" applyNumberFormat="1" applyFont="1" applyFill="1" applyBorder="1" applyAlignment="1">
      <alignment vertical="center"/>
    </xf>
    <xf numFmtId="174" fontId="41" fillId="0" borderId="77" xfId="2" applyNumberFormat="1" applyFont="1" applyFill="1" applyBorder="1" applyAlignment="1">
      <alignment vertical="center"/>
    </xf>
    <xf numFmtId="0" fontId="41" fillId="0" borderId="77" xfId="2" applyFont="1" applyFill="1" applyBorder="1" applyAlignment="1">
      <alignment horizontal="center" vertical="center"/>
    </xf>
    <xf numFmtId="43" fontId="41" fillId="0" borderId="77" xfId="9" applyFont="1" applyFill="1" applyBorder="1" applyAlignment="1">
      <alignment vertical="center"/>
    </xf>
    <xf numFmtId="0" fontId="40" fillId="4" borderId="76" xfId="2" applyFont="1" applyFill="1" applyBorder="1">
      <alignment vertical="center"/>
    </xf>
    <xf numFmtId="173" fontId="40" fillId="4" borderId="76" xfId="9" applyNumberFormat="1" applyFont="1" applyFill="1" applyBorder="1" applyAlignment="1">
      <alignment vertical="center"/>
    </xf>
    <xf numFmtId="0" fontId="40" fillId="4" borderId="78" xfId="2" applyFont="1" applyFill="1" applyBorder="1">
      <alignment vertical="center"/>
    </xf>
    <xf numFmtId="0" fontId="40" fillId="4" borderId="79" xfId="2" applyFont="1" applyFill="1" applyBorder="1">
      <alignment vertical="center"/>
    </xf>
    <xf numFmtId="173" fontId="40" fillId="4" borderId="78" xfId="9" applyNumberFormat="1" applyFont="1" applyFill="1" applyBorder="1" applyAlignment="1">
      <alignment vertical="center"/>
    </xf>
    <xf numFmtId="0" fontId="41" fillId="0" borderId="80" xfId="2" applyFont="1" applyBorder="1">
      <alignment vertical="center"/>
    </xf>
    <xf numFmtId="0" fontId="41" fillId="0" borderId="81" xfId="2" applyFont="1" applyBorder="1">
      <alignment vertical="center"/>
    </xf>
    <xf numFmtId="174" fontId="41" fillId="0" borderId="82" xfId="2" applyNumberFormat="1" applyFont="1" applyFill="1" applyBorder="1" applyAlignment="1">
      <alignment vertical="center"/>
    </xf>
    <xf numFmtId="0" fontId="41" fillId="0" borderId="77" xfId="2" applyFont="1" applyFill="1" applyBorder="1" applyAlignment="1">
      <alignment vertical="center"/>
    </xf>
    <xf numFmtId="0" fontId="41" fillId="0" borderId="82" xfId="2" applyFont="1" applyFill="1" applyBorder="1" applyAlignment="1">
      <alignment vertical="center"/>
    </xf>
    <xf numFmtId="0" fontId="41" fillId="0" borderId="77" xfId="2" applyFont="1" applyBorder="1">
      <alignment vertical="center"/>
    </xf>
    <xf numFmtId="14" fontId="41" fillId="0" borderId="77" xfId="2" applyNumberFormat="1" applyFont="1" applyBorder="1">
      <alignment vertical="center"/>
    </xf>
    <xf numFmtId="0" fontId="41" fillId="0" borderId="82" xfId="2" applyFont="1" applyBorder="1">
      <alignment vertical="center"/>
    </xf>
    <xf numFmtId="0" fontId="41" fillId="0" borderId="83" xfId="2" applyFont="1" applyBorder="1">
      <alignment vertical="center"/>
    </xf>
    <xf numFmtId="0" fontId="41" fillId="0" borderId="78" xfId="2" applyFont="1" applyBorder="1">
      <alignment vertical="center"/>
    </xf>
    <xf numFmtId="0" fontId="41" fillId="0" borderId="84" xfId="2" applyFont="1" applyBorder="1">
      <alignment vertical="center"/>
    </xf>
    <xf numFmtId="43" fontId="41" fillId="0" borderId="77" xfId="9" applyFont="1" applyBorder="1" applyAlignment="1">
      <alignment vertical="center"/>
    </xf>
    <xf numFmtId="43" fontId="41" fillId="0" borderId="78" xfId="9" applyFont="1" applyBorder="1" applyAlignment="1">
      <alignment vertical="center"/>
    </xf>
    <xf numFmtId="0" fontId="41" fillId="3" borderId="86" xfId="2" applyFont="1" applyFill="1" applyBorder="1" applyAlignment="1">
      <alignment vertical="center"/>
    </xf>
    <xf numFmtId="174" fontId="41" fillId="3" borderId="86" xfId="2" applyNumberFormat="1" applyFont="1" applyFill="1" applyBorder="1">
      <alignment vertical="center"/>
    </xf>
    <xf numFmtId="0" fontId="41" fillId="3" borderId="86" xfId="2" applyFont="1" applyFill="1" applyBorder="1">
      <alignment vertical="center"/>
    </xf>
    <xf numFmtId="3" fontId="41" fillId="3" borderId="86" xfId="2" applyNumberFormat="1" applyFont="1" applyFill="1" applyBorder="1">
      <alignment vertical="center"/>
    </xf>
    <xf numFmtId="0" fontId="41" fillId="3" borderId="50" xfId="2" applyFont="1" applyFill="1" applyBorder="1" applyAlignment="1">
      <alignment horizontal="center" vertical="center"/>
    </xf>
    <xf numFmtId="174" fontId="41" fillId="0" borderId="86" xfId="2" applyNumberFormat="1" applyFont="1" applyBorder="1">
      <alignment vertical="center"/>
    </xf>
    <xf numFmtId="173" fontId="41" fillId="3" borderId="86" xfId="9" applyNumberFormat="1" applyFont="1" applyFill="1" applyBorder="1" applyAlignment="1">
      <alignment vertical="center"/>
    </xf>
    <xf numFmtId="174" fontId="41" fillId="3" borderId="77" xfId="2" applyNumberFormat="1" applyFont="1" applyFill="1" applyBorder="1">
      <alignment vertical="center"/>
    </xf>
    <xf numFmtId="0" fontId="41" fillId="3" borderId="77" xfId="2" applyFont="1" applyFill="1" applyBorder="1">
      <alignment vertical="center"/>
    </xf>
    <xf numFmtId="173" fontId="41" fillId="3" borderId="77" xfId="9" applyNumberFormat="1" applyFont="1" applyFill="1" applyBorder="1" applyAlignment="1">
      <alignment vertical="center"/>
    </xf>
    <xf numFmtId="0" fontId="41" fillId="3" borderId="82" xfId="2" applyFont="1" applyFill="1" applyBorder="1">
      <alignment vertical="center"/>
    </xf>
    <xf numFmtId="174" fontId="41" fillId="0" borderId="35" xfId="2" applyNumberFormat="1" applyFont="1" applyFill="1" applyBorder="1">
      <alignment vertical="center"/>
    </xf>
    <xf numFmtId="43" fontId="41" fillId="0" borderId="35" xfId="9" applyFont="1" applyFill="1" applyBorder="1" applyAlignment="1">
      <alignment vertical="center"/>
    </xf>
    <xf numFmtId="0" fontId="41" fillId="0" borderId="47" xfId="2" applyFont="1" applyFill="1" applyBorder="1">
      <alignment vertical="center"/>
    </xf>
    <xf numFmtId="43" fontId="41" fillId="0" borderId="32" xfId="9" applyFont="1" applyFill="1" applyBorder="1" applyAlignment="1">
      <alignment vertical="center"/>
    </xf>
    <xf numFmtId="0" fontId="41" fillId="0" borderId="38" xfId="2" applyFont="1" applyFill="1" applyBorder="1">
      <alignment vertical="center"/>
    </xf>
    <xf numFmtId="174" fontId="41" fillId="0" borderId="38" xfId="2" applyNumberFormat="1" applyFont="1" applyFill="1" applyBorder="1">
      <alignment vertical="center"/>
    </xf>
    <xf numFmtId="0" fontId="41" fillId="0" borderId="39" xfId="2" applyFont="1" applyFill="1" applyBorder="1">
      <alignment vertical="center"/>
    </xf>
    <xf numFmtId="0" fontId="41" fillId="0" borderId="36" xfId="2" applyFont="1" applyFill="1" applyBorder="1">
      <alignment vertical="center"/>
    </xf>
    <xf numFmtId="4" fontId="41" fillId="0" borderId="35" xfId="2" applyNumberFormat="1" applyFont="1" applyFill="1" applyBorder="1">
      <alignment vertical="center"/>
    </xf>
    <xf numFmtId="3" fontId="41" fillId="0" borderId="35" xfId="2" applyNumberFormat="1" applyFont="1" applyFill="1" applyBorder="1">
      <alignment vertical="center"/>
    </xf>
    <xf numFmtId="0" fontId="41" fillId="0" borderId="50" xfId="2" applyFont="1" applyFill="1" applyBorder="1">
      <alignment vertical="center"/>
    </xf>
    <xf numFmtId="3" fontId="41" fillId="0" borderId="50" xfId="2" applyNumberFormat="1" applyFont="1" applyFill="1" applyBorder="1">
      <alignment vertical="center"/>
    </xf>
    <xf numFmtId="0" fontId="41" fillId="0" borderId="67" xfId="2" applyFont="1" applyFill="1" applyBorder="1">
      <alignment vertical="center"/>
    </xf>
    <xf numFmtId="174" fontId="41" fillId="0" borderId="77" xfId="2" applyNumberFormat="1" applyFont="1" applyFill="1" applyBorder="1">
      <alignment vertical="center"/>
    </xf>
    <xf numFmtId="3" fontId="41" fillId="0" borderId="32" xfId="2" applyNumberFormat="1" applyFont="1" applyFill="1" applyBorder="1">
      <alignment vertical="center"/>
    </xf>
    <xf numFmtId="0" fontId="41" fillId="0" borderId="43" xfId="2" applyFont="1" applyFill="1" applyBorder="1">
      <alignment vertical="center"/>
    </xf>
    <xf numFmtId="0" fontId="41" fillId="0" borderId="54" xfId="2" applyFont="1" applyFill="1" applyBorder="1">
      <alignment vertical="center"/>
    </xf>
    <xf numFmtId="174" fontId="41" fillId="0" borderId="3" xfId="2" applyNumberFormat="1" applyFont="1" applyFill="1" applyBorder="1">
      <alignment vertical="center"/>
    </xf>
    <xf numFmtId="0" fontId="41" fillId="0" borderId="3" xfId="2" applyFont="1" applyFill="1" applyBorder="1">
      <alignment vertical="center"/>
    </xf>
    <xf numFmtId="173" fontId="41" fillId="0" borderId="3" xfId="9" applyNumberFormat="1" applyFont="1" applyFill="1" applyBorder="1" applyAlignment="1">
      <alignment vertical="center"/>
    </xf>
    <xf numFmtId="0" fontId="50" fillId="0" borderId="85" xfId="0" applyFont="1" applyFill="1" applyBorder="1" applyAlignment="1">
      <alignment horizontal="left" vertical="center"/>
    </xf>
    <xf numFmtId="0" fontId="41" fillId="0" borderId="86" xfId="2" applyFont="1" applyFill="1" applyBorder="1">
      <alignment vertical="center"/>
    </xf>
    <xf numFmtId="174" fontId="41" fillId="0" borderId="86" xfId="2" applyNumberFormat="1" applyFont="1" applyFill="1" applyBorder="1">
      <alignment vertical="center"/>
    </xf>
    <xf numFmtId="3" fontId="41" fillId="0" borderId="86" xfId="2" applyNumberFormat="1" applyFont="1" applyFill="1" applyBorder="1">
      <alignment vertical="center"/>
    </xf>
    <xf numFmtId="0" fontId="41" fillId="0" borderId="86" xfId="2" applyFont="1" applyFill="1" applyBorder="1" applyAlignment="1">
      <alignment vertical="center"/>
    </xf>
    <xf numFmtId="0" fontId="55" fillId="0" borderId="65" xfId="0" applyFont="1" applyFill="1" applyBorder="1" applyAlignment="1">
      <alignment horizontal="left" vertical="center"/>
    </xf>
    <xf numFmtId="174" fontId="41" fillId="0" borderId="68" xfId="2" applyNumberFormat="1" applyFont="1" applyFill="1" applyBorder="1">
      <alignment vertical="center"/>
    </xf>
    <xf numFmtId="3" fontId="44" fillId="0" borderId="65" xfId="0" applyNumberFormat="1" applyFont="1" applyFill="1" applyBorder="1" applyAlignment="1">
      <alignment horizontal="right" vertical="center"/>
    </xf>
    <xf numFmtId="0" fontId="44" fillId="0" borderId="65" xfId="0" applyFont="1" applyFill="1" applyBorder="1" applyAlignment="1">
      <alignment horizontal="left" vertical="center"/>
    </xf>
    <xf numFmtId="0" fontId="41" fillId="0" borderId="77" xfId="2" applyFont="1" applyFill="1" applyBorder="1">
      <alignment vertical="center"/>
    </xf>
    <xf numFmtId="0" fontId="41" fillId="0" borderId="82" xfId="2" applyFont="1" applyFill="1" applyBorder="1">
      <alignment vertical="center"/>
    </xf>
    <xf numFmtId="173" fontId="40" fillId="4" borderId="74" xfId="9" applyNumberFormat="1" applyFont="1" applyFill="1" applyBorder="1" applyAlignment="1">
      <alignment vertical="center"/>
    </xf>
    <xf numFmtId="174" fontId="41" fillId="0" borderId="86" xfId="2" applyNumberFormat="1" applyFont="1" applyFill="1" applyBorder="1" applyAlignment="1">
      <alignment vertical="center"/>
    </xf>
    <xf numFmtId="3" fontId="41" fillId="0" borderId="50" xfId="2" applyNumberFormat="1" applyFont="1" applyFill="1" applyBorder="1" applyAlignment="1">
      <alignment horizontal="right" vertical="center"/>
    </xf>
    <xf numFmtId="0" fontId="41" fillId="0" borderId="50" xfId="2" applyFont="1" applyBorder="1" applyAlignment="1">
      <alignment vertical="center"/>
    </xf>
    <xf numFmtId="14" fontId="41" fillId="0" borderId="86" xfId="2" applyNumberFormat="1" applyFont="1" applyFill="1" applyBorder="1" applyAlignment="1">
      <alignment vertical="center"/>
    </xf>
    <xf numFmtId="3" fontId="41" fillId="0" borderId="86" xfId="2" applyNumberFormat="1" applyFont="1" applyFill="1" applyBorder="1" applyAlignment="1">
      <alignment horizontal="right" vertical="center" indent="1"/>
    </xf>
    <xf numFmtId="0" fontId="41" fillId="0" borderId="86" xfId="2" applyFont="1" applyFill="1" applyBorder="1" applyAlignment="1">
      <alignment horizontal="center" vertical="center"/>
    </xf>
    <xf numFmtId="0" fontId="0" fillId="0" borderId="65" xfId="0" applyFill="1" applyBorder="1" applyAlignment="1">
      <alignment horizontal="left" vertical="center"/>
    </xf>
    <xf numFmtId="0" fontId="41" fillId="0" borderId="68" xfId="2" applyFont="1" applyFill="1" applyBorder="1">
      <alignment vertical="center"/>
    </xf>
    <xf numFmtId="43" fontId="41" fillId="0" borderId="68" xfId="9" applyFont="1" applyFill="1" applyBorder="1" applyAlignment="1">
      <alignment vertical="center"/>
    </xf>
    <xf numFmtId="0" fontId="41" fillId="0" borderId="88" xfId="2" applyFont="1" applyFill="1" applyBorder="1">
      <alignment vertical="center"/>
    </xf>
    <xf numFmtId="4" fontId="41" fillId="0" borderId="68" xfId="9" applyNumberFormat="1" applyFont="1" applyFill="1" applyBorder="1" applyAlignment="1">
      <alignment vertical="center"/>
    </xf>
    <xf numFmtId="0" fontId="41" fillId="0" borderId="35" xfId="2" applyFont="1" applyFill="1" applyBorder="1" applyAlignment="1">
      <alignment horizontal="left" vertical="center"/>
    </xf>
    <xf numFmtId="43" fontId="41" fillId="0" borderId="35" xfId="9" applyFont="1" applyFill="1" applyBorder="1" applyAlignment="1">
      <alignment horizontal="right" vertical="center"/>
    </xf>
    <xf numFmtId="0" fontId="41" fillId="0" borderId="73" xfId="2" applyFont="1" applyFill="1" applyBorder="1" applyAlignment="1">
      <alignment horizontal="left" vertical="center"/>
    </xf>
    <xf numFmtId="0" fontId="41" fillId="0" borderId="81" xfId="2" applyFont="1" applyFill="1" applyBorder="1">
      <alignment vertical="center"/>
    </xf>
    <xf numFmtId="173" fontId="41" fillId="0" borderId="77" xfId="9" applyNumberFormat="1" applyFont="1" applyFill="1" applyBorder="1" applyAlignment="1">
      <alignment vertical="center"/>
    </xf>
    <xf numFmtId="0" fontId="41" fillId="0" borderId="50" xfId="2" applyFont="1" applyFill="1" applyBorder="1" applyAlignment="1">
      <alignment horizontal="center" vertical="center"/>
    </xf>
    <xf numFmtId="43" fontId="41" fillId="0" borderId="86" xfId="9" applyFont="1" applyFill="1" applyBorder="1" applyAlignment="1">
      <alignment vertical="center"/>
    </xf>
    <xf numFmtId="0" fontId="41" fillId="0" borderId="86" xfId="2" applyFont="1" applyBorder="1">
      <alignment vertical="center"/>
    </xf>
    <xf numFmtId="165" fontId="41" fillId="0" borderId="0" xfId="2" applyNumberFormat="1" applyFont="1">
      <alignment vertical="center"/>
    </xf>
    <xf numFmtId="14" fontId="41" fillId="3" borderId="35" xfId="2" applyNumberFormat="1" applyFont="1" applyFill="1" applyBorder="1" applyAlignment="1">
      <alignment horizontal="center" vertical="center"/>
    </xf>
    <xf numFmtId="3" fontId="41" fillId="0" borderId="77" xfId="2" applyNumberFormat="1" applyFont="1" applyFill="1" applyBorder="1">
      <alignment vertical="center"/>
    </xf>
    <xf numFmtId="43" fontId="41" fillId="3" borderId="86" xfId="9" applyFont="1" applyFill="1" applyBorder="1" applyAlignment="1">
      <alignment vertical="center"/>
    </xf>
    <xf numFmtId="0" fontId="41" fillId="0" borderId="90" xfId="2" applyFont="1" applyBorder="1">
      <alignment vertical="center"/>
    </xf>
    <xf numFmtId="0" fontId="41" fillId="0" borderId="89" xfId="2" applyFont="1" applyFill="1" applyBorder="1" applyAlignment="1">
      <alignment vertical="center"/>
    </xf>
    <xf numFmtId="3" fontId="44" fillId="0" borderId="92" xfId="0" applyNumberFormat="1" applyFont="1" applyFill="1" applyBorder="1" applyAlignment="1">
      <alignment horizontal="right" vertical="center"/>
    </xf>
    <xf numFmtId="0" fontId="44" fillId="0" borderId="92" xfId="0" applyFont="1" applyFill="1" applyBorder="1" applyAlignment="1">
      <alignment horizontal="left" vertical="center"/>
    </xf>
    <xf numFmtId="0" fontId="41" fillId="0" borderId="86" xfId="2" applyFont="1" applyBorder="1" applyAlignment="1">
      <alignment vertical="center"/>
    </xf>
    <xf numFmtId="14" fontId="41" fillId="0" borderId="86" xfId="2" applyNumberFormat="1" applyFont="1" applyFill="1" applyBorder="1">
      <alignment vertical="center"/>
    </xf>
    <xf numFmtId="0" fontId="41" fillId="0" borderId="89" xfId="2" applyFont="1" applyBorder="1">
      <alignment vertical="center"/>
    </xf>
    <xf numFmtId="174" fontId="41" fillId="0" borderId="89" xfId="2" applyNumberFormat="1" applyFont="1" applyBorder="1">
      <alignment vertical="center"/>
    </xf>
    <xf numFmtId="0" fontId="41" fillId="0" borderId="89" xfId="2" applyFont="1" applyFill="1" applyBorder="1">
      <alignment vertical="center"/>
    </xf>
    <xf numFmtId="3" fontId="41" fillId="0" borderId="89" xfId="2" applyNumberFormat="1" applyFont="1" applyBorder="1">
      <alignment vertical="center"/>
    </xf>
    <xf numFmtId="0" fontId="41" fillId="0" borderId="91" xfId="2" applyFont="1" applyBorder="1">
      <alignment vertical="center"/>
    </xf>
    <xf numFmtId="174" fontId="41" fillId="0" borderId="76" xfId="2" applyNumberFormat="1" applyFont="1" applyFill="1" applyBorder="1">
      <alignment vertical="center"/>
    </xf>
    <xf numFmtId="0" fontId="41" fillId="0" borderId="76" xfId="2" applyFont="1" applyFill="1" applyBorder="1">
      <alignment vertical="center"/>
    </xf>
    <xf numFmtId="43" fontId="41" fillId="0" borderId="76" xfId="9" applyFont="1" applyFill="1" applyBorder="1" applyAlignment="1">
      <alignment vertical="center"/>
    </xf>
    <xf numFmtId="0" fontId="41" fillId="0" borderId="87" xfId="2" applyFont="1" applyFill="1" applyBorder="1">
      <alignment vertical="center"/>
    </xf>
    <xf numFmtId="173" fontId="41" fillId="0" borderId="86" xfId="9" applyNumberFormat="1" applyFont="1" applyFill="1" applyBorder="1" applyAlignment="1">
      <alignment vertical="center"/>
    </xf>
    <xf numFmtId="174" fontId="41" fillId="0" borderId="43" xfId="2" applyNumberFormat="1" applyFont="1" applyFill="1" applyBorder="1" applyAlignment="1">
      <alignment vertical="center"/>
    </xf>
    <xf numFmtId="174" fontId="41" fillId="0" borderId="43" xfId="2" applyNumberFormat="1" applyFont="1" applyFill="1" applyBorder="1">
      <alignment vertical="center"/>
    </xf>
    <xf numFmtId="4" fontId="41" fillId="0" borderId="35" xfId="9" applyNumberFormat="1" applyFont="1" applyFill="1" applyBorder="1" applyAlignment="1">
      <alignment vertical="center"/>
    </xf>
    <xf numFmtId="4" fontId="41" fillId="0" borderId="32" xfId="9" applyNumberFormat="1" applyFont="1" applyFill="1" applyBorder="1" applyAlignment="1">
      <alignment vertical="center"/>
    </xf>
    <xf numFmtId="0" fontId="41" fillId="0" borderId="76" xfId="2" applyFont="1" applyFill="1" applyBorder="1" applyAlignment="1">
      <alignment vertical="center"/>
    </xf>
    <xf numFmtId="173" fontId="41" fillId="0" borderId="35" xfId="9" applyNumberFormat="1" applyFont="1" applyFill="1" applyBorder="1" applyAlignment="1">
      <alignment vertical="center"/>
    </xf>
    <xf numFmtId="0" fontId="41" fillId="0" borderId="73" xfId="2" applyFont="1" applyFill="1" applyBorder="1">
      <alignment vertical="center"/>
    </xf>
    <xf numFmtId="174" fontId="41" fillId="0" borderId="89" xfId="2" applyNumberFormat="1" applyFont="1" applyFill="1" applyBorder="1">
      <alignment vertical="center"/>
    </xf>
    <xf numFmtId="3" fontId="41" fillId="0" borderId="89" xfId="2" applyNumberFormat="1" applyFont="1" applyFill="1" applyBorder="1">
      <alignment vertical="center"/>
    </xf>
    <xf numFmtId="0" fontId="41" fillId="0" borderId="91" xfId="2" applyFont="1" applyFill="1" applyBorder="1">
      <alignment vertical="center"/>
    </xf>
    <xf numFmtId="0" fontId="41" fillId="0" borderId="38" xfId="2" applyFont="1" applyFill="1" applyBorder="1" applyAlignment="1">
      <alignment horizontal="center" vertical="center"/>
    </xf>
    <xf numFmtId="43" fontId="41" fillId="0" borderId="38" xfId="9" applyFont="1" applyFill="1" applyBorder="1" applyAlignment="1">
      <alignment vertical="center"/>
    </xf>
    <xf numFmtId="14" fontId="41" fillId="0" borderId="43" xfId="2" applyNumberFormat="1" applyFont="1" applyFill="1" applyBorder="1">
      <alignment vertical="center"/>
    </xf>
    <xf numFmtId="4" fontId="56" fillId="0" borderId="89" xfId="2" applyNumberFormat="1" applyFont="1" applyFill="1" applyBorder="1">
      <alignment vertical="center"/>
    </xf>
    <xf numFmtId="4" fontId="56" fillId="0" borderId="50" xfId="2" applyNumberFormat="1" applyFont="1" applyFill="1" applyBorder="1">
      <alignment vertical="center"/>
    </xf>
    <xf numFmtId="0" fontId="41" fillId="0" borderId="96" xfId="2" applyFont="1" applyBorder="1">
      <alignment vertical="center"/>
    </xf>
    <xf numFmtId="0" fontId="41" fillId="0" borderId="98" xfId="2" applyFont="1" applyBorder="1">
      <alignment vertical="center"/>
    </xf>
    <xf numFmtId="43" fontId="41" fillId="0" borderId="89" xfId="9" applyFont="1" applyFill="1" applyBorder="1" applyAlignment="1">
      <alignment vertical="center"/>
    </xf>
    <xf numFmtId="174" fontId="41" fillId="3" borderId="89" xfId="2" applyNumberFormat="1" applyFont="1" applyFill="1" applyBorder="1">
      <alignment vertical="center"/>
    </xf>
    <xf numFmtId="0" fontId="41" fillId="3" borderId="89" xfId="2" applyFont="1" applyFill="1" applyBorder="1">
      <alignment vertical="center"/>
    </xf>
    <xf numFmtId="3" fontId="41" fillId="3" borderId="89" xfId="2" applyNumberFormat="1" applyFont="1" applyFill="1" applyBorder="1">
      <alignment vertical="center"/>
    </xf>
    <xf numFmtId="0" fontId="41" fillId="3" borderId="97" xfId="2" applyFont="1" applyFill="1" applyBorder="1">
      <alignment vertical="center"/>
    </xf>
    <xf numFmtId="0" fontId="41" fillId="0" borderId="3" xfId="2" applyFont="1" applyFill="1" applyBorder="1" applyAlignment="1">
      <alignment horizontal="center" vertical="center"/>
    </xf>
    <xf numFmtId="4" fontId="55" fillId="3" borderId="65" xfId="0" applyNumberFormat="1" applyFont="1" applyFill="1" applyBorder="1" applyAlignment="1">
      <alignment horizontal="right" vertical="center"/>
    </xf>
    <xf numFmtId="165" fontId="12" fillId="0" borderId="2" xfId="3" applyFont="1" applyFill="1" applyBorder="1" applyAlignment="1">
      <alignment horizontal="right" vertical="center" shrinkToFit="1"/>
    </xf>
    <xf numFmtId="165" fontId="12" fillId="0" borderId="33" xfId="3" applyFont="1" applyFill="1" applyBorder="1" applyAlignment="1">
      <alignment horizontal="right" vertical="center" shrinkToFit="1"/>
    </xf>
    <xf numFmtId="174" fontId="41" fillId="0" borderId="93" xfId="2" applyNumberFormat="1" applyFont="1" applyFill="1" applyBorder="1">
      <alignment vertical="center"/>
    </xf>
    <xf numFmtId="43" fontId="41" fillId="0" borderId="35" xfId="9" applyFont="1" applyFill="1" applyBorder="1" applyAlignment="1">
      <alignment horizontal="center" vertical="center"/>
    </xf>
    <xf numFmtId="0" fontId="41" fillId="0" borderId="47" xfId="2" applyFont="1" applyFill="1" applyBorder="1" applyAlignment="1">
      <alignment horizontal="left" vertical="center"/>
    </xf>
    <xf numFmtId="173" fontId="0" fillId="0" borderId="32" xfId="0" applyNumberFormat="1" applyFill="1" applyBorder="1" applyAlignment="1">
      <alignment horizontal="right"/>
    </xf>
    <xf numFmtId="4" fontId="22" fillId="0" borderId="32" xfId="0" applyNumberFormat="1" applyFont="1" applyFill="1" applyBorder="1" applyAlignment="1">
      <alignment horizontal="right" vertical="top" wrapText="1"/>
    </xf>
    <xf numFmtId="43" fontId="12" fillId="0" borderId="3" xfId="9" applyFont="1" applyFill="1" applyBorder="1" applyAlignment="1">
      <alignment horizontal="right" vertical="center" shrinkToFit="1"/>
    </xf>
    <xf numFmtId="43" fontId="12" fillId="0" borderId="11" xfId="9" applyFont="1" applyFill="1" applyBorder="1" applyAlignment="1">
      <alignment horizontal="right" vertical="center" shrinkToFit="1"/>
    </xf>
    <xf numFmtId="43" fontId="12" fillId="0" borderId="19" xfId="9" applyFont="1" applyFill="1" applyBorder="1" applyAlignment="1">
      <alignment horizontal="right" vertical="center" shrinkToFit="1"/>
    </xf>
    <xf numFmtId="43" fontId="0" fillId="0" borderId="0" xfId="9" applyFont="1" applyFill="1" applyAlignment="1">
      <alignment horizontal="right"/>
    </xf>
    <xf numFmtId="43" fontId="12" fillId="0" borderId="4" xfId="9" applyFont="1" applyFill="1" applyBorder="1" applyAlignment="1">
      <alignment horizontal="right" vertical="center" shrinkToFit="1"/>
    </xf>
    <xf numFmtId="174" fontId="41" fillId="0" borderId="76" xfId="2" applyNumberFormat="1" applyFont="1" applyFill="1" applyBorder="1" applyAlignment="1">
      <alignment vertical="center"/>
    </xf>
    <xf numFmtId="43" fontId="41" fillId="0" borderId="73" xfId="9" applyFont="1" applyFill="1" applyBorder="1" applyAlignment="1">
      <alignment vertical="center"/>
    </xf>
    <xf numFmtId="174" fontId="41" fillId="0" borderId="74" xfId="2" applyNumberFormat="1" applyFont="1" applyFill="1" applyBorder="1">
      <alignment vertical="center"/>
    </xf>
    <xf numFmtId="174" fontId="41" fillId="0" borderId="74" xfId="2" applyNumberFormat="1" applyFont="1" applyFill="1" applyBorder="1" applyAlignment="1">
      <alignment vertical="center"/>
    </xf>
    <xf numFmtId="43" fontId="41" fillId="0" borderId="74" xfId="9" applyFont="1" applyFill="1" applyBorder="1" applyAlignment="1">
      <alignment vertical="center"/>
    </xf>
    <xf numFmtId="174" fontId="41" fillId="0" borderId="94" xfId="2" applyNumberFormat="1" applyFont="1" applyFill="1" applyBorder="1" applyAlignment="1">
      <alignment vertical="center"/>
    </xf>
    <xf numFmtId="173" fontId="41" fillId="0" borderId="76" xfId="9" applyNumberFormat="1" applyFont="1" applyFill="1" applyBorder="1" applyAlignment="1">
      <alignment vertical="center"/>
    </xf>
    <xf numFmtId="4" fontId="41" fillId="0" borderId="50" xfId="2" applyNumberFormat="1" applyFont="1" applyFill="1" applyBorder="1">
      <alignment vertical="center"/>
    </xf>
    <xf numFmtId="0" fontId="41" fillId="0" borderId="93" xfId="2" applyFont="1" applyFill="1" applyBorder="1">
      <alignment vertical="center"/>
    </xf>
    <xf numFmtId="173" fontId="41" fillId="0" borderId="50" xfId="9" applyNumberFormat="1" applyFont="1" applyFill="1" applyBorder="1" applyAlignment="1">
      <alignment vertical="center"/>
    </xf>
    <xf numFmtId="3" fontId="41" fillId="0" borderId="35" xfId="2" applyNumberFormat="1" applyFont="1" applyFill="1" applyBorder="1" applyAlignment="1">
      <alignment horizontal="right" vertical="center"/>
    </xf>
    <xf numFmtId="4" fontId="41" fillId="0" borderId="86" xfId="2" applyNumberFormat="1" applyFont="1" applyFill="1" applyBorder="1">
      <alignment vertical="center"/>
    </xf>
    <xf numFmtId="14" fontId="41" fillId="0" borderId="35" xfId="2" applyNumberFormat="1" applyFont="1" applyFill="1" applyBorder="1" applyAlignment="1">
      <alignment horizontal="center" vertical="center"/>
    </xf>
    <xf numFmtId="14" fontId="41" fillId="0" borderId="86" xfId="2" applyNumberFormat="1" applyFont="1" applyFill="1" applyBorder="1" applyAlignment="1">
      <alignment horizontal="center" vertical="center"/>
    </xf>
    <xf numFmtId="3" fontId="44" fillId="0" borderId="65" xfId="0" applyNumberFormat="1" applyFont="1" applyFill="1" applyBorder="1" applyAlignment="1">
      <alignment vertical="center"/>
    </xf>
    <xf numFmtId="0" fontId="44" fillId="0" borderId="65" xfId="0" applyFont="1" applyFill="1" applyBorder="1" applyAlignment="1">
      <alignment vertical="center"/>
    </xf>
    <xf numFmtId="173" fontId="50" fillId="0" borderId="21" xfId="9" applyNumberFormat="1" applyFont="1" applyFill="1" applyBorder="1" applyAlignment="1">
      <alignment wrapText="1"/>
    </xf>
    <xf numFmtId="2" fontId="41" fillId="0" borderId="32" xfId="2" applyNumberFormat="1" applyFont="1" applyFill="1" applyBorder="1">
      <alignment vertical="center"/>
    </xf>
    <xf numFmtId="174" fontId="41" fillId="0" borderId="95" xfId="2" applyNumberFormat="1" applyFont="1" applyFill="1" applyBorder="1">
      <alignment vertical="center"/>
    </xf>
    <xf numFmtId="0" fontId="41" fillId="0" borderId="95" xfId="2" applyFont="1" applyFill="1" applyBorder="1">
      <alignment vertical="center"/>
    </xf>
    <xf numFmtId="3" fontId="41" fillId="0" borderId="95" xfId="2" applyNumberFormat="1" applyFont="1" applyFill="1" applyBorder="1">
      <alignment vertical="center"/>
    </xf>
    <xf numFmtId="0" fontId="41" fillId="0" borderId="97" xfId="2" applyFont="1" applyFill="1" applyBorder="1">
      <alignment vertical="center"/>
    </xf>
    <xf numFmtId="174" fontId="41" fillId="0" borderId="94" xfId="2" applyNumberFormat="1" applyFont="1" applyFill="1" applyBorder="1">
      <alignment vertical="center"/>
    </xf>
    <xf numFmtId="0" fontId="41" fillId="0" borderId="94" xfId="2" applyFont="1" applyFill="1" applyBorder="1">
      <alignment vertical="center"/>
    </xf>
    <xf numFmtId="3" fontId="41" fillId="0" borderId="94" xfId="2" applyNumberFormat="1" applyFont="1" applyFill="1" applyBorder="1">
      <alignment vertical="center"/>
    </xf>
    <xf numFmtId="0" fontId="41" fillId="0" borderId="99" xfId="2" applyFont="1" applyFill="1" applyBorder="1">
      <alignment vertical="center"/>
    </xf>
    <xf numFmtId="3" fontId="44" fillId="0" borderId="85" xfId="0" applyNumberFormat="1" applyFont="1" applyFill="1" applyBorder="1" applyAlignment="1">
      <alignment horizontal="right" vertical="center"/>
    </xf>
    <xf numFmtId="4" fontId="41" fillId="0" borderId="89" xfId="2" applyNumberFormat="1" applyFont="1" applyFill="1" applyBorder="1">
      <alignment vertical="center"/>
    </xf>
    <xf numFmtId="174" fontId="41" fillId="0" borderId="86" xfId="2" applyNumberFormat="1" applyFont="1" applyFill="1" applyBorder="1" applyAlignment="1">
      <alignment horizontal="center" vertical="center"/>
    </xf>
    <xf numFmtId="174" fontId="41" fillId="0" borderId="86" xfId="2" applyNumberFormat="1" applyFont="1" applyFill="1" applyBorder="1" applyAlignment="1">
      <alignment horizontal="left" vertical="center"/>
    </xf>
    <xf numFmtId="165" fontId="12" fillId="4" borderId="3" xfId="3" applyFont="1" applyFill="1" applyBorder="1" applyAlignment="1">
      <alignment horizontal="right" vertical="center" shrinkToFit="1"/>
    </xf>
    <xf numFmtId="165" fontId="12" fillId="4" borderId="1" xfId="3" applyFont="1" applyFill="1" applyBorder="1" applyAlignment="1">
      <alignment horizontal="right" vertical="center" shrinkToFit="1"/>
    </xf>
    <xf numFmtId="165" fontId="12" fillId="4" borderId="10" xfId="3" applyFont="1" applyFill="1" applyBorder="1" applyAlignment="1">
      <alignment horizontal="right" vertical="center" shrinkToFit="1"/>
    </xf>
    <xf numFmtId="171" fontId="12" fillId="4" borderId="19" xfId="3" applyNumberFormat="1" applyFont="1" applyFill="1" applyBorder="1" applyAlignment="1">
      <alignment horizontal="right" vertical="center" shrinkToFit="1"/>
    </xf>
    <xf numFmtId="171" fontId="12" fillId="4" borderId="3" xfId="3" applyNumberFormat="1" applyFont="1" applyFill="1" applyBorder="1" applyAlignment="1">
      <alignment horizontal="right" vertical="center" shrinkToFit="1"/>
    </xf>
    <xf numFmtId="171" fontId="12" fillId="4" borderId="4" xfId="3" applyNumberFormat="1" applyFont="1" applyFill="1" applyBorder="1" applyAlignment="1">
      <alignment horizontal="right" vertical="center" shrinkToFit="1"/>
    </xf>
    <xf numFmtId="173" fontId="41" fillId="0" borderId="54" xfId="9" applyNumberFormat="1" applyFont="1" applyFill="1" applyBorder="1" applyAlignment="1">
      <alignment vertical="center"/>
    </xf>
    <xf numFmtId="0" fontId="41" fillId="0" borderId="96" xfId="2" applyFont="1" applyFill="1" applyBorder="1">
      <alignment vertical="center"/>
    </xf>
    <xf numFmtId="174" fontId="41" fillId="0" borderId="70" xfId="2" applyNumberFormat="1" applyFont="1" applyFill="1" applyBorder="1" applyAlignment="1">
      <alignment vertical="center"/>
    </xf>
    <xf numFmtId="0" fontId="0" fillId="4" borderId="0" xfId="0" applyFill="1"/>
    <xf numFmtId="0" fontId="0" fillId="42" borderId="0" xfId="0" applyFill="1"/>
    <xf numFmtId="14" fontId="41" fillId="0" borderId="100" xfId="2" applyNumberFormat="1" applyFont="1" applyFill="1" applyBorder="1" applyAlignment="1">
      <alignment vertical="center"/>
    </xf>
    <xf numFmtId="174" fontId="41" fillId="0" borderId="100" xfId="2" applyNumberFormat="1" applyFont="1" applyFill="1" applyBorder="1" applyAlignment="1">
      <alignment horizontal="center" vertical="center"/>
    </xf>
    <xf numFmtId="174" fontId="41" fillId="0" borderId="100" xfId="2" applyNumberFormat="1" applyFont="1" applyFill="1" applyBorder="1" applyAlignment="1">
      <alignment vertical="center"/>
    </xf>
    <xf numFmtId="174" fontId="41" fillId="43" borderId="100" xfId="2" applyNumberFormat="1" applyFont="1" applyFill="1" applyBorder="1" applyAlignment="1">
      <alignment vertical="center"/>
    </xf>
    <xf numFmtId="174" fontId="41" fillId="43" borderId="93" xfId="2" applyNumberFormat="1" applyFont="1" applyFill="1" applyBorder="1">
      <alignment vertical="center"/>
    </xf>
    <xf numFmtId="174" fontId="41" fillId="43" borderId="93" xfId="2" applyNumberFormat="1" applyFont="1" applyFill="1" applyBorder="1" applyAlignment="1">
      <alignment vertical="center"/>
    </xf>
    <xf numFmtId="43" fontId="41" fillId="43" borderId="93" xfId="9" applyFont="1" applyFill="1" applyBorder="1" applyAlignment="1">
      <alignment vertical="center"/>
    </xf>
    <xf numFmtId="0" fontId="19" fillId="3" borderId="102" xfId="2" applyFont="1" applyFill="1" applyBorder="1" applyAlignment="1">
      <alignment horizontal="center" vertical="center"/>
    </xf>
    <xf numFmtId="0" fontId="19" fillId="3" borderId="100" xfId="2" applyFont="1" applyFill="1" applyBorder="1" applyAlignment="1">
      <alignment horizontal="center" vertical="center"/>
    </xf>
    <xf numFmtId="171" fontId="19" fillId="3" borderId="103" xfId="4" applyNumberFormat="1" applyFont="1" applyFill="1" applyBorder="1" applyAlignment="1">
      <alignment horizontal="center" vertical="center" shrinkToFit="1"/>
    </xf>
    <xf numFmtId="171" fontId="19" fillId="3" borderId="103" xfId="3" applyNumberFormat="1" applyFont="1" applyFill="1" applyBorder="1" applyAlignment="1">
      <alignment horizontal="center" vertical="center"/>
    </xf>
    <xf numFmtId="171" fontId="19" fillId="3" borderId="103" xfId="4" applyNumberFormat="1" applyFont="1" applyFill="1" applyBorder="1" applyAlignment="1">
      <alignment horizontal="center" vertical="center"/>
    </xf>
    <xf numFmtId="14" fontId="19" fillId="3" borderId="100" xfId="2" applyNumberFormat="1" applyFont="1" applyFill="1" applyBorder="1" applyAlignment="1">
      <alignment horizontal="right" vertical="center"/>
    </xf>
    <xf numFmtId="171" fontId="19" fillId="3" borderId="103" xfId="4" applyNumberFormat="1" applyFont="1" applyFill="1" applyBorder="1" applyAlignment="1">
      <alignment horizontal="right" vertical="center"/>
    </xf>
    <xf numFmtId="171" fontId="19" fillId="3" borderId="100" xfId="4" applyNumberFormat="1" applyFont="1" applyFill="1" applyBorder="1" applyAlignment="1">
      <alignment horizontal="center" vertical="center"/>
    </xf>
    <xf numFmtId="171" fontId="19" fillId="3" borderId="103" xfId="4" applyNumberFormat="1" applyFont="1" applyFill="1" applyBorder="1" applyAlignment="1">
      <alignment horizontal="right" vertical="center" shrinkToFit="1"/>
    </xf>
    <xf numFmtId="171" fontId="19" fillId="3" borderId="103" xfId="4" applyNumberFormat="1" applyFont="1" applyFill="1" applyBorder="1" applyAlignment="1">
      <alignment vertical="center"/>
    </xf>
    <xf numFmtId="170" fontId="19" fillId="3" borderId="103" xfId="2" applyNumberFormat="1" applyFont="1" applyFill="1" applyBorder="1" applyAlignment="1">
      <alignment horizontal="center" vertical="center"/>
    </xf>
    <xf numFmtId="0" fontId="19" fillId="3" borderId="100" xfId="2" applyFont="1" applyFill="1" applyBorder="1" applyAlignment="1">
      <alignment horizontal="right" vertical="center"/>
    </xf>
    <xf numFmtId="0" fontId="12" fillId="3" borderId="2" xfId="2" applyFont="1" applyFill="1" applyBorder="1" applyAlignment="1">
      <alignment horizontal="center" vertical="center"/>
    </xf>
    <xf numFmtId="0" fontId="7" fillId="3" borderId="0" xfId="5" applyFont="1" applyFill="1" applyAlignment="1">
      <alignment horizontal="center" vertical="center"/>
    </xf>
    <xf numFmtId="0" fontId="20" fillId="7" borderId="0" xfId="0" applyFont="1" applyFill="1"/>
    <xf numFmtId="0" fontId="20" fillId="41" borderId="0" xfId="0" applyFont="1" applyFill="1"/>
    <xf numFmtId="171" fontId="19" fillId="3" borderId="103" xfId="4" applyNumberFormat="1" applyFont="1" applyFill="1" applyBorder="1" applyAlignment="1">
      <alignment horizontal="center" vertical="center"/>
    </xf>
    <xf numFmtId="0" fontId="58" fillId="0" borderId="0" xfId="0" applyFont="1"/>
    <xf numFmtId="173" fontId="41" fillId="0" borderId="95" xfId="9" applyNumberFormat="1" applyFont="1" applyFill="1" applyBorder="1" applyAlignment="1">
      <alignment vertical="center"/>
    </xf>
    <xf numFmtId="0" fontId="60" fillId="0" borderId="0" xfId="67"/>
    <xf numFmtId="0" fontId="0" fillId="5" borderId="104" xfId="0" applyFill="1" applyBorder="1" applyAlignment="1">
      <alignment horizontal="center" vertical="center" wrapText="1"/>
    </xf>
    <xf numFmtId="0" fontId="59" fillId="6" borderId="104" xfId="0" applyFont="1" applyFill="1" applyBorder="1" applyAlignment="1">
      <alignment horizontal="center" vertical="center"/>
    </xf>
    <xf numFmtId="0" fontId="59" fillId="6" borderId="104" xfId="0" applyFont="1" applyFill="1" applyBorder="1" applyAlignment="1">
      <alignment horizontal="right" vertical="center"/>
    </xf>
    <xf numFmtId="0" fontId="59" fillId="6" borderId="104" xfId="0" applyFont="1" applyFill="1" applyBorder="1" applyAlignment="1">
      <alignment horizontal="left" vertical="center"/>
    </xf>
    <xf numFmtId="0" fontId="61" fillId="0" borderId="101" xfId="0" applyFont="1" applyBorder="1" applyAlignment="1">
      <alignment horizontal="center" vertical="center"/>
    </xf>
    <xf numFmtId="0" fontId="0" fillId="0" borderId="0" xfId="0" applyNumberFormat="1" applyFont="1" applyFill="1" applyBorder="1" applyAlignment="1"/>
    <xf numFmtId="0" fontId="12" fillId="3" borderId="95" xfId="3" applyNumberFormat="1" applyFont="1" applyFill="1" applyBorder="1" applyAlignment="1">
      <alignment horizontal="center" vertical="center"/>
    </xf>
    <xf numFmtId="0" fontId="12" fillId="3" borderId="95" xfId="2" applyFont="1" applyFill="1" applyBorder="1" applyAlignment="1">
      <alignment horizontal="center" vertical="center" shrinkToFit="1"/>
    </xf>
    <xf numFmtId="0" fontId="12" fillId="3" borderId="95" xfId="2" quotePrefix="1" applyFont="1" applyFill="1" applyBorder="1" applyAlignment="1">
      <alignment horizontal="center" vertical="center" shrinkToFit="1"/>
    </xf>
    <xf numFmtId="165" fontId="12" fillId="3" borderId="108" xfId="3" applyFont="1" applyFill="1" applyBorder="1" applyAlignment="1">
      <alignment horizontal="right" vertical="center" shrinkToFit="1"/>
    </xf>
    <xf numFmtId="3" fontId="0" fillId="0" borderId="104" xfId="0" applyNumberFormat="1" applyBorder="1" applyAlignment="1">
      <alignment horizontal="right" vertical="center"/>
    </xf>
    <xf numFmtId="0" fontId="12" fillId="3" borderId="109" xfId="2" applyFont="1" applyFill="1" applyBorder="1" applyAlignment="1">
      <alignment horizontal="center" vertical="center" shrinkToFit="1"/>
    </xf>
    <xf numFmtId="0" fontId="12" fillId="3" borderId="108" xfId="3" applyNumberFormat="1" applyFont="1" applyFill="1" applyBorder="1" applyAlignment="1">
      <alignment horizontal="center" vertical="center"/>
    </xf>
    <xf numFmtId="0" fontId="12" fillId="3" borderId="108" xfId="2" applyFont="1" applyFill="1" applyBorder="1" applyAlignment="1">
      <alignment horizontal="center" vertical="center" shrinkToFit="1"/>
    </xf>
    <xf numFmtId="0" fontId="12" fillId="3" borderId="108" xfId="2" quotePrefix="1" applyFont="1" applyFill="1" applyBorder="1" applyAlignment="1">
      <alignment horizontal="center" vertical="center" shrinkToFit="1"/>
    </xf>
    <xf numFmtId="0" fontId="20" fillId="0" borderId="0" xfId="0" applyFont="1" applyAlignment="1">
      <alignment horizontal="left" wrapText="1"/>
    </xf>
    <xf numFmtId="0" fontId="23" fillId="7" borderId="22" xfId="0" applyFont="1" applyFill="1" applyBorder="1" applyAlignment="1">
      <alignment horizontal="center" vertical="center" wrapText="1"/>
    </xf>
    <xf numFmtId="4" fontId="23" fillId="7" borderId="22" xfId="0" applyNumberFormat="1" applyFont="1" applyFill="1" applyBorder="1" applyAlignment="1">
      <alignment horizontal="center" vertical="center" wrapText="1"/>
    </xf>
    <xf numFmtId="0" fontId="23" fillId="7" borderId="20" xfId="0" applyFont="1" applyFill="1" applyBorder="1" applyAlignment="1">
      <alignment horizontal="center" vertical="center" wrapText="1"/>
    </xf>
    <xf numFmtId="0" fontId="23" fillId="7" borderId="0" xfId="0" applyFont="1" applyFill="1" applyAlignment="1">
      <alignment horizontal="center" vertical="center" wrapText="1"/>
    </xf>
    <xf numFmtId="14" fontId="20" fillId="7" borderId="20" xfId="0" applyNumberFormat="1" applyFont="1" applyFill="1" applyBorder="1" applyAlignment="1">
      <alignment horizontal="center" wrapText="1"/>
    </xf>
    <xf numFmtId="0" fontId="20" fillId="7" borderId="20" xfId="0" applyFont="1" applyFill="1" applyBorder="1" applyAlignment="1">
      <alignment horizontal="center" wrapText="1"/>
    </xf>
    <xf numFmtId="4" fontId="20" fillId="7" borderId="20" xfId="0" applyNumberFormat="1" applyFont="1" applyFill="1" applyBorder="1" applyAlignment="1">
      <alignment horizontal="right" wrapText="1"/>
    </xf>
    <xf numFmtId="0" fontId="20" fillId="7" borderId="20" xfId="0" applyFont="1" applyFill="1" applyBorder="1" applyAlignment="1">
      <alignment horizontal="right" wrapText="1"/>
    </xf>
    <xf numFmtId="0" fontId="20" fillId="7" borderId="0" xfId="0" applyFont="1" applyFill="1" applyAlignment="1">
      <alignment horizontal="left" wrapText="1"/>
    </xf>
    <xf numFmtId="14" fontId="20" fillId="41" borderId="20" xfId="0" applyNumberFormat="1" applyFont="1" applyFill="1" applyBorder="1" applyAlignment="1">
      <alignment horizontal="center" wrapText="1"/>
    </xf>
    <xf numFmtId="0" fontId="20" fillId="41" borderId="20" xfId="0" applyFont="1" applyFill="1" applyBorder="1" applyAlignment="1">
      <alignment horizontal="center" wrapText="1"/>
    </xf>
    <xf numFmtId="0" fontId="20" fillId="41" borderId="20" xfId="0" applyFont="1" applyFill="1" applyBorder="1" applyAlignment="1">
      <alignment horizontal="right" wrapText="1"/>
    </xf>
    <xf numFmtId="4" fontId="20" fillId="41" borderId="20" xfId="0" applyNumberFormat="1" applyFont="1" applyFill="1" applyBorder="1" applyAlignment="1">
      <alignment horizontal="right" wrapText="1"/>
    </xf>
    <xf numFmtId="0" fontId="20" fillId="41" borderId="0" xfId="0" applyFont="1" applyFill="1" applyAlignment="1">
      <alignment horizontal="left" wrapText="1"/>
    </xf>
    <xf numFmtId="0" fontId="23" fillId="7" borderId="0" xfId="0" applyFont="1" applyFill="1" applyAlignment="1">
      <alignment horizontal="center" wrapText="1"/>
    </xf>
    <xf numFmtId="0" fontId="23" fillId="7" borderId="20" xfId="0" applyFont="1" applyFill="1" applyBorder="1" applyAlignment="1">
      <alignment horizontal="center" wrapText="1"/>
    </xf>
    <xf numFmtId="4" fontId="23" fillId="7" borderId="20" xfId="0" applyNumberFormat="1" applyFont="1" applyFill="1" applyBorder="1" applyAlignment="1">
      <alignment horizontal="right" wrapText="1"/>
    </xf>
    <xf numFmtId="0" fontId="23" fillId="7" borderId="0" xfId="0" applyFont="1" applyFill="1" applyAlignment="1">
      <alignment wrapText="1"/>
    </xf>
    <xf numFmtId="0" fontId="58" fillId="0" borderId="0" xfId="0" applyFont="1" applyAlignment="1">
      <alignment horizontal="left" wrapText="1"/>
    </xf>
    <xf numFmtId="174" fontId="41" fillId="0" borderId="108" xfId="2" applyNumberFormat="1" applyFont="1" applyFill="1" applyBorder="1" applyAlignment="1">
      <alignment vertical="center"/>
    </xf>
    <xf numFmtId="0" fontId="53" fillId="40" borderId="113" xfId="0" applyFont="1" applyFill="1" applyBorder="1" applyAlignment="1">
      <alignment horizontal="center" vertical="center"/>
    </xf>
    <xf numFmtId="0" fontId="0" fillId="0" borderId="113" xfId="0" applyBorder="1" applyAlignment="1">
      <alignment horizontal="right"/>
    </xf>
    <xf numFmtId="0" fontId="0" fillId="0" borderId="113" xfId="0" applyBorder="1"/>
    <xf numFmtId="175" fontId="0" fillId="0" borderId="113" xfId="0" applyNumberFormat="1" applyBorder="1" applyAlignment="1">
      <alignment horizontal="right"/>
    </xf>
    <xf numFmtId="176" fontId="0" fillId="0" borderId="113" xfId="0" applyNumberFormat="1" applyBorder="1" applyAlignment="1">
      <alignment horizontal="right"/>
    </xf>
    <xf numFmtId="0" fontId="53" fillId="40" borderId="113" xfId="0" applyNumberFormat="1" applyFont="1" applyFill="1" applyBorder="1" applyAlignment="1">
      <alignment horizontal="center" vertical="center"/>
    </xf>
    <xf numFmtId="0" fontId="0" fillId="0" borderId="113" xfId="0" applyNumberFormat="1" applyFont="1" applyFill="1" applyBorder="1" applyAlignment="1"/>
    <xf numFmtId="175" fontId="0" fillId="0" borderId="113" xfId="0" applyNumberFormat="1" applyFont="1" applyFill="1" applyBorder="1" applyAlignment="1">
      <alignment horizontal="right"/>
    </xf>
    <xf numFmtId="0" fontId="59" fillId="6" borderId="113" xfId="68" applyFont="1" applyFill="1" applyBorder="1" applyAlignment="1">
      <alignment horizontal="center" vertical="center"/>
    </xf>
    <xf numFmtId="0" fontId="59" fillId="6" borderId="113" xfId="68" applyFont="1" applyFill="1" applyBorder="1" applyAlignment="1">
      <alignment horizontal="right" vertical="center"/>
    </xf>
    <xf numFmtId="0" fontId="59" fillId="6" borderId="113" xfId="68" applyFont="1" applyFill="1" applyBorder="1" applyAlignment="1">
      <alignment horizontal="left" vertical="center"/>
    </xf>
    <xf numFmtId="0" fontId="59" fillId="6" borderId="113" xfId="0" applyFont="1" applyFill="1" applyBorder="1" applyAlignment="1">
      <alignment horizontal="center" vertical="center"/>
    </xf>
    <xf numFmtId="0" fontId="59" fillId="6" borderId="113" xfId="0" applyFont="1" applyFill="1" applyBorder="1" applyAlignment="1">
      <alignment horizontal="right" vertical="center"/>
    </xf>
    <xf numFmtId="0" fontId="59" fillId="6" borderId="113" xfId="0" applyFont="1" applyFill="1" applyBorder="1" applyAlignment="1">
      <alignment horizontal="left" vertical="center"/>
    </xf>
    <xf numFmtId="0" fontId="0" fillId="0" borderId="113" xfId="0" applyBorder="1" applyAlignment="1">
      <alignment horizontal="center" vertical="center"/>
    </xf>
    <xf numFmtId="0" fontId="15" fillId="0" borderId="113" xfId="68" applyBorder="1" applyAlignment="1">
      <alignment horizontal="center" vertical="center"/>
    </xf>
    <xf numFmtId="4" fontId="41" fillId="0" borderId="95" xfId="9" applyNumberFormat="1" applyFont="1" applyFill="1" applyBorder="1" applyAlignment="1">
      <alignment vertical="center"/>
    </xf>
    <xf numFmtId="173" fontId="41" fillId="0" borderId="89" xfId="9" applyNumberFormat="1" applyFont="1" applyFill="1" applyBorder="1" applyAlignment="1">
      <alignment vertical="center"/>
    </xf>
    <xf numFmtId="0" fontId="40" fillId="0" borderId="94" xfId="2" applyFont="1" applyBorder="1" applyAlignment="1">
      <alignment horizontal="center" vertical="center"/>
    </xf>
    <xf numFmtId="0" fontId="41" fillId="0" borderId="100" xfId="2" applyFont="1" applyFill="1" applyBorder="1" applyAlignment="1">
      <alignment vertical="center"/>
    </xf>
    <xf numFmtId="174" fontId="41" fillId="0" borderId="100" xfId="2" applyNumberFormat="1" applyFont="1" applyFill="1" applyBorder="1">
      <alignment vertical="center"/>
    </xf>
    <xf numFmtId="0" fontId="41" fillId="0" borderId="95" xfId="2" applyFont="1" applyFill="1" applyBorder="1" applyAlignment="1">
      <alignment horizontal="center" vertical="center"/>
    </xf>
    <xf numFmtId="0" fontId="40" fillId="4" borderId="115" xfId="2" applyFont="1" applyFill="1" applyBorder="1">
      <alignment vertical="center"/>
    </xf>
    <xf numFmtId="0" fontId="41" fillId="0" borderId="100" xfId="2" applyFont="1" applyFill="1" applyBorder="1">
      <alignment vertical="center"/>
    </xf>
    <xf numFmtId="4" fontId="41" fillId="0" borderId="95" xfId="2" applyNumberFormat="1" applyFont="1" applyFill="1" applyBorder="1">
      <alignment vertical="center"/>
    </xf>
    <xf numFmtId="4" fontId="0" fillId="0" borderId="113" xfId="0" applyNumberFormat="1" applyBorder="1" applyAlignment="1">
      <alignment horizontal="center" vertical="center"/>
    </xf>
    <xf numFmtId="3" fontId="59" fillId="6" borderId="113" xfId="0" applyNumberFormat="1" applyFont="1" applyFill="1" applyBorder="1" applyAlignment="1">
      <alignment horizontal="right" vertical="center"/>
    </xf>
    <xf numFmtId="3" fontId="0" fillId="0" borderId="0" xfId="0" applyNumberFormat="1"/>
    <xf numFmtId="3" fontId="0" fillId="0" borderId="113" xfId="0" applyNumberFormat="1" applyBorder="1" applyAlignment="1">
      <alignment horizontal="center" vertical="center"/>
    </xf>
    <xf numFmtId="171" fontId="2" fillId="3" borderId="0" xfId="4" applyNumberFormat="1" applyFont="1" applyFill="1">
      <alignment vertical="center"/>
    </xf>
    <xf numFmtId="14" fontId="64" fillId="0" borderId="21" xfId="0" applyNumberFormat="1" applyFont="1" applyBorder="1" applyAlignment="1">
      <alignment wrapText="1"/>
    </xf>
    <xf numFmtId="0" fontId="64" fillId="0" borderId="21" xfId="0" applyFont="1" applyBorder="1" applyAlignment="1">
      <alignment wrapText="1"/>
    </xf>
    <xf numFmtId="14" fontId="65" fillId="0" borderId="21" xfId="0" applyNumberFormat="1" applyFont="1" applyBorder="1" applyAlignment="1">
      <alignment wrapText="1"/>
    </xf>
    <xf numFmtId="0" fontId="65" fillId="0" borderId="21" xfId="0" applyFont="1" applyBorder="1" applyAlignment="1">
      <alignment wrapText="1"/>
    </xf>
    <xf numFmtId="0" fontId="66" fillId="0" borderId="21" xfId="0" applyFont="1" applyBorder="1" applyAlignment="1">
      <alignment horizontal="center" vertical="center"/>
    </xf>
    <xf numFmtId="14" fontId="59" fillId="44" borderId="21" xfId="0" applyNumberFormat="1" applyFont="1" applyFill="1" applyBorder="1" applyAlignment="1">
      <alignment horizontal="center" vertical="center"/>
    </xf>
    <xf numFmtId="0" fontId="59" fillId="44" borderId="21" xfId="0" applyFont="1" applyFill="1" applyBorder="1" applyAlignment="1">
      <alignment horizontal="center" vertical="center"/>
    </xf>
    <xf numFmtId="0" fontId="59" fillId="44" borderId="21" xfId="0" applyFont="1" applyFill="1" applyBorder="1" applyAlignment="1">
      <alignment horizontal="right" vertical="center"/>
    </xf>
    <xf numFmtId="0" fontId="59" fillId="44" borderId="21" xfId="0" applyFont="1" applyFill="1" applyBorder="1" applyAlignment="1">
      <alignment horizontal="left" vertical="center"/>
    </xf>
    <xf numFmtId="43" fontId="59" fillId="44" borderId="21" xfId="9" applyFont="1" applyFill="1" applyBorder="1" applyAlignment="1">
      <alignment horizontal="right" vertical="center"/>
    </xf>
    <xf numFmtId="3" fontId="66" fillId="0" borderId="21" xfId="0" applyNumberFormat="1" applyFont="1" applyBorder="1" applyAlignment="1">
      <alignment horizontal="center" vertical="center"/>
    </xf>
    <xf numFmtId="0" fontId="40" fillId="0" borderId="114" xfId="2" applyFont="1" applyBorder="1" applyAlignment="1">
      <alignment horizontal="center" vertical="center"/>
    </xf>
    <xf numFmtId="4" fontId="59" fillId="6" borderId="113" xfId="0" applyNumberFormat="1" applyFont="1" applyFill="1" applyBorder="1" applyAlignment="1">
      <alignment horizontal="right" vertical="center"/>
    </xf>
    <xf numFmtId="0" fontId="0" fillId="0" borderId="113" xfId="0" applyNumberFormat="1" applyBorder="1" applyAlignment="1">
      <alignment horizontal="center" vertical="center"/>
    </xf>
    <xf numFmtId="0" fontId="41" fillId="0" borderId="36" xfId="2" applyFont="1" applyFill="1" applyBorder="1" applyAlignment="1">
      <alignment horizontal="left" vertical="center"/>
    </xf>
    <xf numFmtId="0" fontId="41" fillId="0" borderId="91" xfId="2" applyFont="1" applyFill="1" applyBorder="1" applyAlignment="1">
      <alignment horizontal="left" vertical="center"/>
    </xf>
    <xf numFmtId="0" fontId="40" fillId="4" borderId="116" xfId="2" applyFont="1" applyFill="1" applyBorder="1" applyAlignment="1">
      <alignment horizontal="center" vertical="center"/>
    </xf>
    <xf numFmtId="0" fontId="41" fillId="0" borderId="117" xfId="2" applyFont="1" applyBorder="1">
      <alignment vertical="center"/>
    </xf>
    <xf numFmtId="43" fontId="41" fillId="0" borderId="100" xfId="9" applyFont="1" applyFill="1" applyBorder="1" applyAlignment="1">
      <alignment vertical="center"/>
    </xf>
    <xf numFmtId="0" fontId="41" fillId="0" borderId="118" xfId="2" applyFont="1" applyFill="1" applyBorder="1">
      <alignment vertical="center"/>
    </xf>
    <xf numFmtId="0" fontId="59" fillId="6" borderId="65" xfId="0" applyFont="1" applyFill="1" applyBorder="1" applyAlignment="1">
      <alignment horizontal="center" vertical="center"/>
    </xf>
    <xf numFmtId="0" fontId="59" fillId="6" borderId="65" xfId="0" applyFont="1" applyFill="1" applyBorder="1" applyAlignment="1">
      <alignment horizontal="right" vertical="center"/>
    </xf>
    <xf numFmtId="0" fontId="59" fillId="6" borderId="65" xfId="0" applyFont="1" applyFill="1" applyBorder="1" applyAlignment="1">
      <alignment horizontal="left" vertical="center"/>
    </xf>
    <xf numFmtId="0" fontId="0" fillId="0" borderId="65" xfId="0" applyBorder="1" applyAlignment="1">
      <alignment horizontal="center" vertical="center"/>
    </xf>
    <xf numFmtId="0" fontId="0" fillId="0" borderId="104" xfId="0" applyBorder="1" applyAlignment="1">
      <alignment horizontal="center" vertical="center"/>
    </xf>
    <xf numFmtId="0" fontId="41" fillId="0" borderId="89" xfId="2" applyFont="1" applyFill="1" applyBorder="1" applyAlignment="1">
      <alignment horizontal="center" vertical="center"/>
    </xf>
    <xf numFmtId="4" fontId="0" fillId="0" borderId="104" xfId="0" applyNumberFormat="1" applyBorder="1" applyAlignment="1">
      <alignment horizontal="center" vertical="center"/>
    </xf>
    <xf numFmtId="0" fontId="40" fillId="4" borderId="116" xfId="2" applyFont="1" applyFill="1" applyBorder="1">
      <alignment vertical="center"/>
    </xf>
    <xf numFmtId="0" fontId="41" fillId="0" borderId="108" xfId="2" applyFont="1" applyFill="1" applyBorder="1" applyAlignment="1">
      <alignment vertical="center"/>
    </xf>
    <xf numFmtId="174" fontId="41" fillId="0" borderId="114" xfId="2" applyNumberFormat="1" applyFont="1" applyFill="1" applyBorder="1">
      <alignment vertical="center"/>
    </xf>
    <xf numFmtId="174" fontId="41" fillId="0" borderId="108" xfId="2" applyNumberFormat="1" applyFont="1" applyFill="1" applyBorder="1">
      <alignment vertical="center"/>
    </xf>
    <xf numFmtId="0" fontId="53" fillId="40" borderId="65" xfId="0" applyFont="1" applyFill="1" applyBorder="1" applyAlignment="1">
      <alignment horizontal="center" vertical="center"/>
    </xf>
    <xf numFmtId="0" fontId="0" fillId="0" borderId="65" xfId="0" applyBorder="1" applyAlignment="1">
      <alignment horizontal="right"/>
    </xf>
    <xf numFmtId="0" fontId="0" fillId="0" borderId="65" xfId="0" applyBorder="1"/>
    <xf numFmtId="175" fontId="0" fillId="0" borderId="65" xfId="0" applyNumberFormat="1" applyBorder="1" applyAlignment="1">
      <alignment horizontal="right"/>
    </xf>
    <xf numFmtId="176" fontId="0" fillId="0" borderId="65" xfId="0" applyNumberFormat="1" applyBorder="1" applyAlignment="1">
      <alignment horizontal="right"/>
    </xf>
    <xf numFmtId="0" fontId="53" fillId="40" borderId="65" xfId="0" applyNumberFormat="1" applyFont="1" applyFill="1" applyBorder="1" applyAlignment="1">
      <alignment horizontal="center" vertical="center"/>
    </xf>
    <xf numFmtId="0" fontId="0" fillId="0" borderId="65" xfId="0" applyNumberFormat="1" applyFont="1" applyFill="1" applyBorder="1" applyAlignment="1"/>
    <xf numFmtId="175" fontId="0" fillId="0" borderId="65" xfId="0" applyNumberFormat="1" applyFont="1" applyFill="1" applyBorder="1" applyAlignment="1">
      <alignment horizontal="right"/>
    </xf>
    <xf numFmtId="4" fontId="0" fillId="0" borderId="65" xfId="0" applyNumberFormat="1" applyBorder="1" applyAlignment="1">
      <alignment horizontal="center" vertical="center"/>
    </xf>
    <xf numFmtId="43" fontId="41" fillId="0" borderId="35" xfId="9" applyFont="1" applyBorder="1" applyAlignment="1">
      <alignment vertical="center"/>
    </xf>
    <xf numFmtId="174" fontId="41" fillId="0" borderId="114" xfId="2" applyNumberFormat="1" applyFont="1" applyBorder="1">
      <alignment vertical="center"/>
    </xf>
    <xf numFmtId="174" fontId="41" fillId="0" borderId="100" xfId="2" applyNumberFormat="1" applyFont="1" applyBorder="1">
      <alignment vertical="center"/>
    </xf>
    <xf numFmtId="0" fontId="20" fillId="0" borderId="0" xfId="0" applyFont="1" applyAlignment="1">
      <alignment horizontal="left" wrapText="1"/>
    </xf>
    <xf numFmtId="0" fontId="58" fillId="0" borderId="0" xfId="0" applyFont="1" applyAlignment="1">
      <alignment horizontal="left" wrapText="1"/>
    </xf>
    <xf numFmtId="0" fontId="41" fillId="0" borderId="95" xfId="2" applyFont="1" applyFill="1" applyBorder="1" applyAlignment="1">
      <alignment horizontal="center" vertical="center"/>
    </xf>
    <xf numFmtId="3" fontId="0" fillId="0" borderId="104" xfId="0" applyNumberFormat="1" applyBorder="1" applyAlignment="1">
      <alignment horizontal="center" vertical="center"/>
    </xf>
    <xf numFmtId="0" fontId="40" fillId="4" borderId="122" xfId="2" applyFont="1" applyFill="1" applyBorder="1">
      <alignment vertical="center"/>
    </xf>
    <xf numFmtId="0" fontId="41" fillId="0" borderId="123" xfId="2" applyFont="1" applyBorder="1">
      <alignment vertical="center"/>
    </xf>
    <xf numFmtId="0" fontId="41" fillId="0" borderId="108" xfId="2" applyFont="1" applyFill="1" applyBorder="1">
      <alignment vertical="center"/>
    </xf>
    <xf numFmtId="0" fontId="41" fillId="0" borderId="116" xfId="2" applyFont="1" applyFill="1" applyBorder="1">
      <alignment vertical="center"/>
    </xf>
    <xf numFmtId="43" fontId="41" fillId="0" borderId="108" xfId="9" applyNumberFormat="1" applyFont="1" applyFill="1" applyBorder="1" applyAlignment="1">
      <alignment vertical="center"/>
    </xf>
    <xf numFmtId="0" fontId="59" fillId="6" borderId="125" xfId="0" applyFont="1" applyFill="1" applyBorder="1" applyAlignment="1">
      <alignment horizontal="center" vertical="center"/>
    </xf>
    <xf numFmtId="0" fontId="59" fillId="6" borderId="125" xfId="0" applyFont="1" applyFill="1" applyBorder="1" applyAlignment="1">
      <alignment horizontal="right" vertical="center"/>
    </xf>
    <xf numFmtId="0" fontId="59" fillId="6" borderId="125" xfId="0" applyFont="1" applyFill="1" applyBorder="1" applyAlignment="1">
      <alignment horizontal="left" vertical="center"/>
    </xf>
    <xf numFmtId="0" fontId="0" fillId="0" borderId="125" xfId="0" applyBorder="1" applyAlignment="1">
      <alignment horizontal="center" vertical="center"/>
    </xf>
    <xf numFmtId="3" fontId="59" fillId="6" borderId="125" xfId="0" applyNumberFormat="1" applyFont="1" applyFill="1" applyBorder="1" applyAlignment="1">
      <alignment horizontal="right" vertical="center"/>
    </xf>
    <xf numFmtId="3" fontId="0" fillId="0" borderId="125" xfId="0" applyNumberFormat="1" applyBorder="1" applyAlignment="1">
      <alignment horizontal="center" vertical="center"/>
    </xf>
    <xf numFmtId="174" fontId="41" fillId="45" borderId="32" xfId="2" applyNumberFormat="1" applyFont="1" applyFill="1" applyBorder="1">
      <alignment vertical="center"/>
    </xf>
    <xf numFmtId="0" fontId="41" fillId="45" borderId="100" xfId="2" applyFont="1" applyFill="1" applyBorder="1">
      <alignment vertical="center"/>
    </xf>
    <xf numFmtId="173" fontId="41" fillId="45" borderId="100" xfId="9" applyNumberFormat="1" applyFont="1" applyFill="1" applyBorder="1" applyAlignment="1">
      <alignment vertical="center"/>
    </xf>
    <xf numFmtId="0" fontId="41" fillId="45" borderId="124" xfId="2" applyFont="1" applyFill="1" applyBorder="1">
      <alignment vertical="center"/>
    </xf>
    <xf numFmtId="0" fontId="41" fillId="45" borderId="32" xfId="2" applyFont="1" applyFill="1" applyBorder="1">
      <alignment vertical="center"/>
    </xf>
    <xf numFmtId="0" fontId="41" fillId="45" borderId="47" xfId="2" applyFont="1" applyFill="1" applyBorder="1">
      <alignment vertical="center"/>
    </xf>
    <xf numFmtId="174" fontId="41" fillId="43" borderId="32" xfId="2" applyNumberFormat="1" applyFont="1" applyFill="1" applyBorder="1">
      <alignment vertical="center"/>
    </xf>
    <xf numFmtId="0" fontId="41" fillId="43" borderId="100" xfId="2" applyFont="1" applyFill="1" applyBorder="1">
      <alignment vertical="center"/>
    </xf>
    <xf numFmtId="0" fontId="41" fillId="43" borderId="122" xfId="2" applyFont="1" applyFill="1" applyBorder="1">
      <alignment vertical="center"/>
    </xf>
    <xf numFmtId="173" fontId="41" fillId="43" borderId="100" xfId="9" applyNumberFormat="1" applyFont="1" applyFill="1" applyBorder="1" applyAlignment="1">
      <alignment vertical="center"/>
    </xf>
    <xf numFmtId="0" fontId="41" fillId="43" borderId="124" xfId="2" applyFont="1" applyFill="1" applyBorder="1">
      <alignment vertical="center"/>
    </xf>
    <xf numFmtId="0" fontId="41" fillId="43" borderId="108" xfId="2" applyFont="1" applyFill="1" applyBorder="1">
      <alignment vertical="center"/>
    </xf>
    <xf numFmtId="173" fontId="41" fillId="43" borderId="108" xfId="9" applyNumberFormat="1" applyFont="1" applyFill="1" applyBorder="1" applyAlignment="1">
      <alignment vertical="center"/>
    </xf>
    <xf numFmtId="0" fontId="41" fillId="43" borderId="118" xfId="2" applyFont="1" applyFill="1" applyBorder="1">
      <alignment vertical="center"/>
    </xf>
    <xf numFmtId="0" fontId="41" fillId="43" borderId="32" xfId="2" applyFont="1" applyFill="1" applyBorder="1">
      <alignment vertical="center"/>
    </xf>
    <xf numFmtId="43" fontId="41" fillId="43" borderId="32" xfId="9" applyNumberFormat="1" applyFont="1" applyFill="1" applyBorder="1" applyAlignment="1">
      <alignment vertical="center"/>
    </xf>
    <xf numFmtId="0" fontId="41" fillId="43" borderId="47" xfId="2" applyFont="1" applyFill="1" applyBorder="1">
      <alignment vertical="center"/>
    </xf>
    <xf numFmtId="174" fontId="41" fillId="46" borderId="32" xfId="2" applyNumberFormat="1" applyFont="1" applyFill="1" applyBorder="1">
      <alignment vertical="center"/>
    </xf>
    <xf numFmtId="0" fontId="41" fillId="46" borderId="100" xfId="2" applyFont="1" applyFill="1" applyBorder="1">
      <alignment vertical="center"/>
    </xf>
    <xf numFmtId="0" fontId="41" fillId="46" borderId="32" xfId="2" applyFont="1" applyFill="1" applyBorder="1">
      <alignment vertical="center"/>
    </xf>
    <xf numFmtId="173" fontId="41" fillId="46" borderId="100" xfId="9" applyNumberFormat="1" applyFont="1" applyFill="1" applyBorder="1" applyAlignment="1">
      <alignment vertical="center"/>
    </xf>
    <xf numFmtId="0" fontId="41" fillId="46" borderId="124" xfId="2" applyFont="1" applyFill="1" applyBorder="1">
      <alignment vertical="center"/>
    </xf>
    <xf numFmtId="0" fontId="41" fillId="46" borderId="108" xfId="2" applyFont="1" applyFill="1" applyBorder="1">
      <alignment vertical="center"/>
    </xf>
    <xf numFmtId="173" fontId="41" fillId="46" borderId="108" xfId="9" applyNumberFormat="1" applyFont="1" applyFill="1" applyBorder="1" applyAlignment="1">
      <alignment vertical="center"/>
    </xf>
    <xf numFmtId="0" fontId="41" fillId="46" borderId="118" xfId="2" applyFont="1" applyFill="1" applyBorder="1">
      <alignment vertical="center"/>
    </xf>
    <xf numFmtId="174" fontId="41" fillId="45" borderId="35" xfId="2" applyNumberFormat="1" applyFont="1" applyFill="1" applyBorder="1">
      <alignment vertical="center"/>
    </xf>
    <xf numFmtId="0" fontId="41" fillId="45" borderId="35" xfId="2" applyFont="1" applyFill="1" applyBorder="1">
      <alignment vertical="center"/>
    </xf>
    <xf numFmtId="3" fontId="41" fillId="45" borderId="35" xfId="2" applyNumberFormat="1" applyFont="1" applyFill="1" applyBorder="1">
      <alignment vertical="center"/>
    </xf>
    <xf numFmtId="0" fontId="41" fillId="45" borderId="36" xfId="2" applyFont="1" applyFill="1" applyBorder="1">
      <alignment vertical="center"/>
    </xf>
    <xf numFmtId="173" fontId="41" fillId="45" borderId="32" xfId="9" applyNumberFormat="1" applyFont="1" applyFill="1" applyBorder="1" applyAlignment="1">
      <alignment vertical="center"/>
    </xf>
    <xf numFmtId="0" fontId="4" fillId="0" borderId="2" xfId="7" applyBorder="1" applyAlignment="1">
      <alignment horizontal="center" vertical="center" shrinkToFit="1"/>
    </xf>
    <xf numFmtId="0" fontId="4" fillId="0" borderId="4" xfId="7" applyBorder="1" applyAlignment="1">
      <alignment horizontal="center" vertical="center" shrinkToFit="1"/>
    </xf>
    <xf numFmtId="0" fontId="40" fillId="4" borderId="44" xfId="2" applyFont="1" applyFill="1" applyBorder="1" applyAlignment="1">
      <alignment horizontal="center" vertical="center"/>
    </xf>
    <xf numFmtId="0" fontId="40" fillId="4" borderId="45" xfId="2" applyFont="1" applyFill="1" applyBorder="1" applyAlignment="1">
      <alignment horizontal="center" vertical="center"/>
    </xf>
    <xf numFmtId="0" fontId="4" fillId="0" borderId="2" xfId="7" applyBorder="1" applyAlignment="1">
      <alignment horizontal="center" vertical="center"/>
    </xf>
    <xf numFmtId="0" fontId="4" fillId="0" borderId="4" xfId="7" applyBorder="1" applyAlignment="1">
      <alignment horizontal="center" vertical="center"/>
    </xf>
    <xf numFmtId="0" fontId="12" fillId="0" borderId="53" xfId="2" applyFont="1" applyFill="1" applyBorder="1" applyAlignment="1">
      <alignment horizontal="center" vertical="center" shrinkToFit="1"/>
    </xf>
    <xf numFmtId="0" fontId="12" fillId="0" borderId="50" xfId="2" applyFont="1" applyFill="1" applyBorder="1" applyAlignment="1">
      <alignment horizontal="center" vertical="center" shrinkToFit="1"/>
    </xf>
    <xf numFmtId="0" fontId="4" fillId="0" borderId="53" xfId="7" quotePrefix="1" applyBorder="1" applyAlignment="1">
      <alignment horizontal="center" vertical="center"/>
    </xf>
    <xf numFmtId="0" fontId="4" fillId="0" borderId="50" xfId="7" applyBorder="1" applyAlignment="1">
      <alignment horizontal="center" vertical="center"/>
    </xf>
    <xf numFmtId="38" fontId="12" fillId="3" borderId="0" xfId="2" applyNumberFormat="1" applyFont="1" applyFill="1" applyBorder="1" applyAlignment="1">
      <alignment horizontal="center" vertical="center"/>
    </xf>
    <xf numFmtId="171" fontId="19" fillId="3" borderId="13" xfId="4" applyNumberFormat="1" applyFont="1" applyFill="1" applyBorder="1" applyAlignment="1">
      <alignment horizontal="center" vertical="center" wrapText="1"/>
    </xf>
    <xf numFmtId="171" fontId="19" fillId="3" borderId="52" xfId="4" applyNumberFormat="1" applyFont="1" applyFill="1" applyBorder="1" applyAlignment="1">
      <alignment horizontal="center" vertical="center"/>
    </xf>
    <xf numFmtId="171" fontId="19" fillId="3" borderId="13" xfId="4" applyNumberFormat="1" applyFont="1" applyFill="1" applyBorder="1" applyAlignment="1">
      <alignment horizontal="center" vertical="center"/>
    </xf>
    <xf numFmtId="0" fontId="12" fillId="3" borderId="51" xfId="2" applyFont="1" applyFill="1" applyBorder="1" applyAlignment="1">
      <alignment horizontal="center" vertical="center"/>
    </xf>
    <xf numFmtId="0" fontId="12" fillId="3" borderId="13" xfId="2" applyFont="1" applyFill="1" applyBorder="1" applyAlignment="1">
      <alignment horizontal="center" vertical="center"/>
    </xf>
    <xf numFmtId="0" fontId="12" fillId="3" borderId="52" xfId="2" applyFont="1" applyFill="1" applyBorder="1" applyAlignment="1">
      <alignment horizontal="center" vertical="center"/>
    </xf>
    <xf numFmtId="171" fontId="19" fillId="3" borderId="51" xfId="4" applyNumberFormat="1" applyFont="1" applyFill="1" applyBorder="1" applyAlignment="1">
      <alignment horizontal="center" vertical="center"/>
    </xf>
    <xf numFmtId="0" fontId="12" fillId="0" borderId="12" xfId="2" applyFont="1" applyBorder="1" applyAlignment="1">
      <alignment horizontal="center" vertical="center"/>
    </xf>
    <xf numFmtId="0" fontId="12" fillId="0" borderId="13" xfId="2" applyFont="1" applyBorder="1" applyAlignment="1">
      <alignment horizontal="center" vertical="center"/>
    </xf>
    <xf numFmtId="0" fontId="12" fillId="0" borderId="8" xfId="2" applyFont="1" applyBorder="1" applyAlignment="1">
      <alignment horizontal="center" vertical="center"/>
    </xf>
    <xf numFmtId="171" fontId="19" fillId="3" borderId="102" xfId="4" applyNumberFormat="1" applyFont="1" applyFill="1" applyBorder="1" applyAlignment="1">
      <alignment horizontal="center" vertical="center"/>
    </xf>
    <xf numFmtId="171" fontId="19" fillId="3" borderId="103" xfId="4" applyNumberFormat="1" applyFont="1" applyFill="1" applyBorder="1" applyAlignment="1">
      <alignment horizontal="center" vertical="center"/>
    </xf>
    <xf numFmtId="174" fontId="41" fillId="0" borderId="109" xfId="2" applyNumberFormat="1" applyFont="1" applyFill="1" applyBorder="1" applyAlignment="1">
      <alignment horizontal="center" vertical="center"/>
    </xf>
    <xf numFmtId="174" fontId="41" fillId="0" borderId="3" xfId="2" applyNumberFormat="1" applyFont="1" applyFill="1" applyBorder="1" applyAlignment="1">
      <alignment horizontal="center" vertical="center"/>
    </xf>
    <xf numFmtId="174" fontId="41" fillId="0" borderId="95" xfId="2" applyNumberFormat="1" applyFont="1" applyFill="1" applyBorder="1" applyAlignment="1">
      <alignment horizontal="center" vertical="center"/>
    </xf>
    <xf numFmtId="0" fontId="4" fillId="0" borderId="2" xfId="7" applyFont="1" applyBorder="1" applyAlignment="1">
      <alignment horizontal="center" vertical="center" shrinkToFit="1"/>
    </xf>
    <xf numFmtId="170" fontId="12" fillId="0" borderId="3" xfId="2" applyNumberFormat="1" applyFont="1" applyBorder="1" applyAlignment="1">
      <alignment horizontal="center" vertical="center" shrinkToFit="1"/>
    </xf>
    <xf numFmtId="0" fontId="12" fillId="0" borderId="2" xfId="2" quotePrefix="1" applyFont="1" applyBorder="1" applyAlignment="1">
      <alignment horizontal="center" vertical="center" shrinkToFit="1"/>
    </xf>
    <xf numFmtId="170" fontId="12" fillId="0" borderId="2" xfId="2" applyNumberFormat="1" applyFont="1" applyBorder="1" applyAlignment="1">
      <alignment horizontal="center" vertical="center" shrinkToFit="1"/>
    </xf>
    <xf numFmtId="0" fontId="12" fillId="0" borderId="2" xfId="3" applyNumberFormat="1" applyFont="1" applyBorder="1" applyAlignment="1">
      <alignment horizontal="center" vertical="center"/>
    </xf>
    <xf numFmtId="0" fontId="12" fillId="0" borderId="2" xfId="2" applyFont="1" applyFill="1" applyBorder="1" applyAlignment="1">
      <alignment horizontal="center" vertical="center" shrinkToFit="1"/>
    </xf>
    <xf numFmtId="0" fontId="12" fillId="0" borderId="4" xfId="2" applyFont="1" applyFill="1" applyBorder="1" applyAlignment="1">
      <alignment horizontal="center" vertical="center" shrinkToFit="1"/>
    </xf>
    <xf numFmtId="0" fontId="6" fillId="0" borderId="0" xfId="5" applyFont="1" applyFill="1" applyAlignment="1">
      <alignment horizontal="center" vertical="center"/>
    </xf>
    <xf numFmtId="165" fontId="10" fillId="0" borderId="33" xfId="3" applyFont="1" applyFill="1" applyBorder="1" applyAlignment="1">
      <alignment horizontal="center" vertical="center"/>
    </xf>
    <xf numFmtId="165" fontId="10" fillId="0" borderId="3" xfId="3" applyFont="1" applyFill="1" applyBorder="1" applyAlignment="1">
      <alignment horizontal="center" vertical="center"/>
    </xf>
    <xf numFmtId="165" fontId="10" fillId="0" borderId="4" xfId="3" applyFont="1" applyFill="1" applyBorder="1" applyAlignment="1">
      <alignment horizontal="center" vertical="center"/>
    </xf>
    <xf numFmtId="165" fontId="10" fillId="0" borderId="2" xfId="3" applyFont="1" applyFill="1" applyBorder="1" applyAlignment="1">
      <alignment horizontal="center" vertical="center"/>
    </xf>
    <xf numFmtId="0" fontId="10" fillId="0" borderId="2" xfId="5" applyFont="1" applyFill="1" applyBorder="1" applyAlignment="1">
      <alignment horizontal="center" vertical="center"/>
    </xf>
    <xf numFmtId="0" fontId="10" fillId="0" borderId="3" xfId="5" applyFont="1" applyFill="1" applyBorder="1" applyAlignment="1">
      <alignment horizontal="center" vertical="center"/>
    </xf>
    <xf numFmtId="0" fontId="10" fillId="0" borderId="4" xfId="5" applyFont="1" applyFill="1" applyBorder="1" applyAlignment="1">
      <alignment horizontal="center" vertical="center"/>
    </xf>
    <xf numFmtId="0" fontId="7" fillId="0" borderId="0" xfId="5" applyFont="1" applyFill="1" applyAlignment="1">
      <alignment horizontal="center" vertical="center"/>
    </xf>
    <xf numFmtId="38" fontId="12" fillId="0" borderId="0" xfId="2" applyNumberFormat="1" applyFont="1" applyBorder="1" applyAlignment="1">
      <alignment horizontal="center" vertical="center"/>
    </xf>
    <xf numFmtId="0" fontId="11" fillId="0" borderId="7" xfId="2" applyFont="1" applyBorder="1" applyAlignment="1">
      <alignment horizontal="left" vertical="center"/>
    </xf>
    <xf numFmtId="0" fontId="12" fillId="0" borderId="2" xfId="2" applyFont="1" applyBorder="1" applyAlignment="1">
      <alignment horizontal="center" vertical="center"/>
    </xf>
    <xf numFmtId="0" fontId="4" fillId="0" borderId="14" xfId="7" applyBorder="1" applyAlignment="1">
      <alignment horizontal="center" vertical="center"/>
    </xf>
    <xf numFmtId="0" fontId="12" fillId="0" borderId="10" xfId="2" applyFont="1" applyBorder="1" applyAlignment="1">
      <alignment horizontal="center" vertical="center"/>
    </xf>
    <xf numFmtId="0" fontId="4" fillId="0" borderId="15" xfId="7" applyBorder="1" applyAlignment="1">
      <alignment horizontal="center" vertical="center"/>
    </xf>
    <xf numFmtId="14" fontId="41" fillId="0" borderId="109" xfId="2" applyNumberFormat="1" applyFont="1" applyFill="1" applyBorder="1" applyAlignment="1">
      <alignment horizontal="center" vertical="center"/>
    </xf>
    <xf numFmtId="14" fontId="41" fillId="0" borderId="95" xfId="2" applyNumberFormat="1" applyFont="1" applyFill="1" applyBorder="1" applyAlignment="1">
      <alignment horizontal="center" vertical="center"/>
    </xf>
    <xf numFmtId="0" fontId="12" fillId="0" borderId="6" xfId="2" applyFont="1" applyBorder="1" applyAlignment="1">
      <alignment horizontal="center" vertical="center"/>
    </xf>
    <xf numFmtId="0" fontId="12" fillId="0" borderId="7" xfId="2" applyFont="1" applyBorder="1" applyAlignment="1">
      <alignment horizontal="center" vertical="center"/>
    </xf>
    <xf numFmtId="0" fontId="12" fillId="0" borderId="3" xfId="3" applyNumberFormat="1" applyFont="1" applyBorder="1" applyAlignment="1">
      <alignment horizontal="center" vertical="center"/>
    </xf>
    <xf numFmtId="0" fontId="12" fillId="0" borderId="16" xfId="2" applyFont="1" applyFill="1" applyBorder="1" applyAlignment="1">
      <alignment horizontal="center" vertical="center" shrinkToFit="1"/>
    </xf>
    <xf numFmtId="0" fontId="12" fillId="0" borderId="3" xfId="2" quotePrefix="1" applyFont="1" applyBorder="1" applyAlignment="1">
      <alignment horizontal="center" vertical="center"/>
    </xf>
    <xf numFmtId="0" fontId="41" fillId="0" borderId="43" xfId="2" applyFont="1" applyFill="1" applyBorder="1" applyAlignment="1">
      <alignment horizontal="center" vertical="center"/>
    </xf>
    <xf numFmtId="0" fontId="41" fillId="0" borderId="50" xfId="2" applyFont="1" applyFill="1" applyBorder="1" applyAlignment="1">
      <alignment horizontal="center" vertical="center"/>
    </xf>
    <xf numFmtId="0" fontId="41" fillId="0" borderId="114" xfId="2" applyFont="1" applyFill="1" applyBorder="1" applyAlignment="1">
      <alignment horizontal="center" vertical="center"/>
    </xf>
    <xf numFmtId="0" fontId="41" fillId="0" borderId="89" xfId="2" applyFont="1" applyFill="1" applyBorder="1" applyAlignment="1">
      <alignment horizontal="center" vertical="center"/>
    </xf>
    <xf numFmtId="0" fontId="41" fillId="0" borderId="115" xfId="2" applyFont="1" applyFill="1" applyBorder="1" applyAlignment="1">
      <alignment horizontal="center" vertical="center"/>
    </xf>
    <xf numFmtId="0" fontId="41" fillId="0" borderId="3" xfId="2" applyFont="1" applyFill="1" applyBorder="1" applyAlignment="1">
      <alignment horizontal="center" vertical="center"/>
    </xf>
    <xf numFmtId="0" fontId="41" fillId="0" borderId="100" xfId="2" applyFont="1" applyFill="1" applyBorder="1" applyAlignment="1">
      <alignment horizontal="center" vertical="center"/>
    </xf>
    <xf numFmtId="0" fontId="12" fillId="3" borderId="12" xfId="2" applyFont="1" applyFill="1" applyBorder="1" applyAlignment="1">
      <alignment horizontal="center" vertical="center"/>
    </xf>
    <xf numFmtId="0" fontId="12" fillId="3" borderId="8" xfId="2" applyFont="1" applyFill="1" applyBorder="1" applyAlignment="1">
      <alignment horizontal="center" vertical="center"/>
    </xf>
    <xf numFmtId="0" fontId="4" fillId="3" borderId="2" xfId="7" applyFill="1" applyBorder="1" applyAlignment="1">
      <alignment horizontal="center" vertical="center" shrinkToFit="1"/>
    </xf>
    <xf numFmtId="0" fontId="4" fillId="3" borderId="4" xfId="7" applyFill="1" applyBorder="1" applyAlignment="1">
      <alignment horizontal="center" vertical="center" shrinkToFit="1"/>
    </xf>
    <xf numFmtId="0" fontId="4" fillId="3" borderId="2" xfId="7" applyFill="1" applyBorder="1" applyAlignment="1">
      <alignment horizontal="center" vertical="center"/>
    </xf>
    <xf numFmtId="0" fontId="4" fillId="3" borderId="4" xfId="7" applyFill="1" applyBorder="1" applyAlignment="1">
      <alignment horizontal="center" vertical="center"/>
    </xf>
    <xf numFmtId="0" fontId="12" fillId="3" borderId="2" xfId="2" applyFont="1" applyFill="1" applyBorder="1" applyAlignment="1">
      <alignment horizontal="center" vertical="center" shrinkToFit="1"/>
    </xf>
    <xf numFmtId="0" fontId="12" fillId="3" borderId="4" xfId="2" applyFont="1" applyFill="1" applyBorder="1" applyAlignment="1">
      <alignment horizontal="center" vertical="center" shrinkToFit="1"/>
    </xf>
    <xf numFmtId="0" fontId="6" fillId="3" borderId="0" xfId="5" applyFont="1" applyFill="1" applyAlignment="1">
      <alignment horizontal="center" vertical="center"/>
    </xf>
    <xf numFmtId="0" fontId="7" fillId="3" borderId="0" xfId="5" applyFont="1" applyFill="1" applyAlignment="1">
      <alignment horizontal="center" vertical="center"/>
    </xf>
    <xf numFmtId="165" fontId="10" fillId="3" borderId="2" xfId="3" applyFont="1" applyFill="1" applyBorder="1" applyAlignment="1">
      <alignment horizontal="center" vertical="center"/>
    </xf>
    <xf numFmtId="165" fontId="10" fillId="3" borderId="3" xfId="3" applyFont="1" applyFill="1" applyBorder="1" applyAlignment="1">
      <alignment horizontal="center" vertical="center"/>
    </xf>
    <xf numFmtId="165" fontId="10" fillId="3" borderId="4" xfId="3" applyFont="1" applyFill="1" applyBorder="1" applyAlignment="1">
      <alignment horizontal="center" vertical="center"/>
    </xf>
    <xf numFmtId="0" fontId="10" fillId="3" borderId="2" xfId="5" applyFont="1" applyFill="1" applyBorder="1" applyAlignment="1">
      <alignment horizontal="center" vertical="center"/>
    </xf>
    <xf numFmtId="0" fontId="10" fillId="3" borderId="3" xfId="5" applyFont="1" applyFill="1" applyBorder="1" applyAlignment="1">
      <alignment horizontal="center" vertical="center"/>
    </xf>
    <xf numFmtId="0" fontId="10" fillId="3" borderId="4" xfId="5" applyFont="1" applyFill="1" applyBorder="1" applyAlignment="1">
      <alignment horizontal="center" vertical="center"/>
    </xf>
    <xf numFmtId="0" fontId="12" fillId="3" borderId="6" xfId="2" applyFont="1" applyFill="1" applyBorder="1" applyAlignment="1">
      <alignment horizontal="center" vertical="center"/>
    </xf>
    <xf numFmtId="0" fontId="12" fillId="3" borderId="7" xfId="2" applyFont="1" applyFill="1" applyBorder="1" applyAlignment="1">
      <alignment horizontal="center" vertical="center"/>
    </xf>
    <xf numFmtId="0" fontId="11" fillId="3" borderId="7" xfId="2" applyFont="1" applyFill="1" applyBorder="1" applyAlignment="1">
      <alignment horizontal="left" vertical="center"/>
    </xf>
    <xf numFmtId="0" fontId="12" fillId="3" borderId="2" xfId="2" applyFont="1" applyFill="1" applyBorder="1" applyAlignment="1">
      <alignment horizontal="center" vertical="center"/>
    </xf>
    <xf numFmtId="0" fontId="4" fillId="3" borderId="14" xfId="7" applyFill="1" applyBorder="1" applyAlignment="1">
      <alignment horizontal="center" vertical="center"/>
    </xf>
    <xf numFmtId="0" fontId="12" fillId="3" borderId="10" xfId="2" applyFont="1" applyFill="1" applyBorder="1" applyAlignment="1">
      <alignment horizontal="center" vertical="center"/>
    </xf>
    <xf numFmtId="0" fontId="4" fillId="3" borderId="15" xfId="7" applyFill="1" applyBorder="1" applyAlignment="1">
      <alignment horizontal="center" vertical="center"/>
    </xf>
    <xf numFmtId="0" fontId="12" fillId="3" borderId="2" xfId="3" applyNumberFormat="1" applyFont="1" applyFill="1" applyBorder="1" applyAlignment="1">
      <alignment horizontal="center" vertical="center"/>
    </xf>
    <xf numFmtId="0" fontId="12" fillId="3" borderId="2" xfId="2" quotePrefix="1" applyFont="1" applyFill="1" applyBorder="1" applyAlignment="1">
      <alignment horizontal="center" vertical="center" shrinkToFit="1"/>
    </xf>
    <xf numFmtId="0" fontId="4" fillId="3" borderId="2" xfId="7" applyFont="1" applyFill="1" applyBorder="1" applyAlignment="1">
      <alignment horizontal="center" vertical="center" shrinkToFit="1"/>
    </xf>
    <xf numFmtId="0" fontId="12" fillId="3" borderId="3" xfId="3" applyNumberFormat="1" applyFont="1" applyFill="1" applyBorder="1" applyAlignment="1">
      <alignment horizontal="center" vertical="center"/>
    </xf>
    <xf numFmtId="0" fontId="12" fillId="3" borderId="16" xfId="2" applyFont="1" applyFill="1" applyBorder="1" applyAlignment="1">
      <alignment horizontal="center" vertical="center" shrinkToFit="1"/>
    </xf>
    <xf numFmtId="0" fontId="12" fillId="3" borderId="3" xfId="2" quotePrefix="1" applyFont="1" applyFill="1" applyBorder="1" applyAlignment="1">
      <alignment horizontal="center" vertical="center"/>
    </xf>
    <xf numFmtId="170" fontId="12" fillId="3" borderId="3" xfId="2" applyNumberFormat="1" applyFont="1" applyFill="1" applyBorder="1" applyAlignment="1">
      <alignment horizontal="center" vertical="center" shrinkToFit="1"/>
    </xf>
    <xf numFmtId="170" fontId="12" fillId="3" borderId="2" xfId="2" applyNumberFormat="1" applyFont="1" applyFill="1" applyBorder="1" applyAlignment="1">
      <alignment horizontal="center" vertical="center" shrinkToFit="1"/>
    </xf>
    <xf numFmtId="14" fontId="41" fillId="0" borderId="94" xfId="2" applyNumberFormat="1" applyFont="1" applyFill="1" applyBorder="1" applyAlignment="1">
      <alignment horizontal="center" vertical="center"/>
    </xf>
    <xf numFmtId="14" fontId="41" fillId="0" borderId="89" xfId="2" applyNumberFormat="1" applyFont="1" applyFill="1" applyBorder="1" applyAlignment="1">
      <alignment horizontal="center" vertical="center"/>
    </xf>
    <xf numFmtId="0" fontId="41" fillId="0" borderId="68" xfId="2" applyFont="1" applyFill="1" applyBorder="1" applyAlignment="1">
      <alignment horizontal="center" vertical="center"/>
    </xf>
    <xf numFmtId="174" fontId="41" fillId="0" borderId="74" xfId="2" applyNumberFormat="1" applyFont="1" applyFill="1" applyBorder="1" applyAlignment="1">
      <alignment horizontal="center" vertical="center"/>
    </xf>
    <xf numFmtId="0" fontId="41" fillId="0" borderId="95" xfId="2" applyFont="1" applyFill="1" applyBorder="1" applyAlignment="1">
      <alignment horizontal="center" vertical="center"/>
    </xf>
    <xf numFmtId="0" fontId="41" fillId="0" borderId="74" xfId="2" applyFont="1" applyFill="1" applyBorder="1" applyAlignment="1">
      <alignment horizontal="center" vertical="center"/>
    </xf>
    <xf numFmtId="0" fontId="41" fillId="0" borderId="116" xfId="2" applyFont="1" applyFill="1" applyBorder="1" applyAlignment="1">
      <alignment horizontal="center" vertical="center"/>
    </xf>
    <xf numFmtId="0" fontId="41" fillId="0" borderId="122" xfId="2" applyFont="1" applyFill="1" applyBorder="1" applyAlignment="1">
      <alignment horizontal="center" vertical="center"/>
    </xf>
    <xf numFmtId="0" fontId="41" fillId="45" borderId="122" xfId="2" applyFont="1" applyFill="1" applyBorder="1" applyAlignment="1">
      <alignment horizontal="center" vertical="center"/>
    </xf>
    <xf numFmtId="0" fontId="41" fillId="45" borderId="3" xfId="2" applyFont="1" applyFill="1" applyBorder="1" applyAlignment="1">
      <alignment horizontal="center" vertical="center"/>
    </xf>
    <xf numFmtId="0" fontId="41" fillId="45" borderId="95" xfId="2" applyFont="1" applyFill="1" applyBorder="1" applyAlignment="1">
      <alignment horizontal="center" vertical="center"/>
    </xf>
    <xf numFmtId="0" fontId="41" fillId="46" borderId="116" xfId="2" applyFont="1" applyFill="1" applyBorder="1" applyAlignment="1">
      <alignment horizontal="center" vertical="center"/>
    </xf>
    <xf numFmtId="0" fontId="41" fillId="46" borderId="3" xfId="2" applyFont="1" applyFill="1" applyBorder="1" applyAlignment="1">
      <alignment horizontal="center" vertical="center"/>
    </xf>
    <xf numFmtId="0" fontId="41" fillId="46" borderId="95" xfId="2" applyFont="1" applyFill="1" applyBorder="1" applyAlignment="1">
      <alignment horizontal="center" vertical="center"/>
    </xf>
    <xf numFmtId="0" fontId="41" fillId="43" borderId="116" xfId="2" applyFont="1" applyFill="1" applyBorder="1" applyAlignment="1">
      <alignment horizontal="center" vertical="center"/>
    </xf>
    <xf numFmtId="0" fontId="41" fillId="43" borderId="3" xfId="2" applyFont="1" applyFill="1" applyBorder="1" applyAlignment="1">
      <alignment horizontal="center" vertical="center"/>
    </xf>
    <xf numFmtId="0" fontId="41" fillId="43" borderId="95" xfId="2" applyFont="1" applyFill="1" applyBorder="1" applyAlignment="1">
      <alignment horizontal="center" vertical="center"/>
    </xf>
    <xf numFmtId="0" fontId="0" fillId="0" borderId="0" xfId="0" applyAlignment="1">
      <alignment horizontal="center"/>
    </xf>
    <xf numFmtId="0" fontId="0" fillId="0" borderId="7" xfId="0" applyBorder="1" applyAlignment="1">
      <alignment horizontal="center"/>
    </xf>
    <xf numFmtId="0" fontId="46" fillId="0" borderId="0" xfId="0" applyFont="1" applyAlignment="1">
      <alignment horizontal="center"/>
    </xf>
    <xf numFmtId="0" fontId="53" fillId="0" borderId="105" xfId="0" applyFont="1" applyBorder="1" applyAlignment="1">
      <alignment vertical="center" wrapText="1"/>
    </xf>
    <xf numFmtId="0" fontId="53" fillId="0" borderId="106" xfId="0" applyFont="1" applyBorder="1" applyAlignment="1">
      <alignment vertical="center" wrapText="1"/>
    </xf>
    <xf numFmtId="0" fontId="53" fillId="0" borderId="107" xfId="0" applyFont="1" applyBorder="1" applyAlignment="1">
      <alignment vertical="center" wrapText="1"/>
    </xf>
    <xf numFmtId="0" fontId="53" fillId="0" borderId="110" xfId="0" applyFont="1" applyBorder="1" applyAlignment="1">
      <alignment vertical="center" wrapText="1"/>
    </xf>
    <xf numFmtId="0" fontId="53" fillId="0" borderId="111" xfId="0" applyFont="1" applyBorder="1" applyAlignment="1">
      <alignment vertical="center" wrapText="1"/>
    </xf>
    <xf numFmtId="0" fontId="53" fillId="0" borderId="112" xfId="0" applyFont="1" applyBorder="1" applyAlignment="1">
      <alignment vertical="center" wrapText="1"/>
    </xf>
    <xf numFmtId="0" fontId="53" fillId="0" borderId="119" xfId="0" applyFont="1" applyBorder="1" applyAlignment="1">
      <alignment vertical="center" wrapText="1"/>
    </xf>
    <xf numFmtId="0" fontId="53" fillId="0" borderId="120" xfId="0" applyFont="1" applyBorder="1" applyAlignment="1">
      <alignment vertical="center" wrapText="1"/>
    </xf>
    <xf numFmtId="0" fontId="53" fillId="0" borderId="121" xfId="0" applyFont="1" applyBorder="1" applyAlignment="1">
      <alignment vertical="center" wrapText="1"/>
    </xf>
    <xf numFmtId="0" fontId="58" fillId="0" borderId="0" xfId="0" applyFont="1" applyAlignment="1">
      <alignment horizontal="left" wrapText="1"/>
    </xf>
    <xf numFmtId="0" fontId="58" fillId="0" borderId="0" xfId="0" applyFont="1" applyAlignment="1">
      <alignment wrapText="1"/>
    </xf>
    <xf numFmtId="0" fontId="68" fillId="0" borderId="0" xfId="0" applyFont="1" applyAlignment="1">
      <alignment horizontal="center" wrapText="1"/>
    </xf>
    <xf numFmtId="0" fontId="20" fillId="0" borderId="0" xfId="0" applyFont="1" applyAlignment="1">
      <alignment horizontal="center" wrapText="1"/>
    </xf>
    <xf numFmtId="0" fontId="63" fillId="0" borderId="0" xfId="0" applyFont="1" applyAlignment="1">
      <alignment horizontal="left" wrapText="1"/>
    </xf>
    <xf numFmtId="0" fontId="20" fillId="0" borderId="0" xfId="0" applyFont="1" applyAlignment="1">
      <alignment wrapText="1"/>
    </xf>
    <xf numFmtId="0" fontId="67" fillId="0" borderId="0" xfId="0" applyFont="1" applyAlignment="1">
      <alignment horizontal="center" wrapText="1"/>
    </xf>
    <xf numFmtId="0" fontId="20" fillId="0" borderId="0" xfId="0" applyFont="1" applyAlignment="1">
      <alignment horizontal="left" wrapText="1"/>
    </xf>
    <xf numFmtId="0" fontId="62" fillId="0" borderId="0" xfId="0" applyFont="1" applyAlignment="1">
      <alignment horizontal="center" vertical="center" wrapText="1"/>
    </xf>
    <xf numFmtId="0" fontId="48" fillId="0" borderId="57" xfId="0" applyFont="1" applyBorder="1" applyAlignment="1">
      <alignment horizontal="center" wrapText="1"/>
    </xf>
    <xf numFmtId="0" fontId="48" fillId="0" borderId="58" xfId="0" applyFont="1" applyBorder="1" applyAlignment="1">
      <alignment horizontal="center" wrapText="1"/>
    </xf>
    <xf numFmtId="0" fontId="48" fillId="0" borderId="59" xfId="0" applyFont="1" applyBorder="1" applyAlignment="1">
      <alignment horizontal="center" wrapText="1"/>
    </xf>
    <xf numFmtId="0" fontId="48" fillId="0" borderId="60" xfId="0" applyFont="1" applyBorder="1" applyAlignment="1">
      <alignment horizontal="center" wrapText="1"/>
    </xf>
    <xf numFmtId="0" fontId="48" fillId="0" borderId="61" xfId="0" applyFont="1" applyBorder="1" applyAlignment="1">
      <alignment horizontal="center" wrapText="1"/>
    </xf>
    <xf numFmtId="0" fontId="48" fillId="0" borderId="62" xfId="0" applyFont="1" applyBorder="1" applyAlignment="1">
      <alignment horizontal="center" wrapText="1"/>
    </xf>
    <xf numFmtId="4" fontId="0" fillId="0" borderId="125" xfId="0" applyNumberFormat="1" applyBorder="1" applyAlignment="1">
      <alignment horizontal="center" vertical="center"/>
    </xf>
    <xf numFmtId="0" fontId="41" fillId="0" borderId="126" xfId="2" applyFont="1" applyFill="1" applyBorder="1" applyAlignment="1">
      <alignment vertical="center"/>
    </xf>
    <xf numFmtId="0" fontId="41" fillId="0" borderId="127" xfId="2" applyFont="1" applyFill="1" applyBorder="1" applyAlignment="1">
      <alignment horizontal="center" vertical="center"/>
    </xf>
  </cellXfs>
  <cellStyles count="69">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Comma" xfId="9" builtinId="3"/>
    <cellStyle name="Comma [0]" xfId="1" builtinId="6"/>
    <cellStyle name="Comma 2" xfId="63"/>
    <cellStyle name="Explanatory Text" xfId="26"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67" builtinId="8"/>
    <cellStyle name="Input" xfId="19" builtinId="20" customBuiltin="1"/>
    <cellStyle name="Linked Cell" xfId="22" builtinId="24" customBuiltin="1"/>
    <cellStyle name="Neutral" xfId="18" builtinId="28" customBuiltin="1"/>
    <cellStyle name="Normal" xfId="0" builtinId="0"/>
    <cellStyle name="Normal 10" xfId="59"/>
    <cellStyle name="Normal 11" xfId="61"/>
    <cellStyle name="Normal 12" xfId="60"/>
    <cellStyle name="Normal 13" xfId="66"/>
    <cellStyle name="Normal 15" xfId="62"/>
    <cellStyle name="Normal 19" xfId="68"/>
    <cellStyle name="Normal 2" xfId="10"/>
    <cellStyle name="Normal 2 2" xfId="64"/>
    <cellStyle name="Normal 3" xfId="52"/>
    <cellStyle name="Normal 4" xfId="53"/>
    <cellStyle name="Normal 5" xfId="57"/>
    <cellStyle name="Normal 6" xfId="54"/>
    <cellStyle name="Normal 7" xfId="55"/>
    <cellStyle name="Normal 8" xfId="56"/>
    <cellStyle name="Normal 9" xfId="58"/>
    <cellStyle name="Note" xfId="25" builtinId="10" customBuiltin="1"/>
    <cellStyle name="Output" xfId="20" builtinId="21" customBuiltin="1"/>
    <cellStyle name="Title" xfId="11" builtinId="15" customBuiltin="1"/>
    <cellStyle name="Total" xfId="27" builtinId="25" customBuiltin="1"/>
    <cellStyle name="Warning Text" xfId="24" builtinId="11" customBuiltin="1"/>
    <cellStyle name="쉼표 [0] 2" xfId="3"/>
    <cellStyle name="쉼표 [0] 3" xfId="6"/>
    <cellStyle name="쉼표 [0] 3 2 2" xfId="4"/>
    <cellStyle name="표준 2" xfId="2"/>
    <cellStyle name="표준 2 2" xfId="65"/>
    <cellStyle name="표준 3" xfId="8"/>
    <cellStyle name="표준 3 2 2" xfId="7"/>
    <cellStyle name="표준_자금020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21"/>
  <sheetViews>
    <sheetView topLeftCell="A60" workbookViewId="0">
      <selection activeCell="D73" sqref="D73"/>
    </sheetView>
  </sheetViews>
  <sheetFormatPr defaultColWidth="11.42578125" defaultRowHeight="12.75"/>
  <cols>
    <col min="1" max="1" width="8.85546875" style="173" customWidth="1"/>
    <col min="2" max="2" width="17.42578125" style="173" customWidth="1"/>
    <col min="3" max="3" width="19.7109375" style="173" customWidth="1"/>
    <col min="4" max="4" width="22.5703125" style="173" customWidth="1"/>
    <col min="5" max="5" width="17.42578125" style="173" customWidth="1"/>
    <col min="6" max="6" width="14.85546875" style="173" customWidth="1"/>
    <col min="7" max="7" width="19.85546875" style="173" customWidth="1"/>
    <col min="8" max="8" width="24" style="173" customWidth="1"/>
    <col min="9" max="9" width="20" style="173" customWidth="1"/>
    <col min="10" max="12" width="0" style="173" hidden="1" customWidth="1"/>
    <col min="13" max="13" width="26.42578125" style="173" customWidth="1"/>
    <col min="14" max="243" width="11.42578125" style="173"/>
    <col min="244" max="245" width="17.42578125" style="173" customWidth="1"/>
    <col min="246" max="246" width="19.7109375" style="173" customWidth="1"/>
    <col min="247" max="250" width="17.42578125" style="173" customWidth="1"/>
    <col min="251" max="251" width="22.7109375" style="173" customWidth="1"/>
    <col min="252" max="252" width="23" style="173" bestFit="1" customWidth="1"/>
    <col min="253" max="253" width="15.28515625" style="173" bestFit="1" customWidth="1"/>
    <col min="254" max="499" width="11.42578125" style="173"/>
    <col min="500" max="501" width="17.42578125" style="173" customWidth="1"/>
    <col min="502" max="502" width="19.7109375" style="173" customWidth="1"/>
    <col min="503" max="506" width="17.42578125" style="173" customWidth="1"/>
    <col min="507" max="507" width="22.7109375" style="173" customWidth="1"/>
    <col min="508" max="508" width="23" style="173" bestFit="1" customWidth="1"/>
    <col min="509" max="509" width="15.28515625" style="173" bestFit="1" customWidth="1"/>
    <col min="510" max="755" width="11.42578125" style="173"/>
    <col min="756" max="757" width="17.42578125" style="173" customWidth="1"/>
    <col min="758" max="758" width="19.7109375" style="173" customWidth="1"/>
    <col min="759" max="762" width="17.42578125" style="173" customWidth="1"/>
    <col min="763" max="763" width="22.7109375" style="173" customWidth="1"/>
    <col min="764" max="764" width="23" style="173" bestFit="1" customWidth="1"/>
    <col min="765" max="765" width="15.28515625" style="173" bestFit="1" customWidth="1"/>
    <col min="766" max="1011" width="11.42578125" style="173"/>
    <col min="1012" max="1013" width="17.42578125" style="173" customWidth="1"/>
    <col min="1014" max="1014" width="19.7109375" style="173" customWidth="1"/>
    <col min="1015" max="1018" width="17.42578125" style="173" customWidth="1"/>
    <col min="1019" max="1019" width="22.7109375" style="173" customWidth="1"/>
    <col min="1020" max="1020" width="23" style="173" bestFit="1" customWidth="1"/>
    <col min="1021" max="1021" width="15.28515625" style="173" bestFit="1" customWidth="1"/>
    <col min="1022" max="1267" width="11.42578125" style="173"/>
    <col min="1268" max="1269" width="17.42578125" style="173" customWidth="1"/>
    <col min="1270" max="1270" width="19.7109375" style="173" customWidth="1"/>
    <col min="1271" max="1274" width="17.42578125" style="173" customWidth="1"/>
    <col min="1275" max="1275" width="22.7109375" style="173" customWidth="1"/>
    <col min="1276" max="1276" width="23" style="173" bestFit="1" customWidth="1"/>
    <col min="1277" max="1277" width="15.28515625" style="173" bestFit="1" customWidth="1"/>
    <col min="1278" max="1523" width="11.42578125" style="173"/>
    <col min="1524" max="1525" width="17.42578125" style="173" customWidth="1"/>
    <col min="1526" max="1526" width="19.7109375" style="173" customWidth="1"/>
    <col min="1527" max="1530" width="17.42578125" style="173" customWidth="1"/>
    <col min="1531" max="1531" width="22.7109375" style="173" customWidth="1"/>
    <col min="1532" max="1532" width="23" style="173" bestFit="1" customWidth="1"/>
    <col min="1533" max="1533" width="15.28515625" style="173" bestFit="1" customWidth="1"/>
    <col min="1534" max="1779" width="11.42578125" style="173"/>
    <col min="1780" max="1781" width="17.42578125" style="173" customWidth="1"/>
    <col min="1782" max="1782" width="19.7109375" style="173" customWidth="1"/>
    <col min="1783" max="1786" width="17.42578125" style="173" customWidth="1"/>
    <col min="1787" max="1787" width="22.7109375" style="173" customWidth="1"/>
    <col min="1788" max="1788" width="23" style="173" bestFit="1" customWidth="1"/>
    <col min="1789" max="1789" width="15.28515625" style="173" bestFit="1" customWidth="1"/>
    <col min="1790" max="2035" width="11.42578125" style="173"/>
    <col min="2036" max="2037" width="17.42578125" style="173" customWidth="1"/>
    <col min="2038" max="2038" width="19.7109375" style="173" customWidth="1"/>
    <col min="2039" max="2042" width="17.42578125" style="173" customWidth="1"/>
    <col min="2043" max="2043" width="22.7109375" style="173" customWidth="1"/>
    <col min="2044" max="2044" width="23" style="173" bestFit="1" customWidth="1"/>
    <col min="2045" max="2045" width="15.28515625" style="173" bestFit="1" customWidth="1"/>
    <col min="2046" max="2291" width="11.42578125" style="173"/>
    <col min="2292" max="2293" width="17.42578125" style="173" customWidth="1"/>
    <col min="2294" max="2294" width="19.7109375" style="173" customWidth="1"/>
    <col min="2295" max="2298" width="17.42578125" style="173" customWidth="1"/>
    <col min="2299" max="2299" width="22.7109375" style="173" customWidth="1"/>
    <col min="2300" max="2300" width="23" style="173" bestFit="1" customWidth="1"/>
    <col min="2301" max="2301" width="15.28515625" style="173" bestFit="1" customWidth="1"/>
    <col min="2302" max="2547" width="11.42578125" style="173"/>
    <col min="2548" max="2549" width="17.42578125" style="173" customWidth="1"/>
    <col min="2550" max="2550" width="19.7109375" style="173" customWidth="1"/>
    <col min="2551" max="2554" width="17.42578125" style="173" customWidth="1"/>
    <col min="2555" max="2555" width="22.7109375" style="173" customWidth="1"/>
    <col min="2556" max="2556" width="23" style="173" bestFit="1" customWidth="1"/>
    <col min="2557" max="2557" width="15.28515625" style="173" bestFit="1" customWidth="1"/>
    <col min="2558" max="2803" width="11.42578125" style="173"/>
    <col min="2804" max="2805" width="17.42578125" style="173" customWidth="1"/>
    <col min="2806" max="2806" width="19.7109375" style="173" customWidth="1"/>
    <col min="2807" max="2810" width="17.42578125" style="173" customWidth="1"/>
    <col min="2811" max="2811" width="22.7109375" style="173" customWidth="1"/>
    <col min="2812" max="2812" width="23" style="173" bestFit="1" customWidth="1"/>
    <col min="2813" max="2813" width="15.28515625" style="173" bestFit="1" customWidth="1"/>
    <col min="2814" max="3059" width="11.42578125" style="173"/>
    <col min="3060" max="3061" width="17.42578125" style="173" customWidth="1"/>
    <col min="3062" max="3062" width="19.7109375" style="173" customWidth="1"/>
    <col min="3063" max="3066" width="17.42578125" style="173" customWidth="1"/>
    <col min="3067" max="3067" width="22.7109375" style="173" customWidth="1"/>
    <col min="3068" max="3068" width="23" style="173" bestFit="1" customWidth="1"/>
    <col min="3069" max="3069" width="15.28515625" style="173" bestFit="1" customWidth="1"/>
    <col min="3070" max="3315" width="11.42578125" style="173"/>
    <col min="3316" max="3317" width="17.42578125" style="173" customWidth="1"/>
    <col min="3318" max="3318" width="19.7109375" style="173" customWidth="1"/>
    <col min="3319" max="3322" width="17.42578125" style="173" customWidth="1"/>
    <col min="3323" max="3323" width="22.7109375" style="173" customWidth="1"/>
    <col min="3324" max="3324" width="23" style="173" bestFit="1" customWidth="1"/>
    <col min="3325" max="3325" width="15.28515625" style="173" bestFit="1" customWidth="1"/>
    <col min="3326" max="3571" width="11.42578125" style="173"/>
    <col min="3572" max="3573" width="17.42578125" style="173" customWidth="1"/>
    <col min="3574" max="3574" width="19.7109375" style="173" customWidth="1"/>
    <col min="3575" max="3578" width="17.42578125" style="173" customWidth="1"/>
    <col min="3579" max="3579" width="22.7109375" style="173" customWidth="1"/>
    <col min="3580" max="3580" width="23" style="173" bestFit="1" customWidth="1"/>
    <col min="3581" max="3581" width="15.28515625" style="173" bestFit="1" customWidth="1"/>
    <col min="3582" max="3827" width="11.42578125" style="173"/>
    <col min="3828" max="3829" width="17.42578125" style="173" customWidth="1"/>
    <col min="3830" max="3830" width="19.7109375" style="173" customWidth="1"/>
    <col min="3831" max="3834" width="17.42578125" style="173" customWidth="1"/>
    <col min="3835" max="3835" width="22.7109375" style="173" customWidth="1"/>
    <col min="3836" max="3836" width="23" style="173" bestFit="1" customWidth="1"/>
    <col min="3837" max="3837" width="15.28515625" style="173" bestFit="1" customWidth="1"/>
    <col min="3838" max="4083" width="11.42578125" style="173"/>
    <col min="4084" max="4085" width="17.42578125" style="173" customWidth="1"/>
    <col min="4086" max="4086" width="19.7109375" style="173" customWidth="1"/>
    <col min="4087" max="4090" width="17.42578125" style="173" customWidth="1"/>
    <col min="4091" max="4091" width="22.7109375" style="173" customWidth="1"/>
    <col min="4092" max="4092" width="23" style="173" bestFit="1" customWidth="1"/>
    <col min="4093" max="4093" width="15.28515625" style="173" bestFit="1" customWidth="1"/>
    <col min="4094" max="4339" width="11.42578125" style="173"/>
    <col min="4340" max="4341" width="17.42578125" style="173" customWidth="1"/>
    <col min="4342" max="4342" width="19.7109375" style="173" customWidth="1"/>
    <col min="4343" max="4346" width="17.42578125" style="173" customWidth="1"/>
    <col min="4347" max="4347" width="22.7109375" style="173" customWidth="1"/>
    <col min="4348" max="4348" width="23" style="173" bestFit="1" customWidth="1"/>
    <col min="4349" max="4349" width="15.28515625" style="173" bestFit="1" customWidth="1"/>
    <col min="4350" max="4595" width="11.42578125" style="173"/>
    <col min="4596" max="4597" width="17.42578125" style="173" customWidth="1"/>
    <col min="4598" max="4598" width="19.7109375" style="173" customWidth="1"/>
    <col min="4599" max="4602" width="17.42578125" style="173" customWidth="1"/>
    <col min="4603" max="4603" width="22.7109375" style="173" customWidth="1"/>
    <col min="4604" max="4604" width="23" style="173" bestFit="1" customWidth="1"/>
    <col min="4605" max="4605" width="15.28515625" style="173" bestFit="1" customWidth="1"/>
    <col min="4606" max="4851" width="11.42578125" style="173"/>
    <col min="4852" max="4853" width="17.42578125" style="173" customWidth="1"/>
    <col min="4854" max="4854" width="19.7109375" style="173" customWidth="1"/>
    <col min="4855" max="4858" width="17.42578125" style="173" customWidth="1"/>
    <col min="4859" max="4859" width="22.7109375" style="173" customWidth="1"/>
    <col min="4860" max="4860" width="23" style="173" bestFit="1" customWidth="1"/>
    <col min="4861" max="4861" width="15.28515625" style="173" bestFit="1" customWidth="1"/>
    <col min="4862" max="5107" width="11.42578125" style="173"/>
    <col min="5108" max="5109" width="17.42578125" style="173" customWidth="1"/>
    <col min="5110" max="5110" width="19.7109375" style="173" customWidth="1"/>
    <col min="5111" max="5114" width="17.42578125" style="173" customWidth="1"/>
    <col min="5115" max="5115" width="22.7109375" style="173" customWidth="1"/>
    <col min="5116" max="5116" width="23" style="173" bestFit="1" customWidth="1"/>
    <col min="5117" max="5117" width="15.28515625" style="173" bestFit="1" customWidth="1"/>
    <col min="5118" max="5363" width="11.42578125" style="173"/>
    <col min="5364" max="5365" width="17.42578125" style="173" customWidth="1"/>
    <col min="5366" max="5366" width="19.7109375" style="173" customWidth="1"/>
    <col min="5367" max="5370" width="17.42578125" style="173" customWidth="1"/>
    <col min="5371" max="5371" width="22.7109375" style="173" customWidth="1"/>
    <col min="5372" max="5372" width="23" style="173" bestFit="1" customWidth="1"/>
    <col min="5373" max="5373" width="15.28515625" style="173" bestFit="1" customWidth="1"/>
    <col min="5374" max="5619" width="11.42578125" style="173"/>
    <col min="5620" max="5621" width="17.42578125" style="173" customWidth="1"/>
    <col min="5622" max="5622" width="19.7109375" style="173" customWidth="1"/>
    <col min="5623" max="5626" width="17.42578125" style="173" customWidth="1"/>
    <col min="5627" max="5627" width="22.7109375" style="173" customWidth="1"/>
    <col min="5628" max="5628" width="23" style="173" bestFit="1" customWidth="1"/>
    <col min="5629" max="5629" width="15.28515625" style="173" bestFit="1" customWidth="1"/>
    <col min="5630" max="5875" width="11.42578125" style="173"/>
    <col min="5876" max="5877" width="17.42578125" style="173" customWidth="1"/>
    <col min="5878" max="5878" width="19.7109375" style="173" customWidth="1"/>
    <col min="5879" max="5882" width="17.42578125" style="173" customWidth="1"/>
    <col min="5883" max="5883" width="22.7109375" style="173" customWidth="1"/>
    <col min="5884" max="5884" width="23" style="173" bestFit="1" customWidth="1"/>
    <col min="5885" max="5885" width="15.28515625" style="173" bestFit="1" customWidth="1"/>
    <col min="5886" max="6131" width="11.42578125" style="173"/>
    <col min="6132" max="6133" width="17.42578125" style="173" customWidth="1"/>
    <col min="6134" max="6134" width="19.7109375" style="173" customWidth="1"/>
    <col min="6135" max="6138" width="17.42578125" style="173" customWidth="1"/>
    <col min="6139" max="6139" width="22.7109375" style="173" customWidth="1"/>
    <col min="6140" max="6140" width="23" style="173" bestFit="1" customWidth="1"/>
    <col min="6141" max="6141" width="15.28515625" style="173" bestFit="1" customWidth="1"/>
    <col min="6142" max="6387" width="11.42578125" style="173"/>
    <col min="6388" max="6389" width="17.42578125" style="173" customWidth="1"/>
    <col min="6390" max="6390" width="19.7109375" style="173" customWidth="1"/>
    <col min="6391" max="6394" width="17.42578125" style="173" customWidth="1"/>
    <col min="6395" max="6395" width="22.7109375" style="173" customWidth="1"/>
    <col min="6396" max="6396" width="23" style="173" bestFit="1" customWidth="1"/>
    <col min="6397" max="6397" width="15.28515625" style="173" bestFit="1" customWidth="1"/>
    <col min="6398" max="6643" width="11.42578125" style="173"/>
    <col min="6644" max="6645" width="17.42578125" style="173" customWidth="1"/>
    <col min="6646" max="6646" width="19.7109375" style="173" customWidth="1"/>
    <col min="6647" max="6650" width="17.42578125" style="173" customWidth="1"/>
    <col min="6651" max="6651" width="22.7109375" style="173" customWidth="1"/>
    <col min="6652" max="6652" width="23" style="173" bestFit="1" customWidth="1"/>
    <col min="6653" max="6653" width="15.28515625" style="173" bestFit="1" customWidth="1"/>
    <col min="6654" max="6899" width="11.42578125" style="173"/>
    <col min="6900" max="6901" width="17.42578125" style="173" customWidth="1"/>
    <col min="6902" max="6902" width="19.7109375" style="173" customWidth="1"/>
    <col min="6903" max="6906" width="17.42578125" style="173" customWidth="1"/>
    <col min="6907" max="6907" width="22.7109375" style="173" customWidth="1"/>
    <col min="6908" max="6908" width="23" style="173" bestFit="1" customWidth="1"/>
    <col min="6909" max="6909" width="15.28515625" style="173" bestFit="1" customWidth="1"/>
    <col min="6910" max="7155" width="11.42578125" style="173"/>
    <col min="7156" max="7157" width="17.42578125" style="173" customWidth="1"/>
    <col min="7158" max="7158" width="19.7109375" style="173" customWidth="1"/>
    <col min="7159" max="7162" width="17.42578125" style="173" customWidth="1"/>
    <col min="7163" max="7163" width="22.7109375" style="173" customWidth="1"/>
    <col min="7164" max="7164" width="23" style="173" bestFit="1" customWidth="1"/>
    <col min="7165" max="7165" width="15.28515625" style="173" bestFit="1" customWidth="1"/>
    <col min="7166" max="7411" width="11.42578125" style="173"/>
    <col min="7412" max="7413" width="17.42578125" style="173" customWidth="1"/>
    <col min="7414" max="7414" width="19.7109375" style="173" customWidth="1"/>
    <col min="7415" max="7418" width="17.42578125" style="173" customWidth="1"/>
    <col min="7419" max="7419" width="22.7109375" style="173" customWidth="1"/>
    <col min="7420" max="7420" width="23" style="173" bestFit="1" customWidth="1"/>
    <col min="7421" max="7421" width="15.28515625" style="173" bestFit="1" customWidth="1"/>
    <col min="7422" max="7667" width="11.42578125" style="173"/>
    <col min="7668" max="7669" width="17.42578125" style="173" customWidth="1"/>
    <col min="7670" max="7670" width="19.7109375" style="173" customWidth="1"/>
    <col min="7671" max="7674" width="17.42578125" style="173" customWidth="1"/>
    <col min="7675" max="7675" width="22.7109375" style="173" customWidth="1"/>
    <col min="7676" max="7676" width="23" style="173" bestFit="1" customWidth="1"/>
    <col min="7677" max="7677" width="15.28515625" style="173" bestFit="1" customWidth="1"/>
    <col min="7678" max="7923" width="11.42578125" style="173"/>
    <col min="7924" max="7925" width="17.42578125" style="173" customWidth="1"/>
    <col min="7926" max="7926" width="19.7109375" style="173" customWidth="1"/>
    <col min="7927" max="7930" width="17.42578125" style="173" customWidth="1"/>
    <col min="7931" max="7931" width="22.7109375" style="173" customWidth="1"/>
    <col min="7932" max="7932" width="23" style="173" bestFit="1" customWidth="1"/>
    <col min="7933" max="7933" width="15.28515625" style="173" bestFit="1" customWidth="1"/>
    <col min="7934" max="8179" width="11.42578125" style="173"/>
    <col min="8180" max="8181" width="17.42578125" style="173" customWidth="1"/>
    <col min="8182" max="8182" width="19.7109375" style="173" customWidth="1"/>
    <col min="8183" max="8186" width="17.42578125" style="173" customWidth="1"/>
    <col min="8187" max="8187" width="22.7109375" style="173" customWidth="1"/>
    <col min="8188" max="8188" width="23" style="173" bestFit="1" customWidth="1"/>
    <col min="8189" max="8189" width="15.28515625" style="173" bestFit="1" customWidth="1"/>
    <col min="8190" max="8435" width="11.42578125" style="173"/>
    <col min="8436" max="8437" width="17.42578125" style="173" customWidth="1"/>
    <col min="8438" max="8438" width="19.7109375" style="173" customWidth="1"/>
    <col min="8439" max="8442" width="17.42578125" style="173" customWidth="1"/>
    <col min="8443" max="8443" width="22.7109375" style="173" customWidth="1"/>
    <col min="8444" max="8444" width="23" style="173" bestFit="1" customWidth="1"/>
    <col min="8445" max="8445" width="15.28515625" style="173" bestFit="1" customWidth="1"/>
    <col min="8446" max="8691" width="11.42578125" style="173"/>
    <col min="8692" max="8693" width="17.42578125" style="173" customWidth="1"/>
    <col min="8694" max="8694" width="19.7109375" style="173" customWidth="1"/>
    <col min="8695" max="8698" width="17.42578125" style="173" customWidth="1"/>
    <col min="8699" max="8699" width="22.7109375" style="173" customWidth="1"/>
    <col min="8700" max="8700" width="23" style="173" bestFit="1" customWidth="1"/>
    <col min="8701" max="8701" width="15.28515625" style="173" bestFit="1" customWidth="1"/>
    <col min="8702" max="8947" width="11.42578125" style="173"/>
    <col min="8948" max="8949" width="17.42578125" style="173" customWidth="1"/>
    <col min="8950" max="8950" width="19.7109375" style="173" customWidth="1"/>
    <col min="8951" max="8954" width="17.42578125" style="173" customWidth="1"/>
    <col min="8955" max="8955" width="22.7109375" style="173" customWidth="1"/>
    <col min="8956" max="8956" width="23" style="173" bestFit="1" customWidth="1"/>
    <col min="8957" max="8957" width="15.28515625" style="173" bestFit="1" customWidth="1"/>
    <col min="8958" max="9203" width="11.42578125" style="173"/>
    <col min="9204" max="9205" width="17.42578125" style="173" customWidth="1"/>
    <col min="9206" max="9206" width="19.7109375" style="173" customWidth="1"/>
    <col min="9207" max="9210" width="17.42578125" style="173" customWidth="1"/>
    <col min="9211" max="9211" width="22.7109375" style="173" customWidth="1"/>
    <col min="9212" max="9212" width="23" style="173" bestFit="1" customWidth="1"/>
    <col min="9213" max="9213" width="15.28515625" style="173" bestFit="1" customWidth="1"/>
    <col min="9214" max="9459" width="11.42578125" style="173"/>
    <col min="9460" max="9461" width="17.42578125" style="173" customWidth="1"/>
    <col min="9462" max="9462" width="19.7109375" style="173" customWidth="1"/>
    <col min="9463" max="9466" width="17.42578125" style="173" customWidth="1"/>
    <col min="9467" max="9467" width="22.7109375" style="173" customWidth="1"/>
    <col min="9468" max="9468" width="23" style="173" bestFit="1" customWidth="1"/>
    <col min="9469" max="9469" width="15.28515625" style="173" bestFit="1" customWidth="1"/>
    <col min="9470" max="9715" width="11.42578125" style="173"/>
    <col min="9716" max="9717" width="17.42578125" style="173" customWidth="1"/>
    <col min="9718" max="9718" width="19.7109375" style="173" customWidth="1"/>
    <col min="9719" max="9722" width="17.42578125" style="173" customWidth="1"/>
    <col min="9723" max="9723" width="22.7109375" style="173" customWidth="1"/>
    <col min="9724" max="9724" width="23" style="173" bestFit="1" customWidth="1"/>
    <col min="9725" max="9725" width="15.28515625" style="173" bestFit="1" customWidth="1"/>
    <col min="9726" max="9971" width="11.42578125" style="173"/>
    <col min="9972" max="9973" width="17.42578125" style="173" customWidth="1"/>
    <col min="9974" max="9974" width="19.7109375" style="173" customWidth="1"/>
    <col min="9975" max="9978" width="17.42578125" style="173" customWidth="1"/>
    <col min="9979" max="9979" width="22.7109375" style="173" customWidth="1"/>
    <col min="9980" max="9980" width="23" style="173" bestFit="1" customWidth="1"/>
    <col min="9981" max="9981" width="15.28515625" style="173" bestFit="1" customWidth="1"/>
    <col min="9982" max="10227" width="11.42578125" style="173"/>
    <col min="10228" max="10229" width="17.42578125" style="173" customWidth="1"/>
    <col min="10230" max="10230" width="19.7109375" style="173" customWidth="1"/>
    <col min="10231" max="10234" width="17.42578125" style="173" customWidth="1"/>
    <col min="10235" max="10235" width="22.7109375" style="173" customWidth="1"/>
    <col min="10236" max="10236" width="23" style="173" bestFit="1" customWidth="1"/>
    <col min="10237" max="10237" width="15.28515625" style="173" bestFit="1" customWidth="1"/>
    <col min="10238" max="10483" width="11.42578125" style="173"/>
    <col min="10484" max="10485" width="17.42578125" style="173" customWidth="1"/>
    <col min="10486" max="10486" width="19.7109375" style="173" customWidth="1"/>
    <col min="10487" max="10490" width="17.42578125" style="173" customWidth="1"/>
    <col min="10491" max="10491" width="22.7109375" style="173" customWidth="1"/>
    <col min="10492" max="10492" width="23" style="173" bestFit="1" customWidth="1"/>
    <col min="10493" max="10493" width="15.28515625" style="173" bestFit="1" customWidth="1"/>
    <col min="10494" max="10739" width="11.42578125" style="173"/>
    <col min="10740" max="10741" width="17.42578125" style="173" customWidth="1"/>
    <col min="10742" max="10742" width="19.7109375" style="173" customWidth="1"/>
    <col min="10743" max="10746" width="17.42578125" style="173" customWidth="1"/>
    <col min="10747" max="10747" width="22.7109375" style="173" customWidth="1"/>
    <col min="10748" max="10748" width="23" style="173" bestFit="1" customWidth="1"/>
    <col min="10749" max="10749" width="15.28515625" style="173" bestFit="1" customWidth="1"/>
    <col min="10750" max="10995" width="11.42578125" style="173"/>
    <col min="10996" max="10997" width="17.42578125" style="173" customWidth="1"/>
    <col min="10998" max="10998" width="19.7109375" style="173" customWidth="1"/>
    <col min="10999" max="11002" width="17.42578125" style="173" customWidth="1"/>
    <col min="11003" max="11003" width="22.7109375" style="173" customWidth="1"/>
    <col min="11004" max="11004" width="23" style="173" bestFit="1" customWidth="1"/>
    <col min="11005" max="11005" width="15.28515625" style="173" bestFit="1" customWidth="1"/>
    <col min="11006" max="11251" width="11.42578125" style="173"/>
    <col min="11252" max="11253" width="17.42578125" style="173" customWidth="1"/>
    <col min="11254" max="11254" width="19.7109375" style="173" customWidth="1"/>
    <col min="11255" max="11258" width="17.42578125" style="173" customWidth="1"/>
    <col min="11259" max="11259" width="22.7109375" style="173" customWidth="1"/>
    <col min="11260" max="11260" width="23" style="173" bestFit="1" customWidth="1"/>
    <col min="11261" max="11261" width="15.28515625" style="173" bestFit="1" customWidth="1"/>
    <col min="11262" max="11507" width="11.42578125" style="173"/>
    <col min="11508" max="11509" width="17.42578125" style="173" customWidth="1"/>
    <col min="11510" max="11510" width="19.7109375" style="173" customWidth="1"/>
    <col min="11511" max="11514" width="17.42578125" style="173" customWidth="1"/>
    <col min="11515" max="11515" width="22.7109375" style="173" customWidth="1"/>
    <col min="11516" max="11516" width="23" style="173" bestFit="1" customWidth="1"/>
    <col min="11517" max="11517" width="15.28515625" style="173" bestFit="1" customWidth="1"/>
    <col min="11518" max="11763" width="11.42578125" style="173"/>
    <col min="11764" max="11765" width="17.42578125" style="173" customWidth="1"/>
    <col min="11766" max="11766" width="19.7109375" style="173" customWidth="1"/>
    <col min="11767" max="11770" width="17.42578125" style="173" customWidth="1"/>
    <col min="11771" max="11771" width="22.7109375" style="173" customWidth="1"/>
    <col min="11772" max="11772" width="23" style="173" bestFit="1" customWidth="1"/>
    <col min="11773" max="11773" width="15.28515625" style="173" bestFit="1" customWidth="1"/>
    <col min="11774" max="12019" width="11.42578125" style="173"/>
    <col min="12020" max="12021" width="17.42578125" style="173" customWidth="1"/>
    <col min="12022" max="12022" width="19.7109375" style="173" customWidth="1"/>
    <col min="12023" max="12026" width="17.42578125" style="173" customWidth="1"/>
    <col min="12027" max="12027" width="22.7109375" style="173" customWidth="1"/>
    <col min="12028" max="12028" width="23" style="173" bestFit="1" customWidth="1"/>
    <col min="12029" max="12029" width="15.28515625" style="173" bestFit="1" customWidth="1"/>
    <col min="12030" max="12275" width="11.42578125" style="173"/>
    <col min="12276" max="12277" width="17.42578125" style="173" customWidth="1"/>
    <col min="12278" max="12278" width="19.7109375" style="173" customWidth="1"/>
    <col min="12279" max="12282" width="17.42578125" style="173" customWidth="1"/>
    <col min="12283" max="12283" width="22.7109375" style="173" customWidth="1"/>
    <col min="12284" max="12284" width="23" style="173" bestFit="1" customWidth="1"/>
    <col min="12285" max="12285" width="15.28515625" style="173" bestFit="1" customWidth="1"/>
    <col min="12286" max="12531" width="11.42578125" style="173"/>
    <col min="12532" max="12533" width="17.42578125" style="173" customWidth="1"/>
    <col min="12534" max="12534" width="19.7109375" style="173" customWidth="1"/>
    <col min="12535" max="12538" width="17.42578125" style="173" customWidth="1"/>
    <col min="12539" max="12539" width="22.7109375" style="173" customWidth="1"/>
    <col min="12540" max="12540" width="23" style="173" bestFit="1" customWidth="1"/>
    <col min="12541" max="12541" width="15.28515625" style="173" bestFit="1" customWidth="1"/>
    <col min="12542" max="12787" width="11.42578125" style="173"/>
    <col min="12788" max="12789" width="17.42578125" style="173" customWidth="1"/>
    <col min="12790" max="12790" width="19.7109375" style="173" customWidth="1"/>
    <col min="12791" max="12794" width="17.42578125" style="173" customWidth="1"/>
    <col min="12795" max="12795" width="22.7109375" style="173" customWidth="1"/>
    <col min="12796" max="12796" width="23" style="173" bestFit="1" customWidth="1"/>
    <col min="12797" max="12797" width="15.28515625" style="173" bestFit="1" customWidth="1"/>
    <col min="12798" max="13043" width="11.42578125" style="173"/>
    <col min="13044" max="13045" width="17.42578125" style="173" customWidth="1"/>
    <col min="13046" max="13046" width="19.7109375" style="173" customWidth="1"/>
    <col min="13047" max="13050" width="17.42578125" style="173" customWidth="1"/>
    <col min="13051" max="13051" width="22.7109375" style="173" customWidth="1"/>
    <col min="13052" max="13052" width="23" style="173" bestFit="1" customWidth="1"/>
    <col min="13053" max="13053" width="15.28515625" style="173" bestFit="1" customWidth="1"/>
    <col min="13054" max="13299" width="11.42578125" style="173"/>
    <col min="13300" max="13301" width="17.42578125" style="173" customWidth="1"/>
    <col min="13302" max="13302" width="19.7109375" style="173" customWidth="1"/>
    <col min="13303" max="13306" width="17.42578125" style="173" customWidth="1"/>
    <col min="13307" max="13307" width="22.7109375" style="173" customWidth="1"/>
    <col min="13308" max="13308" width="23" style="173" bestFit="1" customWidth="1"/>
    <col min="13309" max="13309" width="15.28515625" style="173" bestFit="1" customWidth="1"/>
    <col min="13310" max="13555" width="11.42578125" style="173"/>
    <col min="13556" max="13557" width="17.42578125" style="173" customWidth="1"/>
    <col min="13558" max="13558" width="19.7109375" style="173" customWidth="1"/>
    <col min="13559" max="13562" width="17.42578125" style="173" customWidth="1"/>
    <col min="13563" max="13563" width="22.7109375" style="173" customWidth="1"/>
    <col min="13564" max="13564" width="23" style="173" bestFit="1" customWidth="1"/>
    <col min="13565" max="13565" width="15.28515625" style="173" bestFit="1" customWidth="1"/>
    <col min="13566" max="13811" width="11.42578125" style="173"/>
    <col min="13812" max="13813" width="17.42578125" style="173" customWidth="1"/>
    <col min="13814" max="13814" width="19.7109375" style="173" customWidth="1"/>
    <col min="13815" max="13818" width="17.42578125" style="173" customWidth="1"/>
    <col min="13819" max="13819" width="22.7109375" style="173" customWidth="1"/>
    <col min="13820" max="13820" width="23" style="173" bestFit="1" customWidth="1"/>
    <col min="13821" max="13821" width="15.28515625" style="173" bestFit="1" customWidth="1"/>
    <col min="13822" max="14067" width="11.42578125" style="173"/>
    <col min="14068" max="14069" width="17.42578125" style="173" customWidth="1"/>
    <col min="14070" max="14070" width="19.7109375" style="173" customWidth="1"/>
    <col min="14071" max="14074" width="17.42578125" style="173" customWidth="1"/>
    <col min="14075" max="14075" width="22.7109375" style="173" customWidth="1"/>
    <col min="14076" max="14076" width="23" style="173" bestFit="1" customWidth="1"/>
    <col min="14077" max="14077" width="15.28515625" style="173" bestFit="1" customWidth="1"/>
    <col min="14078" max="14323" width="11.42578125" style="173"/>
    <col min="14324" max="14325" width="17.42578125" style="173" customWidth="1"/>
    <col min="14326" max="14326" width="19.7109375" style="173" customWidth="1"/>
    <col min="14327" max="14330" width="17.42578125" style="173" customWidth="1"/>
    <col min="14331" max="14331" width="22.7109375" style="173" customWidth="1"/>
    <col min="14332" max="14332" width="23" style="173" bestFit="1" customWidth="1"/>
    <col min="14333" max="14333" width="15.28515625" style="173" bestFit="1" customWidth="1"/>
    <col min="14334" max="14579" width="11.42578125" style="173"/>
    <col min="14580" max="14581" width="17.42578125" style="173" customWidth="1"/>
    <col min="14582" max="14582" width="19.7109375" style="173" customWidth="1"/>
    <col min="14583" max="14586" width="17.42578125" style="173" customWidth="1"/>
    <col min="14587" max="14587" width="22.7109375" style="173" customWidth="1"/>
    <col min="14588" max="14588" width="23" style="173" bestFit="1" customWidth="1"/>
    <col min="14589" max="14589" width="15.28515625" style="173" bestFit="1" customWidth="1"/>
    <col min="14590" max="14835" width="11.42578125" style="173"/>
    <col min="14836" max="14837" width="17.42578125" style="173" customWidth="1"/>
    <col min="14838" max="14838" width="19.7109375" style="173" customWidth="1"/>
    <col min="14839" max="14842" width="17.42578125" style="173" customWidth="1"/>
    <col min="14843" max="14843" width="22.7109375" style="173" customWidth="1"/>
    <col min="14844" max="14844" width="23" style="173" bestFit="1" customWidth="1"/>
    <col min="14845" max="14845" width="15.28515625" style="173" bestFit="1" customWidth="1"/>
    <col min="14846" max="15091" width="11.42578125" style="173"/>
    <col min="15092" max="15093" width="17.42578125" style="173" customWidth="1"/>
    <col min="15094" max="15094" width="19.7109375" style="173" customWidth="1"/>
    <col min="15095" max="15098" width="17.42578125" style="173" customWidth="1"/>
    <col min="15099" max="15099" width="22.7109375" style="173" customWidth="1"/>
    <col min="15100" max="15100" width="23" style="173" bestFit="1" customWidth="1"/>
    <col min="15101" max="15101" width="15.28515625" style="173" bestFit="1" customWidth="1"/>
    <col min="15102" max="15347" width="11.42578125" style="173"/>
    <col min="15348" max="15349" width="17.42578125" style="173" customWidth="1"/>
    <col min="15350" max="15350" width="19.7109375" style="173" customWidth="1"/>
    <col min="15351" max="15354" width="17.42578125" style="173" customWidth="1"/>
    <col min="15355" max="15355" width="22.7109375" style="173" customWidth="1"/>
    <col min="15356" max="15356" width="23" style="173" bestFit="1" customWidth="1"/>
    <col min="15357" max="15357" width="15.28515625" style="173" bestFit="1" customWidth="1"/>
    <col min="15358" max="15603" width="11.42578125" style="173"/>
    <col min="15604" max="15605" width="17.42578125" style="173" customWidth="1"/>
    <col min="15606" max="15606" width="19.7109375" style="173" customWidth="1"/>
    <col min="15607" max="15610" width="17.42578125" style="173" customWidth="1"/>
    <col min="15611" max="15611" width="22.7109375" style="173" customWidth="1"/>
    <col min="15612" max="15612" width="23" style="173" bestFit="1" customWidth="1"/>
    <col min="15613" max="15613" width="15.28515625" style="173" bestFit="1" customWidth="1"/>
    <col min="15614" max="15859" width="11.42578125" style="173"/>
    <col min="15860" max="15861" width="17.42578125" style="173" customWidth="1"/>
    <col min="15862" max="15862" width="19.7109375" style="173" customWidth="1"/>
    <col min="15863" max="15866" width="17.42578125" style="173" customWidth="1"/>
    <col min="15867" max="15867" width="22.7109375" style="173" customWidth="1"/>
    <col min="15868" max="15868" width="23" style="173" bestFit="1" customWidth="1"/>
    <col min="15869" max="15869" width="15.28515625" style="173" bestFit="1" customWidth="1"/>
    <col min="15870" max="16115" width="11.42578125" style="173"/>
    <col min="16116" max="16117" width="17.42578125" style="173" customWidth="1"/>
    <col min="16118" max="16118" width="19.7109375" style="173" customWidth="1"/>
    <col min="16119" max="16122" width="17.42578125" style="173" customWidth="1"/>
    <col min="16123" max="16123" width="22.7109375" style="173" customWidth="1"/>
    <col min="16124" max="16124" width="23" style="173" bestFit="1" customWidth="1"/>
    <col min="16125" max="16125" width="15.28515625" style="173" bestFit="1" customWidth="1"/>
    <col min="16126" max="16384" width="11.42578125" style="173"/>
  </cols>
  <sheetData>
    <row r="1" spans="1:9" s="1" customFormat="1" ht="7.5" hidden="1" customHeight="1">
      <c r="E1" s="2"/>
      <c r="F1" s="2"/>
      <c r="G1" s="2"/>
    </row>
    <row r="2" spans="1:9" s="3" customFormat="1" ht="24" customHeight="1">
      <c r="A2" s="816" t="s">
        <v>0</v>
      </c>
      <c r="B2" s="816"/>
      <c r="C2" s="816"/>
      <c r="D2" s="816"/>
      <c r="E2" s="816"/>
      <c r="F2" s="816"/>
      <c r="G2" s="816"/>
      <c r="H2" s="816"/>
      <c r="I2" s="80"/>
    </row>
    <row r="3" spans="1:9" s="3" customFormat="1" ht="14.25" customHeight="1">
      <c r="A3" s="824" t="s">
        <v>221</v>
      </c>
      <c r="B3" s="824"/>
      <c r="C3" s="824"/>
      <c r="D3" s="824"/>
      <c r="E3" s="824"/>
      <c r="F3" s="824"/>
      <c r="G3" s="824"/>
      <c r="H3" s="824"/>
      <c r="I3" s="80"/>
    </row>
    <row r="4" spans="1:9" s="3" customFormat="1" ht="15" customHeight="1">
      <c r="A4" s="4"/>
      <c r="B4" s="4"/>
      <c r="C4" s="4"/>
      <c r="D4" s="8"/>
      <c r="E4" s="8"/>
      <c r="F4" s="5"/>
      <c r="G4" s="6"/>
      <c r="H4" s="7"/>
      <c r="I4" s="80"/>
    </row>
    <row r="5" spans="1:9" s="14" customFormat="1" ht="15" customHeight="1">
      <c r="A5" s="9"/>
      <c r="B5" s="10"/>
      <c r="C5" s="10"/>
      <c r="D5" s="10"/>
      <c r="E5" s="10"/>
      <c r="F5" s="11" t="s">
        <v>1</v>
      </c>
      <c r="G5" s="11" t="s">
        <v>2</v>
      </c>
      <c r="H5" s="12" t="s">
        <v>3</v>
      </c>
      <c r="I5" s="91"/>
    </row>
    <row r="6" spans="1:9" s="14" customFormat="1" ht="15" customHeight="1">
      <c r="A6" s="15"/>
      <c r="B6" s="15"/>
      <c r="C6" s="15"/>
      <c r="D6" s="15"/>
      <c r="E6" s="15"/>
      <c r="F6" s="817" t="s">
        <v>176</v>
      </c>
      <c r="G6" s="820"/>
      <c r="H6" s="821"/>
      <c r="I6" s="91"/>
    </row>
    <row r="7" spans="1:9" s="14" customFormat="1" ht="15" customHeight="1">
      <c r="A7" s="15"/>
      <c r="B7" s="15"/>
      <c r="C7" s="15"/>
      <c r="D7" s="15"/>
      <c r="E7" s="15"/>
      <c r="F7" s="818"/>
      <c r="G7" s="818"/>
      <c r="H7" s="822"/>
      <c r="I7" s="91"/>
    </row>
    <row r="8" spans="1:9" s="14" customFormat="1" ht="15" customHeight="1">
      <c r="A8" s="16"/>
      <c r="B8" s="16"/>
      <c r="C8" s="17"/>
      <c r="D8" s="17"/>
      <c r="E8" s="17"/>
      <c r="F8" s="819"/>
      <c r="G8" s="819"/>
      <c r="H8" s="823"/>
      <c r="I8" s="91"/>
    </row>
    <row r="9" spans="1:9" s="14" customFormat="1" ht="19.5" customHeight="1">
      <c r="A9" s="18" t="s">
        <v>4</v>
      </c>
      <c r="B9" s="19"/>
      <c r="C9" s="19"/>
      <c r="D9" s="20"/>
      <c r="E9" s="21"/>
      <c r="F9" s="22"/>
      <c r="G9" s="22"/>
      <c r="H9" s="23" t="s">
        <v>5</v>
      </c>
      <c r="I9" s="91"/>
    </row>
    <row r="10" spans="1:9" s="14" customFormat="1" ht="26.45" customHeight="1" thickBot="1">
      <c r="A10" s="24" t="s">
        <v>6</v>
      </c>
      <c r="B10" s="24" t="s">
        <v>7</v>
      </c>
      <c r="C10" s="24" t="s">
        <v>8</v>
      </c>
      <c r="D10" s="24" t="s">
        <v>9</v>
      </c>
      <c r="E10" s="25" t="s">
        <v>10</v>
      </c>
      <c r="F10" s="25" t="s">
        <v>11</v>
      </c>
      <c r="G10" s="25" t="s">
        <v>12</v>
      </c>
      <c r="H10" s="26" t="s">
        <v>13</v>
      </c>
      <c r="I10" s="91"/>
    </row>
    <row r="11" spans="1:9" s="14" customFormat="1" ht="26.45" customHeight="1" thickTop="1">
      <c r="A11" s="27">
        <v>1</v>
      </c>
      <c r="B11" s="28" t="s">
        <v>14</v>
      </c>
      <c r="C11" s="28" t="s">
        <v>15</v>
      </c>
      <c r="D11" s="209">
        <v>0</v>
      </c>
      <c r="E11" s="210"/>
      <c r="F11" s="210"/>
      <c r="G11" s="211">
        <f>D11+E11-F11</f>
        <v>0</v>
      </c>
      <c r="H11" s="28"/>
      <c r="I11" s="91">
        <f>G11-Cash!F32</f>
        <v>0</v>
      </c>
    </row>
    <row r="12" spans="1:9" s="14" customFormat="1" ht="26.45" customHeight="1">
      <c r="A12" s="29">
        <v>2</v>
      </c>
      <c r="B12" s="30" t="s">
        <v>14</v>
      </c>
      <c r="C12" s="30" t="s">
        <v>16</v>
      </c>
      <c r="D12" s="212">
        <v>0</v>
      </c>
      <c r="E12" s="213"/>
      <c r="F12" s="213"/>
      <c r="G12" s="212">
        <v>0</v>
      </c>
      <c r="H12" s="31"/>
      <c r="I12" s="91"/>
    </row>
    <row r="13" spans="1:9" s="14" customFormat="1" ht="26.45" customHeight="1">
      <c r="A13" s="29">
        <v>3</v>
      </c>
      <c r="B13" s="30" t="s">
        <v>14</v>
      </c>
      <c r="C13" s="30" t="s">
        <v>17</v>
      </c>
      <c r="D13" s="212">
        <v>0</v>
      </c>
      <c r="E13" s="213"/>
      <c r="F13" s="213"/>
      <c r="G13" s="212">
        <v>0</v>
      </c>
      <c r="H13" s="32"/>
      <c r="I13" s="91"/>
    </row>
    <row r="14" spans="1:9" s="14" customFormat="1" ht="26.45" customHeight="1">
      <c r="A14" s="833" t="s">
        <v>18</v>
      </c>
      <c r="B14" s="834"/>
      <c r="C14" s="803"/>
      <c r="D14" s="212">
        <f>SUM(D11:D13)</f>
        <v>0</v>
      </c>
      <c r="E14" s="212">
        <f>SUM(E11:E13)</f>
        <v>0</v>
      </c>
      <c r="F14" s="212">
        <f>SUM(F11:F13)</f>
        <v>0</v>
      </c>
      <c r="G14" s="214">
        <f>SUM(G11:G13)</f>
        <v>0</v>
      </c>
      <c r="H14" s="30"/>
      <c r="I14" s="91"/>
    </row>
    <row r="15" spans="1:9" s="14" customFormat="1" ht="8.25" customHeight="1">
      <c r="A15" s="19"/>
      <c r="B15" s="19"/>
      <c r="C15" s="19"/>
      <c r="D15" s="33"/>
      <c r="E15" s="33"/>
      <c r="F15" s="33"/>
      <c r="G15" s="34"/>
      <c r="H15" s="19"/>
      <c r="I15" s="91"/>
    </row>
    <row r="16" spans="1:9" s="14" customFormat="1" ht="18.75" customHeight="1">
      <c r="A16" s="35" t="s">
        <v>19</v>
      </c>
      <c r="B16" s="19"/>
      <c r="C16" s="19"/>
      <c r="D16" s="20"/>
      <c r="E16" s="21"/>
      <c r="F16" s="21"/>
      <c r="G16" s="825"/>
      <c r="H16" s="825"/>
      <c r="I16" s="91"/>
    </row>
    <row r="17" spans="1:13" s="14" customFormat="1" ht="20.25" customHeight="1" thickBot="1">
      <c r="A17" s="36" t="s">
        <v>6</v>
      </c>
      <c r="B17" s="36" t="s">
        <v>20</v>
      </c>
      <c r="C17" s="37" t="s">
        <v>21</v>
      </c>
      <c r="D17" s="37" t="s">
        <v>9</v>
      </c>
      <c r="E17" s="38" t="s">
        <v>10</v>
      </c>
      <c r="F17" s="38" t="s">
        <v>11</v>
      </c>
      <c r="G17" s="38" t="s">
        <v>12</v>
      </c>
      <c r="H17" s="39" t="s">
        <v>22</v>
      </c>
      <c r="I17" s="91"/>
    </row>
    <row r="18" spans="1:13" s="14" customFormat="1" ht="20.25" customHeight="1" thickTop="1">
      <c r="A18" s="301">
        <v>1</v>
      </c>
      <c r="B18" s="116" t="s">
        <v>23</v>
      </c>
      <c r="C18" s="116" t="s">
        <v>24</v>
      </c>
      <c r="D18" s="591">
        <v>156425022</v>
      </c>
      <c r="E18" s="216">
        <v>13397</v>
      </c>
      <c r="F18" s="217"/>
      <c r="G18" s="216">
        <f t="shared" ref="G18:G23" si="0">D18+E18-F18</f>
        <v>156438419</v>
      </c>
      <c r="H18" s="40"/>
      <c r="I18" s="117">
        <f>+G18-KEB!E43</f>
        <v>0</v>
      </c>
    </row>
    <row r="19" spans="1:13" s="14" customFormat="1" ht="20.25" customHeight="1">
      <c r="A19" s="275">
        <v>2</v>
      </c>
      <c r="B19" s="305" t="s">
        <v>25</v>
      </c>
      <c r="C19" s="305" t="s">
        <v>26</v>
      </c>
      <c r="D19" s="592">
        <v>592554095</v>
      </c>
      <c r="E19" s="42"/>
      <c r="F19" s="42">
        <v>17950000</v>
      </c>
      <c r="G19" s="218">
        <f t="shared" si="0"/>
        <v>574604095</v>
      </c>
      <c r="H19" s="41"/>
      <c r="I19" s="91">
        <f>+G19-'SHB373'!E63</f>
        <v>0</v>
      </c>
    </row>
    <row r="20" spans="1:13" s="14" customFormat="1" ht="20.25" customHeight="1">
      <c r="A20" s="275">
        <v>3</v>
      </c>
      <c r="B20" s="274" t="s">
        <v>27</v>
      </c>
      <c r="C20" s="274" t="s">
        <v>28</v>
      </c>
      <c r="D20" s="593">
        <v>19126621</v>
      </c>
      <c r="E20" s="42"/>
      <c r="F20" s="42"/>
      <c r="G20" s="219">
        <f t="shared" si="0"/>
        <v>19126621</v>
      </c>
      <c r="H20" s="43"/>
      <c r="I20" s="117">
        <f>+G20-Vietcombank!D43</f>
        <v>0</v>
      </c>
    </row>
    <row r="21" spans="1:13" s="14" customFormat="1" ht="20.25" customHeight="1">
      <c r="A21" s="275">
        <v>4</v>
      </c>
      <c r="B21" s="274" t="s">
        <v>103</v>
      </c>
      <c r="C21" s="276" t="s">
        <v>105</v>
      </c>
      <c r="D21" s="239">
        <v>0</v>
      </c>
      <c r="E21" s="42"/>
      <c r="F21" s="42"/>
      <c r="G21" s="219">
        <f t="shared" si="0"/>
        <v>0</v>
      </c>
      <c r="H21" s="43"/>
      <c r="I21" s="117"/>
    </row>
    <row r="22" spans="1:13" s="14" customFormat="1" ht="20.25" customHeight="1">
      <c r="A22" s="275">
        <v>5</v>
      </c>
      <c r="B22" s="274" t="s">
        <v>119</v>
      </c>
      <c r="C22" s="276" t="s">
        <v>120</v>
      </c>
      <c r="D22" s="593">
        <v>12893100</v>
      </c>
      <c r="E22" s="304"/>
      <c r="F22" s="304">
        <v>908800</v>
      </c>
      <c r="G22" s="219">
        <f t="shared" si="0"/>
        <v>11984300</v>
      </c>
      <c r="H22" s="302"/>
      <c r="I22" s="117">
        <f>+G22-'PG bank'!D10</f>
        <v>0</v>
      </c>
    </row>
    <row r="23" spans="1:13" s="14" customFormat="1" ht="20.25" customHeight="1">
      <c r="A23" s="275">
        <v>6</v>
      </c>
      <c r="B23" s="274" t="s">
        <v>54</v>
      </c>
      <c r="C23" s="276" t="s">
        <v>121</v>
      </c>
      <c r="D23" s="593">
        <v>7250632192</v>
      </c>
      <c r="E23" s="42">
        <v>10105048000</v>
      </c>
      <c r="F23" s="42"/>
      <c r="G23" s="219">
        <f t="shared" si="0"/>
        <v>17355680192</v>
      </c>
      <c r="H23" s="302"/>
      <c r="I23" s="117">
        <f>+G23-Woori525!E206</f>
        <v>0</v>
      </c>
    </row>
    <row r="24" spans="1:13" s="13" customFormat="1" ht="20.25" customHeight="1">
      <c r="A24" s="801" t="s">
        <v>29</v>
      </c>
      <c r="B24" s="802"/>
      <c r="C24" s="803"/>
      <c r="D24" s="262">
        <f>SUM(D18:D23)</f>
        <v>8031631030</v>
      </c>
      <c r="E24" s="262">
        <f>SUM(E18:E23)</f>
        <v>10105061397</v>
      </c>
      <c r="F24" s="262">
        <f>SUM(F18:F23)</f>
        <v>18858800</v>
      </c>
      <c r="G24" s="303">
        <f>SUM(G18:G23)</f>
        <v>18117833627</v>
      </c>
      <c r="H24" s="45">
        <f>G24/H25</f>
        <v>779261.66137634404</v>
      </c>
      <c r="I24" s="91"/>
      <c r="M24" s="14"/>
    </row>
    <row r="25" spans="1:13" s="13" customFormat="1" ht="19.5" customHeight="1">
      <c r="A25" s="19"/>
      <c r="B25" s="19"/>
      <c r="C25" s="19"/>
      <c r="D25" s="33"/>
      <c r="E25" s="33"/>
      <c r="F25" s="33"/>
      <c r="G25" s="34" t="s">
        <v>30</v>
      </c>
      <c r="H25" s="340">
        <v>23250</v>
      </c>
      <c r="I25" s="91"/>
    </row>
    <row r="26" spans="1:13" s="13" customFormat="1" ht="21" customHeight="1">
      <c r="A26" s="826" t="s">
        <v>31</v>
      </c>
      <c r="B26" s="826"/>
      <c r="C26" s="826"/>
      <c r="D26" s="20"/>
      <c r="E26" s="21"/>
      <c r="F26" s="21"/>
      <c r="G26" s="47"/>
      <c r="H26" s="48"/>
      <c r="I26" s="91"/>
    </row>
    <row r="27" spans="1:13" s="13" customFormat="1" ht="21" customHeight="1">
      <c r="A27" s="827" t="s">
        <v>6</v>
      </c>
      <c r="B27" s="829" t="s">
        <v>20</v>
      </c>
      <c r="C27" s="829" t="s">
        <v>32</v>
      </c>
      <c r="D27" s="49" t="s">
        <v>33</v>
      </c>
      <c r="E27" s="50" t="s">
        <v>34</v>
      </c>
      <c r="F27" s="50" t="s">
        <v>35</v>
      </c>
      <c r="G27" s="51" t="s">
        <v>36</v>
      </c>
      <c r="H27" s="827" t="s">
        <v>37</v>
      </c>
      <c r="I27" s="91"/>
    </row>
    <row r="28" spans="1:13" s="13" customFormat="1" ht="21" customHeight="1" thickBot="1">
      <c r="A28" s="828"/>
      <c r="B28" s="830"/>
      <c r="C28" s="830"/>
      <c r="D28" s="52" t="s">
        <v>38</v>
      </c>
      <c r="E28" s="53" t="s">
        <v>39</v>
      </c>
      <c r="F28" s="53" t="s">
        <v>40</v>
      </c>
      <c r="G28" s="53" t="s">
        <v>41</v>
      </c>
      <c r="H28" s="828"/>
      <c r="I28" s="91"/>
    </row>
    <row r="29" spans="1:13" s="13" customFormat="1" ht="21" customHeight="1" thickTop="1">
      <c r="A29" s="835">
        <v>1</v>
      </c>
      <c r="B29" s="836" t="s">
        <v>42</v>
      </c>
      <c r="C29" s="837" t="s">
        <v>43</v>
      </c>
      <c r="D29" s="241">
        <v>0</v>
      </c>
      <c r="E29" s="306"/>
      <c r="F29" s="306"/>
      <c r="G29" s="56">
        <f>D29+E29-F29</f>
        <v>0</v>
      </c>
      <c r="H29" s="810" t="s">
        <v>44</v>
      </c>
      <c r="I29" s="134"/>
    </row>
    <row r="30" spans="1:13" s="13" customFormat="1" ht="21" customHeight="1">
      <c r="A30" s="788"/>
      <c r="B30" s="815"/>
      <c r="C30" s="788"/>
      <c r="D30" s="228">
        <v>0</v>
      </c>
      <c r="E30" s="307"/>
      <c r="F30" s="307"/>
      <c r="G30" s="58">
        <f>D30+E30-F30</f>
        <v>0</v>
      </c>
      <c r="H30" s="784"/>
      <c r="I30" s="140">
        <f>+G30-KEB!E79</f>
        <v>0</v>
      </c>
    </row>
    <row r="31" spans="1:13" s="13" customFormat="1" ht="21" customHeight="1">
      <c r="A31" s="813">
        <v>2</v>
      </c>
      <c r="B31" s="814" t="s">
        <v>23</v>
      </c>
      <c r="C31" s="811" t="s">
        <v>45</v>
      </c>
      <c r="D31" s="141">
        <v>0</v>
      </c>
      <c r="E31" s="306"/>
      <c r="F31" s="306"/>
      <c r="G31" s="60">
        <f>D31+E31-F31</f>
        <v>0</v>
      </c>
      <c r="H31" s="812" t="s">
        <v>46</v>
      </c>
      <c r="I31" s="139"/>
    </row>
    <row r="32" spans="1:13" s="13" customFormat="1" ht="21" customHeight="1">
      <c r="A32" s="788"/>
      <c r="B32" s="815"/>
      <c r="C32" s="788"/>
      <c r="D32" s="594">
        <v>56.490000000000009</v>
      </c>
      <c r="E32" s="307"/>
      <c r="F32" s="307"/>
      <c r="G32" s="61">
        <f>D32+E32-F32</f>
        <v>56.490000000000009</v>
      </c>
      <c r="H32" s="784"/>
      <c r="I32" s="140">
        <f>+G32-KEB!E66</f>
        <v>0</v>
      </c>
    </row>
    <row r="33" spans="1:10" s="13" customFormat="1" ht="21" customHeight="1">
      <c r="A33" s="787">
        <v>3</v>
      </c>
      <c r="B33" s="814" t="s">
        <v>47</v>
      </c>
      <c r="C33" s="787" t="s">
        <v>48</v>
      </c>
      <c r="D33" s="141"/>
      <c r="E33" s="306"/>
      <c r="F33" s="306"/>
      <c r="G33" s="60"/>
      <c r="H33" s="783" t="s">
        <v>49</v>
      </c>
      <c r="I33" s="139"/>
    </row>
    <row r="34" spans="1:10" s="13" customFormat="1" ht="21" customHeight="1">
      <c r="A34" s="788"/>
      <c r="B34" s="815"/>
      <c r="C34" s="788"/>
      <c r="D34" s="595">
        <v>2109.5100000000002</v>
      </c>
      <c r="E34" s="308"/>
      <c r="F34" s="308"/>
      <c r="G34" s="63">
        <f t="shared" ref="G34:G42" si="1">D34+E34-F34</f>
        <v>2109.5100000000002</v>
      </c>
      <c r="H34" s="784"/>
      <c r="I34" s="139">
        <f>+G34-'SHB398'!E2</f>
        <v>0</v>
      </c>
    </row>
    <row r="35" spans="1:10" s="13" customFormat="1" ht="21" customHeight="1">
      <c r="A35" s="813">
        <v>4</v>
      </c>
      <c r="B35" s="814" t="s">
        <v>50</v>
      </c>
      <c r="C35" s="811" t="s">
        <v>51</v>
      </c>
      <c r="D35" s="141">
        <v>0</v>
      </c>
      <c r="E35" s="306"/>
      <c r="F35" s="306"/>
      <c r="G35" s="60">
        <f t="shared" si="1"/>
        <v>0</v>
      </c>
      <c r="H35" s="809" t="s">
        <v>46</v>
      </c>
      <c r="I35" s="134"/>
    </row>
    <row r="36" spans="1:10" s="13" customFormat="1" ht="21" customHeight="1">
      <c r="A36" s="788"/>
      <c r="B36" s="815"/>
      <c r="C36" s="788"/>
      <c r="D36" s="594">
        <v>1796209.82</v>
      </c>
      <c r="E36" s="308"/>
      <c r="F36" s="308"/>
      <c r="G36" s="61">
        <f t="shared" si="1"/>
        <v>1796209.82</v>
      </c>
      <c r="H36" s="784"/>
      <c r="I36" s="142">
        <f>+G36-'SHB988'!E9</f>
        <v>0</v>
      </c>
    </row>
    <row r="37" spans="1:10" s="13" customFormat="1" ht="21" customHeight="1">
      <c r="A37" s="787">
        <v>5</v>
      </c>
      <c r="B37" s="814" t="s">
        <v>52</v>
      </c>
      <c r="C37" s="787" t="s">
        <v>53</v>
      </c>
      <c r="D37" s="141">
        <v>0</v>
      </c>
      <c r="E37" s="309"/>
      <c r="F37" s="309"/>
      <c r="G37" s="138">
        <f t="shared" si="1"/>
        <v>0</v>
      </c>
      <c r="H37" s="783" t="s">
        <v>49</v>
      </c>
      <c r="I37" s="142"/>
    </row>
    <row r="38" spans="1:10" s="13" customFormat="1" ht="21" customHeight="1">
      <c r="A38" s="788"/>
      <c r="B38" s="815"/>
      <c r="C38" s="788"/>
      <c r="D38" s="228">
        <v>0</v>
      </c>
      <c r="E38" s="310"/>
      <c r="F38" s="310"/>
      <c r="G38" s="135">
        <f t="shared" si="1"/>
        <v>0</v>
      </c>
      <c r="H38" s="784"/>
      <c r="I38" s="142"/>
    </row>
    <row r="39" spans="1:10" s="13" customFormat="1" ht="21" customHeight="1">
      <c r="A39" s="787">
        <v>6</v>
      </c>
      <c r="B39" s="814" t="s">
        <v>54</v>
      </c>
      <c r="C39" s="787" t="s">
        <v>55</v>
      </c>
      <c r="D39" s="141">
        <v>0</v>
      </c>
      <c r="E39" s="309"/>
      <c r="F39" s="309"/>
      <c r="G39" s="138">
        <f t="shared" si="1"/>
        <v>0</v>
      </c>
      <c r="H39" s="783" t="s">
        <v>49</v>
      </c>
      <c r="I39" s="142"/>
    </row>
    <row r="40" spans="1:10" s="13" customFormat="1" ht="21" customHeight="1">
      <c r="A40" s="788"/>
      <c r="B40" s="815"/>
      <c r="C40" s="788"/>
      <c r="D40" s="596">
        <v>10185569.35</v>
      </c>
      <c r="E40" s="310">
        <v>1834780.72</v>
      </c>
      <c r="F40" s="310">
        <v>5507.38</v>
      </c>
      <c r="G40" s="135">
        <f t="shared" si="1"/>
        <v>12014842.689999999</v>
      </c>
      <c r="H40" s="784"/>
      <c r="I40" s="142">
        <f>+G40-Woori517!E125</f>
        <v>0</v>
      </c>
    </row>
    <row r="41" spans="1:10" s="13" customFormat="1" ht="21" customHeight="1">
      <c r="A41" s="787">
        <v>7</v>
      </c>
      <c r="B41" s="789" t="s">
        <v>103</v>
      </c>
      <c r="C41" s="791" t="s">
        <v>104</v>
      </c>
      <c r="D41" s="141">
        <v>0</v>
      </c>
      <c r="E41" s="309"/>
      <c r="F41" s="309"/>
      <c r="G41" s="138">
        <f t="shared" si="1"/>
        <v>0</v>
      </c>
      <c r="H41" s="783" t="s">
        <v>49</v>
      </c>
      <c r="I41" s="91"/>
    </row>
    <row r="42" spans="1:10" s="13" customFormat="1" ht="21" customHeight="1">
      <c r="A42" s="788"/>
      <c r="B42" s="790"/>
      <c r="C42" s="792"/>
      <c r="D42" s="596">
        <v>2085.27000000001</v>
      </c>
      <c r="E42" s="310"/>
      <c r="F42" s="310"/>
      <c r="G42" s="135">
        <f t="shared" si="1"/>
        <v>2085.27000000001</v>
      </c>
      <c r="H42" s="784"/>
      <c r="I42" s="91"/>
    </row>
    <row r="43" spans="1:10" s="13" customFormat="1" ht="21" customHeight="1">
      <c r="A43" s="801" t="s">
        <v>56</v>
      </c>
      <c r="B43" s="802"/>
      <c r="C43" s="803"/>
      <c r="D43" s="271">
        <v>0</v>
      </c>
      <c r="E43" s="311">
        <f t="shared" ref="E43:G44" si="2">+E29+E31+E33+E35+E37+E39+E41</f>
        <v>0</v>
      </c>
      <c r="F43" s="311">
        <f t="shared" si="2"/>
        <v>0</v>
      </c>
      <c r="G43" s="271">
        <f t="shared" si="2"/>
        <v>0</v>
      </c>
      <c r="H43" s="67"/>
      <c r="I43" s="91"/>
    </row>
    <row r="44" spans="1:10" s="13" customFormat="1" ht="21" customHeight="1">
      <c r="A44" s="801" t="s">
        <v>57</v>
      </c>
      <c r="B44" s="802"/>
      <c r="C44" s="803"/>
      <c r="D44" s="272">
        <f>+D30+D32+D34+D36+D38+D40+D42</f>
        <v>11986030.439999999</v>
      </c>
      <c r="E44" s="312">
        <f t="shared" si="2"/>
        <v>1834780.72</v>
      </c>
      <c r="F44" s="312">
        <f t="shared" si="2"/>
        <v>5507.38</v>
      </c>
      <c r="G44" s="272">
        <f t="shared" si="2"/>
        <v>13815303.779999999</v>
      </c>
      <c r="H44" s="69"/>
      <c r="I44" s="91"/>
    </row>
    <row r="45" spans="1:10" s="13" customFormat="1" ht="21" customHeight="1">
      <c r="A45" s="801" t="s">
        <v>58</v>
      </c>
      <c r="B45" s="802"/>
      <c r="C45" s="803"/>
      <c r="D45" s="229"/>
      <c r="E45" s="230"/>
      <c r="F45" s="231"/>
      <c r="G45" s="232"/>
      <c r="H45" s="69"/>
      <c r="I45" s="91"/>
    </row>
    <row r="46" spans="1:10" s="13" customFormat="1" ht="21" customHeight="1">
      <c r="A46" s="19"/>
      <c r="B46" s="19"/>
      <c r="C46" s="19"/>
      <c r="D46" s="73"/>
      <c r="E46" s="73"/>
      <c r="F46" s="33"/>
      <c r="G46" s="74"/>
      <c r="H46" s="75" t="s">
        <v>59</v>
      </c>
    </row>
    <row r="47" spans="1:10" s="92" customFormat="1" ht="18.75" customHeight="1">
      <c r="A47" s="330" t="s">
        <v>139</v>
      </c>
      <c r="B47" s="97"/>
      <c r="C47" s="97"/>
      <c r="D47" s="98"/>
      <c r="E47" s="99"/>
      <c r="F47" s="99"/>
      <c r="G47" s="793"/>
      <c r="H47" s="793"/>
      <c r="I47" s="91"/>
      <c r="J47" s="120"/>
    </row>
    <row r="48" spans="1:10" s="92" customFormat="1" ht="20.25" customHeight="1" thickBot="1">
      <c r="A48" s="112" t="s">
        <v>6</v>
      </c>
      <c r="B48" s="112" t="s">
        <v>20</v>
      </c>
      <c r="C48" s="113" t="s">
        <v>140</v>
      </c>
      <c r="D48" s="113" t="s">
        <v>60</v>
      </c>
      <c r="E48" s="114" t="s">
        <v>141</v>
      </c>
      <c r="F48" s="114" t="s">
        <v>142</v>
      </c>
      <c r="G48" s="114" t="s">
        <v>143</v>
      </c>
      <c r="H48" s="115" t="s">
        <v>22</v>
      </c>
      <c r="I48" s="91"/>
    </row>
    <row r="49" spans="1:11" s="92" customFormat="1" ht="20.25" customHeight="1" thickTop="1">
      <c r="A49" s="635">
        <v>1</v>
      </c>
      <c r="B49" s="636" t="s">
        <v>54</v>
      </c>
      <c r="C49" s="637" t="s">
        <v>144</v>
      </c>
      <c r="D49" s="638">
        <v>2062755000</v>
      </c>
      <c r="E49" s="639" t="s">
        <v>214</v>
      </c>
      <c r="F49" s="638" t="s">
        <v>215</v>
      </c>
      <c r="G49" s="332" t="s">
        <v>147</v>
      </c>
      <c r="H49" s="640"/>
      <c r="I49" s="91"/>
      <c r="J49" s="122"/>
      <c r="K49" s="123"/>
    </row>
    <row r="50" spans="1:11" s="92" customFormat="1" ht="20.25" customHeight="1">
      <c r="A50" s="641">
        <v>2</v>
      </c>
      <c r="B50" s="642" t="s">
        <v>54</v>
      </c>
      <c r="C50" s="643" t="s">
        <v>148</v>
      </c>
      <c r="D50" s="638">
        <v>1404500000</v>
      </c>
      <c r="E50" s="333" t="s">
        <v>214</v>
      </c>
      <c r="F50" s="638" t="s">
        <v>215</v>
      </c>
      <c r="G50" s="332" t="s">
        <v>151</v>
      </c>
      <c r="H50" s="640"/>
      <c r="I50" s="91"/>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187</v>
      </c>
      <c r="B54" s="610" t="s">
        <v>188</v>
      </c>
      <c r="C54" s="610" t="s">
        <v>189</v>
      </c>
      <c r="D54" s="611" t="s">
        <v>190</v>
      </c>
      <c r="E54" s="612" t="s">
        <v>191</v>
      </c>
      <c r="F54" s="613" t="s">
        <v>192</v>
      </c>
      <c r="G54" s="804" t="s">
        <v>193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SUM(E56:E57)</f>
        <v>6449573.9800000004</v>
      </c>
      <c r="F58" s="617">
        <f>SUM(F56:F57)</f>
        <v>0</v>
      </c>
      <c r="G58" s="617">
        <f>SUM(G56:G57)</f>
        <v>0</v>
      </c>
      <c r="H58" s="619"/>
      <c r="I58" s="66"/>
    </row>
    <row r="59" spans="1:11" s="117" customFormat="1" ht="21" customHeight="1">
      <c r="A59" s="267"/>
      <c r="B59" s="267"/>
      <c r="C59" s="267"/>
      <c r="D59" s="267"/>
      <c r="E59" s="267"/>
      <c r="F59" s="267"/>
      <c r="G59" s="267"/>
      <c r="H59" s="267"/>
      <c r="I59" s="66"/>
    </row>
    <row r="60" spans="1:11" s="117" customFormat="1" ht="21" customHeight="1">
      <c r="A60" s="267"/>
      <c r="B60" s="267"/>
      <c r="C60" s="267"/>
      <c r="D60" s="267"/>
      <c r="E60" s="268"/>
      <c r="F60" s="269" t="s">
        <v>134</v>
      </c>
      <c r="G60" s="270">
        <f>+H24+G44+F58</f>
        <v>14594565.441376343</v>
      </c>
      <c r="H60" s="341"/>
      <c r="I60" s="66"/>
    </row>
    <row r="61" spans="1:11" s="91" customFormat="1" ht="21" customHeight="1">
      <c r="A61" s="92"/>
      <c r="B61" s="92"/>
      <c r="C61" s="92"/>
      <c r="D61" s="92"/>
      <c r="E61" s="92"/>
      <c r="F61" s="92"/>
      <c r="G61" s="92"/>
      <c r="H61" s="92"/>
    </row>
    <row r="62" spans="1:11" s="91" customFormat="1" ht="21" customHeight="1">
      <c r="A62" s="92" t="s">
        <v>129</v>
      </c>
      <c r="B62" s="92"/>
      <c r="C62" s="92"/>
      <c r="D62" s="92"/>
      <c r="E62" s="92"/>
      <c r="F62" s="92"/>
      <c r="G62" s="92"/>
      <c r="H62" s="92"/>
    </row>
    <row r="63" spans="1:11" s="91" customFormat="1" ht="21" customHeight="1">
      <c r="A63" s="263" t="s">
        <v>135</v>
      </c>
      <c r="B63" s="264" t="s">
        <v>136</v>
      </c>
      <c r="C63" s="264" t="s">
        <v>137</v>
      </c>
      <c r="D63" s="265" t="s">
        <v>154</v>
      </c>
      <c r="E63" s="266" t="s">
        <v>136</v>
      </c>
      <c r="F63" s="364" t="s">
        <v>137</v>
      </c>
      <c r="G63" s="800" t="s">
        <v>133</v>
      </c>
      <c r="H63" s="795"/>
    </row>
    <row r="64" spans="1:11" s="91" customFormat="1" ht="21" customHeight="1">
      <c r="A64" s="263">
        <v>1</v>
      </c>
      <c r="B64" s="324">
        <v>43214</v>
      </c>
      <c r="C64" s="321">
        <v>0</v>
      </c>
      <c r="D64" s="322">
        <v>2</v>
      </c>
      <c r="E64" s="324">
        <v>43305</v>
      </c>
      <c r="F64" s="323">
        <v>0</v>
      </c>
      <c r="G64" s="794" t="s">
        <v>138</v>
      </c>
      <c r="H64" s="795"/>
    </row>
    <row r="65" spans="1:16" s="91" customFormat="1" ht="21" customHeight="1">
      <c r="A65" s="263">
        <v>3</v>
      </c>
      <c r="B65" s="324">
        <v>43397</v>
      </c>
      <c r="C65" s="323">
        <v>0</v>
      </c>
      <c r="D65" s="322">
        <v>4</v>
      </c>
      <c r="E65" s="324">
        <v>43489</v>
      </c>
      <c r="F65" s="323">
        <v>0</v>
      </c>
      <c r="G65" s="794"/>
      <c r="H65" s="795"/>
    </row>
    <row r="66" spans="1:16" s="91" customFormat="1" ht="21" customHeight="1">
      <c r="A66" s="263">
        <v>5</v>
      </c>
      <c r="B66" s="324">
        <v>43579</v>
      </c>
      <c r="C66" s="323">
        <v>0</v>
      </c>
      <c r="D66" s="322">
        <v>6</v>
      </c>
      <c r="E66" s="324">
        <v>43670</v>
      </c>
      <c r="F66" s="323">
        <v>0</v>
      </c>
      <c r="G66" s="794"/>
      <c r="H66" s="795"/>
    </row>
    <row r="67" spans="1:16" s="91" customFormat="1" ht="21" customHeight="1">
      <c r="A67" s="263">
        <v>7</v>
      </c>
      <c r="B67" s="324">
        <v>43762</v>
      </c>
      <c r="C67" s="323">
        <v>0</v>
      </c>
      <c r="D67" s="322">
        <v>8</v>
      </c>
      <c r="E67" s="324">
        <v>43854</v>
      </c>
      <c r="F67" s="323">
        <v>449573.98</v>
      </c>
      <c r="G67" s="796">
        <f>SUM(C64:C67,F64:F67)</f>
        <v>449573.98</v>
      </c>
      <c r="H67" s="795"/>
    </row>
    <row r="68" spans="1:16" s="91" customFormat="1" ht="21" customHeight="1">
      <c r="A68" s="202"/>
      <c r="B68" s="92"/>
      <c r="C68" s="92"/>
      <c r="D68" s="92"/>
      <c r="E68" s="92"/>
      <c r="F68" s="92"/>
      <c r="G68" s="92"/>
      <c r="H68" s="92"/>
    </row>
    <row r="69" spans="1:16" s="172" customFormat="1" ht="21" customHeight="1">
      <c r="A69" s="171" t="s">
        <v>90</v>
      </c>
      <c r="B69" s="171"/>
      <c r="C69" s="171"/>
      <c r="D69" s="171"/>
      <c r="E69" s="171"/>
      <c r="F69" s="171"/>
      <c r="G69" s="171"/>
      <c r="H69" s="171"/>
    </row>
    <row r="70" spans="1:16" ht="13.5" thickBot="1"/>
    <row r="71" spans="1:16" ht="14.25" thickBot="1">
      <c r="A71" s="199" t="s">
        <v>91</v>
      </c>
      <c r="B71" s="392" t="s">
        <v>88</v>
      </c>
      <c r="C71" s="200" t="s">
        <v>92</v>
      </c>
      <c r="D71" s="200" t="s">
        <v>93</v>
      </c>
      <c r="E71" s="200" t="s">
        <v>94</v>
      </c>
      <c r="F71" s="200" t="s">
        <v>95</v>
      </c>
      <c r="G71" s="200" t="s">
        <v>96</v>
      </c>
      <c r="H71" s="201" t="s">
        <v>89</v>
      </c>
      <c r="I71" s="91"/>
      <c r="J71" s="91"/>
      <c r="K71" s="91"/>
      <c r="L71" s="91"/>
      <c r="M71" s="91"/>
      <c r="N71" s="91"/>
      <c r="O71" s="91"/>
      <c r="P71" s="91"/>
    </row>
    <row r="72" spans="1:16" s="397" customFormat="1">
      <c r="A72" s="396" t="s">
        <v>97</v>
      </c>
      <c r="B72" s="486" t="s">
        <v>344</v>
      </c>
      <c r="C72" s="399">
        <v>44501</v>
      </c>
      <c r="D72" s="454" t="s">
        <v>350</v>
      </c>
      <c r="E72" s="454" t="s">
        <v>78</v>
      </c>
      <c r="F72" s="454"/>
      <c r="G72" s="530">
        <v>10105048000</v>
      </c>
      <c r="H72" s="454" t="s">
        <v>322</v>
      </c>
      <c r="I72" s="400"/>
      <c r="J72" s="400"/>
      <c r="K72" s="400"/>
      <c r="L72" s="400"/>
      <c r="M72" s="400"/>
      <c r="N72" s="400"/>
      <c r="O72" s="400"/>
      <c r="P72" s="400"/>
    </row>
    <row r="73" spans="1:16" s="397" customFormat="1">
      <c r="A73" s="598"/>
      <c r="B73" s="664" t="s">
        <v>341</v>
      </c>
      <c r="C73" s="579">
        <v>44501</v>
      </c>
      <c r="D73" s="579" t="s">
        <v>349</v>
      </c>
      <c r="E73" s="579" t="s">
        <v>78</v>
      </c>
      <c r="F73" s="579"/>
      <c r="G73" s="627">
        <v>13397</v>
      </c>
      <c r="H73" s="579" t="s">
        <v>342</v>
      </c>
      <c r="I73" s="400"/>
      <c r="J73" s="400"/>
      <c r="K73" s="400"/>
      <c r="L73" s="400"/>
      <c r="M73" s="400"/>
      <c r="N73" s="400"/>
      <c r="O73" s="400"/>
      <c r="P73" s="400"/>
    </row>
    <row r="74" spans="1:16" s="397" customFormat="1">
      <c r="A74" s="598"/>
      <c r="B74" s="806" t="s">
        <v>343</v>
      </c>
      <c r="C74" s="579">
        <v>44501</v>
      </c>
      <c r="D74" s="579" t="s">
        <v>350</v>
      </c>
      <c r="E74" s="579" t="s">
        <v>87</v>
      </c>
      <c r="F74" s="579"/>
      <c r="G74" s="681">
        <v>1284762.73</v>
      </c>
      <c r="H74" s="579" t="s">
        <v>327</v>
      </c>
      <c r="I74" s="400"/>
      <c r="J74" s="400"/>
      <c r="K74" s="400"/>
      <c r="L74" s="400"/>
      <c r="M74" s="400"/>
      <c r="N74" s="400"/>
      <c r="O74" s="400"/>
      <c r="P74" s="400"/>
    </row>
    <row r="75" spans="1:16" s="397" customFormat="1">
      <c r="A75" s="598"/>
      <c r="B75" s="807"/>
      <c r="C75" s="579">
        <v>44501</v>
      </c>
      <c r="D75" s="579" t="s">
        <v>350</v>
      </c>
      <c r="E75" s="579" t="s">
        <v>87</v>
      </c>
      <c r="F75" s="579"/>
      <c r="G75" s="681">
        <v>132874.73000000001</v>
      </c>
      <c r="H75" s="579" t="s">
        <v>331</v>
      </c>
      <c r="I75" s="400"/>
      <c r="J75" s="400"/>
      <c r="K75" s="400"/>
      <c r="L75" s="400"/>
      <c r="M75" s="400"/>
      <c r="N75" s="400"/>
      <c r="O75" s="400"/>
      <c r="P75" s="400"/>
    </row>
    <row r="76" spans="1:16" s="397" customFormat="1">
      <c r="A76" s="598"/>
      <c r="B76" s="807"/>
      <c r="C76" s="579">
        <v>44501</v>
      </c>
      <c r="D76" s="579" t="s">
        <v>350</v>
      </c>
      <c r="E76" s="579" t="s">
        <v>87</v>
      </c>
      <c r="F76" s="579"/>
      <c r="G76" s="681">
        <v>326116.93</v>
      </c>
      <c r="H76" s="579" t="s">
        <v>355</v>
      </c>
      <c r="I76" s="400"/>
      <c r="J76" s="400"/>
      <c r="K76" s="400"/>
      <c r="L76" s="400"/>
      <c r="M76" s="400"/>
      <c r="N76" s="400"/>
      <c r="O76" s="400"/>
      <c r="P76" s="400"/>
    </row>
    <row r="77" spans="1:16" s="397" customFormat="1">
      <c r="A77" s="598"/>
      <c r="B77" s="808"/>
      <c r="C77" s="579">
        <v>44501</v>
      </c>
      <c r="D77" s="579" t="s">
        <v>350</v>
      </c>
      <c r="E77" s="579" t="s">
        <v>87</v>
      </c>
      <c r="F77" s="579"/>
      <c r="G77" s="681">
        <v>91026.33</v>
      </c>
      <c r="H77" s="579" t="s">
        <v>355</v>
      </c>
      <c r="I77" s="400"/>
      <c r="J77" s="400"/>
      <c r="K77" s="400"/>
      <c r="L77" s="400"/>
      <c r="M77" s="400"/>
      <c r="N77" s="400"/>
      <c r="O77" s="400"/>
      <c r="P77" s="400"/>
    </row>
    <row r="78" spans="1:16" s="397" customFormat="1">
      <c r="A78" s="598"/>
      <c r="B78" s="664"/>
      <c r="C78" s="579"/>
      <c r="D78" s="579"/>
      <c r="E78" s="579"/>
      <c r="F78" s="579"/>
      <c r="G78" s="627"/>
      <c r="H78" s="579"/>
      <c r="I78" s="400"/>
      <c r="J78" s="400"/>
      <c r="K78" s="400"/>
      <c r="L78" s="400"/>
      <c r="M78" s="400"/>
      <c r="N78" s="400"/>
      <c r="O78" s="400"/>
      <c r="P78" s="400"/>
    </row>
    <row r="79" spans="1:16" s="397" customFormat="1">
      <c r="A79" s="598"/>
      <c r="B79" s="664"/>
      <c r="C79" s="579"/>
      <c r="D79" s="579"/>
      <c r="E79" s="579"/>
      <c r="F79" s="579"/>
      <c r="G79" s="627"/>
      <c r="H79" s="579"/>
      <c r="I79" s="400"/>
      <c r="J79" s="400"/>
      <c r="K79" s="400"/>
      <c r="L79" s="400"/>
      <c r="M79" s="400"/>
      <c r="N79" s="400"/>
      <c r="O79" s="400"/>
      <c r="P79" s="400"/>
    </row>
    <row r="80" spans="1:16" s="397" customFormat="1">
      <c r="A80" s="598"/>
      <c r="B80" s="664"/>
      <c r="C80" s="579"/>
      <c r="D80" s="579"/>
      <c r="E80" s="579"/>
      <c r="F80" s="579"/>
      <c r="G80" s="627"/>
      <c r="H80" s="579"/>
      <c r="I80" s="400"/>
      <c r="J80" s="400"/>
      <c r="K80" s="400"/>
      <c r="L80" s="400"/>
      <c r="M80" s="400"/>
      <c r="N80" s="400"/>
      <c r="O80" s="400"/>
      <c r="P80" s="400"/>
    </row>
    <row r="81" spans="1:9" ht="13.5" thickBot="1">
      <c r="A81" s="195"/>
      <c r="B81" s="197"/>
      <c r="C81" s="197"/>
      <c r="D81" s="196"/>
      <c r="E81" s="196"/>
      <c r="F81" s="196"/>
      <c r="G81" s="408"/>
      <c r="H81" s="344"/>
    </row>
    <row r="82" spans="1:9">
      <c r="A82" s="785" t="s">
        <v>98</v>
      </c>
      <c r="B82" s="176"/>
      <c r="C82" s="176"/>
      <c r="D82" s="176"/>
      <c r="E82" s="177" t="s">
        <v>78</v>
      </c>
      <c r="F82" s="176">
        <f>+SUMIF($E$72:$E$81,$E82,$F$72:$F$81)</f>
        <v>0</v>
      </c>
      <c r="G82" s="178">
        <f>+SUMIF($E$72:$E$81,$E82,$G$72:$G$81)</f>
        <v>10105061397</v>
      </c>
      <c r="H82" s="345"/>
      <c r="I82" s="325">
        <f>G82-E24</f>
        <v>0</v>
      </c>
    </row>
    <row r="83" spans="1:9" ht="15.75" customHeight="1" thickBot="1">
      <c r="A83" s="786"/>
      <c r="B83" s="382"/>
      <c r="C83" s="179"/>
      <c r="D83" s="179"/>
      <c r="E83" s="180" t="s">
        <v>87</v>
      </c>
      <c r="F83" s="179">
        <f>+SUMIF($E$72:$E$81,$E83,$F$72:$F$81)</f>
        <v>0</v>
      </c>
      <c r="G83" s="356">
        <f>+SUMIF($E$72:$E$81,$E83,$G$72:$G$81)</f>
        <v>1834780.72</v>
      </c>
      <c r="H83" s="346"/>
      <c r="I83" s="326">
        <f>G83-E44</f>
        <v>0</v>
      </c>
    </row>
    <row r="84" spans="1:9" s="397" customFormat="1">
      <c r="A84" s="396" t="s">
        <v>100</v>
      </c>
      <c r="B84" s="486" t="s">
        <v>340</v>
      </c>
      <c r="C84" s="399">
        <v>44501</v>
      </c>
      <c r="D84" s="521" t="s">
        <v>353</v>
      </c>
      <c r="E84" s="454" t="s">
        <v>78</v>
      </c>
      <c r="F84" s="521"/>
      <c r="G84" s="522">
        <v>17950000</v>
      </c>
      <c r="H84" s="454" t="s">
        <v>345</v>
      </c>
    </row>
    <row r="85" spans="1:9" s="397" customFormat="1">
      <c r="A85" s="598"/>
      <c r="B85" s="831" t="s">
        <v>346</v>
      </c>
      <c r="C85" s="579">
        <v>44501</v>
      </c>
      <c r="D85" s="517" t="s">
        <v>351</v>
      </c>
      <c r="E85" s="579" t="s">
        <v>78</v>
      </c>
      <c r="F85" s="517"/>
      <c r="G85" s="542">
        <v>900000</v>
      </c>
      <c r="H85" s="579" t="s">
        <v>354</v>
      </c>
    </row>
    <row r="86" spans="1:9" s="397" customFormat="1">
      <c r="A86" s="598"/>
      <c r="B86" s="832"/>
      <c r="C86" s="579">
        <v>44501</v>
      </c>
      <c r="D86" s="517" t="s">
        <v>347</v>
      </c>
      <c r="E86" s="579" t="s">
        <v>78</v>
      </c>
      <c r="F86" s="517"/>
      <c r="G86" s="542">
        <v>8800</v>
      </c>
      <c r="H86" s="582" t="s">
        <v>346</v>
      </c>
    </row>
    <row r="87" spans="1:9" s="397" customFormat="1">
      <c r="A87" s="598"/>
      <c r="B87" s="602" t="s">
        <v>343</v>
      </c>
      <c r="C87" s="579">
        <v>44501</v>
      </c>
      <c r="D87" s="517" t="s">
        <v>352</v>
      </c>
      <c r="E87" s="579" t="s">
        <v>87</v>
      </c>
      <c r="F87" s="517"/>
      <c r="G87" s="542">
        <v>5507.38</v>
      </c>
      <c r="H87" s="582" t="s">
        <v>348</v>
      </c>
    </row>
    <row r="88" spans="1:9" s="397" customFormat="1">
      <c r="A88" s="500"/>
      <c r="B88" s="602"/>
      <c r="C88" s="532"/>
      <c r="D88" s="486"/>
      <c r="E88" s="475"/>
      <c r="F88" s="486"/>
      <c r="G88" s="503"/>
      <c r="H88" s="599"/>
    </row>
    <row r="89" spans="1:9" ht="13.5" thickBot="1">
      <c r="A89" s="193"/>
      <c r="B89" s="174"/>
      <c r="C89" s="174"/>
      <c r="D89" s="174"/>
      <c r="E89" s="174"/>
      <c r="F89" s="174"/>
      <c r="G89" s="409"/>
      <c r="H89" s="194"/>
    </row>
    <row r="90" spans="1:9">
      <c r="A90" s="785" t="s">
        <v>99</v>
      </c>
      <c r="B90" s="182"/>
      <c r="C90" s="182"/>
      <c r="D90" s="182"/>
      <c r="E90" s="177" t="s">
        <v>78</v>
      </c>
      <c r="F90" s="183">
        <f>+SUMIF($E$84:$E$89,$E90,$F$84:$F$89)</f>
        <v>0</v>
      </c>
      <c r="G90" s="183">
        <f>+SUMIF($E$84:$E$89,$E90,$G$84:$G$89)</f>
        <v>18858800</v>
      </c>
      <c r="H90" s="184"/>
      <c r="I90" s="325">
        <f>G90-F24</f>
        <v>0</v>
      </c>
    </row>
    <row r="91" spans="1:9" ht="15.75" customHeight="1" thickBot="1">
      <c r="A91" s="786"/>
      <c r="B91" s="185"/>
      <c r="C91" s="185"/>
      <c r="D91" s="185"/>
      <c r="E91" s="180" t="s">
        <v>87</v>
      </c>
      <c r="F91" s="186">
        <f>+SUMIF($E$84:$E$89,$E91,$F$84:$F$89)</f>
        <v>0</v>
      </c>
      <c r="G91" s="389">
        <f>+SUMIF($E$84:$E$89,$E91,$G$84:$G$89)</f>
        <v>5507.38</v>
      </c>
      <c r="H91" s="187"/>
      <c r="I91" s="326">
        <f>G91-F44</f>
        <v>0</v>
      </c>
    </row>
    <row r="101" spans="4:13">
      <c r="G101" s="326"/>
    </row>
    <row r="102" spans="4:13">
      <c r="D102" s="363"/>
      <c r="E102" s="363"/>
      <c r="F102" s="363"/>
      <c r="G102" s="363"/>
      <c r="H102" s="363"/>
      <c r="I102" s="363"/>
      <c r="M102" s="326"/>
    </row>
    <row r="103" spans="4:13">
      <c r="D103" s="363"/>
      <c r="E103" s="363"/>
      <c r="F103" s="363"/>
      <c r="G103" s="363"/>
      <c r="H103" s="363"/>
      <c r="I103" s="363"/>
      <c r="M103" s="326"/>
    </row>
    <row r="104" spans="4:13">
      <c r="D104" s="363"/>
      <c r="E104" s="363"/>
      <c r="F104" s="363"/>
      <c r="G104" s="363"/>
      <c r="H104" s="363"/>
      <c r="I104" s="363"/>
      <c r="M104" s="326"/>
    </row>
    <row r="105" spans="4:13">
      <c r="D105" s="363"/>
      <c r="E105" s="363"/>
      <c r="F105" s="363"/>
      <c r="G105" s="363"/>
      <c r="H105" s="363"/>
      <c r="I105" s="363"/>
      <c r="M105" s="326"/>
    </row>
    <row r="106" spans="4:13">
      <c r="M106" s="363"/>
    </row>
    <row r="107" spans="4:13">
      <c r="M107" s="363"/>
    </row>
    <row r="108" spans="4:13">
      <c r="M108" s="363"/>
    </row>
    <row r="109" spans="4:13">
      <c r="M109" s="363"/>
    </row>
    <row r="115" spans="8:8">
      <c r="H115" s="348"/>
    </row>
    <row r="116" spans="8:8">
      <c r="H116" s="348"/>
    </row>
    <row r="117" spans="8:8">
      <c r="H117" s="348"/>
    </row>
    <row r="118" spans="8:8">
      <c r="H118" s="348"/>
    </row>
    <row r="119" spans="8:8">
      <c r="H119" s="348"/>
    </row>
    <row r="120" spans="8:8">
      <c r="H120" s="348"/>
    </row>
    <row r="121" spans="8:8">
      <c r="H121" s="348"/>
    </row>
  </sheetData>
  <mergeCells count="56">
    <mergeCell ref="B85:B86"/>
    <mergeCell ref="A90:A91"/>
    <mergeCell ref="A14:C14"/>
    <mergeCell ref="A29:A30"/>
    <mergeCell ref="B29:B30"/>
    <mergeCell ref="C29:C30"/>
    <mergeCell ref="A37:A38"/>
    <mergeCell ref="B37:B38"/>
    <mergeCell ref="C37:C38"/>
    <mergeCell ref="A39:A40"/>
    <mergeCell ref="B39:B40"/>
    <mergeCell ref="C39:C40"/>
    <mergeCell ref="A43:C43"/>
    <mergeCell ref="A44:C44"/>
    <mergeCell ref="A33:A34"/>
    <mergeCell ref="B33:B34"/>
    <mergeCell ref="A31:A32"/>
    <mergeCell ref="B31:B32"/>
    <mergeCell ref="A35:A36"/>
    <mergeCell ref="B35:B36"/>
    <mergeCell ref="A2:H2"/>
    <mergeCell ref="F6:F8"/>
    <mergeCell ref="G6:G8"/>
    <mergeCell ref="H6:H8"/>
    <mergeCell ref="A3:H3"/>
    <mergeCell ref="G16:H16"/>
    <mergeCell ref="A24:C24"/>
    <mergeCell ref="A26:C26"/>
    <mergeCell ref="A27:A28"/>
    <mergeCell ref="B27:B28"/>
    <mergeCell ref="C27:C28"/>
    <mergeCell ref="H27:H28"/>
    <mergeCell ref="H35:H36"/>
    <mergeCell ref="H29:H30"/>
    <mergeCell ref="C31:C32"/>
    <mergeCell ref="H31:H32"/>
    <mergeCell ref="H37:H38"/>
    <mergeCell ref="C35:C36"/>
    <mergeCell ref="C33:C34"/>
    <mergeCell ref="H33:H34"/>
    <mergeCell ref="H39:H40"/>
    <mergeCell ref="A82:A83"/>
    <mergeCell ref="H41:H42"/>
    <mergeCell ref="A41:A42"/>
    <mergeCell ref="B41:B42"/>
    <mergeCell ref="C41:C42"/>
    <mergeCell ref="G47:H47"/>
    <mergeCell ref="G64:H64"/>
    <mergeCell ref="G67:H67"/>
    <mergeCell ref="A51:C51"/>
    <mergeCell ref="G63:H63"/>
    <mergeCell ref="G65:H65"/>
    <mergeCell ref="G66:H66"/>
    <mergeCell ref="A45:C45"/>
    <mergeCell ref="G54:H54"/>
    <mergeCell ref="B74:B77"/>
  </mergeCells>
  <phoneticPr fontId="57" type="noConversion"/>
  <pageMargins left="0.45" right="0.45" top="0.75" bottom="0.75" header="0.3" footer="0.3"/>
  <pageSetup scale="6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18"/>
  <sheetViews>
    <sheetView topLeftCell="A69" workbookViewId="0">
      <selection activeCell="H85" sqref="H85"/>
    </sheetView>
  </sheetViews>
  <sheetFormatPr defaultColWidth="11.42578125" defaultRowHeight="13.5"/>
  <cols>
    <col min="1" max="1" width="8.7109375" style="92" customWidth="1"/>
    <col min="2" max="2" width="17.42578125" style="92" customWidth="1"/>
    <col min="3" max="3" width="19.7109375" style="92" customWidth="1"/>
    <col min="4" max="4" width="25.28515625" style="92" customWidth="1"/>
    <col min="5" max="5" width="15.85546875" style="92" customWidth="1"/>
    <col min="6" max="7" width="17.42578125" style="92" customWidth="1"/>
    <col min="8" max="8" width="23" style="92" customWidth="1"/>
    <col min="9" max="9" width="20.140625" style="92" bestFit="1" customWidth="1"/>
    <col min="10" max="253" width="11.42578125" style="92"/>
    <col min="254" max="255" width="17.42578125" style="92" customWidth="1"/>
    <col min="256" max="256" width="19.7109375" style="92" customWidth="1"/>
    <col min="257" max="260" width="17.42578125" style="92" customWidth="1"/>
    <col min="261" max="261" width="22.7109375" style="92" customWidth="1"/>
    <col min="262" max="262" width="23" style="92" bestFit="1" customWidth="1"/>
    <col min="263" max="263" width="15.28515625" style="92" bestFit="1" customWidth="1"/>
    <col min="264" max="509" width="11.42578125" style="92"/>
    <col min="510" max="511" width="17.42578125" style="92" customWidth="1"/>
    <col min="512" max="512" width="19.7109375" style="92" customWidth="1"/>
    <col min="513" max="516" width="17.42578125" style="92" customWidth="1"/>
    <col min="517" max="517" width="22.7109375" style="92" customWidth="1"/>
    <col min="518" max="518" width="23" style="92" bestFit="1" customWidth="1"/>
    <col min="519" max="519" width="15.28515625" style="92" bestFit="1" customWidth="1"/>
    <col min="520" max="765" width="11.42578125" style="92"/>
    <col min="766" max="767" width="17.42578125" style="92" customWidth="1"/>
    <col min="768" max="768" width="19.7109375" style="92" customWidth="1"/>
    <col min="769" max="772" width="17.42578125" style="92" customWidth="1"/>
    <col min="773" max="773" width="22.7109375" style="92" customWidth="1"/>
    <col min="774" max="774" width="23" style="92" bestFit="1" customWidth="1"/>
    <col min="775" max="775" width="15.28515625" style="92" bestFit="1" customWidth="1"/>
    <col min="776" max="1021" width="11.42578125" style="92"/>
    <col min="1022" max="1023" width="17.42578125" style="92" customWidth="1"/>
    <col min="1024" max="1024" width="19.7109375" style="92" customWidth="1"/>
    <col min="1025" max="1028" width="17.42578125" style="92" customWidth="1"/>
    <col min="1029" max="1029" width="22.7109375" style="92" customWidth="1"/>
    <col min="1030" max="1030" width="23" style="92" bestFit="1" customWidth="1"/>
    <col min="1031" max="1031" width="15.28515625" style="92" bestFit="1" customWidth="1"/>
    <col min="1032" max="1277" width="11.42578125" style="92"/>
    <col min="1278" max="1279" width="17.42578125" style="92" customWidth="1"/>
    <col min="1280" max="1280" width="19.7109375" style="92" customWidth="1"/>
    <col min="1281" max="1284" width="17.42578125" style="92" customWidth="1"/>
    <col min="1285" max="1285" width="22.7109375" style="92" customWidth="1"/>
    <col min="1286" max="1286" width="23" style="92" bestFit="1" customWidth="1"/>
    <col min="1287" max="1287" width="15.28515625" style="92" bestFit="1" customWidth="1"/>
    <col min="1288" max="1533" width="11.42578125" style="92"/>
    <col min="1534" max="1535" width="17.42578125" style="92" customWidth="1"/>
    <col min="1536" max="1536" width="19.7109375" style="92" customWidth="1"/>
    <col min="1537" max="1540" width="17.42578125" style="92" customWidth="1"/>
    <col min="1541" max="1541" width="22.7109375" style="92" customWidth="1"/>
    <col min="1542" max="1542" width="23" style="92" bestFit="1" customWidth="1"/>
    <col min="1543" max="1543" width="15.28515625" style="92" bestFit="1" customWidth="1"/>
    <col min="1544" max="1789" width="11.42578125" style="92"/>
    <col min="1790" max="1791" width="17.42578125" style="92" customWidth="1"/>
    <col min="1792" max="1792" width="19.7109375" style="92" customWidth="1"/>
    <col min="1793" max="1796" width="17.42578125" style="92" customWidth="1"/>
    <col min="1797" max="1797" width="22.7109375" style="92" customWidth="1"/>
    <col min="1798" max="1798" width="23" style="92" bestFit="1" customWidth="1"/>
    <col min="1799" max="1799" width="15.28515625" style="92" bestFit="1" customWidth="1"/>
    <col min="1800" max="2045" width="11.42578125" style="92"/>
    <col min="2046" max="2047" width="17.42578125" style="92" customWidth="1"/>
    <col min="2048" max="2048" width="19.7109375" style="92" customWidth="1"/>
    <col min="2049" max="2052" width="17.42578125" style="92" customWidth="1"/>
    <col min="2053" max="2053" width="22.7109375" style="92" customWidth="1"/>
    <col min="2054" max="2054" width="23" style="92" bestFit="1" customWidth="1"/>
    <col min="2055" max="2055" width="15.28515625" style="92" bestFit="1" customWidth="1"/>
    <col min="2056" max="2301" width="11.42578125" style="92"/>
    <col min="2302" max="2303" width="17.42578125" style="92" customWidth="1"/>
    <col min="2304" max="2304" width="19.7109375" style="92" customWidth="1"/>
    <col min="2305" max="2308" width="17.42578125" style="92" customWidth="1"/>
    <col min="2309" max="2309" width="22.7109375" style="92" customWidth="1"/>
    <col min="2310" max="2310" width="23" style="92" bestFit="1" customWidth="1"/>
    <col min="2311" max="2311" width="15.28515625" style="92" bestFit="1" customWidth="1"/>
    <col min="2312" max="2557" width="11.42578125" style="92"/>
    <col min="2558" max="2559" width="17.42578125" style="92" customWidth="1"/>
    <col min="2560" max="2560" width="19.7109375" style="92" customWidth="1"/>
    <col min="2561" max="2564" width="17.42578125" style="92" customWidth="1"/>
    <col min="2565" max="2565" width="22.7109375" style="92" customWidth="1"/>
    <col min="2566" max="2566" width="23" style="92" bestFit="1" customWidth="1"/>
    <col min="2567" max="2567" width="15.28515625" style="92" bestFit="1" customWidth="1"/>
    <col min="2568" max="2813" width="11.42578125" style="92"/>
    <col min="2814" max="2815" width="17.42578125" style="92" customWidth="1"/>
    <col min="2816" max="2816" width="19.7109375" style="92" customWidth="1"/>
    <col min="2817" max="2820" width="17.42578125" style="92" customWidth="1"/>
    <col min="2821" max="2821" width="22.7109375" style="92" customWidth="1"/>
    <col min="2822" max="2822" width="23" style="92" bestFit="1" customWidth="1"/>
    <col min="2823" max="2823" width="15.28515625" style="92" bestFit="1" customWidth="1"/>
    <col min="2824" max="3069" width="11.42578125" style="92"/>
    <col min="3070" max="3071" width="17.42578125" style="92" customWidth="1"/>
    <col min="3072" max="3072" width="19.7109375" style="92" customWidth="1"/>
    <col min="3073" max="3076" width="17.42578125" style="92" customWidth="1"/>
    <col min="3077" max="3077" width="22.7109375" style="92" customWidth="1"/>
    <col min="3078" max="3078" width="23" style="92" bestFit="1" customWidth="1"/>
    <col min="3079" max="3079" width="15.28515625" style="92" bestFit="1" customWidth="1"/>
    <col min="3080" max="3325" width="11.42578125" style="92"/>
    <col min="3326" max="3327" width="17.42578125" style="92" customWidth="1"/>
    <col min="3328" max="3328" width="19.7109375" style="92" customWidth="1"/>
    <col min="3329" max="3332" width="17.42578125" style="92" customWidth="1"/>
    <col min="3333" max="3333" width="22.7109375" style="92" customWidth="1"/>
    <col min="3334" max="3334" width="23" style="92" bestFit="1" customWidth="1"/>
    <col min="3335" max="3335" width="15.28515625" style="92" bestFit="1" customWidth="1"/>
    <col min="3336" max="3581" width="11.42578125" style="92"/>
    <col min="3582" max="3583" width="17.42578125" style="92" customWidth="1"/>
    <col min="3584" max="3584" width="19.7109375" style="92" customWidth="1"/>
    <col min="3585" max="3588" width="17.42578125" style="92" customWidth="1"/>
    <col min="3589" max="3589" width="22.7109375" style="92" customWidth="1"/>
    <col min="3590" max="3590" width="23" style="92" bestFit="1" customWidth="1"/>
    <col min="3591" max="3591" width="15.28515625" style="92" bestFit="1" customWidth="1"/>
    <col min="3592" max="3837" width="11.42578125" style="92"/>
    <col min="3838" max="3839" width="17.42578125" style="92" customWidth="1"/>
    <col min="3840" max="3840" width="19.7109375" style="92" customWidth="1"/>
    <col min="3841" max="3844" width="17.42578125" style="92" customWidth="1"/>
    <col min="3845" max="3845" width="22.7109375" style="92" customWidth="1"/>
    <col min="3846" max="3846" width="23" style="92" bestFit="1" customWidth="1"/>
    <col min="3847" max="3847" width="15.28515625" style="92" bestFit="1" customWidth="1"/>
    <col min="3848" max="4093" width="11.42578125" style="92"/>
    <col min="4094" max="4095" width="17.42578125" style="92" customWidth="1"/>
    <col min="4096" max="4096" width="19.7109375" style="92" customWidth="1"/>
    <col min="4097" max="4100" width="17.42578125" style="92" customWidth="1"/>
    <col min="4101" max="4101" width="22.7109375" style="92" customWidth="1"/>
    <col min="4102" max="4102" width="23" style="92" bestFit="1" customWidth="1"/>
    <col min="4103" max="4103" width="15.28515625" style="92" bestFit="1" customWidth="1"/>
    <col min="4104" max="4349" width="11.42578125" style="92"/>
    <col min="4350" max="4351" width="17.42578125" style="92" customWidth="1"/>
    <col min="4352" max="4352" width="19.7109375" style="92" customWidth="1"/>
    <col min="4353" max="4356" width="17.42578125" style="92" customWidth="1"/>
    <col min="4357" max="4357" width="22.7109375" style="92" customWidth="1"/>
    <col min="4358" max="4358" width="23" style="92" bestFit="1" customWidth="1"/>
    <col min="4359" max="4359" width="15.28515625" style="92" bestFit="1" customWidth="1"/>
    <col min="4360" max="4605" width="11.42578125" style="92"/>
    <col min="4606" max="4607" width="17.42578125" style="92" customWidth="1"/>
    <col min="4608" max="4608" width="19.7109375" style="92" customWidth="1"/>
    <col min="4609" max="4612" width="17.42578125" style="92" customWidth="1"/>
    <col min="4613" max="4613" width="22.7109375" style="92" customWidth="1"/>
    <col min="4614" max="4614" width="23" style="92" bestFit="1" customWidth="1"/>
    <col min="4615" max="4615" width="15.28515625" style="92" bestFit="1" customWidth="1"/>
    <col min="4616" max="4861" width="11.42578125" style="92"/>
    <col min="4862" max="4863" width="17.42578125" style="92" customWidth="1"/>
    <col min="4864" max="4864" width="19.7109375" style="92" customWidth="1"/>
    <col min="4865" max="4868" width="17.42578125" style="92" customWidth="1"/>
    <col min="4869" max="4869" width="22.7109375" style="92" customWidth="1"/>
    <col min="4870" max="4870" width="23" style="92" bestFit="1" customWidth="1"/>
    <col min="4871" max="4871" width="15.28515625" style="92" bestFit="1" customWidth="1"/>
    <col min="4872" max="5117" width="11.42578125" style="92"/>
    <col min="5118" max="5119" width="17.42578125" style="92" customWidth="1"/>
    <col min="5120" max="5120" width="19.7109375" style="92" customWidth="1"/>
    <col min="5121" max="5124" width="17.42578125" style="92" customWidth="1"/>
    <col min="5125" max="5125" width="22.7109375" style="92" customWidth="1"/>
    <col min="5126" max="5126" width="23" style="92" bestFit="1" customWidth="1"/>
    <col min="5127" max="5127" width="15.28515625" style="92" bestFit="1" customWidth="1"/>
    <col min="5128" max="5373" width="11.42578125" style="92"/>
    <col min="5374" max="5375" width="17.42578125" style="92" customWidth="1"/>
    <col min="5376" max="5376" width="19.7109375" style="92" customWidth="1"/>
    <col min="5377" max="5380" width="17.42578125" style="92" customWidth="1"/>
    <col min="5381" max="5381" width="22.7109375" style="92" customWidth="1"/>
    <col min="5382" max="5382" width="23" style="92" bestFit="1" customWidth="1"/>
    <col min="5383" max="5383" width="15.28515625" style="92" bestFit="1" customWidth="1"/>
    <col min="5384" max="5629" width="11.42578125" style="92"/>
    <col min="5630" max="5631" width="17.42578125" style="92" customWidth="1"/>
    <col min="5632" max="5632" width="19.7109375" style="92" customWidth="1"/>
    <col min="5633" max="5636" width="17.42578125" style="92" customWidth="1"/>
    <col min="5637" max="5637" width="22.7109375" style="92" customWidth="1"/>
    <col min="5638" max="5638" width="23" style="92" bestFit="1" customWidth="1"/>
    <col min="5639" max="5639" width="15.28515625" style="92" bestFit="1" customWidth="1"/>
    <col min="5640" max="5885" width="11.42578125" style="92"/>
    <col min="5886" max="5887" width="17.42578125" style="92" customWidth="1"/>
    <col min="5888" max="5888" width="19.7109375" style="92" customWidth="1"/>
    <col min="5889" max="5892" width="17.42578125" style="92" customWidth="1"/>
    <col min="5893" max="5893" width="22.7109375" style="92" customWidth="1"/>
    <col min="5894" max="5894" width="23" style="92" bestFit="1" customWidth="1"/>
    <col min="5895" max="5895" width="15.28515625" style="92" bestFit="1" customWidth="1"/>
    <col min="5896" max="6141" width="11.42578125" style="92"/>
    <col min="6142" max="6143" width="17.42578125" style="92" customWidth="1"/>
    <col min="6144" max="6144" width="19.7109375" style="92" customWidth="1"/>
    <col min="6145" max="6148" width="17.42578125" style="92" customWidth="1"/>
    <col min="6149" max="6149" width="22.7109375" style="92" customWidth="1"/>
    <col min="6150" max="6150" width="23" style="92" bestFit="1" customWidth="1"/>
    <col min="6151" max="6151" width="15.28515625" style="92" bestFit="1" customWidth="1"/>
    <col min="6152" max="6397" width="11.42578125" style="92"/>
    <col min="6398" max="6399" width="17.42578125" style="92" customWidth="1"/>
    <col min="6400" max="6400" width="19.7109375" style="92" customWidth="1"/>
    <col min="6401" max="6404" width="17.42578125" style="92" customWidth="1"/>
    <col min="6405" max="6405" width="22.7109375" style="92" customWidth="1"/>
    <col min="6406" max="6406" width="23" style="92" bestFit="1" customWidth="1"/>
    <col min="6407" max="6407" width="15.28515625" style="92" bestFit="1" customWidth="1"/>
    <col min="6408" max="6653" width="11.42578125" style="92"/>
    <col min="6654" max="6655" width="17.42578125" style="92" customWidth="1"/>
    <col min="6656" max="6656" width="19.7109375" style="92" customWidth="1"/>
    <col min="6657" max="6660" width="17.42578125" style="92" customWidth="1"/>
    <col min="6661" max="6661" width="22.7109375" style="92" customWidth="1"/>
    <col min="6662" max="6662" width="23" style="92" bestFit="1" customWidth="1"/>
    <col min="6663" max="6663" width="15.28515625" style="92" bestFit="1" customWidth="1"/>
    <col min="6664" max="6909" width="11.42578125" style="92"/>
    <col min="6910" max="6911" width="17.42578125" style="92" customWidth="1"/>
    <col min="6912" max="6912" width="19.7109375" style="92" customWidth="1"/>
    <col min="6913" max="6916" width="17.42578125" style="92" customWidth="1"/>
    <col min="6917" max="6917" width="22.7109375" style="92" customWidth="1"/>
    <col min="6918" max="6918" width="23" style="92" bestFit="1" customWidth="1"/>
    <col min="6919" max="6919" width="15.28515625" style="92" bestFit="1" customWidth="1"/>
    <col min="6920" max="7165" width="11.42578125" style="92"/>
    <col min="7166" max="7167" width="17.42578125" style="92" customWidth="1"/>
    <col min="7168" max="7168" width="19.7109375" style="92" customWidth="1"/>
    <col min="7169" max="7172" width="17.42578125" style="92" customWidth="1"/>
    <col min="7173" max="7173" width="22.7109375" style="92" customWidth="1"/>
    <col min="7174" max="7174" width="23" style="92" bestFit="1" customWidth="1"/>
    <col min="7175" max="7175" width="15.28515625" style="92" bestFit="1" customWidth="1"/>
    <col min="7176" max="7421" width="11.42578125" style="92"/>
    <col min="7422" max="7423" width="17.42578125" style="92" customWidth="1"/>
    <col min="7424" max="7424" width="19.7109375" style="92" customWidth="1"/>
    <col min="7425" max="7428" width="17.42578125" style="92" customWidth="1"/>
    <col min="7429" max="7429" width="22.7109375" style="92" customWidth="1"/>
    <col min="7430" max="7430" width="23" style="92" bestFit="1" customWidth="1"/>
    <col min="7431" max="7431" width="15.28515625" style="92" bestFit="1" customWidth="1"/>
    <col min="7432" max="7677" width="11.42578125" style="92"/>
    <col min="7678" max="7679" width="17.42578125" style="92" customWidth="1"/>
    <col min="7680" max="7680" width="19.7109375" style="92" customWidth="1"/>
    <col min="7681" max="7684" width="17.42578125" style="92" customWidth="1"/>
    <col min="7685" max="7685" width="22.7109375" style="92" customWidth="1"/>
    <col min="7686" max="7686" width="23" style="92" bestFit="1" customWidth="1"/>
    <col min="7687" max="7687" width="15.28515625" style="92" bestFit="1" customWidth="1"/>
    <col min="7688" max="7933" width="11.42578125" style="92"/>
    <col min="7934" max="7935" width="17.42578125" style="92" customWidth="1"/>
    <col min="7936" max="7936" width="19.7109375" style="92" customWidth="1"/>
    <col min="7937" max="7940" width="17.42578125" style="92" customWidth="1"/>
    <col min="7941" max="7941" width="22.7109375" style="92" customWidth="1"/>
    <col min="7942" max="7942" width="23" style="92" bestFit="1" customWidth="1"/>
    <col min="7943" max="7943" width="15.28515625" style="92" bestFit="1" customWidth="1"/>
    <col min="7944" max="8189" width="11.42578125" style="92"/>
    <col min="8190" max="8191" width="17.42578125" style="92" customWidth="1"/>
    <col min="8192" max="8192" width="19.7109375" style="92" customWidth="1"/>
    <col min="8193" max="8196" width="17.42578125" style="92" customWidth="1"/>
    <col min="8197" max="8197" width="22.7109375" style="92" customWidth="1"/>
    <col min="8198" max="8198" width="23" style="92" bestFit="1" customWidth="1"/>
    <col min="8199" max="8199" width="15.28515625" style="92" bestFit="1" customWidth="1"/>
    <col min="8200" max="8445" width="11.42578125" style="92"/>
    <col min="8446" max="8447" width="17.42578125" style="92" customWidth="1"/>
    <col min="8448" max="8448" width="19.7109375" style="92" customWidth="1"/>
    <col min="8449" max="8452" width="17.42578125" style="92" customWidth="1"/>
    <col min="8453" max="8453" width="22.7109375" style="92" customWidth="1"/>
    <col min="8454" max="8454" width="23" style="92" bestFit="1" customWidth="1"/>
    <col min="8455" max="8455" width="15.28515625" style="92" bestFit="1" customWidth="1"/>
    <col min="8456" max="8701" width="11.42578125" style="92"/>
    <col min="8702" max="8703" width="17.42578125" style="92" customWidth="1"/>
    <col min="8704" max="8704" width="19.7109375" style="92" customWidth="1"/>
    <col min="8705" max="8708" width="17.42578125" style="92" customWidth="1"/>
    <col min="8709" max="8709" width="22.7109375" style="92" customWidth="1"/>
    <col min="8710" max="8710" width="23" style="92" bestFit="1" customWidth="1"/>
    <col min="8711" max="8711" width="15.28515625" style="92" bestFit="1" customWidth="1"/>
    <col min="8712" max="8957" width="11.42578125" style="92"/>
    <col min="8958" max="8959" width="17.42578125" style="92" customWidth="1"/>
    <col min="8960" max="8960" width="19.7109375" style="92" customWidth="1"/>
    <col min="8961" max="8964" width="17.42578125" style="92" customWidth="1"/>
    <col min="8965" max="8965" width="22.7109375" style="92" customWidth="1"/>
    <col min="8966" max="8966" width="23" style="92" bestFit="1" customWidth="1"/>
    <col min="8967" max="8967" width="15.28515625" style="92" bestFit="1" customWidth="1"/>
    <col min="8968" max="9213" width="11.42578125" style="92"/>
    <col min="9214" max="9215" width="17.42578125" style="92" customWidth="1"/>
    <col min="9216" max="9216" width="19.7109375" style="92" customWidth="1"/>
    <col min="9217" max="9220" width="17.42578125" style="92" customWidth="1"/>
    <col min="9221" max="9221" width="22.7109375" style="92" customWidth="1"/>
    <col min="9222" max="9222" width="23" style="92" bestFit="1" customWidth="1"/>
    <col min="9223" max="9223" width="15.28515625" style="92" bestFit="1" customWidth="1"/>
    <col min="9224" max="9469" width="11.42578125" style="92"/>
    <col min="9470" max="9471" width="17.42578125" style="92" customWidth="1"/>
    <col min="9472" max="9472" width="19.7109375" style="92" customWidth="1"/>
    <col min="9473" max="9476" width="17.42578125" style="92" customWidth="1"/>
    <col min="9477" max="9477" width="22.7109375" style="92" customWidth="1"/>
    <col min="9478" max="9478" width="23" style="92" bestFit="1" customWidth="1"/>
    <col min="9479" max="9479" width="15.28515625" style="92" bestFit="1" customWidth="1"/>
    <col min="9480" max="9725" width="11.42578125" style="92"/>
    <col min="9726" max="9727" width="17.42578125" style="92" customWidth="1"/>
    <col min="9728" max="9728" width="19.7109375" style="92" customWidth="1"/>
    <col min="9729" max="9732" width="17.42578125" style="92" customWidth="1"/>
    <col min="9733" max="9733" width="22.7109375" style="92" customWidth="1"/>
    <col min="9734" max="9734" width="23" style="92" bestFit="1" customWidth="1"/>
    <col min="9735" max="9735" width="15.28515625" style="92" bestFit="1" customWidth="1"/>
    <col min="9736" max="9981" width="11.42578125" style="92"/>
    <col min="9982" max="9983" width="17.42578125" style="92" customWidth="1"/>
    <col min="9984" max="9984" width="19.7109375" style="92" customWidth="1"/>
    <col min="9985" max="9988" width="17.42578125" style="92" customWidth="1"/>
    <col min="9989" max="9989" width="22.7109375" style="92" customWidth="1"/>
    <col min="9990" max="9990" width="23" style="92" bestFit="1" customWidth="1"/>
    <col min="9991" max="9991" width="15.28515625" style="92" bestFit="1" customWidth="1"/>
    <col min="9992" max="10237" width="11.42578125" style="92"/>
    <col min="10238" max="10239" width="17.42578125" style="92" customWidth="1"/>
    <col min="10240" max="10240" width="19.7109375" style="92" customWidth="1"/>
    <col min="10241" max="10244" width="17.42578125" style="92" customWidth="1"/>
    <col min="10245" max="10245" width="22.7109375" style="92" customWidth="1"/>
    <col min="10246" max="10246" width="23" style="92" bestFit="1" customWidth="1"/>
    <col min="10247" max="10247" width="15.28515625" style="92" bestFit="1" customWidth="1"/>
    <col min="10248" max="10493" width="11.42578125" style="92"/>
    <col min="10494" max="10495" width="17.42578125" style="92" customWidth="1"/>
    <col min="10496" max="10496" width="19.7109375" style="92" customWidth="1"/>
    <col min="10497" max="10500" width="17.42578125" style="92" customWidth="1"/>
    <col min="10501" max="10501" width="22.7109375" style="92" customWidth="1"/>
    <col min="10502" max="10502" width="23" style="92" bestFit="1" customWidth="1"/>
    <col min="10503" max="10503" width="15.28515625" style="92" bestFit="1" customWidth="1"/>
    <col min="10504" max="10749" width="11.42578125" style="92"/>
    <col min="10750" max="10751" width="17.42578125" style="92" customWidth="1"/>
    <col min="10752" max="10752" width="19.7109375" style="92" customWidth="1"/>
    <col min="10753" max="10756" width="17.42578125" style="92" customWidth="1"/>
    <col min="10757" max="10757" width="22.7109375" style="92" customWidth="1"/>
    <col min="10758" max="10758" width="23" style="92" bestFit="1" customWidth="1"/>
    <col min="10759" max="10759" width="15.28515625" style="92" bestFit="1" customWidth="1"/>
    <col min="10760" max="11005" width="11.42578125" style="92"/>
    <col min="11006" max="11007" width="17.42578125" style="92" customWidth="1"/>
    <col min="11008" max="11008" width="19.7109375" style="92" customWidth="1"/>
    <col min="11009" max="11012" width="17.42578125" style="92" customWidth="1"/>
    <col min="11013" max="11013" width="22.7109375" style="92" customWidth="1"/>
    <col min="11014" max="11014" width="23" style="92" bestFit="1" customWidth="1"/>
    <col min="11015" max="11015" width="15.28515625" style="92" bestFit="1" customWidth="1"/>
    <col min="11016" max="11261" width="11.42578125" style="92"/>
    <col min="11262" max="11263" width="17.42578125" style="92" customWidth="1"/>
    <col min="11264" max="11264" width="19.7109375" style="92" customWidth="1"/>
    <col min="11265" max="11268" width="17.42578125" style="92" customWidth="1"/>
    <col min="11269" max="11269" width="22.7109375" style="92" customWidth="1"/>
    <col min="11270" max="11270" width="23" style="92" bestFit="1" customWidth="1"/>
    <col min="11271" max="11271" width="15.28515625" style="92" bestFit="1" customWidth="1"/>
    <col min="11272" max="11517" width="11.42578125" style="92"/>
    <col min="11518" max="11519" width="17.42578125" style="92" customWidth="1"/>
    <col min="11520" max="11520" width="19.7109375" style="92" customWidth="1"/>
    <col min="11521" max="11524" width="17.42578125" style="92" customWidth="1"/>
    <col min="11525" max="11525" width="22.7109375" style="92" customWidth="1"/>
    <col min="11526" max="11526" width="23" style="92" bestFit="1" customWidth="1"/>
    <col min="11527" max="11527" width="15.28515625" style="92" bestFit="1" customWidth="1"/>
    <col min="11528" max="11773" width="11.42578125" style="92"/>
    <col min="11774" max="11775" width="17.42578125" style="92" customWidth="1"/>
    <col min="11776" max="11776" width="19.7109375" style="92" customWidth="1"/>
    <col min="11777" max="11780" width="17.42578125" style="92" customWidth="1"/>
    <col min="11781" max="11781" width="22.7109375" style="92" customWidth="1"/>
    <col min="11782" max="11782" width="23" style="92" bestFit="1" customWidth="1"/>
    <col min="11783" max="11783" width="15.28515625" style="92" bestFit="1" customWidth="1"/>
    <col min="11784" max="12029" width="11.42578125" style="92"/>
    <col min="12030" max="12031" width="17.42578125" style="92" customWidth="1"/>
    <col min="12032" max="12032" width="19.7109375" style="92" customWidth="1"/>
    <col min="12033" max="12036" width="17.42578125" style="92" customWidth="1"/>
    <col min="12037" max="12037" width="22.7109375" style="92" customWidth="1"/>
    <col min="12038" max="12038" width="23" style="92" bestFit="1" customWidth="1"/>
    <col min="12039" max="12039" width="15.28515625" style="92" bestFit="1" customWidth="1"/>
    <col min="12040" max="12285" width="11.42578125" style="92"/>
    <col min="12286" max="12287" width="17.42578125" style="92" customWidth="1"/>
    <col min="12288" max="12288" width="19.7109375" style="92" customWidth="1"/>
    <col min="12289" max="12292" width="17.42578125" style="92" customWidth="1"/>
    <col min="12293" max="12293" width="22.7109375" style="92" customWidth="1"/>
    <col min="12294" max="12294" width="23" style="92" bestFit="1" customWidth="1"/>
    <col min="12295" max="12295" width="15.28515625" style="92" bestFit="1" customWidth="1"/>
    <col min="12296" max="12541" width="11.42578125" style="92"/>
    <col min="12542" max="12543" width="17.42578125" style="92" customWidth="1"/>
    <col min="12544" max="12544" width="19.7109375" style="92" customWidth="1"/>
    <col min="12545" max="12548" width="17.42578125" style="92" customWidth="1"/>
    <col min="12549" max="12549" width="22.7109375" style="92" customWidth="1"/>
    <col min="12550" max="12550" width="23" style="92" bestFit="1" customWidth="1"/>
    <col min="12551" max="12551" width="15.28515625" style="92" bestFit="1" customWidth="1"/>
    <col min="12552" max="12797" width="11.42578125" style="92"/>
    <col min="12798" max="12799" width="17.42578125" style="92" customWidth="1"/>
    <col min="12800" max="12800" width="19.7109375" style="92" customWidth="1"/>
    <col min="12801" max="12804" width="17.42578125" style="92" customWidth="1"/>
    <col min="12805" max="12805" width="22.7109375" style="92" customWidth="1"/>
    <col min="12806" max="12806" width="23" style="92" bestFit="1" customWidth="1"/>
    <col min="12807" max="12807" width="15.28515625" style="92" bestFit="1" customWidth="1"/>
    <col min="12808" max="13053" width="11.42578125" style="92"/>
    <col min="13054" max="13055" width="17.42578125" style="92" customWidth="1"/>
    <col min="13056" max="13056" width="19.7109375" style="92" customWidth="1"/>
    <col min="13057" max="13060" width="17.42578125" style="92" customWidth="1"/>
    <col min="13061" max="13061" width="22.7109375" style="92" customWidth="1"/>
    <col min="13062" max="13062" width="23" style="92" bestFit="1" customWidth="1"/>
    <col min="13063" max="13063" width="15.28515625" style="92" bestFit="1" customWidth="1"/>
    <col min="13064" max="13309" width="11.42578125" style="92"/>
    <col min="13310" max="13311" width="17.42578125" style="92" customWidth="1"/>
    <col min="13312" max="13312" width="19.7109375" style="92" customWidth="1"/>
    <col min="13313" max="13316" width="17.42578125" style="92" customWidth="1"/>
    <col min="13317" max="13317" width="22.7109375" style="92" customWidth="1"/>
    <col min="13318" max="13318" width="23" style="92" bestFit="1" customWidth="1"/>
    <col min="13319" max="13319" width="15.28515625" style="92" bestFit="1" customWidth="1"/>
    <col min="13320" max="13565" width="11.42578125" style="92"/>
    <col min="13566" max="13567" width="17.42578125" style="92" customWidth="1"/>
    <col min="13568" max="13568" width="19.7109375" style="92" customWidth="1"/>
    <col min="13569" max="13572" width="17.42578125" style="92" customWidth="1"/>
    <col min="13573" max="13573" width="22.7109375" style="92" customWidth="1"/>
    <col min="13574" max="13574" width="23" style="92" bestFit="1" customWidth="1"/>
    <col min="13575" max="13575" width="15.28515625" style="92" bestFit="1" customWidth="1"/>
    <col min="13576" max="13821" width="11.42578125" style="92"/>
    <col min="13822" max="13823" width="17.42578125" style="92" customWidth="1"/>
    <col min="13824" max="13824" width="19.7109375" style="92" customWidth="1"/>
    <col min="13825" max="13828" width="17.42578125" style="92" customWidth="1"/>
    <col min="13829" max="13829" width="22.7109375" style="92" customWidth="1"/>
    <col min="13830" max="13830" width="23" style="92" bestFit="1" customWidth="1"/>
    <col min="13831" max="13831" width="15.28515625" style="92" bestFit="1" customWidth="1"/>
    <col min="13832" max="14077" width="11.42578125" style="92"/>
    <col min="14078" max="14079" width="17.42578125" style="92" customWidth="1"/>
    <col min="14080" max="14080" width="19.7109375" style="92" customWidth="1"/>
    <col min="14081" max="14084" width="17.42578125" style="92" customWidth="1"/>
    <col min="14085" max="14085" width="22.7109375" style="92" customWidth="1"/>
    <col min="14086" max="14086" width="23" style="92" bestFit="1" customWidth="1"/>
    <col min="14087" max="14087" width="15.28515625" style="92" bestFit="1" customWidth="1"/>
    <col min="14088" max="14333" width="11.42578125" style="92"/>
    <col min="14334" max="14335" width="17.42578125" style="92" customWidth="1"/>
    <col min="14336" max="14336" width="19.7109375" style="92" customWidth="1"/>
    <col min="14337" max="14340" width="17.42578125" style="92" customWidth="1"/>
    <col min="14341" max="14341" width="22.7109375" style="92" customWidth="1"/>
    <col min="14342" max="14342" width="23" style="92" bestFit="1" customWidth="1"/>
    <col min="14343" max="14343" width="15.28515625" style="92" bestFit="1" customWidth="1"/>
    <col min="14344" max="14589" width="11.42578125" style="92"/>
    <col min="14590" max="14591" width="17.42578125" style="92" customWidth="1"/>
    <col min="14592" max="14592" width="19.7109375" style="92" customWidth="1"/>
    <col min="14593" max="14596" width="17.42578125" style="92" customWidth="1"/>
    <col min="14597" max="14597" width="22.7109375" style="92" customWidth="1"/>
    <col min="14598" max="14598" width="23" style="92" bestFit="1" customWidth="1"/>
    <col min="14599" max="14599" width="15.28515625" style="92" bestFit="1" customWidth="1"/>
    <col min="14600" max="14845" width="11.42578125" style="92"/>
    <col min="14846" max="14847" width="17.42578125" style="92" customWidth="1"/>
    <col min="14848" max="14848" width="19.7109375" style="92" customWidth="1"/>
    <col min="14849" max="14852" width="17.42578125" style="92" customWidth="1"/>
    <col min="14853" max="14853" width="22.7109375" style="92" customWidth="1"/>
    <col min="14854" max="14854" width="23" style="92" bestFit="1" customWidth="1"/>
    <col min="14855" max="14855" width="15.28515625" style="92" bestFit="1" customWidth="1"/>
    <col min="14856" max="15101" width="11.42578125" style="92"/>
    <col min="15102" max="15103" width="17.42578125" style="92" customWidth="1"/>
    <col min="15104" max="15104" width="19.7109375" style="92" customWidth="1"/>
    <col min="15105" max="15108" width="17.42578125" style="92" customWidth="1"/>
    <col min="15109" max="15109" width="22.7109375" style="92" customWidth="1"/>
    <col min="15110" max="15110" width="23" style="92" bestFit="1" customWidth="1"/>
    <col min="15111" max="15111" width="15.28515625" style="92" bestFit="1" customWidth="1"/>
    <col min="15112" max="15357" width="11.42578125" style="92"/>
    <col min="15358" max="15359" width="17.42578125" style="92" customWidth="1"/>
    <col min="15360" max="15360" width="19.7109375" style="92" customWidth="1"/>
    <col min="15361" max="15364" width="17.42578125" style="92" customWidth="1"/>
    <col min="15365" max="15365" width="22.7109375" style="92" customWidth="1"/>
    <col min="15366" max="15366" width="23" style="92" bestFit="1" customWidth="1"/>
    <col min="15367" max="15367" width="15.28515625" style="92" bestFit="1" customWidth="1"/>
    <col min="15368" max="15613" width="11.42578125" style="92"/>
    <col min="15614" max="15615" width="17.42578125" style="92" customWidth="1"/>
    <col min="15616" max="15616" width="19.7109375" style="92" customWidth="1"/>
    <col min="15617" max="15620" width="17.42578125" style="92" customWidth="1"/>
    <col min="15621" max="15621" width="22.7109375" style="92" customWidth="1"/>
    <col min="15622" max="15622" width="23" style="92" bestFit="1" customWidth="1"/>
    <col min="15623" max="15623" width="15.28515625" style="92" bestFit="1" customWidth="1"/>
    <col min="15624" max="15869" width="11.42578125" style="92"/>
    <col min="15870" max="15871" width="17.42578125" style="92" customWidth="1"/>
    <col min="15872" max="15872" width="19.7109375" style="92" customWidth="1"/>
    <col min="15873" max="15876" width="17.42578125" style="92" customWidth="1"/>
    <col min="15877" max="15877" width="22.7109375" style="92" customWidth="1"/>
    <col min="15878" max="15878" width="23" style="92" bestFit="1" customWidth="1"/>
    <col min="15879" max="15879" width="15.28515625" style="92" bestFit="1" customWidth="1"/>
    <col min="15880" max="16125" width="11.42578125" style="92"/>
    <col min="16126" max="16127" width="17.42578125" style="92" customWidth="1"/>
    <col min="16128" max="16128" width="19.7109375" style="92" customWidth="1"/>
    <col min="16129" max="16132" width="17.42578125" style="92" customWidth="1"/>
    <col min="16133" max="16133" width="22.7109375" style="92" customWidth="1"/>
    <col min="16134" max="16134" width="23" style="92" bestFit="1" customWidth="1"/>
    <col min="16135" max="16135" width="15.28515625" style="92" bestFit="1" customWidth="1"/>
    <col min="16136" max="16384" width="11.42578125" style="92"/>
  </cols>
  <sheetData>
    <row r="1" spans="1:8" s="77" customFormat="1" ht="7.5" hidden="1" customHeight="1">
      <c r="E1" s="78"/>
      <c r="F1" s="78"/>
      <c r="G1" s="78"/>
    </row>
    <row r="2" spans="1:8" s="81" customFormat="1" ht="24" customHeight="1">
      <c r="A2" s="853" t="s">
        <v>0</v>
      </c>
      <c r="B2" s="853"/>
      <c r="C2" s="853"/>
      <c r="D2" s="853"/>
      <c r="E2" s="853"/>
      <c r="F2" s="853"/>
      <c r="G2" s="853"/>
      <c r="H2" s="853"/>
    </row>
    <row r="3" spans="1:8" s="81" customFormat="1" ht="14.25" customHeight="1">
      <c r="A3" s="82"/>
      <c r="B3" s="82"/>
      <c r="C3" s="82"/>
      <c r="D3" s="854" t="s">
        <v>230</v>
      </c>
      <c r="E3" s="854"/>
      <c r="F3" s="83"/>
      <c r="G3" s="84"/>
      <c r="H3" s="85"/>
    </row>
    <row r="4" spans="1:8" s="81" customFormat="1" ht="15" customHeight="1">
      <c r="A4" s="82"/>
      <c r="B4" s="82"/>
      <c r="C4" s="82"/>
      <c r="D4" s="157"/>
      <c r="E4" s="157"/>
      <c r="F4" s="83"/>
      <c r="G4" s="84"/>
      <c r="H4" s="85"/>
    </row>
    <row r="5" spans="1:8" ht="15" customHeight="1">
      <c r="A5" s="87"/>
      <c r="B5" s="88"/>
      <c r="C5" s="88"/>
      <c r="D5" s="88"/>
      <c r="E5" s="88"/>
      <c r="F5" s="89" t="s">
        <v>1</v>
      </c>
      <c r="G5" s="89" t="s">
        <v>2</v>
      </c>
      <c r="H5" s="90" t="s">
        <v>3</v>
      </c>
    </row>
    <row r="6" spans="1:8" ht="15" customHeight="1">
      <c r="A6" s="93"/>
      <c r="B6" s="93"/>
      <c r="C6" s="93"/>
      <c r="D6" s="93"/>
      <c r="E6" s="93"/>
      <c r="F6" s="817" t="str">
        <f>'9'!F6:F8</f>
        <v>Nguyen Thi Hiệp</v>
      </c>
      <c r="G6" s="855"/>
      <c r="H6" s="858"/>
    </row>
    <row r="7" spans="1:8" ht="15" customHeight="1">
      <c r="A7" s="93"/>
      <c r="B7" s="93"/>
      <c r="C7" s="93"/>
      <c r="D7" s="93"/>
      <c r="E7" s="93"/>
      <c r="F7" s="818"/>
      <c r="G7" s="856"/>
      <c r="H7" s="859"/>
    </row>
    <row r="8" spans="1:8" ht="15" customHeight="1">
      <c r="A8" s="94"/>
      <c r="B8" s="94"/>
      <c r="C8" s="95"/>
      <c r="D8" s="95"/>
      <c r="E8" s="95"/>
      <c r="F8" s="819"/>
      <c r="G8" s="857"/>
      <c r="H8" s="860"/>
    </row>
    <row r="9" spans="1:8" ht="19.5" customHeight="1">
      <c r="A9" s="96" t="s">
        <v>4</v>
      </c>
      <c r="B9" s="97"/>
      <c r="C9" s="97"/>
      <c r="D9" s="98"/>
      <c r="E9" s="99"/>
      <c r="F9" s="100"/>
      <c r="G9" s="100"/>
      <c r="H9" s="101" t="s">
        <v>5</v>
      </c>
    </row>
    <row r="10" spans="1:8" ht="26.45" customHeight="1" thickBot="1">
      <c r="A10" s="158" t="s">
        <v>6</v>
      </c>
      <c r="B10" s="158" t="s">
        <v>7</v>
      </c>
      <c r="C10" s="158" t="s">
        <v>8</v>
      </c>
      <c r="D10" s="158" t="s">
        <v>9</v>
      </c>
      <c r="E10" s="103" t="s">
        <v>10</v>
      </c>
      <c r="F10" s="103" t="s">
        <v>11</v>
      </c>
      <c r="G10" s="103" t="s">
        <v>12</v>
      </c>
      <c r="H10" s="104" t="s">
        <v>13</v>
      </c>
    </row>
    <row r="11" spans="1:8" ht="26.45" customHeight="1" thickTop="1">
      <c r="A11" s="105">
        <v>1</v>
      </c>
      <c r="B11" s="106" t="s">
        <v>14</v>
      </c>
      <c r="C11" s="106" t="s">
        <v>15</v>
      </c>
      <c r="D11" s="233">
        <f>+'9'!G11</f>
        <v>0</v>
      </c>
      <c r="E11" s="210"/>
      <c r="F11" s="210"/>
      <c r="G11" s="233">
        <f>D11+E11-F11</f>
        <v>0</v>
      </c>
      <c r="H11" s="106"/>
    </row>
    <row r="12" spans="1:8" ht="26.45" customHeight="1">
      <c r="A12" s="107">
        <v>2</v>
      </c>
      <c r="B12" s="108" t="s">
        <v>14</v>
      </c>
      <c r="C12" s="108" t="s">
        <v>16</v>
      </c>
      <c r="D12" s="234">
        <f>+'9'!G12</f>
        <v>0</v>
      </c>
      <c r="E12" s="213"/>
      <c r="F12" s="213"/>
      <c r="G12" s="234">
        <f>D12+E12-F12</f>
        <v>0</v>
      </c>
      <c r="H12" s="109"/>
    </row>
    <row r="13" spans="1:8" ht="26.45" customHeight="1">
      <c r="A13" s="107">
        <v>3</v>
      </c>
      <c r="B13" s="108" t="s">
        <v>14</v>
      </c>
      <c r="C13" s="108" t="s">
        <v>17</v>
      </c>
      <c r="D13" s="234">
        <f>+'9'!G13</f>
        <v>0</v>
      </c>
      <c r="E13" s="213"/>
      <c r="F13" s="213"/>
      <c r="G13" s="234">
        <f>D13+E13-F13</f>
        <v>0</v>
      </c>
      <c r="H13" s="110"/>
    </row>
    <row r="14" spans="1:8" ht="26.45" customHeight="1">
      <c r="A14" s="861" t="s">
        <v>18</v>
      </c>
      <c r="B14" s="862"/>
      <c r="C14" s="846"/>
      <c r="D14" s="234">
        <f>SUM(D11:D13)</f>
        <v>0</v>
      </c>
      <c r="E14" s="234">
        <f>SUM(E11:E13)</f>
        <v>0</v>
      </c>
      <c r="F14" s="234">
        <f>SUM(F11:F13)</f>
        <v>0</v>
      </c>
      <c r="G14" s="234">
        <f>SUM(G11:G13)</f>
        <v>0</v>
      </c>
      <c r="H14" s="108"/>
    </row>
    <row r="15" spans="1:8" ht="8.25" customHeight="1">
      <c r="A15" s="97"/>
      <c r="B15" s="97"/>
      <c r="C15" s="97"/>
      <c r="D15" s="34"/>
      <c r="E15" s="34"/>
      <c r="F15" s="34"/>
      <c r="G15" s="34"/>
      <c r="H15" s="97"/>
    </row>
    <row r="16" spans="1:8" ht="18.75" customHeight="1">
      <c r="A16" s="111" t="s">
        <v>19</v>
      </c>
      <c r="B16" s="97"/>
      <c r="C16" s="97"/>
      <c r="D16" s="98"/>
      <c r="E16" s="99"/>
      <c r="F16" s="99"/>
      <c r="G16" s="793"/>
      <c r="H16" s="793"/>
    </row>
    <row r="17" spans="1:9" ht="20.25" customHeight="1" thickBot="1">
      <c r="A17" s="112" t="s">
        <v>6</v>
      </c>
      <c r="B17" s="112" t="s">
        <v>20</v>
      </c>
      <c r="C17" s="113" t="s">
        <v>21</v>
      </c>
      <c r="D17" s="113" t="s">
        <v>60</v>
      </c>
      <c r="E17" s="114" t="s">
        <v>10</v>
      </c>
      <c r="F17" s="114" t="s">
        <v>11</v>
      </c>
      <c r="G17" s="114" t="s">
        <v>12</v>
      </c>
      <c r="H17" s="115" t="s">
        <v>22</v>
      </c>
      <c r="I17" s="91"/>
    </row>
    <row r="18" spans="1:9" ht="20.25" customHeight="1" thickTop="1">
      <c r="A18" s="301">
        <v>1</v>
      </c>
      <c r="B18" s="116" t="s">
        <v>23</v>
      </c>
      <c r="C18" s="116" t="s">
        <v>24</v>
      </c>
      <c r="D18" s="235">
        <f>+'9'!G18</f>
        <v>156438419</v>
      </c>
      <c r="E18" s="215"/>
      <c r="F18" s="210"/>
      <c r="G18" s="236">
        <f t="shared" ref="G18:G23" si="0">D18+E18-F18</f>
        <v>156438419</v>
      </c>
      <c r="H18" s="116"/>
      <c r="I18" s="117">
        <f>+G18-KEB!E43</f>
        <v>0</v>
      </c>
    </row>
    <row r="19" spans="1:9" ht="20.25" customHeight="1">
      <c r="A19" s="275">
        <v>2</v>
      </c>
      <c r="B19" s="305" t="s">
        <v>25</v>
      </c>
      <c r="C19" s="305" t="s">
        <v>26</v>
      </c>
      <c r="D19" s="237">
        <f>+'9'!G19</f>
        <v>15214349665</v>
      </c>
      <c r="E19" s="554"/>
      <c r="F19" s="554">
        <v>10612521128</v>
      </c>
      <c r="G19" s="237">
        <f t="shared" si="0"/>
        <v>4601828537</v>
      </c>
      <c r="H19" s="119"/>
      <c r="I19" s="91">
        <f>+G19-'SHB373'!E44</f>
        <v>0</v>
      </c>
    </row>
    <row r="20" spans="1:9" ht="20.25" customHeight="1">
      <c r="A20" s="275">
        <v>3</v>
      </c>
      <c r="B20" s="274" t="s">
        <v>27</v>
      </c>
      <c r="C20" s="274" t="s">
        <v>28</v>
      </c>
      <c r="D20" s="237">
        <f>+'9'!G20</f>
        <v>19126621</v>
      </c>
      <c r="E20" s="555"/>
      <c r="F20" s="262"/>
      <c r="G20" s="239">
        <f t="shared" si="0"/>
        <v>19126621</v>
      </c>
      <c r="H20" s="121"/>
      <c r="I20" s="117">
        <f>+G20-Vietcombank!D43</f>
        <v>0</v>
      </c>
    </row>
    <row r="21" spans="1:9" ht="20.25" customHeight="1">
      <c r="A21" s="275">
        <v>4</v>
      </c>
      <c r="B21" s="274" t="s">
        <v>103</v>
      </c>
      <c r="C21" s="276" t="s">
        <v>105</v>
      </c>
      <c r="D21" s="237">
        <f>+'9'!G21</f>
        <v>0</v>
      </c>
      <c r="E21" s="555"/>
      <c r="F21" s="262"/>
      <c r="G21" s="239">
        <f t="shared" si="0"/>
        <v>0</v>
      </c>
      <c r="H21" s="121"/>
      <c r="I21" s="117"/>
    </row>
    <row r="22" spans="1:9" ht="20.25" customHeight="1">
      <c r="A22" s="275">
        <v>5</v>
      </c>
      <c r="B22" s="274" t="s">
        <v>119</v>
      </c>
      <c r="C22" s="276" t="s">
        <v>120</v>
      </c>
      <c r="D22" s="237">
        <f>+'9'!G22</f>
        <v>6184300</v>
      </c>
      <c r="E22" s="555">
        <v>22000000</v>
      </c>
      <c r="F22" s="262">
        <v>2000000</v>
      </c>
      <c r="G22" s="239">
        <f t="shared" si="0"/>
        <v>26184300</v>
      </c>
      <c r="H22" s="274"/>
      <c r="I22" s="117">
        <f>+G22-'PG bank'!D25</f>
        <v>0</v>
      </c>
    </row>
    <row r="23" spans="1:9" ht="20.25" customHeight="1">
      <c r="A23" s="275">
        <v>6</v>
      </c>
      <c r="B23" s="274" t="s">
        <v>54</v>
      </c>
      <c r="C23" s="276" t="s">
        <v>121</v>
      </c>
      <c r="D23" s="237">
        <f>+'9'!G23</f>
        <v>17276029992</v>
      </c>
      <c r="E23" s="555"/>
      <c r="F23" s="262">
        <v>3799235121</v>
      </c>
      <c r="G23" s="239">
        <f t="shared" si="0"/>
        <v>13476794871</v>
      </c>
      <c r="H23" s="274"/>
      <c r="I23" s="117">
        <f>+G23-Woori525!E163</f>
        <v>0</v>
      </c>
    </row>
    <row r="24" spans="1:9" s="91" customFormat="1" ht="20.25" customHeight="1">
      <c r="A24" s="845" t="s">
        <v>29</v>
      </c>
      <c r="B24" s="798"/>
      <c r="C24" s="846"/>
      <c r="D24" s="262">
        <f>SUM(D18:D23)</f>
        <v>32672128997</v>
      </c>
      <c r="E24" s="262">
        <f>SUM(E18:E23)</f>
        <v>22000000</v>
      </c>
      <c r="F24" s="262">
        <f>SUM(F18:F23)</f>
        <v>14413756249</v>
      </c>
      <c r="G24" s="303">
        <f>SUM(G18:G23)</f>
        <v>18280372748</v>
      </c>
      <c r="H24" s="124">
        <f>G24/H25</f>
        <v>783892.48490566039</v>
      </c>
    </row>
    <row r="25" spans="1:9" s="91" customFormat="1" ht="19.5" customHeight="1">
      <c r="A25" s="97"/>
      <c r="B25" s="97"/>
      <c r="C25" s="97"/>
      <c r="D25" s="34"/>
      <c r="E25" s="34"/>
      <c r="F25" s="34"/>
      <c r="G25" s="34" t="s">
        <v>30</v>
      </c>
      <c r="H25" s="125">
        <f>'9'!H25</f>
        <v>23320</v>
      </c>
    </row>
    <row r="26" spans="1:9" s="91" customFormat="1" ht="21" customHeight="1">
      <c r="A26" s="863" t="s">
        <v>31</v>
      </c>
      <c r="B26" s="863"/>
      <c r="C26" s="863"/>
      <c r="D26" s="98"/>
      <c r="E26" s="99"/>
      <c r="F26" s="99"/>
      <c r="G26" s="126"/>
      <c r="H26" s="127"/>
    </row>
    <row r="27" spans="1:9" s="91" customFormat="1" ht="21" customHeight="1">
      <c r="A27" s="864" t="s">
        <v>6</v>
      </c>
      <c r="B27" s="866" t="s">
        <v>20</v>
      </c>
      <c r="C27" s="866" t="s">
        <v>32</v>
      </c>
      <c r="D27" s="128" t="s">
        <v>61</v>
      </c>
      <c r="E27" s="129" t="s">
        <v>34</v>
      </c>
      <c r="F27" s="129" t="s">
        <v>35</v>
      </c>
      <c r="G27" s="130" t="s">
        <v>36</v>
      </c>
      <c r="H27" s="864" t="s">
        <v>37</v>
      </c>
    </row>
    <row r="28" spans="1:9" s="91" customFormat="1" ht="21" customHeight="1" thickBot="1">
      <c r="A28" s="865"/>
      <c r="B28" s="867"/>
      <c r="C28" s="867"/>
      <c r="D28" s="131" t="s">
        <v>62</v>
      </c>
      <c r="E28" s="132" t="s">
        <v>39</v>
      </c>
      <c r="F28" s="132" t="s">
        <v>40</v>
      </c>
      <c r="G28" s="132" t="s">
        <v>41</v>
      </c>
      <c r="H28" s="865"/>
    </row>
    <row r="29" spans="1:9" s="91" customFormat="1" ht="21" customHeight="1" thickTop="1">
      <c r="A29" s="871">
        <v>1</v>
      </c>
      <c r="B29" s="872" t="s">
        <v>42</v>
      </c>
      <c r="C29" s="873" t="s">
        <v>43</v>
      </c>
      <c r="D29" s="240">
        <f>+'9'!G29</f>
        <v>0</v>
      </c>
      <c r="E29" s="306"/>
      <c r="F29" s="306"/>
      <c r="G29" s="241">
        <f t="shared" ref="G29:G40" si="1">D29+E29-F29</f>
        <v>0</v>
      </c>
      <c r="H29" s="874" t="s">
        <v>44</v>
      </c>
      <c r="I29" s="134"/>
    </row>
    <row r="30" spans="1:9" s="91" customFormat="1" ht="21" customHeight="1">
      <c r="A30" s="850"/>
      <c r="B30" s="852"/>
      <c r="C30" s="850"/>
      <c r="D30" s="242">
        <f>+'9'!G30</f>
        <v>0</v>
      </c>
      <c r="E30" s="307"/>
      <c r="F30" s="307"/>
      <c r="G30" s="228">
        <f t="shared" si="1"/>
        <v>0</v>
      </c>
      <c r="H30" s="848"/>
      <c r="I30" s="140">
        <f>+G30-KEB!E79</f>
        <v>0</v>
      </c>
    </row>
    <row r="31" spans="1:9" s="91" customFormat="1" ht="21" customHeight="1">
      <c r="A31" s="868">
        <v>2</v>
      </c>
      <c r="B31" s="851" t="s">
        <v>23</v>
      </c>
      <c r="C31" s="869" t="s">
        <v>45</v>
      </c>
      <c r="D31" s="133"/>
      <c r="E31" s="306"/>
      <c r="F31" s="306"/>
      <c r="G31" s="141"/>
      <c r="H31" s="875" t="s">
        <v>46</v>
      </c>
      <c r="I31" s="139"/>
    </row>
    <row r="32" spans="1:9" s="91" customFormat="1" ht="21" customHeight="1">
      <c r="A32" s="850"/>
      <c r="B32" s="852"/>
      <c r="C32" s="850"/>
      <c r="D32" s="228">
        <f>+'9'!G32</f>
        <v>56.490000000000009</v>
      </c>
      <c r="E32" s="307"/>
      <c r="F32" s="307"/>
      <c r="G32" s="243">
        <f t="shared" si="1"/>
        <v>56.490000000000009</v>
      </c>
      <c r="H32" s="848"/>
      <c r="I32" s="140">
        <f>+G32-KEB!E66</f>
        <v>0</v>
      </c>
    </row>
    <row r="33" spans="1:10" s="91" customFormat="1" ht="21" customHeight="1">
      <c r="A33" s="849">
        <v>3</v>
      </c>
      <c r="B33" s="851" t="s">
        <v>47</v>
      </c>
      <c r="C33" s="849" t="s">
        <v>48</v>
      </c>
      <c r="D33" s="141">
        <f>+'9'!G33</f>
        <v>0</v>
      </c>
      <c r="E33" s="557"/>
      <c r="F33" s="557"/>
      <c r="G33" s="141"/>
      <c r="H33" s="847" t="s">
        <v>49</v>
      </c>
      <c r="I33" s="139"/>
    </row>
    <row r="34" spans="1:10" s="91" customFormat="1" ht="21" customHeight="1">
      <c r="A34" s="850"/>
      <c r="B34" s="852"/>
      <c r="C34" s="850"/>
      <c r="D34" s="244">
        <f>+'9'!G34</f>
        <v>2109.5100000000002</v>
      </c>
      <c r="E34" s="556"/>
      <c r="F34" s="556"/>
      <c r="G34" s="244">
        <f>D34+E34-F34</f>
        <v>2109.5100000000002</v>
      </c>
      <c r="H34" s="848"/>
      <c r="I34" s="139">
        <f>+G34-'SHB398'!E2</f>
        <v>0</v>
      </c>
    </row>
    <row r="35" spans="1:10" s="91" customFormat="1" ht="21" customHeight="1">
      <c r="A35" s="868">
        <v>4</v>
      </c>
      <c r="B35" s="851" t="s">
        <v>50</v>
      </c>
      <c r="C35" s="869" t="s">
        <v>51</v>
      </c>
      <c r="D35" s="133">
        <f>+'9'!G35</f>
        <v>0</v>
      </c>
      <c r="E35" s="557"/>
      <c r="F35" s="557"/>
      <c r="G35" s="141">
        <f t="shared" si="1"/>
        <v>0</v>
      </c>
      <c r="H35" s="870" t="s">
        <v>46</v>
      </c>
      <c r="I35" s="134"/>
    </row>
    <row r="36" spans="1:10" s="91" customFormat="1" ht="21" customHeight="1">
      <c r="A36" s="850"/>
      <c r="B36" s="852"/>
      <c r="C36" s="850"/>
      <c r="D36" s="228">
        <f>+'9'!G36</f>
        <v>1146209.82</v>
      </c>
      <c r="E36" s="558">
        <v>2460988.61</v>
      </c>
      <c r="F36" s="559">
        <v>9685</v>
      </c>
      <c r="G36" s="243">
        <f>D36+E36-F36</f>
        <v>3597513.4299999997</v>
      </c>
      <c r="H36" s="848"/>
      <c r="I36" s="142">
        <f>+G36-'SHB988'!E6</f>
        <v>0</v>
      </c>
    </row>
    <row r="37" spans="1:10" s="91" customFormat="1" ht="21" customHeight="1">
      <c r="A37" s="849">
        <v>5</v>
      </c>
      <c r="B37" s="851" t="s">
        <v>52</v>
      </c>
      <c r="C37" s="849" t="s">
        <v>53</v>
      </c>
      <c r="D37" s="141">
        <f>+'9'!G37</f>
        <v>0</v>
      </c>
      <c r="E37" s="557"/>
      <c r="F37" s="557"/>
      <c r="G37" s="141">
        <f t="shared" si="1"/>
        <v>0</v>
      </c>
      <c r="H37" s="847" t="s">
        <v>49</v>
      </c>
      <c r="I37" s="142"/>
    </row>
    <row r="38" spans="1:10" s="91" customFormat="1" ht="21" customHeight="1">
      <c r="A38" s="850"/>
      <c r="B38" s="852"/>
      <c r="C38" s="850"/>
      <c r="D38" s="228">
        <f>+'9'!G38</f>
        <v>0</v>
      </c>
      <c r="E38" s="560"/>
      <c r="F38" s="560"/>
      <c r="G38" s="228">
        <f t="shared" si="1"/>
        <v>0</v>
      </c>
      <c r="H38" s="848"/>
      <c r="I38" s="142"/>
    </row>
    <row r="39" spans="1:10" s="91" customFormat="1" ht="21" customHeight="1">
      <c r="A39" s="849">
        <v>6</v>
      </c>
      <c r="B39" s="851" t="s">
        <v>54</v>
      </c>
      <c r="C39" s="849" t="s">
        <v>55</v>
      </c>
      <c r="D39" s="141">
        <f>+'9'!G39</f>
        <v>0</v>
      </c>
      <c r="E39" s="557"/>
      <c r="F39" s="557"/>
      <c r="G39" s="141">
        <f t="shared" si="1"/>
        <v>0</v>
      </c>
      <c r="H39" s="847" t="s">
        <v>49</v>
      </c>
      <c r="I39" s="142"/>
    </row>
    <row r="40" spans="1:10" s="91" customFormat="1" ht="21" customHeight="1">
      <c r="A40" s="850"/>
      <c r="B40" s="852"/>
      <c r="C40" s="850"/>
      <c r="D40" s="228">
        <f>+'9'!G40</f>
        <v>15242885.719999999</v>
      </c>
      <c r="E40" s="560">
        <v>145443.93</v>
      </c>
      <c r="F40" s="560">
        <v>8595.76</v>
      </c>
      <c r="G40" s="228">
        <f t="shared" si="1"/>
        <v>15379733.889999999</v>
      </c>
      <c r="H40" s="848"/>
      <c r="I40" s="142">
        <f>+G40-Woori517!E113</f>
        <v>0</v>
      </c>
    </row>
    <row r="41" spans="1:10" s="91" customFormat="1" ht="21" customHeight="1">
      <c r="A41" s="787">
        <v>7</v>
      </c>
      <c r="B41" s="789" t="s">
        <v>103</v>
      </c>
      <c r="C41" s="791" t="s">
        <v>104</v>
      </c>
      <c r="D41" s="141">
        <f>+'9'!G41</f>
        <v>0</v>
      </c>
      <c r="E41" s="557"/>
      <c r="F41" s="557"/>
      <c r="G41" s="141">
        <f>D41+E41-F41</f>
        <v>0</v>
      </c>
      <c r="H41" s="847" t="s">
        <v>49</v>
      </c>
    </row>
    <row r="42" spans="1:10" s="91" customFormat="1" ht="21" customHeight="1">
      <c r="A42" s="788"/>
      <c r="B42" s="790"/>
      <c r="C42" s="792"/>
      <c r="D42" s="228">
        <f>+'9'!G42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16393346.809999999</v>
      </c>
      <c r="E44" s="312">
        <f t="shared" si="2"/>
        <v>2606432.54</v>
      </c>
      <c r="F44" s="312">
        <f t="shared" si="2"/>
        <v>18280.760000000002</v>
      </c>
      <c r="G44" s="272">
        <f t="shared" si="2"/>
        <v>18981498.59</v>
      </c>
      <c r="H44" s="146"/>
      <c r="J44" s="20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row>
    <row r="47" spans="1:10" ht="18.75" customHeight="1">
      <c r="A47" s="330" t="s">
        <v>139</v>
      </c>
      <c r="B47" s="97"/>
      <c r="C47" s="97"/>
      <c r="D47" s="98"/>
      <c r="E47" s="99"/>
      <c r="F47" s="99"/>
      <c r="G47" s="793"/>
      <c r="H47" s="793"/>
    </row>
    <row r="48" spans="1:10" ht="20.25" customHeight="1" thickBot="1">
      <c r="A48" s="112" t="s">
        <v>6</v>
      </c>
      <c r="B48" s="112" t="s">
        <v>20</v>
      </c>
      <c r="C48" s="113" t="s">
        <v>140</v>
      </c>
      <c r="D48" s="113" t="s">
        <v>60</v>
      </c>
      <c r="E48" s="114" t="s">
        <v>141</v>
      </c>
      <c r="F48" s="114" t="s">
        <v>142</v>
      </c>
      <c r="G48" s="114" t="s">
        <v>143</v>
      </c>
      <c r="H48" s="115" t="s">
        <v>22</v>
      </c>
    </row>
    <row r="49" spans="1:9" ht="20.25" customHeight="1" thickTop="1">
      <c r="A49" s="635">
        <v>1</v>
      </c>
      <c r="B49" s="636" t="s">
        <v>54</v>
      </c>
      <c r="C49" s="637" t="s">
        <v>144</v>
      </c>
      <c r="D49" s="638">
        <v>2062755000</v>
      </c>
      <c r="E49" s="639" t="s">
        <v>214</v>
      </c>
      <c r="F49" s="638" t="s">
        <v>215</v>
      </c>
      <c r="G49" s="332" t="s">
        <v>147</v>
      </c>
      <c r="H49" s="640"/>
    </row>
    <row r="50" spans="1:9" ht="20.25" customHeight="1">
      <c r="A50" s="641">
        <v>2</v>
      </c>
      <c r="B50" s="642" t="s">
        <v>54</v>
      </c>
      <c r="C50" s="643" t="s">
        <v>148</v>
      </c>
      <c r="D50" s="638">
        <v>1404500000</v>
      </c>
      <c r="E50" s="333" t="s">
        <v>214</v>
      </c>
      <c r="F50" s="638" t="s">
        <v>215</v>
      </c>
      <c r="G50" s="332" t="s">
        <v>151</v>
      </c>
      <c r="H50" s="640"/>
    </row>
    <row r="51" spans="1:9" s="91" customFormat="1" ht="20.25" customHeight="1">
      <c r="A51" s="797" t="s">
        <v>29</v>
      </c>
      <c r="B51" s="798"/>
      <c r="C51" s="799"/>
      <c r="D51" s="262">
        <f>SUM(D49:D50)</f>
        <v>3467255000</v>
      </c>
      <c r="E51" s="262">
        <f>SUM(E49:E49)</f>
        <v>0</v>
      </c>
      <c r="F51" s="262">
        <f>SUM(F49:F49)</f>
        <v>0</v>
      </c>
      <c r="G51" s="334">
        <f>SUM(G49:G49)</f>
        <v>0</v>
      </c>
      <c r="H51" s="335">
        <f>D51/H52</f>
        <v>148681.60377358491</v>
      </c>
    </row>
    <row r="52" spans="1:9" s="91" customFormat="1" ht="19.5" customHeight="1">
      <c r="A52" s="97"/>
      <c r="B52" s="97"/>
      <c r="C52" s="97"/>
      <c r="D52" s="34"/>
      <c r="E52" s="34"/>
      <c r="F52" s="34"/>
      <c r="G52" s="34" t="s">
        <v>30</v>
      </c>
      <c r="H52" s="340">
        <f>H25</f>
        <v>23320</v>
      </c>
    </row>
    <row r="53" spans="1:9" s="91" customFormat="1" ht="19.5" customHeight="1">
      <c r="A53" s="97"/>
      <c r="B53" s="97"/>
      <c r="C53" s="97"/>
      <c r="D53" s="34"/>
      <c r="E53" s="34"/>
      <c r="F53" s="34"/>
      <c r="G53" s="34"/>
      <c r="H53" s="125"/>
    </row>
    <row r="54" spans="1:9" s="117" customFormat="1" ht="21" customHeight="1">
      <c r="A54" s="609" t="s">
        <v>131</v>
      </c>
      <c r="B54" s="610" t="s">
        <v>152</v>
      </c>
      <c r="C54" s="610" t="s">
        <v>174</v>
      </c>
      <c r="D54" s="611" t="s">
        <v>190</v>
      </c>
      <c r="E54" s="612" t="s">
        <v>153</v>
      </c>
      <c r="F54" s="625" t="s">
        <v>132</v>
      </c>
      <c r="G54" s="804" t="s">
        <v>133</v>
      </c>
      <c r="H54" s="805"/>
      <c r="I54" s="66"/>
    </row>
    <row r="55" spans="1:9" s="117" customFormat="1" ht="21" customHeight="1">
      <c r="A55" s="609" t="s">
        <v>194</v>
      </c>
      <c r="B55" s="614">
        <v>44228</v>
      </c>
      <c r="C55" s="614">
        <v>44593</v>
      </c>
      <c r="D55" s="611">
        <v>12000000</v>
      </c>
      <c r="E55" s="612">
        <v>12000000</v>
      </c>
      <c r="F55" s="615">
        <f>+D55-E55</f>
        <v>0</v>
      </c>
      <c r="G55" s="616"/>
      <c r="H55" s="616" t="s">
        <v>195</v>
      </c>
      <c r="I55" s="66"/>
    </row>
    <row r="56" spans="1:9" s="117" customFormat="1" ht="21" customHeight="1">
      <c r="A56" s="609" t="s">
        <v>130</v>
      </c>
      <c r="B56" s="614">
        <v>44157</v>
      </c>
      <c r="C56" s="614">
        <v>44522</v>
      </c>
      <c r="D56" s="617">
        <v>6000000</v>
      </c>
      <c r="E56" s="617">
        <v>6000000</v>
      </c>
      <c r="F56" s="615">
        <f>+D56-E56</f>
        <v>0</v>
      </c>
      <c r="G56" s="618"/>
      <c r="H56" s="619" t="s">
        <v>196</v>
      </c>
      <c r="I56" s="66"/>
    </row>
    <row r="57" spans="1:9"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9" s="117" customFormat="1" ht="21" customHeight="1">
      <c r="A58" s="609" t="s">
        <v>197</v>
      </c>
      <c r="B58" s="620"/>
      <c r="C58" s="620"/>
      <c r="D58" s="617">
        <f>SUM(D55:D57)</f>
        <v>18449573.98</v>
      </c>
      <c r="E58" s="617">
        <f>SUM(E55:E57)</f>
        <v>18449573.98</v>
      </c>
      <c r="F58" s="617">
        <f>SUM(F56:F57)</f>
        <v>0</v>
      </c>
      <c r="G58" s="617">
        <f>SUM(G56:G57)</f>
        <v>0</v>
      </c>
      <c r="H58" s="619"/>
      <c r="I58" s="66"/>
    </row>
    <row r="59" spans="1:9" s="117" customFormat="1" ht="21" customHeight="1">
      <c r="A59" s="267"/>
      <c r="B59" s="267"/>
      <c r="C59" s="267"/>
      <c r="D59" s="267"/>
      <c r="E59" s="268"/>
      <c r="F59" s="269" t="s">
        <v>134</v>
      </c>
      <c r="G59" s="270">
        <f>+H24+G44+F57</f>
        <v>19765391.07490566</v>
      </c>
      <c r="H59" s="341"/>
    </row>
    <row r="60" spans="1:9" s="91" customFormat="1" ht="21" customHeight="1">
      <c r="A60" s="92"/>
      <c r="B60" s="92"/>
      <c r="C60" s="92"/>
      <c r="D60" s="92"/>
      <c r="E60" s="92"/>
      <c r="F60" s="92"/>
      <c r="G60" s="92"/>
      <c r="H60" s="92"/>
    </row>
    <row r="61" spans="1:9" s="91" customFormat="1" ht="21" customHeight="1">
      <c r="A61" s="92" t="s">
        <v>129</v>
      </c>
      <c r="B61" s="92"/>
      <c r="C61" s="92"/>
      <c r="D61" s="92"/>
      <c r="E61" s="92"/>
      <c r="F61" s="92"/>
      <c r="G61" s="92"/>
      <c r="H61" s="92"/>
    </row>
    <row r="62" spans="1:9" s="91" customFormat="1" ht="21" customHeight="1">
      <c r="A62" s="263" t="s">
        <v>135</v>
      </c>
      <c r="B62" s="264" t="s">
        <v>136</v>
      </c>
      <c r="C62" s="264" t="s">
        <v>137</v>
      </c>
      <c r="D62" s="265" t="s">
        <v>154</v>
      </c>
      <c r="E62" s="266" t="s">
        <v>136</v>
      </c>
      <c r="F62" s="364" t="s">
        <v>137</v>
      </c>
      <c r="G62" s="800" t="s">
        <v>133</v>
      </c>
      <c r="H62" s="795"/>
    </row>
    <row r="63" spans="1:9" s="91" customFormat="1" ht="21" customHeight="1">
      <c r="A63" s="263">
        <v>1</v>
      </c>
      <c r="B63" s="324">
        <v>43214</v>
      </c>
      <c r="C63" s="321">
        <v>0</v>
      </c>
      <c r="D63" s="322">
        <v>2</v>
      </c>
      <c r="E63" s="324">
        <v>43305</v>
      </c>
      <c r="F63" s="323">
        <v>0</v>
      </c>
      <c r="G63" s="794" t="s">
        <v>138</v>
      </c>
      <c r="H63" s="795"/>
    </row>
    <row r="64" spans="1:9"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402" t="s">
        <v>502</v>
      </c>
      <c r="C71" s="551">
        <v>44510</v>
      </c>
      <c r="D71" s="203" t="s">
        <v>350</v>
      </c>
      <c r="E71" s="203" t="s">
        <v>87</v>
      </c>
      <c r="F71" s="203"/>
      <c r="G71" s="462">
        <v>2460988.61</v>
      </c>
      <c r="H71" s="461" t="s">
        <v>406</v>
      </c>
    </row>
    <row r="72" spans="1:9" s="173" customFormat="1" ht="12.75">
      <c r="A72" s="540"/>
      <c r="B72" s="686" t="s">
        <v>343</v>
      </c>
      <c r="C72" s="685">
        <v>44510</v>
      </c>
      <c r="D72" s="580" t="s">
        <v>412</v>
      </c>
      <c r="E72" s="580" t="s">
        <v>87</v>
      </c>
      <c r="F72" s="580"/>
      <c r="G72" s="689">
        <v>145443.93</v>
      </c>
      <c r="H72" s="582" t="s">
        <v>336</v>
      </c>
    </row>
    <row r="73" spans="1:9" s="173" customFormat="1" ht="12.75">
      <c r="A73" s="509"/>
      <c r="B73" s="684" t="s">
        <v>346</v>
      </c>
      <c r="C73" s="685">
        <v>44510</v>
      </c>
      <c r="D73" s="464" t="s">
        <v>653</v>
      </c>
      <c r="E73" s="464" t="s">
        <v>78</v>
      </c>
      <c r="F73" s="464"/>
      <c r="G73" s="568">
        <v>22000000</v>
      </c>
      <c r="H73" s="582" t="s">
        <v>454</v>
      </c>
    </row>
    <row r="74" spans="1:9" s="173" customFormat="1" ht="12.75">
      <c r="A74" s="193"/>
      <c r="B74" s="684"/>
      <c r="C74" s="349"/>
      <c r="D74" s="350"/>
      <c r="E74" s="350"/>
      <c r="F74" s="350"/>
      <c r="G74" s="457"/>
      <c r="H74" s="456"/>
    </row>
    <row r="75" spans="1:9" s="173" customFormat="1" ht="12.75">
      <c r="A75" s="347"/>
      <c r="B75" s="547"/>
      <c r="C75" s="480"/>
      <c r="D75" s="493"/>
      <c r="E75" s="350"/>
      <c r="F75" s="493"/>
      <c r="G75" s="494"/>
      <c r="H75" s="495"/>
    </row>
    <row r="76" spans="1:9" s="173" customFormat="1" thickBot="1">
      <c r="A76" s="195"/>
      <c r="B76" s="379"/>
      <c r="C76" s="380"/>
      <c r="D76" s="379"/>
      <c r="E76" s="379"/>
      <c r="F76" s="379"/>
      <c r="G76" s="379"/>
      <c r="H76" s="381"/>
    </row>
    <row r="77" spans="1:9" s="173" customFormat="1" ht="12.75">
      <c r="A77" s="785" t="s">
        <v>98</v>
      </c>
      <c r="B77" s="176"/>
      <c r="C77" s="176"/>
      <c r="D77" s="176"/>
      <c r="E77" s="177" t="s">
        <v>78</v>
      </c>
      <c r="F77" s="176">
        <f>+SUMIF($E$71:$E$76,$E77,$F$71:$F$76)</f>
        <v>0</v>
      </c>
      <c r="G77" s="178">
        <f>+SUMIF($E$71:$E$76,$E77,$G$71:$G$76)</f>
        <v>22000000</v>
      </c>
      <c r="H77" s="176"/>
      <c r="I77" s="505"/>
    </row>
    <row r="78" spans="1:9" s="173" customFormat="1" ht="15.75" customHeight="1" thickBot="1">
      <c r="A78" s="786"/>
      <c r="B78" s="382"/>
      <c r="C78" s="382"/>
      <c r="D78" s="382"/>
      <c r="E78" s="180" t="s">
        <v>87</v>
      </c>
      <c r="F78" s="179">
        <f>+SUMIF($E$71:$E$76,$E78,$F$71:$F$76)</f>
        <v>0</v>
      </c>
      <c r="G78" s="181">
        <f>+SUMIF($E$71:$E$76,$E78,$G$71:$G$76)</f>
        <v>2606432.54</v>
      </c>
      <c r="H78" s="179"/>
      <c r="I78" s="326"/>
    </row>
    <row r="79" spans="1:9" s="173" customFormat="1" ht="12.75">
      <c r="A79" s="342" t="s">
        <v>100</v>
      </c>
      <c r="B79" s="842" t="s">
        <v>340</v>
      </c>
      <c r="C79" s="551">
        <v>44510</v>
      </c>
      <c r="D79" s="569" t="s">
        <v>654</v>
      </c>
      <c r="E79" s="464" t="s">
        <v>78</v>
      </c>
      <c r="F79" s="464"/>
      <c r="G79" s="465">
        <v>5817148953</v>
      </c>
      <c r="H79" s="466" t="s">
        <v>475</v>
      </c>
    </row>
    <row r="80" spans="1:9" s="173" customFormat="1" ht="12.75">
      <c r="A80" s="342"/>
      <c r="B80" s="843"/>
      <c r="C80" s="685">
        <v>44510</v>
      </c>
      <c r="D80" s="475" t="s">
        <v>655</v>
      </c>
      <c r="E80" s="464" t="s">
        <v>78</v>
      </c>
      <c r="F80" s="464"/>
      <c r="G80" s="465">
        <v>105292185</v>
      </c>
      <c r="H80" s="466" t="s">
        <v>476</v>
      </c>
    </row>
    <row r="81" spans="1:9" s="173" customFormat="1" ht="12.75">
      <c r="A81" s="342"/>
      <c r="B81" s="843"/>
      <c r="C81" s="685">
        <v>44510</v>
      </c>
      <c r="D81" s="475" t="s">
        <v>656</v>
      </c>
      <c r="E81" s="464" t="s">
        <v>78</v>
      </c>
      <c r="F81" s="464"/>
      <c r="G81" s="465">
        <v>48570000</v>
      </c>
      <c r="H81" s="466" t="s">
        <v>477</v>
      </c>
    </row>
    <row r="82" spans="1:9" s="173" customFormat="1" ht="12.75">
      <c r="A82" s="342"/>
      <c r="B82" s="843"/>
      <c r="C82" s="685">
        <v>44510</v>
      </c>
      <c r="D82" s="475" t="s">
        <v>661</v>
      </c>
      <c r="E82" s="464" t="s">
        <v>78</v>
      </c>
      <c r="F82" s="464"/>
      <c r="G82" s="465">
        <v>72000000</v>
      </c>
      <c r="H82" s="466" t="s">
        <v>478</v>
      </c>
    </row>
    <row r="83" spans="1:9" s="173" customFormat="1" ht="12.75">
      <c r="A83" s="342"/>
      <c r="B83" s="843"/>
      <c r="C83" s="685">
        <v>44510</v>
      </c>
      <c r="D83" s="475" t="s">
        <v>660</v>
      </c>
      <c r="E83" s="464" t="s">
        <v>78</v>
      </c>
      <c r="F83" s="464"/>
      <c r="G83" s="465">
        <v>1520000</v>
      </c>
      <c r="H83" s="466" t="s">
        <v>475</v>
      </c>
    </row>
    <row r="84" spans="1:9" s="173" customFormat="1" ht="12.75">
      <c r="A84" s="342"/>
      <c r="B84" s="843"/>
      <c r="C84" s="685">
        <v>44510</v>
      </c>
      <c r="D84" s="475" t="s">
        <v>659</v>
      </c>
      <c r="E84" s="464" t="s">
        <v>78</v>
      </c>
      <c r="F84" s="464"/>
      <c r="G84" s="465">
        <v>990000</v>
      </c>
      <c r="H84" s="466" t="s">
        <v>479</v>
      </c>
    </row>
    <row r="85" spans="1:9" s="173" customFormat="1" ht="12.75">
      <c r="A85" s="342"/>
      <c r="B85" s="843"/>
      <c r="C85" s="685">
        <v>44510</v>
      </c>
      <c r="D85" s="475" t="s">
        <v>658</v>
      </c>
      <c r="E85" s="464" t="s">
        <v>78</v>
      </c>
      <c r="F85" s="464"/>
      <c r="G85" s="465">
        <v>5500000</v>
      </c>
      <c r="H85" s="466" t="s">
        <v>475</v>
      </c>
    </row>
    <row r="86" spans="1:9" s="173" customFormat="1" ht="12.75">
      <c r="A86" s="342"/>
      <c r="B86" s="843"/>
      <c r="C86" s="685">
        <v>44510</v>
      </c>
      <c r="D86" s="475" t="s">
        <v>657</v>
      </c>
      <c r="E86" s="464" t="s">
        <v>78</v>
      </c>
      <c r="F86" s="464"/>
      <c r="G86" s="465">
        <v>420000</v>
      </c>
      <c r="H86" s="466" t="s">
        <v>475</v>
      </c>
    </row>
    <row r="87" spans="1:9" s="173" customFormat="1" ht="12.75">
      <c r="A87" s="342"/>
      <c r="B87" s="843"/>
      <c r="C87" s="685">
        <v>44510</v>
      </c>
      <c r="D87" s="475" t="s">
        <v>664</v>
      </c>
      <c r="E87" s="464" t="s">
        <v>78</v>
      </c>
      <c r="F87" s="464"/>
      <c r="G87" s="465">
        <v>11044000</v>
      </c>
      <c r="H87" s="466" t="s">
        <v>480</v>
      </c>
    </row>
    <row r="88" spans="1:9" s="173" customFormat="1" ht="12.75">
      <c r="A88" s="342"/>
      <c r="B88" s="843"/>
      <c r="C88" s="685">
        <v>44510</v>
      </c>
      <c r="D88" s="475" t="s">
        <v>662</v>
      </c>
      <c r="E88" s="464" t="s">
        <v>78</v>
      </c>
      <c r="F88" s="464"/>
      <c r="G88" s="465">
        <v>797806516</v>
      </c>
      <c r="H88" s="466" t="s">
        <v>481</v>
      </c>
    </row>
    <row r="89" spans="1:9" s="173" customFormat="1" ht="12.75">
      <c r="A89" s="509"/>
      <c r="B89" s="843"/>
      <c r="C89" s="685">
        <v>44510</v>
      </c>
      <c r="D89" s="475" t="s">
        <v>663</v>
      </c>
      <c r="E89" s="464" t="s">
        <v>78</v>
      </c>
      <c r="F89" s="486"/>
      <c r="G89" s="524">
        <v>563999998</v>
      </c>
      <c r="H89" s="486" t="s">
        <v>481</v>
      </c>
    </row>
    <row r="90" spans="1:9" s="173" customFormat="1" ht="12.75">
      <c r="A90" s="342"/>
      <c r="B90" s="843"/>
      <c r="C90" s="685">
        <v>44510</v>
      </c>
      <c r="D90" s="475" t="s">
        <v>663</v>
      </c>
      <c r="E90" s="464" t="s">
        <v>78</v>
      </c>
      <c r="F90" s="464"/>
      <c r="G90" s="465">
        <v>3187884805</v>
      </c>
      <c r="H90" s="466" t="s">
        <v>481</v>
      </c>
      <c r="I90" s="343"/>
    </row>
    <row r="91" spans="1:9" s="173" customFormat="1" ht="12.75">
      <c r="A91" s="342"/>
      <c r="B91" s="880"/>
      <c r="C91" s="685">
        <v>44510</v>
      </c>
      <c r="D91" s="475" t="s">
        <v>377</v>
      </c>
      <c r="E91" s="464" t="s">
        <v>78</v>
      </c>
      <c r="F91" s="464"/>
      <c r="G91" s="465">
        <v>344671</v>
      </c>
      <c r="H91" s="466" t="s">
        <v>482</v>
      </c>
    </row>
    <row r="92" spans="1:9" s="173" customFormat="1" ht="12.75">
      <c r="A92" s="540"/>
      <c r="B92" s="684" t="s">
        <v>346</v>
      </c>
      <c r="C92" s="685">
        <v>44510</v>
      </c>
      <c r="D92" s="688" t="s">
        <v>474</v>
      </c>
      <c r="E92" s="464" t="s">
        <v>78</v>
      </c>
      <c r="F92" s="580"/>
      <c r="G92" s="581">
        <v>2000000</v>
      </c>
      <c r="H92" s="582" t="s">
        <v>354</v>
      </c>
    </row>
    <row r="93" spans="1:9" s="173" customFormat="1" ht="12.75">
      <c r="A93" s="540"/>
      <c r="B93" s="842" t="s">
        <v>344</v>
      </c>
      <c r="C93" s="685">
        <v>44510</v>
      </c>
      <c r="D93" s="688" t="s">
        <v>665</v>
      </c>
      <c r="E93" s="464" t="s">
        <v>78</v>
      </c>
      <c r="F93" s="580"/>
      <c r="G93" s="581">
        <v>6530680</v>
      </c>
      <c r="H93" s="582" t="s">
        <v>483</v>
      </c>
    </row>
    <row r="94" spans="1:9" s="173" customFormat="1" ht="12.75">
      <c r="A94" s="540"/>
      <c r="B94" s="843"/>
      <c r="C94" s="685">
        <v>44510</v>
      </c>
      <c r="D94" s="688" t="s">
        <v>665</v>
      </c>
      <c r="E94" s="464" t="s">
        <v>78</v>
      </c>
      <c r="F94" s="580"/>
      <c r="G94" s="581">
        <v>5355000</v>
      </c>
      <c r="H94" s="582" t="s">
        <v>484</v>
      </c>
    </row>
    <row r="95" spans="1:9" s="173" customFormat="1" ht="12.75">
      <c r="A95" s="540"/>
      <c r="B95" s="843"/>
      <c r="C95" s="685">
        <v>44510</v>
      </c>
      <c r="D95" s="688" t="s">
        <v>653</v>
      </c>
      <c r="E95" s="464" t="s">
        <v>78</v>
      </c>
      <c r="F95" s="580"/>
      <c r="G95" s="581">
        <v>22000000</v>
      </c>
      <c r="H95" s="582" t="s">
        <v>454</v>
      </c>
    </row>
    <row r="96" spans="1:9" s="173" customFormat="1" ht="12.75">
      <c r="A96" s="540"/>
      <c r="B96" s="843"/>
      <c r="C96" s="685">
        <v>44510</v>
      </c>
      <c r="D96" s="688" t="s">
        <v>666</v>
      </c>
      <c r="E96" s="464" t="s">
        <v>78</v>
      </c>
      <c r="F96" s="580"/>
      <c r="G96" s="581">
        <v>5280000</v>
      </c>
      <c r="H96" s="582" t="s">
        <v>485</v>
      </c>
    </row>
    <row r="97" spans="1:8" s="173" customFormat="1" ht="12.75">
      <c r="A97" s="540"/>
      <c r="B97" s="843"/>
      <c r="C97" s="685">
        <v>44510</v>
      </c>
      <c r="D97" s="688" t="s">
        <v>671</v>
      </c>
      <c r="E97" s="464" t="s">
        <v>78</v>
      </c>
      <c r="F97" s="580"/>
      <c r="G97" s="581">
        <v>9912000</v>
      </c>
      <c r="H97" s="582" t="s">
        <v>486</v>
      </c>
    </row>
    <row r="98" spans="1:8" s="173" customFormat="1" ht="12.75">
      <c r="A98" s="540"/>
      <c r="B98" s="843"/>
      <c r="C98" s="685">
        <v>44510</v>
      </c>
      <c r="D98" s="688" t="s">
        <v>679</v>
      </c>
      <c r="E98" s="464" t="s">
        <v>78</v>
      </c>
      <c r="F98" s="580"/>
      <c r="G98" s="581">
        <v>14312000</v>
      </c>
      <c r="H98" s="582" t="s">
        <v>487</v>
      </c>
    </row>
    <row r="99" spans="1:8" s="173" customFormat="1" ht="12.75">
      <c r="A99" s="540"/>
      <c r="B99" s="843"/>
      <c r="C99" s="685">
        <v>44510</v>
      </c>
      <c r="D99" s="688" t="s">
        <v>667</v>
      </c>
      <c r="E99" s="464" t="s">
        <v>78</v>
      </c>
      <c r="F99" s="580"/>
      <c r="G99" s="581">
        <v>16920000</v>
      </c>
      <c r="H99" s="582" t="s">
        <v>488</v>
      </c>
    </row>
    <row r="100" spans="1:8" s="173" customFormat="1" ht="12.75">
      <c r="A100" s="540"/>
      <c r="B100" s="843"/>
      <c r="C100" s="685">
        <v>44510</v>
      </c>
      <c r="D100" s="688" t="s">
        <v>668</v>
      </c>
      <c r="E100" s="464" t="s">
        <v>78</v>
      </c>
      <c r="F100" s="580"/>
      <c r="G100" s="581">
        <v>374856740</v>
      </c>
      <c r="H100" s="582" t="s">
        <v>489</v>
      </c>
    </row>
    <row r="101" spans="1:8" s="173" customFormat="1" ht="12.75">
      <c r="A101" s="540"/>
      <c r="B101" s="843"/>
      <c r="C101" s="685">
        <v>44510</v>
      </c>
      <c r="D101" s="688" t="s">
        <v>670</v>
      </c>
      <c r="E101" s="464" t="s">
        <v>78</v>
      </c>
      <c r="F101" s="580"/>
      <c r="G101" s="581">
        <v>8200000</v>
      </c>
      <c r="H101" s="582" t="s">
        <v>490</v>
      </c>
    </row>
    <row r="102" spans="1:8" s="173" customFormat="1" ht="12.75">
      <c r="A102" s="540"/>
      <c r="B102" s="843"/>
      <c r="C102" s="685">
        <v>44510</v>
      </c>
      <c r="D102" s="688" t="s">
        <v>680</v>
      </c>
      <c r="E102" s="464" t="s">
        <v>78</v>
      </c>
      <c r="F102" s="580"/>
      <c r="G102" s="581">
        <v>5300000</v>
      </c>
      <c r="H102" s="582" t="s">
        <v>491</v>
      </c>
    </row>
    <row r="103" spans="1:8" s="173" customFormat="1" ht="12.75">
      <c r="A103" s="342"/>
      <c r="B103" s="843"/>
      <c r="C103" s="685">
        <v>44510</v>
      </c>
      <c r="D103" s="475" t="s">
        <v>669</v>
      </c>
      <c r="E103" s="464" t="s">
        <v>78</v>
      </c>
      <c r="F103" s="464"/>
      <c r="G103" s="465">
        <v>25580000</v>
      </c>
      <c r="H103" s="466" t="s">
        <v>492</v>
      </c>
    </row>
    <row r="104" spans="1:8" s="173" customFormat="1" ht="12.75">
      <c r="A104" s="342"/>
      <c r="B104" s="843"/>
      <c r="C104" s="685">
        <v>44510</v>
      </c>
      <c r="D104" s="475" t="s">
        <v>672</v>
      </c>
      <c r="E104" s="464" t="s">
        <v>78</v>
      </c>
      <c r="F104" s="464"/>
      <c r="G104" s="465">
        <v>6380000</v>
      </c>
      <c r="H104" s="466" t="s">
        <v>493</v>
      </c>
    </row>
    <row r="105" spans="1:8" s="173" customFormat="1" ht="12.75">
      <c r="A105" s="342"/>
      <c r="B105" s="843"/>
      <c r="C105" s="685">
        <v>44510</v>
      </c>
      <c r="D105" s="475" t="s">
        <v>681</v>
      </c>
      <c r="E105" s="464" t="s">
        <v>78</v>
      </c>
      <c r="F105" s="464"/>
      <c r="G105" s="465">
        <v>21658000</v>
      </c>
      <c r="H105" s="466" t="s">
        <v>494</v>
      </c>
    </row>
    <row r="106" spans="1:8" s="173" customFormat="1" ht="12.75">
      <c r="A106" s="342"/>
      <c r="B106" s="843"/>
      <c r="C106" s="685">
        <v>44510</v>
      </c>
      <c r="D106" s="475" t="s">
        <v>674</v>
      </c>
      <c r="E106" s="464" t="s">
        <v>78</v>
      </c>
      <c r="F106" s="464"/>
      <c r="G106" s="465">
        <v>165960000</v>
      </c>
      <c r="H106" s="466" t="s">
        <v>495</v>
      </c>
    </row>
    <row r="107" spans="1:8" s="173" customFormat="1" ht="12.75">
      <c r="A107" s="342"/>
      <c r="B107" s="843"/>
      <c r="C107" s="685">
        <v>44510</v>
      </c>
      <c r="D107" s="475" t="s">
        <v>678</v>
      </c>
      <c r="E107" s="464" t="s">
        <v>78</v>
      </c>
      <c r="F107" s="464"/>
      <c r="G107" s="465">
        <v>1460000000</v>
      </c>
      <c r="H107" s="466" t="s">
        <v>496</v>
      </c>
    </row>
    <row r="108" spans="1:8" s="173" customFormat="1" ht="14.25" customHeight="1">
      <c r="A108" s="342"/>
      <c r="B108" s="843"/>
      <c r="C108" s="685">
        <v>44510</v>
      </c>
      <c r="D108" s="475" t="s">
        <v>673</v>
      </c>
      <c r="E108" s="464" t="s">
        <v>78</v>
      </c>
      <c r="F108" s="464"/>
      <c r="G108" s="465">
        <v>4800000</v>
      </c>
      <c r="H108" s="466" t="s">
        <v>497</v>
      </c>
    </row>
    <row r="109" spans="1:8" s="173" customFormat="1" ht="12.75">
      <c r="A109" s="342"/>
      <c r="B109" s="843"/>
      <c r="C109" s="685">
        <v>44510</v>
      </c>
      <c r="D109" s="475" t="s">
        <v>675</v>
      </c>
      <c r="E109" s="464" t="s">
        <v>78</v>
      </c>
      <c r="F109" s="464"/>
      <c r="G109" s="465">
        <v>1526785259</v>
      </c>
      <c r="H109" s="466" t="s">
        <v>498</v>
      </c>
    </row>
    <row r="110" spans="1:8" s="173" customFormat="1" ht="12.75">
      <c r="A110" s="342"/>
      <c r="B110" s="843"/>
      <c r="C110" s="685">
        <v>44510</v>
      </c>
      <c r="D110" s="475" t="s">
        <v>676</v>
      </c>
      <c r="E110" s="464" t="s">
        <v>78</v>
      </c>
      <c r="F110" s="464"/>
      <c r="G110" s="465">
        <v>114705000</v>
      </c>
      <c r="H110" s="466" t="s">
        <v>499</v>
      </c>
    </row>
    <row r="111" spans="1:8" s="173" customFormat="1" ht="12.75">
      <c r="A111" s="342"/>
      <c r="B111" s="843"/>
      <c r="C111" s="685">
        <v>44510</v>
      </c>
      <c r="D111" s="475" t="s">
        <v>677</v>
      </c>
      <c r="E111" s="464" t="s">
        <v>78</v>
      </c>
      <c r="F111" s="464"/>
      <c r="G111" s="465">
        <v>4251500</v>
      </c>
      <c r="H111" s="466" t="s">
        <v>500</v>
      </c>
    </row>
    <row r="112" spans="1:8" s="173" customFormat="1" ht="12.75">
      <c r="A112" s="342"/>
      <c r="B112" s="880"/>
      <c r="C112" s="685">
        <v>44510</v>
      </c>
      <c r="D112" s="475" t="s">
        <v>377</v>
      </c>
      <c r="E112" s="464" t="s">
        <v>78</v>
      </c>
      <c r="F112" s="464"/>
      <c r="G112" s="465">
        <v>448942</v>
      </c>
      <c r="H112" s="466" t="s">
        <v>419</v>
      </c>
    </row>
    <row r="113" spans="1:9" s="173" customFormat="1" ht="12.75">
      <c r="A113" s="342"/>
      <c r="B113" s="684" t="s">
        <v>457</v>
      </c>
      <c r="C113" s="685">
        <v>44510</v>
      </c>
      <c r="D113" s="475" t="s">
        <v>501</v>
      </c>
      <c r="E113" s="464" t="s">
        <v>87</v>
      </c>
      <c r="F113" s="464"/>
      <c r="G113" s="465">
        <v>9685</v>
      </c>
      <c r="H113" s="466" t="s">
        <v>475</v>
      </c>
    </row>
    <row r="114" spans="1:9" s="173" customFormat="1" ht="12.75">
      <c r="A114" s="342"/>
      <c r="B114" s="842" t="s">
        <v>343</v>
      </c>
      <c r="C114" s="685">
        <v>44510</v>
      </c>
      <c r="D114" s="475" t="s">
        <v>501</v>
      </c>
      <c r="E114" s="464" t="s">
        <v>87</v>
      </c>
      <c r="F114" s="464"/>
      <c r="G114" s="465">
        <v>8499</v>
      </c>
      <c r="H114" s="466" t="s">
        <v>475</v>
      </c>
    </row>
    <row r="115" spans="1:9" s="173" customFormat="1" ht="12.75">
      <c r="A115" s="342"/>
      <c r="B115" s="880"/>
      <c r="C115" s="685">
        <v>44510</v>
      </c>
      <c r="D115" s="475" t="s">
        <v>377</v>
      </c>
      <c r="E115" s="464" t="s">
        <v>87</v>
      </c>
      <c r="F115" s="464"/>
      <c r="G115" s="465">
        <v>96.76</v>
      </c>
      <c r="H115" s="466" t="s">
        <v>419</v>
      </c>
    </row>
    <row r="116" spans="1:9" s="173" customFormat="1" ht="12.75">
      <c r="A116" s="342"/>
      <c r="B116" s="684"/>
      <c r="C116" s="476"/>
      <c r="D116" s="475"/>
      <c r="E116" s="464"/>
      <c r="F116" s="464"/>
      <c r="G116" s="568"/>
      <c r="H116" s="466"/>
    </row>
    <row r="117" spans="1:9" s="173" customFormat="1" ht="12.75">
      <c r="A117" s="342"/>
      <c r="B117" s="478"/>
      <c r="C117" s="476"/>
      <c r="D117" s="475"/>
      <c r="E117" s="464"/>
      <c r="F117" s="464"/>
      <c r="G117" s="465"/>
      <c r="H117" s="466"/>
    </row>
    <row r="118" spans="1:9" s="173" customFormat="1" ht="12.75">
      <c r="A118" s="342"/>
      <c r="B118" s="478"/>
      <c r="C118" s="476"/>
      <c r="D118" s="475"/>
      <c r="E118" s="464"/>
      <c r="F118" s="464"/>
      <c r="G118" s="465"/>
      <c r="H118" s="466"/>
    </row>
    <row r="119" spans="1:9" s="173" customFormat="1" ht="12.75">
      <c r="A119" s="342"/>
      <c r="B119" s="478"/>
      <c r="C119" s="476"/>
      <c r="D119" s="475"/>
      <c r="E119" s="464"/>
      <c r="F119" s="464"/>
      <c r="G119" s="465"/>
      <c r="H119" s="466"/>
    </row>
    <row r="120" spans="1:9" s="173" customFormat="1" ht="12.75">
      <c r="A120" s="342"/>
      <c r="B120" s="486"/>
      <c r="C120" s="349"/>
      <c r="D120" s="464"/>
      <c r="E120" s="464"/>
      <c r="F120" s="464"/>
      <c r="G120" s="465"/>
      <c r="H120" s="466"/>
    </row>
    <row r="121" spans="1:9" s="173" customFormat="1" thickBot="1">
      <c r="A121" s="193"/>
      <c r="B121" s="174"/>
      <c r="C121" s="174"/>
      <c r="D121" s="174"/>
      <c r="E121" s="174"/>
      <c r="F121" s="174"/>
      <c r="G121" s="174"/>
      <c r="H121" s="194"/>
    </row>
    <row r="122" spans="1:9" s="173" customFormat="1" ht="12.75">
      <c r="A122" s="785" t="s">
        <v>99</v>
      </c>
      <c r="B122" s="182"/>
      <c r="C122" s="182"/>
      <c r="D122" s="182"/>
      <c r="E122" s="177" t="s">
        <v>78</v>
      </c>
      <c r="F122" s="183">
        <f>+SUMIF($E$79:$E$121,$E122,$F$79:$F$121)</f>
        <v>0</v>
      </c>
      <c r="G122" s="183">
        <f>+SUMIF($E$79:$E$121,$E122,$G$79:$G$121)</f>
        <v>14413756249</v>
      </c>
      <c r="H122" s="184"/>
      <c r="I122" s="325">
        <f>G122-F24</f>
        <v>0</v>
      </c>
    </row>
    <row r="123" spans="1:9" s="173" customFormat="1" ht="15.75" customHeight="1" thickBot="1">
      <c r="A123" s="786"/>
      <c r="B123" s="185"/>
      <c r="C123" s="185"/>
      <c r="D123" s="185"/>
      <c r="E123" s="180" t="s">
        <v>87</v>
      </c>
      <c r="F123" s="186">
        <f>+SUMIF($E$79:$E$121,$E123,$F$79:$F$121)</f>
        <v>0</v>
      </c>
      <c r="G123" s="186">
        <f>+SUMIF($E$79:$E$121,$E123,$G$79:$G$121)</f>
        <v>18280.759999999998</v>
      </c>
      <c r="H123" s="187"/>
      <c r="I123" s="326">
        <f>G123-F44</f>
        <v>0</v>
      </c>
    </row>
    <row r="124" spans="1:9" s="173" customFormat="1" ht="12.75"/>
    <row r="125" spans="1:9" s="173" customFormat="1" ht="12.75"/>
    <row r="126" spans="1:9" s="173" customFormat="1" ht="12.75"/>
    <row r="127" spans="1:9" s="173" customFormat="1" ht="12.75"/>
    <row r="128" spans="1:9" s="173" customFormat="1" ht="12.75"/>
    <row r="129" spans="7:7" s="173" customFormat="1" ht="12.75">
      <c r="G129" s="173">
        <v>18280.760000000002</v>
      </c>
    </row>
    <row r="130" spans="7:7" s="173" customFormat="1" ht="12.75"/>
    <row r="131" spans="7:7" s="173" customFormat="1" ht="12.75"/>
    <row r="132" spans="7:7" s="173" customFormat="1" ht="12.75">
      <c r="G132" s="325">
        <f>+G123-G129</f>
        <v>0</v>
      </c>
    </row>
    <row r="133" spans="7:7" s="173" customFormat="1" ht="12.75"/>
    <row r="134" spans="7:7" s="173" customFormat="1" ht="12.75"/>
    <row r="135" spans="7:7" s="173" customFormat="1" ht="12.75"/>
    <row r="136" spans="7:7" s="173" customFormat="1" ht="12.75"/>
    <row r="137" spans="7:7" s="173" customFormat="1" ht="12.75"/>
    <row r="138" spans="7:7" s="173" customFormat="1" ht="12.75"/>
    <row r="139" spans="7:7" s="173" customFormat="1" ht="12.75"/>
    <row r="140" spans="7:7" s="173" customFormat="1" ht="12.75"/>
    <row r="141" spans="7:7" s="173" customFormat="1" ht="12.75"/>
    <row r="142" spans="7:7" s="173" customFormat="1" ht="12.75"/>
    <row r="143" spans="7:7" s="173" customFormat="1" ht="12.75"/>
    <row r="144" spans="7:7"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row r="284" s="173" customFormat="1" ht="12.75"/>
    <row r="285" s="173" customFormat="1" ht="12.75"/>
    <row r="286" s="173" customFormat="1" ht="12.75"/>
    <row r="287" s="173" customFormat="1" ht="12.75"/>
    <row r="288" s="173" customFormat="1" ht="12.75"/>
    <row r="289" s="173" customFormat="1" ht="12.75"/>
    <row r="290" s="173" customFormat="1" ht="12.75"/>
    <row r="291" s="173" customFormat="1" ht="12.75"/>
    <row r="292" s="173" customFormat="1" ht="12.75"/>
    <row r="293" s="173" customFormat="1" ht="12.75"/>
    <row r="294" s="173" customFormat="1" ht="12.75"/>
    <row r="295" s="173" customFormat="1" ht="12.75"/>
    <row r="296" s="173" customFormat="1" ht="12.75"/>
    <row r="297" s="173" customFormat="1" ht="12.75"/>
    <row r="298" s="173" customFormat="1" ht="12.75"/>
    <row r="299" s="173" customFormat="1" ht="12.75"/>
    <row r="300" s="173" customFormat="1" ht="12.75"/>
    <row r="301" s="173" customFormat="1" ht="12.75"/>
    <row r="302" s="173" customFormat="1" ht="12.75"/>
    <row r="303" s="173" customFormat="1" ht="12.75"/>
    <row r="304" s="173" customFormat="1" ht="12.75"/>
    <row r="305" s="173" customFormat="1" ht="12.75"/>
    <row r="306" s="173" customFormat="1" ht="12.75"/>
    <row r="307" s="173" customFormat="1" ht="12.75"/>
    <row r="308" s="173" customFormat="1" ht="12.75"/>
    <row r="309" s="173" customFormat="1" ht="12.75"/>
    <row r="310" s="173" customFormat="1" ht="12.75"/>
    <row r="311" s="173" customFormat="1" ht="12.75"/>
    <row r="312" s="173" customFormat="1" ht="12.75"/>
    <row r="313" s="173" customFormat="1" ht="12.75"/>
    <row r="314" s="173" customFormat="1" ht="12.75"/>
    <row r="315" s="173" customFormat="1" ht="12.75"/>
    <row r="316" s="173" customFormat="1" ht="12.75"/>
    <row r="317" s="173" customFormat="1" ht="12.75"/>
    <row r="318" s="173" customFormat="1" ht="12.75"/>
  </sheetData>
  <mergeCells count="57">
    <mergeCell ref="A35:A36"/>
    <mergeCell ref="B35:B36"/>
    <mergeCell ref="C35:C36"/>
    <mergeCell ref="A41:A42"/>
    <mergeCell ref="B41:B42"/>
    <mergeCell ref="C41:C42"/>
    <mergeCell ref="H35:H36"/>
    <mergeCell ref="B29:B30"/>
    <mergeCell ref="C29:C30"/>
    <mergeCell ref="A44:C44"/>
    <mergeCell ref="H29:H30"/>
    <mergeCell ref="A29:A30"/>
    <mergeCell ref="A31:A32"/>
    <mergeCell ref="B31:B32"/>
    <mergeCell ref="C31:C32"/>
    <mergeCell ref="A33:A34"/>
    <mergeCell ref="A37:A38"/>
    <mergeCell ref="H31:H32"/>
    <mergeCell ref="H33:H34"/>
    <mergeCell ref="B33:B34"/>
    <mergeCell ref="C33:C34"/>
    <mergeCell ref="A39:A40"/>
    <mergeCell ref="A2:H2"/>
    <mergeCell ref="D3:E3"/>
    <mergeCell ref="F6:F8"/>
    <mergeCell ref="G6:G8"/>
    <mergeCell ref="H6:H8"/>
    <mergeCell ref="A14:C14"/>
    <mergeCell ref="G16:H16"/>
    <mergeCell ref="A24:C24"/>
    <mergeCell ref="A26:C26"/>
    <mergeCell ref="A27:A28"/>
    <mergeCell ref="B27:B28"/>
    <mergeCell ref="C27:C28"/>
    <mergeCell ref="H27:H28"/>
    <mergeCell ref="G47:H47"/>
    <mergeCell ref="G64:H64"/>
    <mergeCell ref="G65:H65"/>
    <mergeCell ref="B37:B38"/>
    <mergeCell ref="C37:C38"/>
    <mergeCell ref="H37:H38"/>
    <mergeCell ref="H39:H40"/>
    <mergeCell ref="H41:H42"/>
    <mergeCell ref="A45:C45"/>
    <mergeCell ref="B39:B40"/>
    <mergeCell ref="C39:C40"/>
    <mergeCell ref="A43:C43"/>
    <mergeCell ref="G66:H66"/>
    <mergeCell ref="A122:A123"/>
    <mergeCell ref="A51:C51"/>
    <mergeCell ref="G54:H54"/>
    <mergeCell ref="G62:H62"/>
    <mergeCell ref="G63:H63"/>
    <mergeCell ref="A77:A78"/>
    <mergeCell ref="B79:B91"/>
    <mergeCell ref="B93:B112"/>
    <mergeCell ref="B114:B115"/>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81"/>
  <sheetViews>
    <sheetView topLeftCell="A21" workbookViewId="0">
      <selection activeCell="I17" sqref="I17:I45"/>
    </sheetView>
  </sheetViews>
  <sheetFormatPr defaultColWidth="11.42578125" defaultRowHeight="13.5"/>
  <cols>
    <col min="1" max="1" width="9.5703125" style="92" customWidth="1"/>
    <col min="2" max="2" width="17.42578125" style="92" customWidth="1"/>
    <col min="3" max="3" width="19.7109375" style="92" customWidth="1"/>
    <col min="4" max="7" width="17.42578125" style="92" customWidth="1"/>
    <col min="8" max="8" width="18.85546875" style="92" customWidth="1"/>
    <col min="9" max="9" width="23" style="91" bestFit="1" customWidth="1"/>
    <col min="10" max="10" width="15.28515625" style="92" bestFit="1" customWidth="1"/>
    <col min="11" max="254" width="11.42578125" style="92"/>
    <col min="255" max="256" width="17.42578125" style="92" customWidth="1"/>
    <col min="257" max="257" width="19.7109375" style="92" customWidth="1"/>
    <col min="258" max="261" width="17.42578125" style="92" customWidth="1"/>
    <col min="262" max="262" width="22.7109375" style="92" customWidth="1"/>
    <col min="263" max="263" width="23" style="92" bestFit="1" customWidth="1"/>
    <col min="264" max="264" width="15.28515625" style="92" bestFit="1" customWidth="1"/>
    <col min="265" max="510" width="11.42578125" style="92"/>
    <col min="511" max="512" width="17.42578125" style="92" customWidth="1"/>
    <col min="513" max="513" width="19.7109375" style="92" customWidth="1"/>
    <col min="514" max="517" width="17.42578125" style="92" customWidth="1"/>
    <col min="518" max="518" width="22.7109375" style="92" customWidth="1"/>
    <col min="519" max="519" width="23" style="92" bestFit="1" customWidth="1"/>
    <col min="520" max="520" width="15.28515625" style="92" bestFit="1" customWidth="1"/>
    <col min="521" max="766" width="11.42578125" style="92"/>
    <col min="767" max="768" width="17.42578125" style="92" customWidth="1"/>
    <col min="769" max="769" width="19.7109375" style="92" customWidth="1"/>
    <col min="770" max="773" width="17.42578125" style="92" customWidth="1"/>
    <col min="774" max="774" width="22.7109375" style="92" customWidth="1"/>
    <col min="775" max="775" width="23" style="92" bestFit="1" customWidth="1"/>
    <col min="776" max="776" width="15.28515625" style="92" bestFit="1" customWidth="1"/>
    <col min="777" max="1022" width="11.42578125" style="92"/>
    <col min="1023" max="1024" width="17.42578125" style="92" customWidth="1"/>
    <col min="1025" max="1025" width="19.7109375" style="92" customWidth="1"/>
    <col min="1026" max="1029" width="17.42578125" style="92" customWidth="1"/>
    <col min="1030" max="1030" width="22.7109375" style="92" customWidth="1"/>
    <col min="1031" max="1031" width="23" style="92" bestFit="1" customWidth="1"/>
    <col min="1032" max="1032" width="15.28515625" style="92" bestFit="1" customWidth="1"/>
    <col min="1033" max="1278" width="11.42578125" style="92"/>
    <col min="1279" max="1280" width="17.42578125" style="92" customWidth="1"/>
    <col min="1281" max="1281" width="19.7109375" style="92" customWidth="1"/>
    <col min="1282" max="1285" width="17.42578125" style="92" customWidth="1"/>
    <col min="1286" max="1286" width="22.7109375" style="92" customWidth="1"/>
    <col min="1287" max="1287" width="23" style="92" bestFit="1" customWidth="1"/>
    <col min="1288" max="1288" width="15.28515625" style="92" bestFit="1" customWidth="1"/>
    <col min="1289" max="1534" width="11.42578125" style="92"/>
    <col min="1535" max="1536" width="17.42578125" style="92" customWidth="1"/>
    <col min="1537" max="1537" width="19.7109375" style="92" customWidth="1"/>
    <col min="1538" max="1541" width="17.42578125" style="92" customWidth="1"/>
    <col min="1542" max="1542" width="22.7109375" style="92" customWidth="1"/>
    <col min="1543" max="1543" width="23" style="92" bestFit="1" customWidth="1"/>
    <col min="1544" max="1544" width="15.28515625" style="92" bestFit="1" customWidth="1"/>
    <col min="1545" max="1790" width="11.42578125" style="92"/>
    <col min="1791" max="1792" width="17.42578125" style="92" customWidth="1"/>
    <col min="1793" max="1793" width="19.7109375" style="92" customWidth="1"/>
    <col min="1794" max="1797" width="17.42578125" style="92" customWidth="1"/>
    <col min="1798" max="1798" width="22.7109375" style="92" customWidth="1"/>
    <col min="1799" max="1799" width="23" style="92" bestFit="1" customWidth="1"/>
    <col min="1800" max="1800" width="15.28515625" style="92" bestFit="1" customWidth="1"/>
    <col min="1801" max="2046" width="11.42578125" style="92"/>
    <col min="2047" max="2048" width="17.42578125" style="92" customWidth="1"/>
    <col min="2049" max="2049" width="19.7109375" style="92" customWidth="1"/>
    <col min="2050" max="2053" width="17.42578125" style="92" customWidth="1"/>
    <col min="2054" max="2054" width="22.7109375" style="92" customWidth="1"/>
    <col min="2055" max="2055" width="23" style="92" bestFit="1" customWidth="1"/>
    <col min="2056" max="2056" width="15.28515625" style="92" bestFit="1" customWidth="1"/>
    <col min="2057" max="2302" width="11.42578125" style="92"/>
    <col min="2303" max="2304" width="17.42578125" style="92" customWidth="1"/>
    <col min="2305" max="2305" width="19.7109375" style="92" customWidth="1"/>
    <col min="2306" max="2309" width="17.42578125" style="92" customWidth="1"/>
    <col min="2310" max="2310" width="22.7109375" style="92" customWidth="1"/>
    <col min="2311" max="2311" width="23" style="92" bestFit="1" customWidth="1"/>
    <col min="2312" max="2312" width="15.28515625" style="92" bestFit="1" customWidth="1"/>
    <col min="2313" max="2558" width="11.42578125" style="92"/>
    <col min="2559" max="2560" width="17.42578125" style="92" customWidth="1"/>
    <col min="2561" max="2561" width="19.7109375" style="92" customWidth="1"/>
    <col min="2562" max="2565" width="17.42578125" style="92" customWidth="1"/>
    <col min="2566" max="2566" width="22.7109375" style="92" customWidth="1"/>
    <col min="2567" max="2567" width="23" style="92" bestFit="1" customWidth="1"/>
    <col min="2568" max="2568" width="15.28515625" style="92" bestFit="1" customWidth="1"/>
    <col min="2569" max="2814" width="11.42578125" style="92"/>
    <col min="2815" max="2816" width="17.42578125" style="92" customWidth="1"/>
    <col min="2817" max="2817" width="19.7109375" style="92" customWidth="1"/>
    <col min="2818" max="2821" width="17.42578125" style="92" customWidth="1"/>
    <col min="2822" max="2822" width="22.7109375" style="92" customWidth="1"/>
    <col min="2823" max="2823" width="23" style="92" bestFit="1" customWidth="1"/>
    <col min="2824" max="2824" width="15.28515625" style="92" bestFit="1" customWidth="1"/>
    <col min="2825" max="3070" width="11.42578125" style="92"/>
    <col min="3071" max="3072" width="17.42578125" style="92" customWidth="1"/>
    <col min="3073" max="3073" width="19.7109375" style="92" customWidth="1"/>
    <col min="3074" max="3077" width="17.42578125" style="92" customWidth="1"/>
    <col min="3078" max="3078" width="22.7109375" style="92" customWidth="1"/>
    <col min="3079" max="3079" width="23" style="92" bestFit="1" customWidth="1"/>
    <col min="3080" max="3080" width="15.28515625" style="92" bestFit="1" customWidth="1"/>
    <col min="3081" max="3326" width="11.42578125" style="92"/>
    <col min="3327" max="3328" width="17.42578125" style="92" customWidth="1"/>
    <col min="3329" max="3329" width="19.7109375" style="92" customWidth="1"/>
    <col min="3330" max="3333" width="17.42578125" style="92" customWidth="1"/>
    <col min="3334" max="3334" width="22.7109375" style="92" customWidth="1"/>
    <col min="3335" max="3335" width="23" style="92" bestFit="1" customWidth="1"/>
    <col min="3336" max="3336" width="15.28515625" style="92" bestFit="1" customWidth="1"/>
    <col min="3337" max="3582" width="11.42578125" style="92"/>
    <col min="3583" max="3584" width="17.42578125" style="92" customWidth="1"/>
    <col min="3585" max="3585" width="19.7109375" style="92" customWidth="1"/>
    <col min="3586" max="3589" width="17.42578125" style="92" customWidth="1"/>
    <col min="3590" max="3590" width="22.7109375" style="92" customWidth="1"/>
    <col min="3591" max="3591" width="23" style="92" bestFit="1" customWidth="1"/>
    <col min="3592" max="3592" width="15.28515625" style="92" bestFit="1" customWidth="1"/>
    <col min="3593" max="3838" width="11.42578125" style="92"/>
    <col min="3839" max="3840" width="17.42578125" style="92" customWidth="1"/>
    <col min="3841" max="3841" width="19.7109375" style="92" customWidth="1"/>
    <col min="3842" max="3845" width="17.42578125" style="92" customWidth="1"/>
    <col min="3846" max="3846" width="22.7109375" style="92" customWidth="1"/>
    <col min="3847" max="3847" width="23" style="92" bestFit="1" customWidth="1"/>
    <col min="3848" max="3848" width="15.28515625" style="92" bestFit="1" customWidth="1"/>
    <col min="3849" max="4094" width="11.42578125" style="92"/>
    <col min="4095" max="4096" width="17.42578125" style="92" customWidth="1"/>
    <col min="4097" max="4097" width="19.7109375" style="92" customWidth="1"/>
    <col min="4098" max="4101" width="17.42578125" style="92" customWidth="1"/>
    <col min="4102" max="4102" width="22.7109375" style="92" customWidth="1"/>
    <col min="4103" max="4103" width="23" style="92" bestFit="1" customWidth="1"/>
    <col min="4104" max="4104" width="15.28515625" style="92" bestFit="1" customWidth="1"/>
    <col min="4105" max="4350" width="11.42578125" style="92"/>
    <col min="4351" max="4352" width="17.42578125" style="92" customWidth="1"/>
    <col min="4353" max="4353" width="19.7109375" style="92" customWidth="1"/>
    <col min="4354" max="4357" width="17.42578125" style="92" customWidth="1"/>
    <col min="4358" max="4358" width="22.7109375" style="92" customWidth="1"/>
    <col min="4359" max="4359" width="23" style="92" bestFit="1" customWidth="1"/>
    <col min="4360" max="4360" width="15.28515625" style="92" bestFit="1" customWidth="1"/>
    <col min="4361" max="4606" width="11.42578125" style="92"/>
    <col min="4607" max="4608" width="17.42578125" style="92" customWidth="1"/>
    <col min="4609" max="4609" width="19.7109375" style="92" customWidth="1"/>
    <col min="4610" max="4613" width="17.42578125" style="92" customWidth="1"/>
    <col min="4614" max="4614" width="22.7109375" style="92" customWidth="1"/>
    <col min="4615" max="4615" width="23" style="92" bestFit="1" customWidth="1"/>
    <col min="4616" max="4616" width="15.28515625" style="92" bestFit="1" customWidth="1"/>
    <col min="4617" max="4862" width="11.42578125" style="92"/>
    <col min="4863" max="4864" width="17.42578125" style="92" customWidth="1"/>
    <col min="4865" max="4865" width="19.7109375" style="92" customWidth="1"/>
    <col min="4866" max="4869" width="17.42578125" style="92" customWidth="1"/>
    <col min="4870" max="4870" width="22.7109375" style="92" customWidth="1"/>
    <col min="4871" max="4871" width="23" style="92" bestFit="1" customWidth="1"/>
    <col min="4872" max="4872" width="15.28515625" style="92" bestFit="1" customWidth="1"/>
    <col min="4873" max="5118" width="11.42578125" style="92"/>
    <col min="5119" max="5120" width="17.42578125" style="92" customWidth="1"/>
    <col min="5121" max="5121" width="19.7109375" style="92" customWidth="1"/>
    <col min="5122" max="5125" width="17.42578125" style="92" customWidth="1"/>
    <col min="5126" max="5126" width="22.7109375" style="92" customWidth="1"/>
    <col min="5127" max="5127" width="23" style="92" bestFit="1" customWidth="1"/>
    <col min="5128" max="5128" width="15.28515625" style="92" bestFit="1" customWidth="1"/>
    <col min="5129" max="5374" width="11.42578125" style="92"/>
    <col min="5375" max="5376" width="17.42578125" style="92" customWidth="1"/>
    <col min="5377" max="5377" width="19.7109375" style="92" customWidth="1"/>
    <col min="5378" max="5381" width="17.42578125" style="92" customWidth="1"/>
    <col min="5382" max="5382" width="22.7109375" style="92" customWidth="1"/>
    <col min="5383" max="5383" width="23" style="92" bestFit="1" customWidth="1"/>
    <col min="5384" max="5384" width="15.28515625" style="92" bestFit="1" customWidth="1"/>
    <col min="5385" max="5630" width="11.42578125" style="92"/>
    <col min="5631" max="5632" width="17.42578125" style="92" customWidth="1"/>
    <col min="5633" max="5633" width="19.7109375" style="92" customWidth="1"/>
    <col min="5634" max="5637" width="17.42578125" style="92" customWidth="1"/>
    <col min="5638" max="5638" width="22.7109375" style="92" customWidth="1"/>
    <col min="5639" max="5639" width="23" style="92" bestFit="1" customWidth="1"/>
    <col min="5640" max="5640" width="15.28515625" style="92" bestFit="1" customWidth="1"/>
    <col min="5641" max="5886" width="11.42578125" style="92"/>
    <col min="5887" max="5888" width="17.42578125" style="92" customWidth="1"/>
    <col min="5889" max="5889" width="19.7109375" style="92" customWidth="1"/>
    <col min="5890" max="5893" width="17.42578125" style="92" customWidth="1"/>
    <col min="5894" max="5894" width="22.7109375" style="92" customWidth="1"/>
    <col min="5895" max="5895" width="23" style="92" bestFit="1" customWidth="1"/>
    <col min="5896" max="5896" width="15.28515625" style="92" bestFit="1" customWidth="1"/>
    <col min="5897" max="6142" width="11.42578125" style="92"/>
    <col min="6143" max="6144" width="17.42578125" style="92" customWidth="1"/>
    <col min="6145" max="6145" width="19.7109375" style="92" customWidth="1"/>
    <col min="6146" max="6149" width="17.42578125" style="92" customWidth="1"/>
    <col min="6150" max="6150" width="22.7109375" style="92" customWidth="1"/>
    <col min="6151" max="6151" width="23" style="92" bestFit="1" customWidth="1"/>
    <col min="6152" max="6152" width="15.28515625" style="92" bestFit="1" customWidth="1"/>
    <col min="6153" max="6398" width="11.42578125" style="92"/>
    <col min="6399" max="6400" width="17.42578125" style="92" customWidth="1"/>
    <col min="6401" max="6401" width="19.7109375" style="92" customWidth="1"/>
    <col min="6402" max="6405" width="17.42578125" style="92" customWidth="1"/>
    <col min="6406" max="6406" width="22.7109375" style="92" customWidth="1"/>
    <col min="6407" max="6407" width="23" style="92" bestFit="1" customWidth="1"/>
    <col min="6408" max="6408" width="15.28515625" style="92" bestFit="1" customWidth="1"/>
    <col min="6409" max="6654" width="11.42578125" style="92"/>
    <col min="6655" max="6656" width="17.42578125" style="92" customWidth="1"/>
    <col min="6657" max="6657" width="19.7109375" style="92" customWidth="1"/>
    <col min="6658" max="6661" width="17.42578125" style="92" customWidth="1"/>
    <col min="6662" max="6662" width="22.7109375" style="92" customWidth="1"/>
    <col min="6663" max="6663" width="23" style="92" bestFit="1" customWidth="1"/>
    <col min="6664" max="6664" width="15.28515625" style="92" bestFit="1" customWidth="1"/>
    <col min="6665" max="6910" width="11.42578125" style="92"/>
    <col min="6911" max="6912" width="17.42578125" style="92" customWidth="1"/>
    <col min="6913" max="6913" width="19.7109375" style="92" customWidth="1"/>
    <col min="6914" max="6917" width="17.42578125" style="92" customWidth="1"/>
    <col min="6918" max="6918" width="22.7109375" style="92" customWidth="1"/>
    <col min="6919" max="6919" width="23" style="92" bestFit="1" customWidth="1"/>
    <col min="6920" max="6920" width="15.28515625" style="92" bestFit="1" customWidth="1"/>
    <col min="6921" max="7166" width="11.42578125" style="92"/>
    <col min="7167" max="7168" width="17.42578125" style="92" customWidth="1"/>
    <col min="7169" max="7169" width="19.7109375" style="92" customWidth="1"/>
    <col min="7170" max="7173" width="17.42578125" style="92" customWidth="1"/>
    <col min="7174" max="7174" width="22.7109375" style="92" customWidth="1"/>
    <col min="7175" max="7175" width="23" style="92" bestFit="1" customWidth="1"/>
    <col min="7176" max="7176" width="15.28515625" style="92" bestFit="1" customWidth="1"/>
    <col min="7177" max="7422" width="11.42578125" style="92"/>
    <col min="7423" max="7424" width="17.42578125" style="92" customWidth="1"/>
    <col min="7425" max="7425" width="19.7109375" style="92" customWidth="1"/>
    <col min="7426" max="7429" width="17.42578125" style="92" customWidth="1"/>
    <col min="7430" max="7430" width="22.7109375" style="92" customWidth="1"/>
    <col min="7431" max="7431" width="23" style="92" bestFit="1" customWidth="1"/>
    <col min="7432" max="7432" width="15.28515625" style="92" bestFit="1" customWidth="1"/>
    <col min="7433" max="7678" width="11.42578125" style="92"/>
    <col min="7679" max="7680" width="17.42578125" style="92" customWidth="1"/>
    <col min="7681" max="7681" width="19.7109375" style="92" customWidth="1"/>
    <col min="7682" max="7685" width="17.42578125" style="92" customWidth="1"/>
    <col min="7686" max="7686" width="22.7109375" style="92" customWidth="1"/>
    <col min="7687" max="7687" width="23" style="92" bestFit="1" customWidth="1"/>
    <col min="7688" max="7688" width="15.28515625" style="92" bestFit="1" customWidth="1"/>
    <col min="7689" max="7934" width="11.42578125" style="92"/>
    <col min="7935" max="7936" width="17.42578125" style="92" customWidth="1"/>
    <col min="7937" max="7937" width="19.7109375" style="92" customWidth="1"/>
    <col min="7938" max="7941" width="17.42578125" style="92" customWidth="1"/>
    <col min="7942" max="7942" width="22.7109375" style="92" customWidth="1"/>
    <col min="7943" max="7943" width="23" style="92" bestFit="1" customWidth="1"/>
    <col min="7944" max="7944" width="15.28515625" style="92" bestFit="1" customWidth="1"/>
    <col min="7945" max="8190" width="11.42578125" style="92"/>
    <col min="8191" max="8192" width="17.42578125" style="92" customWidth="1"/>
    <col min="8193" max="8193" width="19.7109375" style="92" customWidth="1"/>
    <col min="8194" max="8197" width="17.42578125" style="92" customWidth="1"/>
    <col min="8198" max="8198" width="22.7109375" style="92" customWidth="1"/>
    <col min="8199" max="8199" width="23" style="92" bestFit="1" customWidth="1"/>
    <col min="8200" max="8200" width="15.28515625" style="92" bestFit="1" customWidth="1"/>
    <col min="8201" max="8446" width="11.42578125" style="92"/>
    <col min="8447" max="8448" width="17.42578125" style="92" customWidth="1"/>
    <col min="8449" max="8449" width="19.7109375" style="92" customWidth="1"/>
    <col min="8450" max="8453" width="17.42578125" style="92" customWidth="1"/>
    <col min="8454" max="8454" width="22.7109375" style="92" customWidth="1"/>
    <col min="8455" max="8455" width="23" style="92" bestFit="1" customWidth="1"/>
    <col min="8456" max="8456" width="15.28515625" style="92" bestFit="1" customWidth="1"/>
    <col min="8457" max="8702" width="11.42578125" style="92"/>
    <col min="8703" max="8704" width="17.42578125" style="92" customWidth="1"/>
    <col min="8705" max="8705" width="19.7109375" style="92" customWidth="1"/>
    <col min="8706" max="8709" width="17.42578125" style="92" customWidth="1"/>
    <col min="8710" max="8710" width="22.7109375" style="92" customWidth="1"/>
    <col min="8711" max="8711" width="23" style="92" bestFit="1" customWidth="1"/>
    <col min="8712" max="8712" width="15.28515625" style="92" bestFit="1" customWidth="1"/>
    <col min="8713" max="8958" width="11.42578125" style="92"/>
    <col min="8959" max="8960" width="17.42578125" style="92" customWidth="1"/>
    <col min="8961" max="8961" width="19.7109375" style="92" customWidth="1"/>
    <col min="8962" max="8965" width="17.42578125" style="92" customWidth="1"/>
    <col min="8966" max="8966" width="22.7109375" style="92" customWidth="1"/>
    <col min="8967" max="8967" width="23" style="92" bestFit="1" customWidth="1"/>
    <col min="8968" max="8968" width="15.28515625" style="92" bestFit="1" customWidth="1"/>
    <col min="8969" max="9214" width="11.42578125" style="92"/>
    <col min="9215" max="9216" width="17.42578125" style="92" customWidth="1"/>
    <col min="9217" max="9217" width="19.7109375" style="92" customWidth="1"/>
    <col min="9218" max="9221" width="17.42578125" style="92" customWidth="1"/>
    <col min="9222" max="9222" width="22.7109375" style="92" customWidth="1"/>
    <col min="9223" max="9223" width="23" style="92" bestFit="1" customWidth="1"/>
    <col min="9224" max="9224" width="15.28515625" style="92" bestFit="1" customWidth="1"/>
    <col min="9225" max="9470" width="11.42578125" style="92"/>
    <col min="9471" max="9472" width="17.42578125" style="92" customWidth="1"/>
    <col min="9473" max="9473" width="19.7109375" style="92" customWidth="1"/>
    <col min="9474" max="9477" width="17.42578125" style="92" customWidth="1"/>
    <col min="9478" max="9478" width="22.7109375" style="92" customWidth="1"/>
    <col min="9479" max="9479" width="23" style="92" bestFit="1" customWidth="1"/>
    <col min="9480" max="9480" width="15.28515625" style="92" bestFit="1" customWidth="1"/>
    <col min="9481" max="9726" width="11.42578125" style="92"/>
    <col min="9727" max="9728" width="17.42578125" style="92" customWidth="1"/>
    <col min="9729" max="9729" width="19.7109375" style="92" customWidth="1"/>
    <col min="9730" max="9733" width="17.42578125" style="92" customWidth="1"/>
    <col min="9734" max="9734" width="22.7109375" style="92" customWidth="1"/>
    <col min="9735" max="9735" width="23" style="92" bestFit="1" customWidth="1"/>
    <col min="9736" max="9736" width="15.28515625" style="92" bestFit="1" customWidth="1"/>
    <col min="9737" max="9982" width="11.42578125" style="92"/>
    <col min="9983" max="9984" width="17.42578125" style="92" customWidth="1"/>
    <col min="9985" max="9985" width="19.7109375" style="92" customWidth="1"/>
    <col min="9986" max="9989" width="17.42578125" style="92" customWidth="1"/>
    <col min="9990" max="9990" width="22.7109375" style="92" customWidth="1"/>
    <col min="9991" max="9991" width="23" style="92" bestFit="1" customWidth="1"/>
    <col min="9992" max="9992" width="15.28515625" style="92" bestFit="1" customWidth="1"/>
    <col min="9993" max="10238" width="11.42578125" style="92"/>
    <col min="10239" max="10240" width="17.42578125" style="92" customWidth="1"/>
    <col min="10241" max="10241" width="19.7109375" style="92" customWidth="1"/>
    <col min="10242" max="10245" width="17.42578125" style="92" customWidth="1"/>
    <col min="10246" max="10246" width="22.7109375" style="92" customWidth="1"/>
    <col min="10247" max="10247" width="23" style="92" bestFit="1" customWidth="1"/>
    <col min="10248" max="10248" width="15.28515625" style="92" bestFit="1" customWidth="1"/>
    <col min="10249" max="10494" width="11.42578125" style="92"/>
    <col min="10495" max="10496" width="17.42578125" style="92" customWidth="1"/>
    <col min="10497" max="10497" width="19.7109375" style="92" customWidth="1"/>
    <col min="10498" max="10501" width="17.42578125" style="92" customWidth="1"/>
    <col min="10502" max="10502" width="22.7109375" style="92" customWidth="1"/>
    <col min="10503" max="10503" width="23" style="92" bestFit="1" customWidth="1"/>
    <col min="10504" max="10504" width="15.28515625" style="92" bestFit="1" customWidth="1"/>
    <col min="10505" max="10750" width="11.42578125" style="92"/>
    <col min="10751" max="10752" width="17.42578125" style="92" customWidth="1"/>
    <col min="10753" max="10753" width="19.7109375" style="92" customWidth="1"/>
    <col min="10754" max="10757" width="17.42578125" style="92" customWidth="1"/>
    <col min="10758" max="10758" width="22.7109375" style="92" customWidth="1"/>
    <col min="10759" max="10759" width="23" style="92" bestFit="1" customWidth="1"/>
    <col min="10760" max="10760" width="15.28515625" style="92" bestFit="1" customWidth="1"/>
    <col min="10761" max="11006" width="11.42578125" style="92"/>
    <col min="11007" max="11008" width="17.42578125" style="92" customWidth="1"/>
    <col min="11009" max="11009" width="19.7109375" style="92" customWidth="1"/>
    <col min="11010" max="11013" width="17.42578125" style="92" customWidth="1"/>
    <col min="11014" max="11014" width="22.7109375" style="92" customWidth="1"/>
    <col min="11015" max="11015" width="23" style="92" bestFit="1" customWidth="1"/>
    <col min="11016" max="11016" width="15.28515625" style="92" bestFit="1" customWidth="1"/>
    <col min="11017" max="11262" width="11.42578125" style="92"/>
    <col min="11263" max="11264" width="17.42578125" style="92" customWidth="1"/>
    <col min="11265" max="11265" width="19.7109375" style="92" customWidth="1"/>
    <col min="11266" max="11269" width="17.42578125" style="92" customWidth="1"/>
    <col min="11270" max="11270" width="22.7109375" style="92" customWidth="1"/>
    <col min="11271" max="11271" width="23" style="92" bestFit="1" customWidth="1"/>
    <col min="11272" max="11272" width="15.28515625" style="92" bestFit="1" customWidth="1"/>
    <col min="11273" max="11518" width="11.42578125" style="92"/>
    <col min="11519" max="11520" width="17.42578125" style="92" customWidth="1"/>
    <col min="11521" max="11521" width="19.7109375" style="92" customWidth="1"/>
    <col min="11522" max="11525" width="17.42578125" style="92" customWidth="1"/>
    <col min="11526" max="11526" width="22.7109375" style="92" customWidth="1"/>
    <col min="11527" max="11527" width="23" style="92" bestFit="1" customWidth="1"/>
    <col min="11528" max="11528" width="15.28515625" style="92" bestFit="1" customWidth="1"/>
    <col min="11529" max="11774" width="11.42578125" style="92"/>
    <col min="11775" max="11776" width="17.42578125" style="92" customWidth="1"/>
    <col min="11777" max="11777" width="19.7109375" style="92" customWidth="1"/>
    <col min="11778" max="11781" width="17.42578125" style="92" customWidth="1"/>
    <col min="11782" max="11782" width="22.7109375" style="92" customWidth="1"/>
    <col min="11783" max="11783" width="23" style="92" bestFit="1" customWidth="1"/>
    <col min="11784" max="11784" width="15.28515625" style="92" bestFit="1" customWidth="1"/>
    <col min="11785" max="12030" width="11.42578125" style="92"/>
    <col min="12031" max="12032" width="17.42578125" style="92" customWidth="1"/>
    <col min="12033" max="12033" width="19.7109375" style="92" customWidth="1"/>
    <col min="12034" max="12037" width="17.42578125" style="92" customWidth="1"/>
    <col min="12038" max="12038" width="22.7109375" style="92" customWidth="1"/>
    <col min="12039" max="12039" width="23" style="92" bestFit="1" customWidth="1"/>
    <col min="12040" max="12040" width="15.28515625" style="92" bestFit="1" customWidth="1"/>
    <col min="12041" max="12286" width="11.42578125" style="92"/>
    <col min="12287" max="12288" width="17.42578125" style="92" customWidth="1"/>
    <col min="12289" max="12289" width="19.7109375" style="92" customWidth="1"/>
    <col min="12290" max="12293" width="17.42578125" style="92" customWidth="1"/>
    <col min="12294" max="12294" width="22.7109375" style="92" customWidth="1"/>
    <col min="12295" max="12295" width="23" style="92" bestFit="1" customWidth="1"/>
    <col min="12296" max="12296" width="15.28515625" style="92" bestFit="1" customWidth="1"/>
    <col min="12297" max="12542" width="11.42578125" style="92"/>
    <col min="12543" max="12544" width="17.42578125" style="92" customWidth="1"/>
    <col min="12545" max="12545" width="19.7109375" style="92" customWidth="1"/>
    <col min="12546" max="12549" width="17.42578125" style="92" customWidth="1"/>
    <col min="12550" max="12550" width="22.7109375" style="92" customWidth="1"/>
    <col min="12551" max="12551" width="23" style="92" bestFit="1" customWidth="1"/>
    <col min="12552" max="12552" width="15.28515625" style="92" bestFit="1" customWidth="1"/>
    <col min="12553" max="12798" width="11.42578125" style="92"/>
    <col min="12799" max="12800" width="17.42578125" style="92" customWidth="1"/>
    <col min="12801" max="12801" width="19.7109375" style="92" customWidth="1"/>
    <col min="12802" max="12805" width="17.42578125" style="92" customWidth="1"/>
    <col min="12806" max="12806" width="22.7109375" style="92" customWidth="1"/>
    <col min="12807" max="12807" width="23" style="92" bestFit="1" customWidth="1"/>
    <col min="12808" max="12808" width="15.28515625" style="92" bestFit="1" customWidth="1"/>
    <col min="12809" max="13054" width="11.42578125" style="92"/>
    <col min="13055" max="13056" width="17.42578125" style="92" customWidth="1"/>
    <col min="13057" max="13057" width="19.7109375" style="92" customWidth="1"/>
    <col min="13058" max="13061" width="17.42578125" style="92" customWidth="1"/>
    <col min="13062" max="13062" width="22.7109375" style="92" customWidth="1"/>
    <col min="13063" max="13063" width="23" style="92" bestFit="1" customWidth="1"/>
    <col min="13064" max="13064" width="15.28515625" style="92" bestFit="1" customWidth="1"/>
    <col min="13065" max="13310" width="11.42578125" style="92"/>
    <col min="13311" max="13312" width="17.42578125" style="92" customWidth="1"/>
    <col min="13313" max="13313" width="19.7109375" style="92" customWidth="1"/>
    <col min="13314" max="13317" width="17.42578125" style="92" customWidth="1"/>
    <col min="13318" max="13318" width="22.7109375" style="92" customWidth="1"/>
    <col min="13319" max="13319" width="23" style="92" bestFit="1" customWidth="1"/>
    <col min="13320" max="13320" width="15.28515625" style="92" bestFit="1" customWidth="1"/>
    <col min="13321" max="13566" width="11.42578125" style="92"/>
    <col min="13567" max="13568" width="17.42578125" style="92" customWidth="1"/>
    <col min="13569" max="13569" width="19.7109375" style="92" customWidth="1"/>
    <col min="13570" max="13573" width="17.42578125" style="92" customWidth="1"/>
    <col min="13574" max="13574" width="22.7109375" style="92" customWidth="1"/>
    <col min="13575" max="13575" width="23" style="92" bestFit="1" customWidth="1"/>
    <col min="13576" max="13576" width="15.28515625" style="92" bestFit="1" customWidth="1"/>
    <col min="13577" max="13822" width="11.42578125" style="92"/>
    <col min="13823" max="13824" width="17.42578125" style="92" customWidth="1"/>
    <col min="13825" max="13825" width="19.7109375" style="92" customWidth="1"/>
    <col min="13826" max="13829" width="17.42578125" style="92" customWidth="1"/>
    <col min="13830" max="13830" width="22.7109375" style="92" customWidth="1"/>
    <col min="13831" max="13831" width="23" style="92" bestFit="1" customWidth="1"/>
    <col min="13832" max="13832" width="15.28515625" style="92" bestFit="1" customWidth="1"/>
    <col min="13833" max="14078" width="11.42578125" style="92"/>
    <col min="14079" max="14080" width="17.42578125" style="92" customWidth="1"/>
    <col min="14081" max="14081" width="19.7109375" style="92" customWidth="1"/>
    <col min="14082" max="14085" width="17.42578125" style="92" customWidth="1"/>
    <col min="14086" max="14086" width="22.7109375" style="92" customWidth="1"/>
    <col min="14087" max="14087" width="23" style="92" bestFit="1" customWidth="1"/>
    <col min="14088" max="14088" width="15.28515625" style="92" bestFit="1" customWidth="1"/>
    <col min="14089" max="14334" width="11.42578125" style="92"/>
    <col min="14335" max="14336" width="17.42578125" style="92" customWidth="1"/>
    <col min="14337" max="14337" width="19.7109375" style="92" customWidth="1"/>
    <col min="14338" max="14341" width="17.42578125" style="92" customWidth="1"/>
    <col min="14342" max="14342" width="22.7109375" style="92" customWidth="1"/>
    <col min="14343" max="14343" width="23" style="92" bestFit="1" customWidth="1"/>
    <col min="14344" max="14344" width="15.28515625" style="92" bestFit="1" customWidth="1"/>
    <col min="14345" max="14590" width="11.42578125" style="92"/>
    <col min="14591" max="14592" width="17.42578125" style="92" customWidth="1"/>
    <col min="14593" max="14593" width="19.7109375" style="92" customWidth="1"/>
    <col min="14594" max="14597" width="17.42578125" style="92" customWidth="1"/>
    <col min="14598" max="14598" width="22.7109375" style="92" customWidth="1"/>
    <col min="14599" max="14599" width="23" style="92" bestFit="1" customWidth="1"/>
    <col min="14600" max="14600" width="15.28515625" style="92" bestFit="1" customWidth="1"/>
    <col min="14601" max="14846" width="11.42578125" style="92"/>
    <col min="14847" max="14848" width="17.42578125" style="92" customWidth="1"/>
    <col min="14849" max="14849" width="19.7109375" style="92" customWidth="1"/>
    <col min="14850" max="14853" width="17.42578125" style="92" customWidth="1"/>
    <col min="14854" max="14854" width="22.7109375" style="92" customWidth="1"/>
    <col min="14855" max="14855" width="23" style="92" bestFit="1" customWidth="1"/>
    <col min="14856" max="14856" width="15.28515625" style="92" bestFit="1" customWidth="1"/>
    <col min="14857" max="15102" width="11.42578125" style="92"/>
    <col min="15103" max="15104" width="17.42578125" style="92" customWidth="1"/>
    <col min="15105" max="15105" width="19.7109375" style="92" customWidth="1"/>
    <col min="15106" max="15109" width="17.42578125" style="92" customWidth="1"/>
    <col min="15110" max="15110" width="22.7109375" style="92" customWidth="1"/>
    <col min="15111" max="15111" width="23" style="92" bestFit="1" customWidth="1"/>
    <col min="15112" max="15112" width="15.28515625" style="92" bestFit="1" customWidth="1"/>
    <col min="15113" max="15358" width="11.42578125" style="92"/>
    <col min="15359" max="15360" width="17.42578125" style="92" customWidth="1"/>
    <col min="15361" max="15361" width="19.7109375" style="92" customWidth="1"/>
    <col min="15362" max="15365" width="17.42578125" style="92" customWidth="1"/>
    <col min="15366" max="15366" width="22.7109375" style="92" customWidth="1"/>
    <col min="15367" max="15367" width="23" style="92" bestFit="1" customWidth="1"/>
    <col min="15368" max="15368" width="15.28515625" style="92" bestFit="1" customWidth="1"/>
    <col min="15369" max="15614" width="11.42578125" style="92"/>
    <col min="15615" max="15616" width="17.42578125" style="92" customWidth="1"/>
    <col min="15617" max="15617" width="19.7109375" style="92" customWidth="1"/>
    <col min="15618" max="15621" width="17.42578125" style="92" customWidth="1"/>
    <col min="15622" max="15622" width="22.7109375" style="92" customWidth="1"/>
    <col min="15623" max="15623" width="23" style="92" bestFit="1" customWidth="1"/>
    <col min="15624" max="15624" width="15.28515625" style="92" bestFit="1" customWidth="1"/>
    <col min="15625" max="15870" width="11.42578125" style="92"/>
    <col min="15871" max="15872" width="17.42578125" style="92" customWidth="1"/>
    <col min="15873" max="15873" width="19.7109375" style="92" customWidth="1"/>
    <col min="15874" max="15877" width="17.42578125" style="92" customWidth="1"/>
    <col min="15878" max="15878" width="22.7109375" style="92" customWidth="1"/>
    <col min="15879" max="15879" width="23" style="92" bestFit="1" customWidth="1"/>
    <col min="15880" max="15880" width="15.28515625" style="92" bestFit="1" customWidth="1"/>
    <col min="15881" max="16126" width="11.42578125" style="92"/>
    <col min="16127" max="16128" width="17.42578125" style="92" customWidth="1"/>
    <col min="16129" max="16129" width="19.7109375" style="92" customWidth="1"/>
    <col min="16130" max="16133" width="17.42578125" style="92" customWidth="1"/>
    <col min="16134" max="16134" width="22.7109375" style="92" customWidth="1"/>
    <col min="16135" max="16135" width="23" style="92" bestFit="1" customWidth="1"/>
    <col min="16136" max="16136" width="15.28515625" style="92" bestFit="1" customWidth="1"/>
    <col min="16137"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231</v>
      </c>
      <c r="E3" s="854"/>
      <c r="F3" s="83"/>
      <c r="G3" s="84"/>
      <c r="H3" s="85"/>
      <c r="I3" s="80"/>
    </row>
    <row r="4" spans="1:9" s="81" customFormat="1" ht="15" customHeight="1">
      <c r="A4" s="82"/>
      <c r="B4" s="82"/>
      <c r="C4" s="82"/>
      <c r="D4" s="157"/>
      <c r="E4" s="157"/>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'10'!F6:F8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58" t="s">
        <v>6</v>
      </c>
      <c r="B10" s="158" t="s">
        <v>7</v>
      </c>
      <c r="C10" s="158" t="s">
        <v>8</v>
      </c>
      <c r="D10" s="158" t="s">
        <v>9</v>
      </c>
      <c r="E10" s="103" t="s">
        <v>10</v>
      </c>
      <c r="F10" s="103" t="s">
        <v>11</v>
      </c>
      <c r="G10" s="103" t="s">
        <v>12</v>
      </c>
      <c r="H10" s="104" t="s">
        <v>13</v>
      </c>
    </row>
    <row r="11" spans="1:9" ht="26.45" customHeight="1" thickTop="1">
      <c r="A11" s="105">
        <v>1</v>
      </c>
      <c r="B11" s="106" t="s">
        <v>14</v>
      </c>
      <c r="C11" s="106" t="s">
        <v>15</v>
      </c>
      <c r="D11" s="233">
        <f>+'10'!G11</f>
        <v>0</v>
      </c>
      <c r="E11" s="210"/>
      <c r="F11" s="210"/>
      <c r="G11" s="233">
        <f>D11+E11-F11</f>
        <v>0</v>
      </c>
      <c r="H11" s="106"/>
      <c r="I11" s="91">
        <f>G11-Cash!F32</f>
        <v>0</v>
      </c>
    </row>
    <row r="12" spans="1:9" ht="26.45" customHeight="1">
      <c r="A12" s="107">
        <v>2</v>
      </c>
      <c r="B12" s="108" t="s">
        <v>14</v>
      </c>
      <c r="C12" s="108" t="s">
        <v>16</v>
      </c>
      <c r="D12" s="234">
        <f>+'10'!G12</f>
        <v>0</v>
      </c>
      <c r="E12" s="213"/>
      <c r="F12" s="213"/>
      <c r="G12" s="234">
        <f>D12+E12-F12</f>
        <v>0</v>
      </c>
      <c r="H12" s="109"/>
    </row>
    <row r="13" spans="1:9" ht="26.45" customHeight="1">
      <c r="A13" s="107">
        <v>3</v>
      </c>
      <c r="B13" s="108" t="s">
        <v>14</v>
      </c>
      <c r="C13" s="108" t="s">
        <v>17</v>
      </c>
      <c r="D13" s="234">
        <f>+'10'!G13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0" ht="20.25" customHeight="1" thickBot="1">
      <c r="A17" s="112" t="s">
        <v>6</v>
      </c>
      <c r="B17" s="112" t="s">
        <v>20</v>
      </c>
      <c r="C17" s="113" t="s">
        <v>21</v>
      </c>
      <c r="D17" s="113" t="s">
        <v>60</v>
      </c>
      <c r="E17" s="114" t="s">
        <v>10</v>
      </c>
      <c r="F17" s="114" t="s">
        <v>11</v>
      </c>
      <c r="G17" s="114" t="s">
        <v>12</v>
      </c>
      <c r="H17" s="115" t="s">
        <v>22</v>
      </c>
    </row>
    <row r="18" spans="1:10" ht="20.25" customHeight="1" thickTop="1">
      <c r="A18" s="301">
        <v>1</v>
      </c>
      <c r="B18" s="116" t="s">
        <v>23</v>
      </c>
      <c r="C18" s="116" t="s">
        <v>24</v>
      </c>
      <c r="D18" s="235">
        <f>+'10'!G18</f>
        <v>156438419</v>
      </c>
      <c r="E18" s="215"/>
      <c r="F18" s="210"/>
      <c r="G18" s="236">
        <f t="shared" ref="G18:G23" si="0">D18+E18-F18</f>
        <v>156438419</v>
      </c>
      <c r="H18" s="116"/>
      <c r="I18" s="117">
        <f>+G18-KEB!E43</f>
        <v>0</v>
      </c>
      <c r="J18" s="118"/>
    </row>
    <row r="19" spans="1:10" ht="20.25" customHeight="1">
      <c r="A19" s="275">
        <v>2</v>
      </c>
      <c r="B19" s="305" t="s">
        <v>25</v>
      </c>
      <c r="C19" s="305" t="s">
        <v>26</v>
      </c>
      <c r="D19" s="237">
        <f>+'10'!G19</f>
        <v>4601828537</v>
      </c>
      <c r="E19" s="238"/>
      <c r="F19" s="238"/>
      <c r="G19" s="237">
        <f t="shared" si="0"/>
        <v>4601828537</v>
      </c>
      <c r="H19" s="119"/>
      <c r="I19" s="91">
        <f>+G19-'SHB373'!E44</f>
        <v>0</v>
      </c>
      <c r="J19" s="120"/>
    </row>
    <row r="20" spans="1:10" ht="20.25" customHeight="1">
      <c r="A20" s="275">
        <v>3</v>
      </c>
      <c r="B20" s="274" t="s">
        <v>27</v>
      </c>
      <c r="C20" s="274" t="s">
        <v>28</v>
      </c>
      <c r="D20" s="237">
        <f>+'10'!G20</f>
        <v>19126621</v>
      </c>
      <c r="E20" s="204"/>
      <c r="F20" s="205"/>
      <c r="G20" s="239">
        <f t="shared" si="0"/>
        <v>19126621</v>
      </c>
      <c r="H20" s="121"/>
      <c r="I20" s="117">
        <f>+G20-Vietcombank!D43</f>
        <v>0</v>
      </c>
      <c r="J20" s="122"/>
    </row>
    <row r="21" spans="1:10" ht="20.25" customHeight="1">
      <c r="A21" s="275">
        <v>4</v>
      </c>
      <c r="B21" s="274" t="s">
        <v>103</v>
      </c>
      <c r="C21" s="276" t="s">
        <v>105</v>
      </c>
      <c r="D21" s="237">
        <f>+'10'!G21</f>
        <v>0</v>
      </c>
      <c r="E21" s="204"/>
      <c r="F21" s="205"/>
      <c r="G21" s="239">
        <f t="shared" si="0"/>
        <v>0</v>
      </c>
      <c r="H21" s="121"/>
      <c r="I21" s="117"/>
      <c r="J21" s="122"/>
    </row>
    <row r="22" spans="1:10" ht="20.25" customHeight="1">
      <c r="A22" s="275">
        <v>5</v>
      </c>
      <c r="B22" s="274" t="s">
        <v>119</v>
      </c>
      <c r="C22" s="276" t="s">
        <v>120</v>
      </c>
      <c r="D22" s="237">
        <f>+'10'!G22</f>
        <v>26184300</v>
      </c>
      <c r="E22" s="204"/>
      <c r="F22" s="205"/>
      <c r="G22" s="239">
        <f t="shared" si="0"/>
        <v>26184300</v>
      </c>
      <c r="H22" s="274"/>
      <c r="I22" s="117">
        <f>+G22-'PG bank'!D25</f>
        <v>0</v>
      </c>
      <c r="J22" s="122"/>
    </row>
    <row r="23" spans="1:10" ht="20.25" customHeight="1">
      <c r="A23" s="275">
        <v>6</v>
      </c>
      <c r="B23" s="274" t="s">
        <v>54</v>
      </c>
      <c r="C23" s="276" t="s">
        <v>121</v>
      </c>
      <c r="D23" s="237">
        <f>+'10'!G23</f>
        <v>13476794871</v>
      </c>
      <c r="E23" s="204"/>
      <c r="F23" s="205"/>
      <c r="G23" s="239">
        <f t="shared" si="0"/>
        <v>13476794871</v>
      </c>
      <c r="H23" s="274"/>
      <c r="I23" s="117">
        <f>+G23-Woori525!E163</f>
        <v>0</v>
      </c>
      <c r="J23" s="122"/>
    </row>
    <row r="24" spans="1:10" s="91" customFormat="1" ht="20.25" customHeight="1">
      <c r="A24" s="845" t="s">
        <v>29</v>
      </c>
      <c r="B24" s="798"/>
      <c r="C24" s="846"/>
      <c r="D24" s="262">
        <f>SUM(D18:D23)</f>
        <v>18280372748</v>
      </c>
      <c r="E24" s="262">
        <f>SUM(E18:E23)</f>
        <v>0</v>
      </c>
      <c r="F24" s="262">
        <f>SUM(F18:F23)</f>
        <v>0</v>
      </c>
      <c r="G24" s="303">
        <f>SUM(G18:G23)</f>
        <v>18280372748</v>
      </c>
      <c r="H24" s="124">
        <f>G24/H25</f>
        <v>783892.48490566039</v>
      </c>
    </row>
    <row r="25" spans="1:10" s="91" customFormat="1" ht="19.5" customHeight="1">
      <c r="A25" s="97"/>
      <c r="B25" s="97"/>
      <c r="C25" s="97"/>
      <c r="D25" s="34"/>
      <c r="E25" s="34"/>
      <c r="F25" s="34"/>
      <c r="G25" s="34" t="s">
        <v>30</v>
      </c>
      <c r="H25" s="125">
        <f>'10'!H25</f>
        <v>23320</v>
      </c>
    </row>
    <row r="26" spans="1:10" s="91" customFormat="1" ht="21" customHeight="1">
      <c r="A26" s="863" t="s">
        <v>31</v>
      </c>
      <c r="B26" s="863"/>
      <c r="C26" s="863"/>
      <c r="D26" s="98"/>
      <c r="E26" s="99"/>
      <c r="F26" s="99"/>
      <c r="G26" s="126"/>
      <c r="H26" s="127"/>
    </row>
    <row r="27" spans="1:10" s="91" customFormat="1" ht="21" customHeight="1">
      <c r="A27" s="864" t="s">
        <v>6</v>
      </c>
      <c r="B27" s="866" t="s">
        <v>20</v>
      </c>
      <c r="C27" s="866" t="s">
        <v>32</v>
      </c>
      <c r="D27" s="128" t="s">
        <v>61</v>
      </c>
      <c r="E27" s="129" t="s">
        <v>34</v>
      </c>
      <c r="F27" s="129" t="s">
        <v>35</v>
      </c>
      <c r="G27" s="130" t="s">
        <v>36</v>
      </c>
      <c r="H27" s="864" t="s">
        <v>37</v>
      </c>
    </row>
    <row r="28" spans="1:10" s="91" customFormat="1" ht="21" customHeight="1" thickBot="1">
      <c r="A28" s="865"/>
      <c r="B28" s="867"/>
      <c r="C28" s="867"/>
      <c r="D28" s="131" t="s">
        <v>62</v>
      </c>
      <c r="E28" s="132" t="s">
        <v>39</v>
      </c>
      <c r="F28" s="132" t="s">
        <v>40</v>
      </c>
      <c r="G28" s="132" t="s">
        <v>41</v>
      </c>
      <c r="H28" s="865"/>
    </row>
    <row r="29" spans="1:10" s="91" customFormat="1" ht="21" customHeight="1" thickTop="1">
      <c r="A29" s="871">
        <v>1</v>
      </c>
      <c r="B29" s="872" t="s">
        <v>42</v>
      </c>
      <c r="C29" s="873" t="s">
        <v>43</v>
      </c>
      <c r="D29" s="240">
        <f>+'10'!G29</f>
        <v>0</v>
      </c>
      <c r="E29" s="306"/>
      <c r="F29" s="306"/>
      <c r="G29" s="241">
        <f t="shared" ref="G29:G40" si="1">D29+E29-F29</f>
        <v>0</v>
      </c>
      <c r="H29" s="874" t="s">
        <v>44</v>
      </c>
      <c r="I29" s="134"/>
    </row>
    <row r="30" spans="1:10" s="91" customFormat="1" ht="21" customHeight="1">
      <c r="A30" s="850"/>
      <c r="B30" s="852"/>
      <c r="C30" s="850"/>
      <c r="D30" s="242">
        <f>+'10'!G30</f>
        <v>0</v>
      </c>
      <c r="E30" s="307"/>
      <c r="F30" s="307"/>
      <c r="G30" s="228">
        <f t="shared" si="1"/>
        <v>0</v>
      </c>
      <c r="H30" s="848"/>
      <c r="I30" s="140">
        <f>+G30-KEB!E79</f>
        <v>0</v>
      </c>
      <c r="J30" s="137"/>
    </row>
    <row r="31" spans="1:10" s="91" customFormat="1" ht="21" customHeight="1">
      <c r="A31" s="868">
        <v>2</v>
      </c>
      <c r="B31" s="851" t="s">
        <v>23</v>
      </c>
      <c r="C31" s="869" t="s">
        <v>45</v>
      </c>
      <c r="D31" s="133">
        <f>+'10'!G255</f>
        <v>0</v>
      </c>
      <c r="E31" s="306"/>
      <c r="F31" s="306"/>
      <c r="G31" s="141">
        <f t="shared" si="1"/>
        <v>0</v>
      </c>
      <c r="H31" s="875" t="s">
        <v>46</v>
      </c>
      <c r="I31" s="139"/>
    </row>
    <row r="32" spans="1:10" s="91" customFormat="1" ht="21" customHeight="1">
      <c r="A32" s="850"/>
      <c r="B32" s="852"/>
      <c r="C32" s="850"/>
      <c r="D32" s="228">
        <f>+'10'!G32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+'10'!G33</f>
        <v>0</v>
      </c>
      <c r="E33" s="306"/>
      <c r="F33" s="306"/>
      <c r="G33" s="141"/>
      <c r="H33" s="847" t="s">
        <v>49</v>
      </c>
      <c r="I33" s="139"/>
    </row>
    <row r="34" spans="1:10" s="91" customFormat="1" ht="21" customHeight="1">
      <c r="A34" s="850"/>
      <c r="B34" s="852"/>
      <c r="C34" s="850"/>
      <c r="D34" s="244">
        <f>+'10'!G34</f>
        <v>2109.5100000000002</v>
      </c>
      <c r="E34" s="308"/>
      <c r="F34" s="308"/>
      <c r="G34" s="244">
        <f>D34+E34-F34</f>
        <v>2109.5100000000002</v>
      </c>
      <c r="H34" s="848"/>
      <c r="I34" s="139">
        <f>+G34-'SHB398'!E2</f>
        <v>0</v>
      </c>
    </row>
    <row r="35" spans="1:10" s="91" customFormat="1" ht="21" customHeight="1">
      <c r="A35" s="868">
        <v>4</v>
      </c>
      <c r="B35" s="851" t="s">
        <v>50</v>
      </c>
      <c r="C35" s="869" t="s">
        <v>51</v>
      </c>
      <c r="D35" s="133">
        <f>+'10'!G35</f>
        <v>0</v>
      </c>
      <c r="E35" s="306"/>
      <c r="F35" s="306"/>
      <c r="G35" s="141">
        <f t="shared" si="1"/>
        <v>0</v>
      </c>
      <c r="H35" s="870" t="s">
        <v>46</v>
      </c>
      <c r="I35" s="134"/>
    </row>
    <row r="36" spans="1:10" s="91" customFormat="1" ht="21" customHeight="1">
      <c r="A36" s="850"/>
      <c r="B36" s="852"/>
      <c r="C36" s="850"/>
      <c r="D36" s="228">
        <f>+'10'!G36</f>
        <v>3597513.4299999997</v>
      </c>
      <c r="E36" s="307"/>
      <c r="F36" s="313"/>
      <c r="G36" s="243">
        <f t="shared" si="1"/>
        <v>3597513.4299999997</v>
      </c>
      <c r="H36" s="848"/>
      <c r="I36" s="142">
        <f>+G36-'SHB988'!E6</f>
        <v>0</v>
      </c>
    </row>
    <row r="37" spans="1:10" s="91" customFormat="1" ht="21" customHeight="1">
      <c r="A37" s="849">
        <v>5</v>
      </c>
      <c r="B37" s="851" t="s">
        <v>52</v>
      </c>
      <c r="C37" s="849" t="s">
        <v>53</v>
      </c>
      <c r="D37" s="141">
        <f>+'10'!G37</f>
        <v>0</v>
      </c>
      <c r="E37" s="309"/>
      <c r="F37" s="309"/>
      <c r="G37" s="141">
        <f t="shared" si="1"/>
        <v>0</v>
      </c>
      <c r="H37" s="847" t="s">
        <v>49</v>
      </c>
      <c r="I37" s="142"/>
      <c r="J37" s="137"/>
    </row>
    <row r="38" spans="1:10" s="91" customFormat="1" ht="21" customHeight="1">
      <c r="A38" s="850"/>
      <c r="B38" s="852"/>
      <c r="C38" s="850"/>
      <c r="D38" s="228">
        <f>+'10'!G38</f>
        <v>0</v>
      </c>
      <c r="E38" s="310"/>
      <c r="F38" s="310"/>
      <c r="G38" s="228">
        <f t="shared" si="1"/>
        <v>0</v>
      </c>
      <c r="H38" s="848"/>
      <c r="I38" s="142"/>
      <c r="J38" s="117"/>
    </row>
    <row r="39" spans="1:10" s="91" customFormat="1" ht="21" customHeight="1">
      <c r="A39" s="849">
        <v>6</v>
      </c>
      <c r="B39" s="851" t="s">
        <v>54</v>
      </c>
      <c r="C39" s="849" t="s">
        <v>55</v>
      </c>
      <c r="D39" s="141">
        <f>+'10'!G39</f>
        <v>0</v>
      </c>
      <c r="E39" s="309"/>
      <c r="F39" s="309"/>
      <c r="G39" s="141">
        <f t="shared" si="1"/>
        <v>0</v>
      </c>
      <c r="H39" s="847" t="s">
        <v>49</v>
      </c>
      <c r="I39" s="142"/>
      <c r="J39" s="137"/>
    </row>
    <row r="40" spans="1:10" s="91" customFormat="1" ht="21" customHeight="1">
      <c r="A40" s="850"/>
      <c r="B40" s="852"/>
      <c r="C40" s="850"/>
      <c r="D40" s="228">
        <f>+'10'!G40</f>
        <v>15379733.889999999</v>
      </c>
      <c r="E40" s="310"/>
      <c r="F40" s="310"/>
      <c r="G40" s="228">
        <f t="shared" si="1"/>
        <v>15379733.889999999</v>
      </c>
      <c r="H40" s="848"/>
      <c r="I40" s="142">
        <f>+G40-Woori517!E113</f>
        <v>0</v>
      </c>
    </row>
    <row r="41" spans="1:10" s="91" customFormat="1" ht="21" customHeight="1">
      <c r="A41" s="787">
        <v>7</v>
      </c>
      <c r="B41" s="789" t="s">
        <v>103</v>
      </c>
      <c r="C41" s="791" t="s">
        <v>104</v>
      </c>
      <c r="D41" s="141">
        <f>+'10'!G41</f>
        <v>0</v>
      </c>
      <c r="E41" s="309"/>
      <c r="F41" s="309"/>
      <c r="G41" s="141">
        <f>D41+E41-F41</f>
        <v>0</v>
      </c>
      <c r="H41" s="847" t="s">
        <v>49</v>
      </c>
      <c r="J41" s="137"/>
    </row>
    <row r="42" spans="1:10" s="91" customFormat="1" ht="21" customHeight="1">
      <c r="A42" s="788"/>
      <c r="B42" s="790"/>
      <c r="C42" s="792"/>
      <c r="D42" s="228">
        <f>+'10'!G42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18981498.59</v>
      </c>
      <c r="E44" s="312">
        <f t="shared" si="2"/>
        <v>0</v>
      </c>
      <c r="F44" s="312">
        <f t="shared" si="2"/>
        <v>0</v>
      </c>
      <c r="G44" s="272">
        <f t="shared" si="2"/>
        <v>18981498.59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row>
    <row r="47" spans="1:10" ht="18.75" customHeight="1">
      <c r="A47" s="330" t="s">
        <v>139</v>
      </c>
      <c r="B47" s="97"/>
      <c r="C47" s="97"/>
      <c r="D47" s="98"/>
      <c r="E47" s="99"/>
      <c r="F47" s="99"/>
      <c r="G47" s="793"/>
      <c r="H47" s="793"/>
      <c r="I47" s="92"/>
      <c r="J47" s="120"/>
    </row>
    <row r="48" spans="1:10" ht="20.25" customHeight="1" thickBot="1">
      <c r="A48" s="112" t="s">
        <v>6</v>
      </c>
      <c r="B48" s="112" t="s">
        <v>20</v>
      </c>
      <c r="C48" s="113" t="s">
        <v>140</v>
      </c>
      <c r="D48" s="113" t="s">
        <v>60</v>
      </c>
      <c r="E48" s="114" t="s">
        <v>141</v>
      </c>
      <c r="F48" s="114" t="s">
        <v>142</v>
      </c>
      <c r="G48" s="114" t="s">
        <v>143</v>
      </c>
      <c r="H48" s="115" t="s">
        <v>22</v>
      </c>
      <c r="I48" s="92"/>
    </row>
    <row r="49" spans="1:10" ht="20.25" customHeight="1" thickTop="1">
      <c r="A49" s="635">
        <v>1</v>
      </c>
      <c r="B49" s="636" t="s">
        <v>54</v>
      </c>
      <c r="C49" s="637" t="s">
        <v>144</v>
      </c>
      <c r="D49" s="638">
        <v>2062755000</v>
      </c>
      <c r="E49" s="639" t="s">
        <v>214</v>
      </c>
      <c r="F49" s="638" t="s">
        <v>215</v>
      </c>
      <c r="G49" s="332" t="s">
        <v>147</v>
      </c>
      <c r="H49" s="640"/>
      <c r="I49" s="92"/>
      <c r="J49" s="122"/>
    </row>
    <row r="50" spans="1:10" ht="20.25" customHeight="1">
      <c r="A50" s="641">
        <v>2</v>
      </c>
      <c r="B50" s="642" t="s">
        <v>54</v>
      </c>
      <c r="C50" s="643" t="s">
        <v>148</v>
      </c>
      <c r="D50" s="638">
        <v>1404500000</v>
      </c>
      <c r="E50" s="333" t="s">
        <v>214</v>
      </c>
      <c r="F50" s="638" t="s">
        <v>215</v>
      </c>
      <c r="G50" s="332" t="s">
        <v>151</v>
      </c>
      <c r="H50" s="640"/>
      <c r="I50" s="92"/>
      <c r="J50" s="122"/>
    </row>
    <row r="51" spans="1:10" s="91" customFormat="1" ht="20.25" customHeight="1">
      <c r="A51" s="797" t="s">
        <v>29</v>
      </c>
      <c r="B51" s="798"/>
      <c r="C51" s="799"/>
      <c r="D51" s="262">
        <f>SUM(D49:D50)</f>
        <v>3467255000</v>
      </c>
      <c r="E51" s="262">
        <f>SUM(E49:E49)</f>
        <v>0</v>
      </c>
      <c r="F51" s="262">
        <f>SUM(F49:F49)</f>
        <v>0</v>
      </c>
      <c r="G51" s="334">
        <f>SUM(G49:G49)</f>
        <v>0</v>
      </c>
      <c r="H51" s="335">
        <f>D51/H52</f>
        <v>148681.60377358491</v>
      </c>
    </row>
    <row r="52" spans="1:10" s="91" customFormat="1" ht="19.5" customHeight="1">
      <c r="A52" s="97"/>
      <c r="B52" s="97"/>
      <c r="C52" s="97"/>
      <c r="D52" s="34"/>
      <c r="E52" s="34"/>
      <c r="F52" s="34"/>
      <c r="G52" s="34" t="s">
        <v>30</v>
      </c>
      <c r="H52" s="340">
        <f>H25</f>
        <v>23320</v>
      </c>
    </row>
    <row r="53" spans="1:10" s="91" customFormat="1" ht="19.5" customHeight="1">
      <c r="A53" s="97"/>
      <c r="B53" s="97"/>
      <c r="C53" s="97"/>
      <c r="D53" s="34"/>
      <c r="E53" s="34"/>
      <c r="F53" s="34"/>
      <c r="G53" s="34"/>
      <c r="H53" s="125"/>
    </row>
    <row r="54" spans="1:10" s="117" customFormat="1" ht="21" customHeight="1">
      <c r="A54" s="609" t="s">
        <v>131</v>
      </c>
      <c r="B54" s="610" t="s">
        <v>152</v>
      </c>
      <c r="C54" s="610" t="s">
        <v>174</v>
      </c>
      <c r="D54" s="611" t="s">
        <v>190</v>
      </c>
      <c r="E54" s="612" t="s">
        <v>153</v>
      </c>
      <c r="F54" s="625" t="s">
        <v>132</v>
      </c>
      <c r="G54" s="804" t="s">
        <v>133</v>
      </c>
      <c r="H54" s="805"/>
      <c r="I54" s="66"/>
    </row>
    <row r="55" spans="1:10" s="117" customFormat="1" ht="21" customHeight="1">
      <c r="A55" s="609" t="s">
        <v>194</v>
      </c>
      <c r="B55" s="614">
        <v>44228</v>
      </c>
      <c r="C55" s="614">
        <v>44593</v>
      </c>
      <c r="D55" s="611">
        <v>12000000</v>
      </c>
      <c r="E55" s="612">
        <v>12000000</v>
      </c>
      <c r="F55" s="615">
        <f>+D55-E55</f>
        <v>0</v>
      </c>
      <c r="G55" s="616"/>
      <c r="H55" s="616" t="s">
        <v>195</v>
      </c>
      <c r="I55" s="66"/>
    </row>
    <row r="56" spans="1:10" s="117" customFormat="1" ht="21" customHeight="1">
      <c r="A56" s="609" t="s">
        <v>130</v>
      </c>
      <c r="B56" s="614">
        <v>44157</v>
      </c>
      <c r="C56" s="614">
        <v>44522</v>
      </c>
      <c r="D56" s="617">
        <v>6000000</v>
      </c>
      <c r="E56" s="617">
        <v>6000000</v>
      </c>
      <c r="F56" s="615">
        <f>+D56-E56</f>
        <v>0</v>
      </c>
      <c r="G56" s="618"/>
      <c r="H56" s="619" t="s">
        <v>196</v>
      </c>
      <c r="I56" s="66"/>
    </row>
    <row r="57" spans="1:10"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0" s="117" customFormat="1" ht="21" customHeight="1">
      <c r="A58" s="609" t="s">
        <v>197</v>
      </c>
      <c r="B58" s="620"/>
      <c r="C58" s="620"/>
      <c r="D58" s="617">
        <f>SUM(D55:D57)</f>
        <v>18449573.98</v>
      </c>
      <c r="E58" s="617">
        <f>SUM(E55:E57)</f>
        <v>18449573.98</v>
      </c>
      <c r="F58" s="617">
        <f>SUM(F56:F57)</f>
        <v>0</v>
      </c>
      <c r="G58" s="617">
        <f>SUM(G56:G57)</f>
        <v>0</v>
      </c>
      <c r="H58" s="619"/>
      <c r="I58" s="66"/>
    </row>
    <row r="59" spans="1:10" s="117" customFormat="1" ht="21" customHeight="1">
      <c r="A59" s="267"/>
      <c r="B59" s="267"/>
      <c r="C59" s="267"/>
      <c r="D59" s="267"/>
      <c r="E59" s="268"/>
      <c r="F59" s="269" t="s">
        <v>134</v>
      </c>
      <c r="G59" s="270">
        <f>+H24+G44+F57</f>
        <v>19765391.07490566</v>
      </c>
      <c r="H59" s="341"/>
      <c r="I59" s="66"/>
    </row>
    <row r="60" spans="1:10" s="91" customFormat="1" ht="21" customHeight="1">
      <c r="A60" s="92"/>
      <c r="B60" s="92"/>
      <c r="C60" s="92"/>
      <c r="D60" s="92"/>
      <c r="E60" s="92"/>
      <c r="F60" s="92"/>
      <c r="G60" s="92"/>
      <c r="H60" s="92"/>
    </row>
    <row r="61" spans="1:10" s="91" customFormat="1" ht="21" customHeight="1">
      <c r="A61" s="92" t="s">
        <v>129</v>
      </c>
      <c r="B61" s="92"/>
      <c r="C61" s="92"/>
      <c r="D61" s="92"/>
      <c r="E61" s="92"/>
      <c r="F61" s="92"/>
      <c r="G61" s="92"/>
      <c r="H61" s="92"/>
    </row>
    <row r="62" spans="1:10" s="91" customFormat="1" ht="21" customHeight="1">
      <c r="A62" s="263" t="s">
        <v>135</v>
      </c>
      <c r="B62" s="264" t="s">
        <v>136</v>
      </c>
      <c r="C62" s="264" t="s">
        <v>137</v>
      </c>
      <c r="D62" s="265" t="s">
        <v>154</v>
      </c>
      <c r="E62" s="266" t="s">
        <v>136</v>
      </c>
      <c r="F62" s="364" t="s">
        <v>137</v>
      </c>
      <c r="G62" s="800" t="s">
        <v>133</v>
      </c>
      <c r="H62" s="795"/>
    </row>
    <row r="63" spans="1:10" s="91" customFormat="1" ht="21" customHeight="1">
      <c r="A63" s="263">
        <v>1</v>
      </c>
      <c r="B63" s="324">
        <v>43214</v>
      </c>
      <c r="C63" s="321">
        <v>0</v>
      </c>
      <c r="D63" s="322">
        <v>2</v>
      </c>
      <c r="E63" s="324">
        <v>43305</v>
      </c>
      <c r="F63" s="323">
        <v>0</v>
      </c>
      <c r="G63" s="794" t="s">
        <v>138</v>
      </c>
      <c r="H63" s="795"/>
    </row>
    <row r="64" spans="1:10" s="91" customFormat="1" ht="21" customHeight="1">
      <c r="A64" s="263">
        <v>3</v>
      </c>
      <c r="B64" s="324">
        <v>43397</v>
      </c>
      <c r="C64" s="323">
        <v>0</v>
      </c>
      <c r="D64" s="322">
        <v>4</v>
      </c>
      <c r="E64" s="324">
        <v>43489</v>
      </c>
      <c r="F64" s="323">
        <v>0</v>
      </c>
      <c r="G64" s="794"/>
      <c r="H64" s="795"/>
    </row>
    <row r="65" spans="1:10" s="91" customFormat="1" ht="21" customHeight="1">
      <c r="A65" s="263">
        <v>5</v>
      </c>
      <c r="B65" s="324">
        <v>43579</v>
      </c>
      <c r="C65" s="323">
        <v>0</v>
      </c>
      <c r="D65" s="322">
        <v>6</v>
      </c>
      <c r="E65" s="324">
        <v>43670</v>
      </c>
      <c r="F65" s="323">
        <v>0</v>
      </c>
      <c r="G65" s="794"/>
      <c r="H65" s="795"/>
    </row>
    <row r="66" spans="1:10" s="91" customFormat="1" ht="21" customHeight="1">
      <c r="A66" s="263">
        <v>7</v>
      </c>
      <c r="B66" s="324">
        <v>43762</v>
      </c>
      <c r="C66" s="323">
        <v>0</v>
      </c>
      <c r="D66" s="322">
        <v>8</v>
      </c>
      <c r="E66" s="324">
        <v>43854</v>
      </c>
      <c r="F66" s="323">
        <v>449573.98</v>
      </c>
      <c r="G66" s="796">
        <f>SUM(C63:C66,F63:F66)</f>
        <v>449573.98</v>
      </c>
      <c r="H66" s="795"/>
    </row>
    <row r="67" spans="1:10" s="91" customFormat="1" ht="21" customHeight="1">
      <c r="A67" s="202"/>
      <c r="B67" s="92"/>
      <c r="C67" s="92"/>
      <c r="D67" s="92"/>
      <c r="E67" s="92"/>
      <c r="F67" s="92"/>
      <c r="G67" s="92"/>
      <c r="H67" s="92"/>
    </row>
    <row r="68" spans="1:10" s="172" customFormat="1" ht="21" customHeight="1">
      <c r="A68" s="171" t="s">
        <v>90</v>
      </c>
      <c r="B68" s="171"/>
      <c r="C68" s="171"/>
      <c r="D68" s="171"/>
      <c r="E68" s="171"/>
      <c r="F68" s="171"/>
      <c r="G68" s="171"/>
      <c r="H68" s="171"/>
    </row>
    <row r="69" spans="1:10" s="173" customFormat="1" thickBot="1"/>
    <row r="70" spans="1:10" s="173" customFormat="1" thickBot="1">
      <c r="A70" s="199" t="s">
        <v>91</v>
      </c>
      <c r="B70" s="200" t="s">
        <v>88</v>
      </c>
      <c r="C70" s="200" t="s">
        <v>92</v>
      </c>
      <c r="D70" s="200" t="s">
        <v>93</v>
      </c>
      <c r="E70" s="200" t="s">
        <v>94</v>
      </c>
      <c r="F70" s="200" t="s">
        <v>95</v>
      </c>
      <c r="G70" s="200" t="s">
        <v>96</v>
      </c>
      <c r="H70" s="201" t="s">
        <v>89</v>
      </c>
    </row>
    <row r="71" spans="1:10" s="173" customFormat="1" ht="12.75">
      <c r="A71" s="188" t="s">
        <v>97</v>
      </c>
      <c r="B71" s="506"/>
      <c r="C71" s="365"/>
      <c r="D71" s="366"/>
      <c r="E71" s="366"/>
      <c r="F71" s="367"/>
      <c r="G71" s="367"/>
      <c r="H71" s="368"/>
    </row>
    <row r="72" spans="1:10" s="173" customFormat="1" ht="12.75">
      <c r="A72" s="193"/>
      <c r="B72" s="174"/>
      <c r="C72" s="175"/>
      <c r="D72" s="174"/>
      <c r="E72" s="174"/>
      <c r="F72" s="174"/>
      <c r="G72" s="174"/>
      <c r="H72" s="194"/>
    </row>
    <row r="73" spans="1:10" s="173" customFormat="1" thickBot="1">
      <c r="A73" s="195"/>
      <c r="B73" s="196"/>
      <c r="C73" s="197"/>
      <c r="D73" s="196"/>
      <c r="E73" s="196"/>
      <c r="F73" s="196"/>
      <c r="G73" s="196"/>
      <c r="H73" s="198"/>
    </row>
    <row r="74" spans="1:10" s="173" customFormat="1" ht="12.75">
      <c r="A74" s="785" t="s">
        <v>98</v>
      </c>
      <c r="B74" s="425"/>
      <c r="C74" s="425"/>
      <c r="D74" s="425"/>
      <c r="E74" s="177" t="s">
        <v>78</v>
      </c>
      <c r="F74" s="426">
        <f>+SUMIF($E$71:$E$73,$E74,$F$71:$F$73)</f>
        <v>0</v>
      </c>
      <c r="G74" s="178">
        <f>+SUMIF($E$71:$E$73,$E74,$G$71:$G$73)</f>
        <v>0</v>
      </c>
      <c r="H74" s="425"/>
      <c r="I74" s="325">
        <f>G74-E24</f>
        <v>0</v>
      </c>
    </row>
    <row r="75" spans="1:10" s="173" customFormat="1" ht="15.75" customHeight="1" thickBot="1">
      <c r="A75" s="786"/>
      <c r="B75" s="427"/>
      <c r="C75" s="427"/>
      <c r="D75" s="427"/>
      <c r="E75" s="428" t="s">
        <v>87</v>
      </c>
      <c r="F75" s="427">
        <f>+SUMIF($E$71:$E$73,$E75,$F$71:$F$73)</f>
        <v>0</v>
      </c>
      <c r="G75" s="429">
        <f>+SUMIF($E$71:$E$73,$E75,$G$71:$G$73)</f>
        <v>0</v>
      </c>
      <c r="H75" s="427"/>
      <c r="I75" s="326">
        <f>G75-E44</f>
        <v>0</v>
      </c>
    </row>
    <row r="76" spans="1:10" s="173" customFormat="1" ht="12.75">
      <c r="A76" s="188" t="s">
        <v>100</v>
      </c>
      <c r="B76" s="486"/>
      <c r="C76" s="476"/>
      <c r="D76" s="486"/>
      <c r="E76" s="486"/>
      <c r="F76" s="486"/>
      <c r="G76" s="503"/>
      <c r="H76" s="486"/>
      <c r="J76" s="173">
        <v>0</v>
      </c>
    </row>
    <row r="77" spans="1:10" s="173" customFormat="1" ht="12.75">
      <c r="A77" s="193"/>
      <c r="B77" s="422"/>
      <c r="C77" s="422"/>
      <c r="D77" s="422"/>
      <c r="E77" s="422"/>
      <c r="F77" s="422"/>
      <c r="G77" s="422"/>
      <c r="H77" s="422"/>
    </row>
    <row r="78" spans="1:10" s="173" customFormat="1" ht="12.75">
      <c r="A78" s="193"/>
      <c r="B78" s="422"/>
      <c r="C78" s="422"/>
      <c r="D78" s="422"/>
      <c r="E78" s="422"/>
      <c r="F78" s="422"/>
      <c r="G78" s="422"/>
      <c r="H78" s="422"/>
    </row>
    <row r="79" spans="1:10" s="173" customFormat="1" ht="12.75">
      <c r="A79" s="193"/>
      <c r="B79" s="422"/>
      <c r="C79" s="422"/>
      <c r="D79" s="422"/>
      <c r="E79" s="422"/>
      <c r="F79" s="422"/>
      <c r="G79" s="422"/>
      <c r="H79" s="422"/>
    </row>
    <row r="80" spans="1:10" s="173" customFormat="1" ht="12.75">
      <c r="A80" s="353"/>
      <c r="B80" s="422"/>
      <c r="C80" s="422"/>
      <c r="D80" s="422"/>
      <c r="E80" s="422"/>
      <c r="F80" s="422"/>
      <c r="G80" s="422"/>
      <c r="H80" s="422"/>
    </row>
    <row r="81" spans="1:9" s="173" customFormat="1" ht="12.75">
      <c r="A81" s="353"/>
      <c r="B81" s="422"/>
      <c r="C81" s="422"/>
      <c r="D81" s="422"/>
      <c r="E81" s="422"/>
      <c r="F81" s="422"/>
      <c r="G81" s="422"/>
      <c r="H81" s="422"/>
    </row>
    <row r="82" spans="1:9" s="173" customFormat="1" ht="12.75">
      <c r="A82" s="353"/>
      <c r="B82" s="422"/>
      <c r="C82" s="422"/>
      <c r="D82" s="422"/>
      <c r="E82" s="422"/>
      <c r="F82" s="422"/>
      <c r="G82" s="422"/>
      <c r="H82" s="422"/>
    </row>
    <row r="83" spans="1:9" s="173" customFormat="1" ht="12.75">
      <c r="A83" s="353"/>
      <c r="B83" s="423"/>
      <c r="C83" s="423"/>
      <c r="D83" s="423"/>
      <c r="E83" s="423"/>
      <c r="F83" s="423"/>
      <c r="G83" s="423"/>
      <c r="H83" s="423"/>
    </row>
    <row r="84" spans="1:9" s="173" customFormat="1" thickBot="1">
      <c r="A84" s="193"/>
      <c r="B84" s="174"/>
      <c r="C84" s="174"/>
      <c r="D84" s="174"/>
      <c r="E84" s="174"/>
      <c r="F84" s="174"/>
      <c r="G84" s="174"/>
      <c r="H84" s="194"/>
    </row>
    <row r="85" spans="1:9" s="173" customFormat="1" ht="12.75">
      <c r="A85" s="785" t="s">
        <v>99</v>
      </c>
      <c r="B85" s="182"/>
      <c r="C85" s="182"/>
      <c r="D85" s="182"/>
      <c r="E85" s="177" t="s">
        <v>78</v>
      </c>
      <c r="F85" s="183">
        <f>+SUMIF($E$76:$E$84,$E85,$F$76:$F$84)</f>
        <v>0</v>
      </c>
      <c r="G85" s="183">
        <f>+SUMIF($E$76:$E$84,$E85,$G$76:$G$84)</f>
        <v>0</v>
      </c>
      <c r="H85" s="184"/>
      <c r="I85" s="325">
        <f>G85-F24</f>
        <v>0</v>
      </c>
    </row>
    <row r="86" spans="1:9" s="173" customFormat="1" ht="15.75" customHeight="1" thickBot="1">
      <c r="A86" s="786"/>
      <c r="B86" s="185"/>
      <c r="C86" s="185"/>
      <c r="D86" s="185"/>
      <c r="E86" s="180" t="s">
        <v>87</v>
      </c>
      <c r="F86" s="186">
        <f>+SUMIF($E$76:$E$84,$E86,$F$76:$F$84)</f>
        <v>0</v>
      </c>
      <c r="G86" s="181">
        <f>+SUMIF($E$76:$E$84,$E86,$G$76:$G$84)</f>
        <v>0</v>
      </c>
      <c r="H86" s="187"/>
      <c r="I86" s="326">
        <f>G86-F44</f>
        <v>0</v>
      </c>
    </row>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sheetData>
  <mergeCells count="54">
    <mergeCell ref="A29:A30"/>
    <mergeCell ref="B29:B30"/>
    <mergeCell ref="C29:C30"/>
    <mergeCell ref="H29:H30"/>
    <mergeCell ref="A41:A42"/>
    <mergeCell ref="B41:B42"/>
    <mergeCell ref="C41:C42"/>
    <mergeCell ref="H31:H32"/>
    <mergeCell ref="H33:H34"/>
    <mergeCell ref="H39:H40"/>
    <mergeCell ref="H41:H42"/>
    <mergeCell ref="H35:H36"/>
    <mergeCell ref="B37:B38"/>
    <mergeCell ref="C37:C38"/>
    <mergeCell ref="H37:H38"/>
    <mergeCell ref="A14:C14"/>
    <mergeCell ref="G16:H16"/>
    <mergeCell ref="A24:C24"/>
    <mergeCell ref="A26:C26"/>
    <mergeCell ref="A27:A28"/>
    <mergeCell ref="B27:B28"/>
    <mergeCell ref="C27:C28"/>
    <mergeCell ref="H27:H28"/>
    <mergeCell ref="A44:C44"/>
    <mergeCell ref="A45:C45"/>
    <mergeCell ref="A31:A32"/>
    <mergeCell ref="B31:B32"/>
    <mergeCell ref="C31:C32"/>
    <mergeCell ref="A33:A34"/>
    <mergeCell ref="B33:B34"/>
    <mergeCell ref="C33:C34"/>
    <mergeCell ref="A39:A40"/>
    <mergeCell ref="B39:B40"/>
    <mergeCell ref="C39:C40"/>
    <mergeCell ref="A43:C43"/>
    <mergeCell ref="A35:A36"/>
    <mergeCell ref="B35:B36"/>
    <mergeCell ref="C35:C36"/>
    <mergeCell ref="A37:A38"/>
    <mergeCell ref="A2:H2"/>
    <mergeCell ref="D3:E3"/>
    <mergeCell ref="F6:F8"/>
    <mergeCell ref="G6:G8"/>
    <mergeCell ref="H6:H8"/>
    <mergeCell ref="G47:H47"/>
    <mergeCell ref="G64:H64"/>
    <mergeCell ref="G65:H65"/>
    <mergeCell ref="G66:H66"/>
    <mergeCell ref="A85:A86"/>
    <mergeCell ref="A51:C51"/>
    <mergeCell ref="G54:H54"/>
    <mergeCell ref="G62:H62"/>
    <mergeCell ref="G63:H63"/>
    <mergeCell ref="A74:A75"/>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64"/>
  <sheetViews>
    <sheetView topLeftCell="A60" workbookViewId="0">
      <selection activeCell="B76" sqref="B76:H76"/>
    </sheetView>
  </sheetViews>
  <sheetFormatPr defaultColWidth="11.42578125" defaultRowHeight="13.5"/>
  <cols>
    <col min="1" max="1" width="14.42578125" style="92" customWidth="1"/>
    <col min="2" max="2" width="17.42578125" style="92" customWidth="1"/>
    <col min="3" max="3" width="19.7109375" style="92" customWidth="1"/>
    <col min="4" max="4" width="35.28515625" style="92" customWidth="1"/>
    <col min="5" max="7" width="17.42578125" style="92" customWidth="1"/>
    <col min="8" max="8" width="18.85546875" style="92" customWidth="1"/>
    <col min="9" max="9" width="23" style="91" bestFit="1" customWidth="1"/>
    <col min="10" max="10" width="15.28515625" style="92" bestFit="1" customWidth="1"/>
    <col min="11" max="11" width="16.7109375" style="92" customWidth="1"/>
    <col min="12"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232</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'11'!F6:F8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+'11'!G11</f>
        <v>0</v>
      </c>
      <c r="E11" s="210"/>
      <c r="F11" s="210"/>
      <c r="G11" s="233">
        <f>D11+E11-F11</f>
        <v>0</v>
      </c>
      <c r="H11" s="106"/>
      <c r="I11" s="91">
        <f>G11-Cash!F32</f>
        <v>0</v>
      </c>
    </row>
    <row r="12" spans="1:9" ht="26.45" customHeight="1">
      <c r="A12" s="107">
        <v>2</v>
      </c>
      <c r="B12" s="108" t="s">
        <v>14</v>
      </c>
      <c r="C12" s="108" t="s">
        <v>16</v>
      </c>
      <c r="D12" s="234">
        <f>+'11'!G12</f>
        <v>0</v>
      </c>
      <c r="E12" s="213"/>
      <c r="F12" s="213"/>
      <c r="G12" s="234">
        <f>D12+E12-F12</f>
        <v>0</v>
      </c>
      <c r="H12" s="109"/>
    </row>
    <row r="13" spans="1:9" ht="26.45" customHeight="1">
      <c r="A13" s="107">
        <v>3</v>
      </c>
      <c r="B13" s="108" t="s">
        <v>14</v>
      </c>
      <c r="C13" s="108" t="s">
        <v>17</v>
      </c>
      <c r="D13" s="234">
        <f>+'11'!G13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+'11'!G18</f>
        <v>156438419</v>
      </c>
      <c r="E18" s="215"/>
      <c r="F18" s="210"/>
      <c r="G18" s="236">
        <f t="shared" ref="G18:G23" si="0">D18+E18-F18</f>
        <v>156438419</v>
      </c>
      <c r="H18" s="116"/>
      <c r="I18" s="117">
        <f>+G18-KEB!E43</f>
        <v>0</v>
      </c>
      <c r="J18" s="118"/>
    </row>
    <row r="19" spans="1:11" ht="20.25" customHeight="1">
      <c r="A19" s="275">
        <v>2</v>
      </c>
      <c r="B19" s="305" t="s">
        <v>25</v>
      </c>
      <c r="C19" s="305" t="s">
        <v>26</v>
      </c>
      <c r="D19" s="237">
        <f>+'11'!G19</f>
        <v>4601828537</v>
      </c>
      <c r="E19" s="238"/>
      <c r="F19" s="238">
        <v>8193600</v>
      </c>
      <c r="G19" s="237">
        <f t="shared" si="0"/>
        <v>4593634937</v>
      </c>
      <c r="H19" s="119"/>
      <c r="I19" s="91">
        <f>+G19-'SHB373'!E43</f>
        <v>0</v>
      </c>
      <c r="J19" s="120"/>
    </row>
    <row r="20" spans="1:11" ht="20.25" customHeight="1">
      <c r="A20" s="275">
        <v>3</v>
      </c>
      <c r="B20" s="274" t="s">
        <v>27</v>
      </c>
      <c r="C20" s="274" t="s">
        <v>28</v>
      </c>
      <c r="D20" s="237">
        <f>+'11'!G20</f>
        <v>19126621</v>
      </c>
      <c r="E20" s="204"/>
      <c r="F20" s="205"/>
      <c r="G20" s="239">
        <f>D20+E20-F20</f>
        <v>19126621</v>
      </c>
      <c r="H20" s="121"/>
      <c r="I20" s="117">
        <f>+G20-Vietcombank!D43</f>
        <v>0</v>
      </c>
      <c r="J20" s="122"/>
      <c r="K20" s="123"/>
    </row>
    <row r="21" spans="1:11" ht="20.25" customHeight="1">
      <c r="A21" s="275">
        <v>4</v>
      </c>
      <c r="B21" s="274" t="s">
        <v>103</v>
      </c>
      <c r="C21" s="276" t="s">
        <v>105</v>
      </c>
      <c r="D21" s="237">
        <f>+'11'!G21</f>
        <v>0</v>
      </c>
      <c r="E21" s="204"/>
      <c r="F21" s="205"/>
      <c r="G21" s="239">
        <f>D21+E21-F21</f>
        <v>0</v>
      </c>
      <c r="H21" s="121"/>
      <c r="I21" s="117"/>
      <c r="J21" s="122"/>
      <c r="K21" s="123"/>
    </row>
    <row r="22" spans="1:11" ht="20.25" customHeight="1">
      <c r="A22" s="275">
        <v>5</v>
      </c>
      <c r="B22" s="274" t="s">
        <v>119</v>
      </c>
      <c r="C22" s="276" t="s">
        <v>120</v>
      </c>
      <c r="D22" s="237">
        <f>+'11'!G22</f>
        <v>26184300</v>
      </c>
      <c r="E22" s="204"/>
      <c r="F22" s="205">
        <v>3000000</v>
      </c>
      <c r="G22" s="239">
        <f t="shared" si="0"/>
        <v>23184300</v>
      </c>
      <c r="H22" s="274"/>
      <c r="I22" s="117">
        <f>+G22-'PG bank'!D29</f>
        <v>0</v>
      </c>
      <c r="J22" s="122"/>
      <c r="K22" s="123"/>
    </row>
    <row r="23" spans="1:11" ht="20.25" customHeight="1">
      <c r="A23" s="275">
        <v>6</v>
      </c>
      <c r="B23" s="274" t="s">
        <v>54</v>
      </c>
      <c r="C23" s="276" t="s">
        <v>121</v>
      </c>
      <c r="D23" s="237">
        <f>+'11'!G23</f>
        <v>13476794871</v>
      </c>
      <c r="E23" s="204"/>
      <c r="F23" s="205"/>
      <c r="G23" s="239">
        <f t="shared" si="0"/>
        <v>13476794871</v>
      </c>
      <c r="H23" s="274"/>
      <c r="I23" s="117">
        <f>+G23-Woori525!E163</f>
        <v>0</v>
      </c>
      <c r="J23" s="122"/>
      <c r="K23" s="123"/>
    </row>
    <row r="24" spans="1:11" s="91" customFormat="1" ht="20.25" customHeight="1">
      <c r="A24" s="845" t="s">
        <v>29</v>
      </c>
      <c r="B24" s="798"/>
      <c r="C24" s="846"/>
      <c r="D24" s="262">
        <f>SUM(D18:D23)</f>
        <v>18280372748</v>
      </c>
      <c r="E24" s="262">
        <f>SUM(E18:E23)</f>
        <v>0</v>
      </c>
      <c r="F24" s="262">
        <f>SUM(F18:F23)</f>
        <v>11193600</v>
      </c>
      <c r="G24" s="303">
        <f>SUM(G18:G23)</f>
        <v>18269179148</v>
      </c>
      <c r="H24" s="124">
        <f>G24/H25</f>
        <v>783412.48490566039</v>
      </c>
    </row>
    <row r="25" spans="1:11" s="91" customFormat="1" ht="19.5" customHeight="1">
      <c r="A25" s="97"/>
      <c r="B25" s="97"/>
      <c r="C25" s="97"/>
      <c r="D25" s="34"/>
      <c r="E25" s="34"/>
      <c r="F25" s="34"/>
      <c r="G25" s="34" t="s">
        <v>30</v>
      </c>
      <c r="H25" s="125">
        <f>'11'!H25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+'11'!G29</f>
        <v>0</v>
      </c>
      <c r="E29" s="306"/>
      <c r="F29" s="306"/>
      <c r="G29" s="241">
        <f t="shared" ref="G29:G39" si="1">D29+E29-F29</f>
        <v>0</v>
      </c>
      <c r="H29" s="874" t="s">
        <v>44</v>
      </c>
      <c r="I29" s="134"/>
    </row>
    <row r="30" spans="1:11" s="91" customFormat="1" ht="21" customHeight="1">
      <c r="A30" s="850"/>
      <c r="B30" s="852"/>
      <c r="C30" s="850"/>
      <c r="D30" s="242">
        <f>+'11'!G30</f>
        <v>0</v>
      </c>
      <c r="E30" s="307"/>
      <c r="F30" s="307"/>
      <c r="G30" s="228">
        <f t="shared" si="1"/>
        <v>0</v>
      </c>
      <c r="H30" s="848"/>
      <c r="I30" s="140">
        <f>+G30-KEB!E79</f>
        <v>0</v>
      </c>
      <c r="J30" s="137"/>
    </row>
    <row r="31" spans="1:11" s="91" customFormat="1" ht="21" customHeight="1">
      <c r="A31" s="868">
        <v>2</v>
      </c>
      <c r="B31" s="851" t="s">
        <v>23</v>
      </c>
      <c r="C31" s="869" t="s">
        <v>45</v>
      </c>
      <c r="D31" s="133">
        <f>+'11'!G197</f>
        <v>0</v>
      </c>
      <c r="E31" s="306"/>
      <c r="F31" s="306"/>
      <c r="G31" s="141">
        <f t="shared" si="1"/>
        <v>0</v>
      </c>
      <c r="H31" s="875" t="s">
        <v>46</v>
      </c>
      <c r="I31" s="139"/>
    </row>
    <row r="32" spans="1:11" s="91" customFormat="1" ht="21" customHeight="1">
      <c r="A32" s="850"/>
      <c r="B32" s="852"/>
      <c r="C32" s="850"/>
      <c r="D32" s="228">
        <f>+'11'!G32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+'11'!G33</f>
        <v>0</v>
      </c>
      <c r="E33" s="306"/>
      <c r="F33" s="306"/>
      <c r="G33" s="141"/>
      <c r="H33" s="847" t="s">
        <v>49</v>
      </c>
      <c r="I33" s="139"/>
    </row>
    <row r="34" spans="1:10" s="91" customFormat="1" ht="21" customHeight="1">
      <c r="A34" s="850"/>
      <c r="B34" s="852"/>
      <c r="C34" s="850"/>
      <c r="D34" s="244">
        <f>+'11'!G34</f>
        <v>2109.5100000000002</v>
      </c>
      <c r="E34" s="308"/>
      <c r="F34" s="308"/>
      <c r="G34" s="244">
        <f>D34+E34-F34</f>
        <v>2109.5100000000002</v>
      </c>
      <c r="H34" s="848"/>
      <c r="I34" s="139">
        <f>+G34-'SHB398'!E2</f>
        <v>0</v>
      </c>
    </row>
    <row r="35" spans="1:10" s="91" customFormat="1" ht="21" customHeight="1">
      <c r="A35" s="868">
        <v>4</v>
      </c>
      <c r="B35" s="851" t="s">
        <v>50</v>
      </c>
      <c r="C35" s="869" t="s">
        <v>51</v>
      </c>
      <c r="D35" s="133">
        <f>+'11'!G35</f>
        <v>0</v>
      </c>
      <c r="E35" s="306"/>
      <c r="F35" s="306"/>
      <c r="G35" s="141">
        <f t="shared" si="1"/>
        <v>0</v>
      </c>
      <c r="H35" s="870" t="s">
        <v>46</v>
      </c>
      <c r="I35" s="134"/>
    </row>
    <row r="36" spans="1:10" s="91" customFormat="1" ht="21" customHeight="1">
      <c r="A36" s="850"/>
      <c r="B36" s="852"/>
      <c r="C36" s="850"/>
      <c r="D36" s="228">
        <f>+'11'!G36</f>
        <v>3597513.4299999997</v>
      </c>
      <c r="E36" s="395"/>
      <c r="F36" s="313"/>
      <c r="G36" s="243">
        <f t="shared" si="1"/>
        <v>3597513.4299999997</v>
      </c>
      <c r="H36" s="848"/>
      <c r="I36" s="142">
        <f>+G36-'SHB988'!E6</f>
        <v>0</v>
      </c>
    </row>
    <row r="37" spans="1:10" s="91" customFormat="1" ht="21" customHeight="1">
      <c r="A37" s="849">
        <v>5</v>
      </c>
      <c r="B37" s="851" t="s">
        <v>52</v>
      </c>
      <c r="C37" s="849" t="s">
        <v>53</v>
      </c>
      <c r="D37" s="141">
        <f>+'11'!G37</f>
        <v>0</v>
      </c>
      <c r="E37" s="309"/>
      <c r="F37" s="309"/>
      <c r="G37" s="141">
        <f t="shared" si="1"/>
        <v>0</v>
      </c>
      <c r="H37" s="847" t="s">
        <v>49</v>
      </c>
      <c r="I37" s="142"/>
      <c r="J37" s="137"/>
    </row>
    <row r="38" spans="1:10" s="91" customFormat="1" ht="21" customHeight="1">
      <c r="A38" s="850"/>
      <c r="B38" s="852"/>
      <c r="C38" s="850"/>
      <c r="D38" s="228">
        <f>+'11'!G38</f>
        <v>0</v>
      </c>
      <c r="E38" s="310"/>
      <c r="F38" s="310"/>
      <c r="G38" s="228">
        <f t="shared" si="1"/>
        <v>0</v>
      </c>
      <c r="H38" s="848"/>
      <c r="I38" s="142"/>
      <c r="J38" s="117"/>
    </row>
    <row r="39" spans="1:10" s="91" customFormat="1" ht="21" customHeight="1">
      <c r="A39" s="849">
        <v>6</v>
      </c>
      <c r="B39" s="851" t="s">
        <v>54</v>
      </c>
      <c r="C39" s="849" t="s">
        <v>55</v>
      </c>
      <c r="D39" s="141">
        <f>+'11'!G39</f>
        <v>0</v>
      </c>
      <c r="E39" s="309"/>
      <c r="F39" s="309"/>
      <c r="G39" s="141">
        <f t="shared" si="1"/>
        <v>0</v>
      </c>
      <c r="H39" s="847" t="s">
        <v>49</v>
      </c>
      <c r="I39" s="142"/>
      <c r="J39" s="137"/>
    </row>
    <row r="40" spans="1:10" s="91" customFormat="1" ht="21" customHeight="1">
      <c r="A40" s="850"/>
      <c r="B40" s="852"/>
      <c r="C40" s="850"/>
      <c r="D40" s="228">
        <f>+'11'!G40</f>
        <v>15379733.889999999</v>
      </c>
      <c r="E40" s="394"/>
      <c r="F40" s="310"/>
      <c r="G40" s="228">
        <f>D40+E40-F40</f>
        <v>15379733.889999999</v>
      </c>
      <c r="H40" s="848"/>
      <c r="I40" s="142">
        <f>+G40-Woori517!E113</f>
        <v>0</v>
      </c>
    </row>
    <row r="41" spans="1:10" s="91" customFormat="1" ht="21" customHeight="1">
      <c r="A41" s="787">
        <v>7</v>
      </c>
      <c r="B41" s="789" t="s">
        <v>103</v>
      </c>
      <c r="C41" s="791" t="s">
        <v>104</v>
      </c>
      <c r="D41" s="141">
        <f>+'11'!G41</f>
        <v>0</v>
      </c>
      <c r="E41" s="309"/>
      <c r="F41" s="309"/>
      <c r="G41" s="141">
        <f>D41+E41-F41</f>
        <v>0</v>
      </c>
      <c r="H41" s="847" t="s">
        <v>49</v>
      </c>
      <c r="J41" s="137"/>
    </row>
    <row r="42" spans="1:10" s="91" customFormat="1" ht="21" customHeight="1">
      <c r="A42" s="788"/>
      <c r="B42" s="790"/>
      <c r="C42" s="792"/>
      <c r="D42" s="228">
        <f>+'11'!G42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18981498.59</v>
      </c>
      <c r="E44" s="312">
        <f t="shared" si="2"/>
        <v>0</v>
      </c>
      <c r="F44" s="312">
        <f t="shared" si="2"/>
        <v>0</v>
      </c>
      <c r="G44" s="272">
        <f t="shared" si="2"/>
        <v>18981498.59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19764911.07490566</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525"/>
      <c r="C71" s="525"/>
      <c r="D71" s="203"/>
      <c r="E71" s="203"/>
      <c r="F71" s="203"/>
      <c r="G71" s="455"/>
      <c r="H71" s="203"/>
    </row>
    <row r="72" spans="1:9" s="173" customFormat="1" ht="12.75">
      <c r="A72" s="193"/>
      <c r="B72" s="174"/>
      <c r="C72" s="174"/>
      <c r="D72" s="174"/>
      <c r="E72" s="174"/>
      <c r="F72" s="174"/>
      <c r="G72" s="174"/>
      <c r="H72" s="174"/>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179"/>
      <c r="C75" s="179"/>
      <c r="D75" s="179"/>
      <c r="E75" s="180" t="s">
        <v>87</v>
      </c>
      <c r="F75" s="179">
        <f>+SUMIF($E$71:$E$73,$E75,$F$71:$F$73)</f>
        <v>0</v>
      </c>
      <c r="G75" s="181">
        <f>+SUMIF($E$71:$E$73,$E75,$G$71:$G$73)</f>
        <v>0</v>
      </c>
      <c r="H75" s="179"/>
      <c r="I75" s="326">
        <f>G75-E44</f>
        <v>0</v>
      </c>
    </row>
    <row r="76" spans="1:9" s="173" customFormat="1" ht="12.75">
      <c r="A76" s="430" t="s">
        <v>100</v>
      </c>
      <c r="B76" s="422" t="s">
        <v>346</v>
      </c>
      <c r="C76" s="467">
        <v>44512</v>
      </c>
      <c r="D76" s="422" t="s">
        <v>474</v>
      </c>
      <c r="E76" s="422" t="s">
        <v>78</v>
      </c>
      <c r="F76" s="422"/>
      <c r="G76" s="424">
        <v>3000000</v>
      </c>
      <c r="H76" s="422" t="s">
        <v>354</v>
      </c>
    </row>
    <row r="77" spans="1:9" s="173" customFormat="1" ht="12.75">
      <c r="A77" s="431"/>
      <c r="B77" s="422" t="s">
        <v>340</v>
      </c>
      <c r="C77" s="422">
        <v>44512</v>
      </c>
      <c r="D77" s="422" t="s">
        <v>695</v>
      </c>
      <c r="E77" s="422" t="s">
        <v>78</v>
      </c>
      <c r="F77" s="422"/>
      <c r="G77" s="424">
        <v>8193600</v>
      </c>
      <c r="H77" s="432" t="s">
        <v>696</v>
      </c>
    </row>
    <row r="78" spans="1:9" s="173" customFormat="1" ht="12.75">
      <c r="A78" s="431"/>
      <c r="B78" s="422"/>
      <c r="C78" s="422"/>
      <c r="D78" s="422"/>
      <c r="E78" s="422"/>
      <c r="F78" s="422"/>
      <c r="G78" s="424"/>
      <c r="H78" s="432"/>
    </row>
    <row r="79" spans="1:9" s="173" customFormat="1" ht="12.75">
      <c r="A79" s="431"/>
      <c r="B79" s="422"/>
      <c r="C79" s="422"/>
      <c r="D79" s="422"/>
      <c r="E79" s="422"/>
      <c r="F79" s="422"/>
      <c r="G79" s="424"/>
      <c r="H79" s="432"/>
    </row>
    <row r="80" spans="1:9" s="173" customFormat="1" ht="12.75">
      <c r="A80" s="431"/>
      <c r="B80" s="422"/>
      <c r="C80" s="422"/>
      <c r="D80" s="422"/>
      <c r="E80" s="422"/>
      <c r="F80" s="422"/>
      <c r="G80" s="424"/>
      <c r="H80" s="432"/>
    </row>
    <row r="81" spans="1:9" s="173" customFormat="1" ht="12.75">
      <c r="A81" s="431"/>
      <c r="B81" s="433"/>
      <c r="C81" s="433"/>
      <c r="D81" s="433"/>
      <c r="E81" s="433"/>
      <c r="F81" s="433"/>
      <c r="G81" s="424"/>
      <c r="H81" s="434"/>
    </row>
    <row r="82" spans="1:9" s="173" customFormat="1" ht="12.75">
      <c r="A82" s="431"/>
      <c r="B82" s="433"/>
      <c r="C82" s="433"/>
      <c r="D82" s="433"/>
      <c r="E82" s="433"/>
      <c r="F82" s="433"/>
      <c r="G82" s="424"/>
      <c r="H82" s="434"/>
    </row>
    <row r="83" spans="1:9" s="173" customFormat="1" ht="12.75">
      <c r="A83" s="431"/>
      <c r="B83" s="435"/>
      <c r="C83" s="436"/>
      <c r="D83" s="435"/>
      <c r="E83" s="435"/>
      <c r="F83" s="435"/>
      <c r="G83" s="441"/>
      <c r="H83" s="437"/>
    </row>
    <row r="84" spans="1:9" s="173" customFormat="1" thickBot="1">
      <c r="A84" s="438"/>
      <c r="B84" s="439"/>
      <c r="C84" s="439"/>
      <c r="D84" s="439"/>
      <c r="E84" s="439"/>
      <c r="F84" s="439"/>
      <c r="G84" s="442"/>
      <c r="H84" s="440"/>
    </row>
    <row r="85" spans="1:9" s="173" customFormat="1" ht="12.75">
      <c r="A85" s="785" t="s">
        <v>99</v>
      </c>
      <c r="B85" s="182"/>
      <c r="C85" s="182"/>
      <c r="D85" s="182"/>
      <c r="E85" s="177" t="s">
        <v>78</v>
      </c>
      <c r="F85" s="183">
        <f>+SUMIF($E$76:$E$84,$E85,$F$76:$F$84)</f>
        <v>0</v>
      </c>
      <c r="G85" s="183">
        <f>+SUMIF($E$76:$E$84,$E85,$G$76:$G$84)</f>
        <v>11193600</v>
      </c>
      <c r="H85" s="184"/>
      <c r="I85" s="325">
        <f>G85-F24</f>
        <v>0</v>
      </c>
    </row>
    <row r="86" spans="1:9" s="173" customFormat="1" ht="15.75" customHeight="1" thickBot="1">
      <c r="A86" s="786"/>
      <c r="B86" s="185"/>
      <c r="C86" s="185"/>
      <c r="D86" s="185"/>
      <c r="E86" s="180" t="s">
        <v>87</v>
      </c>
      <c r="F86" s="186">
        <f>+SUMIF($E$76:$E$84,$E86,$F$76:$F$84)</f>
        <v>0</v>
      </c>
      <c r="G86" s="186">
        <f>+SUMIF($E$76:$E$84,$E86,$G$76:$G$84)</f>
        <v>0</v>
      </c>
      <c r="H86" s="187"/>
      <c r="I86" s="326">
        <f>G86-F44</f>
        <v>0</v>
      </c>
    </row>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sheetData>
  <mergeCells count="54">
    <mergeCell ref="A29:A30"/>
    <mergeCell ref="B29:B30"/>
    <mergeCell ref="C29:C30"/>
    <mergeCell ref="H29:H30"/>
    <mergeCell ref="A41:A42"/>
    <mergeCell ref="B41:B42"/>
    <mergeCell ref="C41:C42"/>
    <mergeCell ref="H31:H32"/>
    <mergeCell ref="H33:H34"/>
    <mergeCell ref="H39:H40"/>
    <mergeCell ref="H41:H42"/>
    <mergeCell ref="H35:H36"/>
    <mergeCell ref="B37:B38"/>
    <mergeCell ref="C37:C38"/>
    <mergeCell ref="H37:H38"/>
    <mergeCell ref="A14:C14"/>
    <mergeCell ref="G16:H16"/>
    <mergeCell ref="A24:C24"/>
    <mergeCell ref="A26:C26"/>
    <mergeCell ref="A27:A28"/>
    <mergeCell ref="B27:B28"/>
    <mergeCell ref="C27:C28"/>
    <mergeCell ref="H27:H28"/>
    <mergeCell ref="A44:C44"/>
    <mergeCell ref="A45:C45"/>
    <mergeCell ref="A31:A32"/>
    <mergeCell ref="B31:B32"/>
    <mergeCell ref="C31:C32"/>
    <mergeCell ref="A33:A34"/>
    <mergeCell ref="B33:B34"/>
    <mergeCell ref="C33:C34"/>
    <mergeCell ref="A39:A40"/>
    <mergeCell ref="B39:B40"/>
    <mergeCell ref="C39:C40"/>
    <mergeCell ref="A43:C43"/>
    <mergeCell ref="A35:A36"/>
    <mergeCell ref="B35:B36"/>
    <mergeCell ref="C35:C36"/>
    <mergeCell ref="A37:A38"/>
    <mergeCell ref="A2:H2"/>
    <mergeCell ref="D3:E3"/>
    <mergeCell ref="F6:F8"/>
    <mergeCell ref="G6:G8"/>
    <mergeCell ref="H6:H8"/>
    <mergeCell ref="G47:H47"/>
    <mergeCell ref="G64:H64"/>
    <mergeCell ref="G65:H65"/>
    <mergeCell ref="G66:H66"/>
    <mergeCell ref="A85:A86"/>
    <mergeCell ref="A51:C51"/>
    <mergeCell ref="G54:H54"/>
    <mergeCell ref="G62:H62"/>
    <mergeCell ref="G63:H63"/>
    <mergeCell ref="A74:A75"/>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14" workbookViewId="0">
      <selection activeCell="I17" sqref="I17:I45"/>
    </sheetView>
  </sheetViews>
  <sheetFormatPr defaultColWidth="11.42578125" defaultRowHeight="13.5"/>
  <cols>
    <col min="1" max="1" width="12.140625" style="92" customWidth="1"/>
    <col min="2" max="2" width="17.42578125" style="92" customWidth="1"/>
    <col min="3" max="3" width="19.7109375" style="92" customWidth="1"/>
    <col min="4" max="4" width="23.42578125" style="92" customWidth="1"/>
    <col min="5" max="7" width="17.42578125" style="92" customWidth="1"/>
    <col min="8" max="8" width="17.5703125" style="92" customWidth="1"/>
    <col min="9" max="9" width="23" style="91" bestFit="1" customWidth="1"/>
    <col min="10" max="10" width="15.28515625" style="92" bestFit="1" customWidth="1"/>
    <col min="11" max="11" width="16.85546875" style="92" bestFit="1" customWidth="1"/>
    <col min="12"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233</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'12'!F6:F8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+'12'!G11</f>
        <v>0</v>
      </c>
      <c r="E11" s="210"/>
      <c r="F11" s="210"/>
      <c r="G11" s="233">
        <f>D11+E11-F11</f>
        <v>0</v>
      </c>
      <c r="H11" s="106"/>
      <c r="I11" s="91">
        <f>G11-Cash!F32</f>
        <v>0</v>
      </c>
    </row>
    <row r="12" spans="1:9" ht="26.45" customHeight="1">
      <c r="A12" s="107">
        <v>2</v>
      </c>
      <c r="B12" s="108" t="s">
        <v>14</v>
      </c>
      <c r="C12" s="108" t="s">
        <v>16</v>
      </c>
      <c r="D12" s="234">
        <f>+'12'!G12</f>
        <v>0</v>
      </c>
      <c r="E12" s="213"/>
      <c r="F12" s="213"/>
      <c r="G12" s="234">
        <f>D12+E12-F12</f>
        <v>0</v>
      </c>
      <c r="H12" s="109"/>
    </row>
    <row r="13" spans="1:9" ht="26.45" customHeight="1">
      <c r="A13" s="107">
        <v>3</v>
      </c>
      <c r="B13" s="108" t="s">
        <v>14</v>
      </c>
      <c r="C13" s="108" t="s">
        <v>17</v>
      </c>
      <c r="D13" s="234">
        <f>+'12'!G13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99"/>
      <c r="E15" s="99"/>
      <c r="F15" s="99"/>
      <c r="G15" s="99"/>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+'12'!G18</f>
        <v>156438419</v>
      </c>
      <c r="E18" s="215"/>
      <c r="F18" s="210"/>
      <c r="G18" s="236">
        <f t="shared" ref="G18:G23" si="0">D18+E18-F18</f>
        <v>156438419</v>
      </c>
      <c r="H18" s="116"/>
      <c r="I18" s="117">
        <f>+G18-KEB!E43</f>
        <v>0</v>
      </c>
      <c r="J18" s="118"/>
    </row>
    <row r="19" spans="1:11" ht="20.25" customHeight="1">
      <c r="A19" s="275">
        <v>2</v>
      </c>
      <c r="B19" s="305" t="s">
        <v>25</v>
      </c>
      <c r="C19" s="305" t="s">
        <v>26</v>
      </c>
      <c r="D19" s="237">
        <f>+'12'!G19</f>
        <v>4593634937</v>
      </c>
      <c r="E19" s="238"/>
      <c r="F19" s="238"/>
      <c r="G19" s="237">
        <f t="shared" si="0"/>
        <v>4593634937</v>
      </c>
      <c r="H19" s="119"/>
      <c r="I19" s="91">
        <f>+G19-'SHB373'!E43</f>
        <v>0</v>
      </c>
      <c r="J19" s="120"/>
    </row>
    <row r="20" spans="1:11" ht="20.25" customHeight="1">
      <c r="A20" s="275">
        <v>3</v>
      </c>
      <c r="B20" s="274" t="s">
        <v>27</v>
      </c>
      <c r="C20" s="274" t="s">
        <v>28</v>
      </c>
      <c r="D20" s="237">
        <f>+'12'!G20</f>
        <v>19126621</v>
      </c>
      <c r="E20" s="204"/>
      <c r="F20" s="205"/>
      <c r="G20" s="239">
        <f t="shared" si="0"/>
        <v>19126621</v>
      </c>
      <c r="H20" s="121"/>
      <c r="I20" s="117">
        <f>+G20-Vietcombank!D43</f>
        <v>0</v>
      </c>
      <c r="J20" s="122"/>
      <c r="K20" s="123"/>
    </row>
    <row r="21" spans="1:11" ht="20.25" customHeight="1">
      <c r="A21" s="275">
        <v>4</v>
      </c>
      <c r="B21" s="274" t="s">
        <v>103</v>
      </c>
      <c r="C21" s="276" t="s">
        <v>105</v>
      </c>
      <c r="D21" s="237">
        <f>+'12'!G21</f>
        <v>0</v>
      </c>
      <c r="E21" s="204"/>
      <c r="F21" s="205"/>
      <c r="G21" s="239">
        <f t="shared" si="0"/>
        <v>0</v>
      </c>
      <c r="H21" s="121"/>
      <c r="I21" s="117"/>
      <c r="J21" s="122"/>
      <c r="K21" s="123"/>
    </row>
    <row r="22" spans="1:11" ht="20.25" customHeight="1">
      <c r="A22" s="275">
        <v>5</v>
      </c>
      <c r="B22" s="274" t="s">
        <v>119</v>
      </c>
      <c r="C22" s="276" t="s">
        <v>120</v>
      </c>
      <c r="D22" s="237">
        <f>+'12'!G22</f>
        <v>23184300</v>
      </c>
      <c r="E22" s="204"/>
      <c r="F22" s="205"/>
      <c r="G22" s="239">
        <f t="shared" si="0"/>
        <v>23184300</v>
      </c>
      <c r="H22" s="274"/>
      <c r="I22" s="117">
        <f>+G22-'PG bank'!D29</f>
        <v>0</v>
      </c>
      <c r="J22" s="122"/>
      <c r="K22" s="123"/>
    </row>
    <row r="23" spans="1:11" ht="20.25" customHeight="1">
      <c r="A23" s="275">
        <v>6</v>
      </c>
      <c r="B23" s="274" t="s">
        <v>54</v>
      </c>
      <c r="C23" s="276" t="s">
        <v>121</v>
      </c>
      <c r="D23" s="237">
        <f>+'12'!G23</f>
        <v>13476794871</v>
      </c>
      <c r="E23" s="204"/>
      <c r="F23" s="205"/>
      <c r="G23" s="239">
        <f t="shared" si="0"/>
        <v>13476794871</v>
      </c>
      <c r="H23" s="274"/>
      <c r="I23" s="117">
        <f>+G23-Woori525!E163</f>
        <v>0</v>
      </c>
      <c r="J23" s="122"/>
      <c r="K23" s="123"/>
    </row>
    <row r="24" spans="1:11" s="91" customFormat="1" ht="20.25" customHeight="1">
      <c r="A24" s="845" t="s">
        <v>29</v>
      </c>
      <c r="B24" s="798"/>
      <c r="C24" s="846"/>
      <c r="D24" s="262">
        <f>SUM(D18:D23)</f>
        <v>18269179148</v>
      </c>
      <c r="E24" s="262">
        <f>SUM(E18:E23)</f>
        <v>0</v>
      </c>
      <c r="F24" s="262">
        <f>SUM(F18:F23)</f>
        <v>0</v>
      </c>
      <c r="G24" s="303">
        <f>SUM(G18:G23)</f>
        <v>18269179148</v>
      </c>
      <c r="H24" s="124">
        <f>G24/H25</f>
        <v>783412.48490566039</v>
      </c>
    </row>
    <row r="25" spans="1:11" s="91" customFormat="1" ht="19.5" customHeight="1">
      <c r="A25" s="97"/>
      <c r="B25" s="97"/>
      <c r="C25" s="97"/>
      <c r="D25" s="34"/>
      <c r="E25" s="34"/>
      <c r="F25" s="34"/>
      <c r="G25" s="34" t="s">
        <v>30</v>
      </c>
      <c r="H25" s="125">
        <f>'12'!H25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+'12'!G29</f>
        <v>0</v>
      </c>
      <c r="E29" s="306"/>
      <c r="F29" s="306"/>
      <c r="G29" s="241">
        <f t="shared" ref="G29:G40" si="1">D29+E29-F29</f>
        <v>0</v>
      </c>
      <c r="H29" s="874" t="s">
        <v>44</v>
      </c>
      <c r="I29" s="134"/>
    </row>
    <row r="30" spans="1:11" s="91" customFormat="1" ht="21" customHeight="1">
      <c r="A30" s="850"/>
      <c r="B30" s="852"/>
      <c r="C30" s="850"/>
      <c r="D30" s="242">
        <f>+'12'!G30</f>
        <v>0</v>
      </c>
      <c r="E30" s="307"/>
      <c r="F30" s="307"/>
      <c r="G30" s="228">
        <f t="shared" si="1"/>
        <v>0</v>
      </c>
      <c r="H30" s="848"/>
      <c r="I30" s="140">
        <f>+G30-KEB!E79</f>
        <v>0</v>
      </c>
      <c r="J30" s="137"/>
    </row>
    <row r="31" spans="1:11" s="91" customFormat="1" ht="21" customHeight="1">
      <c r="A31" s="868">
        <v>2</v>
      </c>
      <c r="B31" s="851" t="s">
        <v>23</v>
      </c>
      <c r="C31" s="869" t="s">
        <v>45</v>
      </c>
      <c r="D31" s="133">
        <f>+'12'!G31</f>
        <v>0</v>
      </c>
      <c r="E31" s="306"/>
      <c r="F31" s="306"/>
      <c r="G31" s="141">
        <f t="shared" si="1"/>
        <v>0</v>
      </c>
      <c r="H31" s="875" t="s">
        <v>46</v>
      </c>
      <c r="I31" s="139"/>
    </row>
    <row r="32" spans="1:11" s="91" customFormat="1" ht="21" customHeight="1">
      <c r="A32" s="850"/>
      <c r="B32" s="852"/>
      <c r="C32" s="850"/>
      <c r="D32" s="228">
        <f>+'12'!G32</f>
        <v>56.490000000000009</v>
      </c>
      <c r="E32" s="307"/>
      <c r="F32" s="307"/>
      <c r="G32" s="243">
        <f t="shared" si="1"/>
        <v>56.490000000000009</v>
      </c>
      <c r="H32" s="848"/>
      <c r="I32" s="140">
        <f>+G32-KEB!E66</f>
        <v>0</v>
      </c>
      <c r="J32" s="137"/>
    </row>
    <row r="33" spans="1:11" s="91" customFormat="1" ht="21" customHeight="1">
      <c r="A33" s="849">
        <v>3</v>
      </c>
      <c r="B33" s="851" t="s">
        <v>47</v>
      </c>
      <c r="C33" s="849" t="s">
        <v>48</v>
      </c>
      <c r="D33" s="141">
        <f>+'12'!G33</f>
        <v>0</v>
      </c>
      <c r="E33" s="306"/>
      <c r="F33" s="306"/>
      <c r="G33" s="141"/>
      <c r="H33" s="847" t="s">
        <v>49</v>
      </c>
      <c r="I33" s="139"/>
    </row>
    <row r="34" spans="1:11" s="91" customFormat="1" ht="21" customHeight="1">
      <c r="A34" s="850"/>
      <c r="B34" s="852"/>
      <c r="C34" s="850"/>
      <c r="D34" s="244">
        <f>+'12'!G34</f>
        <v>2109.5100000000002</v>
      </c>
      <c r="E34" s="308"/>
      <c r="F34" s="308"/>
      <c r="G34" s="244">
        <f>D34+E34-F34</f>
        <v>2109.5100000000002</v>
      </c>
      <c r="H34" s="848"/>
      <c r="I34" s="139">
        <f>+G34-'SHB398'!E2</f>
        <v>0</v>
      </c>
    </row>
    <row r="35" spans="1:11" s="91" customFormat="1" ht="21" customHeight="1">
      <c r="A35" s="868">
        <v>4</v>
      </c>
      <c r="B35" s="851" t="s">
        <v>50</v>
      </c>
      <c r="C35" s="869" t="s">
        <v>51</v>
      </c>
      <c r="D35" s="133">
        <f>+'12'!G35</f>
        <v>0</v>
      </c>
      <c r="E35" s="306"/>
      <c r="F35" s="306"/>
      <c r="G35" s="141">
        <f t="shared" si="1"/>
        <v>0</v>
      </c>
      <c r="H35" s="870" t="s">
        <v>46</v>
      </c>
      <c r="I35" s="134"/>
    </row>
    <row r="36" spans="1:11" s="91" customFormat="1" ht="21" customHeight="1">
      <c r="A36" s="850"/>
      <c r="B36" s="852"/>
      <c r="C36" s="850"/>
      <c r="D36" s="228">
        <f>+'12'!G36</f>
        <v>3597513.4299999997</v>
      </c>
      <c r="E36" s="307"/>
      <c r="F36" s="313"/>
      <c r="G36" s="243">
        <f t="shared" si="1"/>
        <v>3597513.4299999997</v>
      </c>
      <c r="H36" s="848"/>
      <c r="I36" s="142">
        <f>+G36-'SHB988'!E6</f>
        <v>0</v>
      </c>
    </row>
    <row r="37" spans="1:11" s="91" customFormat="1" ht="21" customHeight="1">
      <c r="A37" s="849">
        <v>5</v>
      </c>
      <c r="B37" s="851" t="s">
        <v>52</v>
      </c>
      <c r="C37" s="849" t="s">
        <v>53</v>
      </c>
      <c r="D37" s="141">
        <f>+'12'!G37</f>
        <v>0</v>
      </c>
      <c r="E37" s="309"/>
      <c r="F37" s="309"/>
      <c r="G37" s="141">
        <f t="shared" si="1"/>
        <v>0</v>
      </c>
      <c r="H37" s="847" t="s">
        <v>49</v>
      </c>
      <c r="I37" s="142"/>
      <c r="J37" s="137"/>
      <c r="K37" s="206"/>
    </row>
    <row r="38" spans="1:11" s="91" customFormat="1" ht="21" customHeight="1">
      <c r="A38" s="850"/>
      <c r="B38" s="852"/>
      <c r="C38" s="850"/>
      <c r="D38" s="228">
        <f>+'12'!G38</f>
        <v>0</v>
      </c>
      <c r="E38" s="310"/>
      <c r="F38" s="310"/>
      <c r="G38" s="228">
        <f t="shared" si="1"/>
        <v>0</v>
      </c>
      <c r="H38" s="848"/>
      <c r="I38" s="142"/>
      <c r="J38" s="117"/>
    </row>
    <row r="39" spans="1:11" s="91" customFormat="1" ht="21" customHeight="1">
      <c r="A39" s="849">
        <v>6</v>
      </c>
      <c r="B39" s="851" t="s">
        <v>54</v>
      </c>
      <c r="C39" s="849" t="s">
        <v>55</v>
      </c>
      <c r="D39" s="141">
        <f>+'12'!G39</f>
        <v>0</v>
      </c>
      <c r="E39" s="309"/>
      <c r="F39" s="309"/>
      <c r="G39" s="141">
        <f t="shared" si="1"/>
        <v>0</v>
      </c>
      <c r="H39" s="847" t="s">
        <v>49</v>
      </c>
      <c r="I39" s="142"/>
      <c r="J39" s="137"/>
    </row>
    <row r="40" spans="1:11" s="91" customFormat="1" ht="21" customHeight="1">
      <c r="A40" s="850"/>
      <c r="B40" s="852"/>
      <c r="C40" s="850"/>
      <c r="D40" s="228">
        <f>+'12'!G40</f>
        <v>15379733.889999999</v>
      </c>
      <c r="E40" s="310"/>
      <c r="F40" s="310"/>
      <c r="G40" s="228">
        <f t="shared" si="1"/>
        <v>15379733.889999999</v>
      </c>
      <c r="H40" s="848"/>
      <c r="I40" s="142">
        <f>+G40-Woori517!E113</f>
        <v>0</v>
      </c>
    </row>
    <row r="41" spans="1:11" s="91" customFormat="1" ht="21" customHeight="1">
      <c r="A41" s="787">
        <v>7</v>
      </c>
      <c r="B41" s="789" t="s">
        <v>103</v>
      </c>
      <c r="C41" s="791" t="s">
        <v>104</v>
      </c>
      <c r="D41" s="141">
        <f>+'12'!G41</f>
        <v>0</v>
      </c>
      <c r="E41" s="309"/>
      <c r="F41" s="309"/>
      <c r="G41" s="141">
        <f>D41+E41-F41</f>
        <v>0</v>
      </c>
      <c r="H41" s="847" t="s">
        <v>49</v>
      </c>
      <c r="J41" s="137"/>
    </row>
    <row r="42" spans="1:11" s="91" customFormat="1" ht="21" customHeight="1">
      <c r="A42" s="788"/>
      <c r="B42" s="790"/>
      <c r="C42" s="792"/>
      <c r="D42" s="228">
        <f>+'12'!G42</f>
        <v>2085.27000000001</v>
      </c>
      <c r="E42" s="310"/>
      <c r="F42" s="310"/>
      <c r="G42" s="228">
        <f>D42+E42-F42</f>
        <v>2085.27000000001</v>
      </c>
      <c r="H42" s="848"/>
    </row>
    <row r="43" spans="1:11" s="91" customFormat="1" ht="21" customHeight="1">
      <c r="A43" s="845" t="s">
        <v>56</v>
      </c>
      <c r="B43" s="798"/>
      <c r="C43" s="846"/>
      <c r="D43" s="271">
        <f t="shared" ref="D43:G44" si="2">+D29+D31+D33+D35+D37+D39+D41</f>
        <v>0</v>
      </c>
      <c r="E43" s="311">
        <f t="shared" si="2"/>
        <v>0</v>
      </c>
      <c r="F43" s="311">
        <f t="shared" si="2"/>
        <v>0</v>
      </c>
      <c r="G43" s="271">
        <f t="shared" si="2"/>
        <v>0</v>
      </c>
      <c r="H43" s="144"/>
    </row>
    <row r="44" spans="1:11" s="91" customFormat="1" ht="21" customHeight="1">
      <c r="A44" s="845" t="s">
        <v>57</v>
      </c>
      <c r="B44" s="798"/>
      <c r="C44" s="846"/>
      <c r="D44" s="272">
        <f t="shared" si="2"/>
        <v>18981498.59</v>
      </c>
      <c r="E44" s="312">
        <f t="shared" si="2"/>
        <v>0</v>
      </c>
      <c r="F44" s="312">
        <f t="shared" si="2"/>
        <v>0</v>
      </c>
      <c r="G44" s="272">
        <f t="shared" si="2"/>
        <v>18981498.59</v>
      </c>
      <c r="H44" s="146"/>
    </row>
    <row r="45" spans="1:11" s="91" customFormat="1" ht="21" customHeight="1">
      <c r="A45" s="845" t="s">
        <v>58</v>
      </c>
      <c r="B45" s="798"/>
      <c r="C45" s="846"/>
      <c r="D45" s="145"/>
      <c r="E45" s="147"/>
      <c r="F45" s="148"/>
      <c r="G45" s="149"/>
      <c r="H45" s="146"/>
    </row>
    <row r="46" spans="1:11" s="91" customFormat="1" ht="21" customHeight="1">
      <c r="A46" s="97"/>
      <c r="B46" s="97"/>
      <c r="C46" s="97"/>
      <c r="D46" s="150"/>
      <c r="E46" s="150"/>
      <c r="F46" s="34"/>
      <c r="G46" s="74"/>
      <c r="H46" s="151" t="s">
        <v>59</v>
      </c>
      <c r="I46" s="13"/>
    </row>
    <row r="47" spans="1:11" ht="18.75" customHeight="1">
      <c r="A47" s="330" t="s">
        <v>139</v>
      </c>
      <c r="B47" s="97"/>
      <c r="C47" s="97"/>
      <c r="D47" s="98"/>
      <c r="E47" s="99"/>
      <c r="F47" s="99"/>
      <c r="G47" s="793"/>
      <c r="H47" s="793"/>
      <c r="J47" s="120"/>
    </row>
    <row r="48" spans="1:11"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19764911.07490566</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403"/>
      <c r="C71" s="454"/>
      <c r="D71" s="203"/>
      <c r="E71" s="203"/>
      <c r="F71" s="203"/>
      <c r="G71" s="463"/>
      <c r="H71" s="461"/>
    </row>
    <row r="72" spans="1:9" s="173" customFormat="1" ht="12.75">
      <c r="A72" s="193"/>
      <c r="B72" s="478"/>
      <c r="C72" s="349"/>
      <c r="D72" s="350"/>
      <c r="E72" s="350"/>
      <c r="F72" s="350"/>
      <c r="G72" s="468"/>
      <c r="H72" s="456"/>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179"/>
      <c r="C75" s="179"/>
      <c r="D75" s="179"/>
      <c r="E75" s="180" t="s">
        <v>87</v>
      </c>
      <c r="F75" s="179">
        <f>+SUMIF($E$71:$E$73,$E75,$F$71:$F$73)</f>
        <v>0</v>
      </c>
      <c r="G75" s="181">
        <f>+SUMIF($E$71:$E$73,$E75,$G$71:$G$73)</f>
        <v>0</v>
      </c>
      <c r="H75" s="179"/>
      <c r="I75" s="326">
        <f>G75-E44</f>
        <v>0</v>
      </c>
    </row>
    <row r="76" spans="1:9" s="173" customFormat="1" ht="12.75">
      <c r="A76" s="188" t="s">
        <v>100</v>
      </c>
      <c r="B76" s="203"/>
      <c r="C76" s="454"/>
      <c r="D76" s="203"/>
      <c r="E76" s="203"/>
      <c r="F76" s="203"/>
      <c r="G76" s="463"/>
      <c r="H76" s="461"/>
    </row>
    <row r="77" spans="1:9" s="173" customFormat="1" ht="12.75">
      <c r="A77" s="193"/>
      <c r="B77" s="878"/>
      <c r="C77" s="349"/>
      <c r="D77" s="350"/>
      <c r="E77" s="350"/>
      <c r="F77" s="350"/>
      <c r="G77" s="468"/>
      <c r="H77" s="456"/>
    </row>
    <row r="78" spans="1:9" s="173" customFormat="1" ht="12.75">
      <c r="A78" s="193"/>
      <c r="B78" s="843"/>
      <c r="C78" s="349"/>
      <c r="D78" s="350"/>
      <c r="E78" s="350"/>
      <c r="F78" s="350"/>
      <c r="G78" s="457"/>
      <c r="H78" s="456"/>
    </row>
    <row r="79" spans="1:9" s="173" customFormat="1" ht="12.75">
      <c r="A79" s="193"/>
      <c r="B79" s="839"/>
      <c r="C79" s="349"/>
      <c r="D79" s="350"/>
      <c r="E79" s="350"/>
      <c r="F79" s="350"/>
      <c r="G79" s="351"/>
      <c r="H79" s="456"/>
    </row>
    <row r="80" spans="1:9" s="173" customFormat="1" ht="12.75">
      <c r="A80" s="193"/>
      <c r="B80" s="174"/>
      <c r="C80" s="174"/>
      <c r="D80" s="174"/>
      <c r="E80" s="174"/>
      <c r="F80" s="174"/>
      <c r="G80" s="174"/>
      <c r="H80" s="194"/>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5">
    <mergeCell ref="A29:A30"/>
    <mergeCell ref="B29:B30"/>
    <mergeCell ref="C29:C30"/>
    <mergeCell ref="H29:H30"/>
    <mergeCell ref="A41:A42"/>
    <mergeCell ref="B41:B42"/>
    <mergeCell ref="C41:C42"/>
    <mergeCell ref="H31:H32"/>
    <mergeCell ref="H33:H34"/>
    <mergeCell ref="H39:H40"/>
    <mergeCell ref="H41:H42"/>
    <mergeCell ref="H35:H36"/>
    <mergeCell ref="B37:B38"/>
    <mergeCell ref="C37:C38"/>
    <mergeCell ref="H37:H38"/>
    <mergeCell ref="A14:C14"/>
    <mergeCell ref="G16:H16"/>
    <mergeCell ref="A24:C24"/>
    <mergeCell ref="A26:C26"/>
    <mergeCell ref="A27:A28"/>
    <mergeCell ref="B27:B28"/>
    <mergeCell ref="C27:C28"/>
    <mergeCell ref="H27:H28"/>
    <mergeCell ref="A44:C44"/>
    <mergeCell ref="A45:C45"/>
    <mergeCell ref="A31:A32"/>
    <mergeCell ref="B31:B32"/>
    <mergeCell ref="C31:C32"/>
    <mergeCell ref="A33:A34"/>
    <mergeCell ref="B33:B34"/>
    <mergeCell ref="C33:C34"/>
    <mergeCell ref="A39:A40"/>
    <mergeCell ref="B39:B40"/>
    <mergeCell ref="C39:C40"/>
    <mergeCell ref="A43:C43"/>
    <mergeCell ref="A35:A36"/>
    <mergeCell ref="B35:B36"/>
    <mergeCell ref="C35:C36"/>
    <mergeCell ref="A37:A38"/>
    <mergeCell ref="A2:H2"/>
    <mergeCell ref="D3:E3"/>
    <mergeCell ref="F6:F8"/>
    <mergeCell ref="G6:G8"/>
    <mergeCell ref="H6:H8"/>
    <mergeCell ref="G47:H47"/>
    <mergeCell ref="G64:H64"/>
    <mergeCell ref="G65:H65"/>
    <mergeCell ref="G66:H66"/>
    <mergeCell ref="A82:A83"/>
    <mergeCell ref="A51:C51"/>
    <mergeCell ref="G54:H54"/>
    <mergeCell ref="G62:H62"/>
    <mergeCell ref="G63:H63"/>
    <mergeCell ref="A74:A75"/>
    <mergeCell ref="B77:B79"/>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7"/>
  <sheetViews>
    <sheetView topLeftCell="A2" zoomScale="93" zoomScaleNormal="93" workbookViewId="0">
      <selection activeCell="I17" sqref="I17:I45"/>
    </sheetView>
  </sheetViews>
  <sheetFormatPr defaultColWidth="11.42578125" defaultRowHeight="13.5"/>
  <cols>
    <col min="1" max="1" width="10.7109375" style="92" customWidth="1"/>
    <col min="2" max="2" width="17.42578125" style="92" customWidth="1"/>
    <col min="3" max="3" width="19.7109375" style="92" customWidth="1"/>
    <col min="4" max="4" width="24.140625" style="92" customWidth="1"/>
    <col min="5" max="7" width="17.42578125" style="92" customWidth="1"/>
    <col min="8" max="8" width="22.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234</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'13'!F6:F8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+'13'!G11</f>
        <v>0</v>
      </c>
      <c r="E11" s="233"/>
      <c r="F11" s="233"/>
      <c r="G11" s="233">
        <f>D11+E11-F11</f>
        <v>0</v>
      </c>
      <c r="H11" s="106"/>
      <c r="I11" s="91">
        <f>G11-Cash!F32</f>
        <v>0</v>
      </c>
    </row>
    <row r="12" spans="1:9" ht="26.45" customHeight="1">
      <c r="A12" s="107">
        <v>2</v>
      </c>
      <c r="B12" s="108" t="s">
        <v>14</v>
      </c>
      <c r="C12" s="108" t="s">
        <v>16</v>
      </c>
      <c r="D12" s="234">
        <f>+'13'!G12</f>
        <v>0</v>
      </c>
      <c r="E12" s="234"/>
      <c r="F12" s="234"/>
      <c r="G12" s="234">
        <f>D12+E12-F12</f>
        <v>0</v>
      </c>
      <c r="H12" s="109"/>
    </row>
    <row r="13" spans="1:9" ht="26.45" customHeight="1">
      <c r="A13" s="107">
        <v>3</v>
      </c>
      <c r="B13" s="108" t="s">
        <v>14</v>
      </c>
      <c r="C13" s="108" t="s">
        <v>17</v>
      </c>
      <c r="D13" s="234">
        <f>+'13'!G13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+'13'!G18</f>
        <v>156438419</v>
      </c>
      <c r="E18" s="215"/>
      <c r="F18" s="210"/>
      <c r="G18" s="236">
        <f t="shared" ref="G18:G23" si="0">D18+E18-F18</f>
        <v>156438419</v>
      </c>
      <c r="H18" s="116"/>
      <c r="I18" s="117">
        <f>+G18-KEB!E43</f>
        <v>0</v>
      </c>
      <c r="J18" s="118"/>
    </row>
    <row r="19" spans="1:11" ht="20.25" customHeight="1">
      <c r="A19" s="275">
        <v>2</v>
      </c>
      <c r="B19" s="305" t="s">
        <v>25</v>
      </c>
      <c r="C19" s="305" t="s">
        <v>26</v>
      </c>
      <c r="D19" s="237">
        <f>+'13'!G19</f>
        <v>4593634937</v>
      </c>
      <c r="E19" s="238"/>
      <c r="F19" s="238"/>
      <c r="G19" s="237">
        <f t="shared" si="0"/>
        <v>4593634937</v>
      </c>
      <c r="H19" s="119"/>
      <c r="I19" s="91">
        <f>+G19-'SHB373'!E43</f>
        <v>0</v>
      </c>
      <c r="J19" s="120"/>
    </row>
    <row r="20" spans="1:11" ht="20.25" customHeight="1">
      <c r="A20" s="275">
        <v>3</v>
      </c>
      <c r="B20" s="274" t="s">
        <v>27</v>
      </c>
      <c r="C20" s="274" t="s">
        <v>28</v>
      </c>
      <c r="D20" s="237">
        <f>+'13'!G20</f>
        <v>19126621</v>
      </c>
      <c r="E20" s="204"/>
      <c r="F20" s="205"/>
      <c r="G20" s="239">
        <f t="shared" si="0"/>
        <v>19126621</v>
      </c>
      <c r="H20" s="121"/>
      <c r="I20" s="117">
        <f>+G20-Vietcombank!D43</f>
        <v>0</v>
      </c>
      <c r="J20" s="122"/>
      <c r="K20" s="123"/>
    </row>
    <row r="21" spans="1:11" ht="20.25" customHeight="1">
      <c r="A21" s="275">
        <v>4</v>
      </c>
      <c r="B21" s="274" t="s">
        <v>103</v>
      </c>
      <c r="C21" s="276" t="s">
        <v>105</v>
      </c>
      <c r="D21" s="237">
        <f>+'13'!G21</f>
        <v>0</v>
      </c>
      <c r="E21" s="204"/>
      <c r="F21" s="205"/>
      <c r="G21" s="239">
        <f t="shared" si="0"/>
        <v>0</v>
      </c>
      <c r="H21" s="121"/>
      <c r="I21" s="117"/>
      <c r="J21" s="122"/>
      <c r="K21" s="123"/>
    </row>
    <row r="22" spans="1:11" ht="20.25" customHeight="1">
      <c r="A22" s="275">
        <v>5</v>
      </c>
      <c r="B22" s="274" t="s">
        <v>119</v>
      </c>
      <c r="C22" s="276" t="s">
        <v>120</v>
      </c>
      <c r="D22" s="237">
        <f>+'13'!G22</f>
        <v>23184300</v>
      </c>
      <c r="E22" s="204"/>
      <c r="F22" s="205"/>
      <c r="G22" s="239">
        <f t="shared" si="0"/>
        <v>23184300</v>
      </c>
      <c r="H22" s="274"/>
      <c r="I22" s="117">
        <f>+G22-'PG bank'!D29</f>
        <v>0</v>
      </c>
      <c r="J22" s="122"/>
      <c r="K22" s="123"/>
    </row>
    <row r="23" spans="1:11" ht="20.25" customHeight="1">
      <c r="A23" s="275">
        <v>6</v>
      </c>
      <c r="B23" s="274" t="s">
        <v>54</v>
      </c>
      <c r="C23" s="276" t="s">
        <v>121</v>
      </c>
      <c r="D23" s="237">
        <f>+'13'!G23</f>
        <v>13476794871</v>
      </c>
      <c r="E23" s="204"/>
      <c r="F23" s="205"/>
      <c r="G23" s="239">
        <f t="shared" si="0"/>
        <v>13476794871</v>
      </c>
      <c r="H23" s="274"/>
      <c r="I23" s="117">
        <f>+G23-Woori525!E163</f>
        <v>0</v>
      </c>
      <c r="J23" s="122"/>
      <c r="K23" s="123"/>
    </row>
    <row r="24" spans="1:11" s="91" customFormat="1" ht="20.25" customHeight="1">
      <c r="A24" s="845" t="s">
        <v>29</v>
      </c>
      <c r="B24" s="798"/>
      <c r="C24" s="846"/>
      <c r="D24" s="262">
        <f>SUM(D18:D23)</f>
        <v>18269179148</v>
      </c>
      <c r="E24" s="262">
        <f>SUM(E18:E23)</f>
        <v>0</v>
      </c>
      <c r="F24" s="262">
        <f>SUM(F18:F23)</f>
        <v>0</v>
      </c>
      <c r="G24" s="303">
        <f>SUM(G18:G23)</f>
        <v>18269179148</v>
      </c>
      <c r="H24" s="124">
        <f>G24/H25</f>
        <v>783412.48490566039</v>
      </c>
    </row>
    <row r="25" spans="1:11" s="91" customFormat="1" ht="19.5" customHeight="1">
      <c r="A25" s="97"/>
      <c r="B25" s="97"/>
      <c r="C25" s="97"/>
      <c r="D25" s="34"/>
      <c r="E25" s="34"/>
      <c r="F25" s="34"/>
      <c r="G25" s="34" t="s">
        <v>30</v>
      </c>
      <c r="H25" s="125">
        <f>'13'!H25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+'13'!G29</f>
        <v>0</v>
      </c>
      <c r="E29" s="306"/>
      <c r="F29" s="306"/>
      <c r="G29" s="241">
        <f t="shared" ref="G29:G40" si="1">D29+E29-F29</f>
        <v>0</v>
      </c>
      <c r="H29" s="874" t="s">
        <v>44</v>
      </c>
      <c r="I29" s="134"/>
    </row>
    <row r="30" spans="1:11" s="91" customFormat="1" ht="21" customHeight="1">
      <c r="A30" s="850"/>
      <c r="B30" s="852"/>
      <c r="C30" s="850"/>
      <c r="D30" s="242">
        <f>+'13'!G30</f>
        <v>0</v>
      </c>
      <c r="E30" s="307"/>
      <c r="F30" s="307"/>
      <c r="G30" s="228">
        <f t="shared" si="1"/>
        <v>0</v>
      </c>
      <c r="H30" s="848"/>
      <c r="I30" s="140">
        <f>+G30-KEB!E79</f>
        <v>0</v>
      </c>
      <c r="J30" s="137"/>
    </row>
    <row r="31" spans="1:11" s="91" customFormat="1" ht="21" customHeight="1">
      <c r="A31" s="868">
        <v>2</v>
      </c>
      <c r="B31" s="851" t="s">
        <v>23</v>
      </c>
      <c r="C31" s="869" t="s">
        <v>45</v>
      </c>
      <c r="D31" s="133">
        <f>+'13'!G31</f>
        <v>0</v>
      </c>
      <c r="E31" s="306"/>
      <c r="F31" s="306"/>
      <c r="G31" s="141">
        <f t="shared" si="1"/>
        <v>0</v>
      </c>
      <c r="H31" s="875" t="s">
        <v>46</v>
      </c>
      <c r="I31" s="139"/>
    </row>
    <row r="32" spans="1:11" s="91" customFormat="1" ht="21" customHeight="1">
      <c r="A32" s="850"/>
      <c r="B32" s="852"/>
      <c r="C32" s="850"/>
      <c r="D32" s="228">
        <f>+'13'!G32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+'13'!G33</f>
        <v>0</v>
      </c>
      <c r="E33" s="306"/>
      <c r="F33" s="306"/>
      <c r="G33" s="141"/>
      <c r="H33" s="847" t="s">
        <v>49</v>
      </c>
      <c r="I33" s="139"/>
    </row>
    <row r="34" spans="1:10" s="91" customFormat="1" ht="21" customHeight="1">
      <c r="A34" s="850"/>
      <c r="B34" s="852"/>
      <c r="C34" s="850"/>
      <c r="D34" s="244">
        <f>+'13'!G34</f>
        <v>2109.5100000000002</v>
      </c>
      <c r="E34" s="308"/>
      <c r="F34" s="308"/>
      <c r="G34" s="244">
        <f>D34+E34-F34</f>
        <v>2109.5100000000002</v>
      </c>
      <c r="H34" s="848"/>
      <c r="I34" s="139">
        <f>+G34-'SHB398'!E2</f>
        <v>0</v>
      </c>
    </row>
    <row r="35" spans="1:10" s="91" customFormat="1" ht="21" customHeight="1">
      <c r="A35" s="868">
        <v>4</v>
      </c>
      <c r="B35" s="851" t="s">
        <v>50</v>
      </c>
      <c r="C35" s="869" t="s">
        <v>51</v>
      </c>
      <c r="D35" s="133">
        <f>+'13'!G35</f>
        <v>0</v>
      </c>
      <c r="E35" s="306"/>
      <c r="F35" s="306"/>
      <c r="G35" s="141">
        <f t="shared" si="1"/>
        <v>0</v>
      </c>
      <c r="H35" s="870" t="s">
        <v>46</v>
      </c>
      <c r="I35" s="134"/>
    </row>
    <row r="36" spans="1:10" s="91" customFormat="1" ht="21" customHeight="1">
      <c r="A36" s="850"/>
      <c r="B36" s="852"/>
      <c r="C36" s="850"/>
      <c r="D36" s="228">
        <f>+'13'!G36</f>
        <v>3597513.4299999997</v>
      </c>
      <c r="E36" s="307"/>
      <c r="F36" s="313"/>
      <c r="G36" s="243">
        <f t="shared" si="1"/>
        <v>3597513.4299999997</v>
      </c>
      <c r="H36" s="848"/>
      <c r="I36" s="142">
        <f>+G36-'SHB988'!E6</f>
        <v>0</v>
      </c>
    </row>
    <row r="37" spans="1:10" s="91" customFormat="1" ht="21" customHeight="1">
      <c r="A37" s="849">
        <v>5</v>
      </c>
      <c r="B37" s="851" t="s">
        <v>52</v>
      </c>
      <c r="C37" s="849" t="s">
        <v>53</v>
      </c>
      <c r="D37" s="141">
        <f>+'13'!G37</f>
        <v>0</v>
      </c>
      <c r="E37" s="309"/>
      <c r="F37" s="309"/>
      <c r="G37" s="141">
        <f t="shared" si="1"/>
        <v>0</v>
      </c>
      <c r="H37" s="847" t="s">
        <v>49</v>
      </c>
      <c r="I37" s="142"/>
      <c r="J37" s="137"/>
    </row>
    <row r="38" spans="1:10" s="91" customFormat="1" ht="21" customHeight="1">
      <c r="A38" s="850"/>
      <c r="B38" s="852"/>
      <c r="C38" s="850"/>
      <c r="D38" s="228">
        <f>+'13'!G38</f>
        <v>0</v>
      </c>
      <c r="E38" s="310"/>
      <c r="F38" s="310"/>
      <c r="G38" s="228">
        <f t="shared" si="1"/>
        <v>0</v>
      </c>
      <c r="H38" s="848"/>
      <c r="I38" s="142"/>
      <c r="J38" s="117"/>
    </row>
    <row r="39" spans="1:10" s="91" customFormat="1" ht="21" customHeight="1">
      <c r="A39" s="849">
        <v>6</v>
      </c>
      <c r="B39" s="851" t="s">
        <v>54</v>
      </c>
      <c r="C39" s="849" t="s">
        <v>55</v>
      </c>
      <c r="D39" s="141">
        <f>+'13'!G39</f>
        <v>0</v>
      </c>
      <c r="E39" s="309"/>
      <c r="F39" s="309"/>
      <c r="G39" s="141">
        <f t="shared" si="1"/>
        <v>0</v>
      </c>
      <c r="H39" s="847" t="s">
        <v>49</v>
      </c>
      <c r="I39" s="142"/>
      <c r="J39" s="137"/>
    </row>
    <row r="40" spans="1:10" s="91" customFormat="1" ht="21" customHeight="1">
      <c r="A40" s="850"/>
      <c r="B40" s="852"/>
      <c r="C40" s="850"/>
      <c r="D40" s="228">
        <f>+'13'!G40</f>
        <v>15379733.889999999</v>
      </c>
      <c r="E40" s="310"/>
      <c r="F40" s="310"/>
      <c r="G40" s="228">
        <f t="shared" si="1"/>
        <v>15379733.889999999</v>
      </c>
      <c r="H40" s="848"/>
      <c r="I40" s="142">
        <f>+G40-Woori517!E113</f>
        <v>0</v>
      </c>
    </row>
    <row r="41" spans="1:10" s="91" customFormat="1" ht="21" customHeight="1">
      <c r="A41" s="787">
        <v>7</v>
      </c>
      <c r="B41" s="789" t="s">
        <v>103</v>
      </c>
      <c r="C41" s="791" t="s">
        <v>104</v>
      </c>
      <c r="D41" s="141">
        <f>+'13'!G41</f>
        <v>0</v>
      </c>
      <c r="E41" s="309"/>
      <c r="F41" s="309"/>
      <c r="G41" s="141">
        <f>D41+E41-F41</f>
        <v>0</v>
      </c>
      <c r="H41" s="847" t="s">
        <v>49</v>
      </c>
      <c r="J41" s="137"/>
    </row>
    <row r="42" spans="1:10" s="91" customFormat="1" ht="21" customHeight="1">
      <c r="A42" s="788"/>
      <c r="B42" s="790"/>
      <c r="C42" s="792"/>
      <c r="D42" s="228">
        <f>+'13'!G42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18981498.59</v>
      </c>
      <c r="E44" s="312">
        <f t="shared" si="2"/>
        <v>0</v>
      </c>
      <c r="F44" s="312">
        <f t="shared" si="2"/>
        <v>0</v>
      </c>
      <c r="G44" s="272">
        <f t="shared" si="2"/>
        <v>18981498.59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19764911.07490566</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0" s="91" customFormat="1" ht="21" customHeight="1">
      <c r="A65" s="263">
        <v>5</v>
      </c>
      <c r="B65" s="324">
        <v>43579</v>
      </c>
      <c r="C65" s="323">
        <v>0</v>
      </c>
      <c r="D65" s="322">
        <v>6</v>
      </c>
      <c r="E65" s="324">
        <v>43670</v>
      </c>
      <c r="F65" s="323">
        <v>0</v>
      </c>
      <c r="G65" s="794"/>
      <c r="H65" s="795"/>
    </row>
    <row r="66" spans="1:10" s="91" customFormat="1" ht="21" customHeight="1">
      <c r="A66" s="263">
        <v>7</v>
      </c>
      <c r="B66" s="324">
        <v>43762</v>
      </c>
      <c r="C66" s="323">
        <v>0</v>
      </c>
      <c r="D66" s="322">
        <v>8</v>
      </c>
      <c r="E66" s="324">
        <v>43854</v>
      </c>
      <c r="F66" s="323">
        <v>449573.98</v>
      </c>
      <c r="G66" s="796">
        <f>SUM(C63:C66,F63:F66)</f>
        <v>449573.98</v>
      </c>
      <c r="H66" s="795"/>
    </row>
    <row r="67" spans="1:10" s="91" customFormat="1" ht="21" customHeight="1">
      <c r="A67" s="202"/>
      <c r="B67" s="92"/>
      <c r="C67" s="92"/>
      <c r="D67" s="92"/>
      <c r="E67" s="92"/>
      <c r="F67" s="92"/>
      <c r="G67" s="92"/>
      <c r="H67" s="92"/>
    </row>
    <row r="68" spans="1:10" s="172" customFormat="1" ht="21" customHeight="1">
      <c r="A68" s="171" t="s">
        <v>90</v>
      </c>
      <c r="B68" s="171"/>
      <c r="C68" s="171"/>
      <c r="D68" s="171"/>
      <c r="E68" s="171"/>
      <c r="F68" s="171"/>
      <c r="G68" s="171"/>
      <c r="H68" s="171"/>
    </row>
    <row r="69" spans="1:10" s="173" customFormat="1" thickBot="1"/>
    <row r="70" spans="1:10" s="173" customFormat="1" thickBot="1">
      <c r="A70" s="199" t="s">
        <v>91</v>
      </c>
      <c r="B70" s="200" t="s">
        <v>88</v>
      </c>
      <c r="C70" s="200" t="s">
        <v>92</v>
      </c>
      <c r="D70" s="200" t="s">
        <v>93</v>
      </c>
      <c r="E70" s="200" t="s">
        <v>94</v>
      </c>
      <c r="F70" s="200" t="s">
        <v>95</v>
      </c>
      <c r="G70" s="200" t="s">
        <v>96</v>
      </c>
      <c r="H70" s="201" t="s">
        <v>89</v>
      </c>
    </row>
    <row r="71" spans="1:10" s="173" customFormat="1" ht="12.75">
      <c r="A71" s="188" t="s">
        <v>97</v>
      </c>
      <c r="B71" s="203"/>
      <c r="C71" s="454"/>
      <c r="D71" s="203"/>
      <c r="E71" s="203"/>
      <c r="F71" s="203"/>
      <c r="G71" s="455"/>
      <c r="H71" s="461"/>
    </row>
    <row r="72" spans="1:10" s="173" customFormat="1" ht="12.75">
      <c r="A72" s="193"/>
      <c r="B72" s="350"/>
      <c r="C72" s="349"/>
      <c r="D72" s="350"/>
      <c r="E72" s="350"/>
      <c r="F72" s="350"/>
      <c r="G72" s="457"/>
      <c r="H72" s="456"/>
      <c r="J72" s="326"/>
    </row>
    <row r="73" spans="1:10" s="173" customFormat="1" thickBot="1">
      <c r="A73" s="195"/>
      <c r="B73" s="458"/>
      <c r="C73" s="459"/>
      <c r="D73" s="458"/>
      <c r="E73" s="458"/>
      <c r="F73" s="458"/>
      <c r="G73" s="458"/>
      <c r="H73" s="460"/>
    </row>
    <row r="74" spans="1:10" s="173" customFormat="1" ht="12.75">
      <c r="A74" s="785" t="s">
        <v>98</v>
      </c>
      <c r="B74" s="176"/>
      <c r="C74" s="176"/>
      <c r="D74" s="176"/>
      <c r="E74" s="177" t="s">
        <v>78</v>
      </c>
      <c r="F74" s="176">
        <f>+SUMIF($E$71:$E$73,$E74,$F$71:$F$73)</f>
        <v>0</v>
      </c>
      <c r="G74" s="178">
        <f>+SUMIF($E$71:$E$73,$E74,$G$71:$G$73)</f>
        <v>0</v>
      </c>
      <c r="H74" s="176"/>
      <c r="I74" s="325">
        <f>G74-E24</f>
        <v>0</v>
      </c>
    </row>
    <row r="75" spans="1:10" s="173" customFormat="1" ht="15.75" customHeight="1" thickBot="1">
      <c r="A75" s="786"/>
      <c r="B75" s="382"/>
      <c r="C75" s="179"/>
      <c r="D75" s="179"/>
      <c r="E75" s="180" t="s">
        <v>87</v>
      </c>
      <c r="F75" s="179">
        <f>+SUMIF($E$71:$E$73,$E75,$F$71:$F$73)</f>
        <v>0</v>
      </c>
      <c r="G75" s="181">
        <f>+SUMIF($E$71:$E$73,$E75,$G$71:$G$73)</f>
        <v>0</v>
      </c>
      <c r="H75" s="179"/>
      <c r="I75" s="326">
        <f>G75-E44</f>
        <v>0</v>
      </c>
    </row>
    <row r="76" spans="1:10" s="173" customFormat="1" ht="12.75">
      <c r="A76" s="188" t="s">
        <v>100</v>
      </c>
      <c r="B76" s="478"/>
      <c r="C76" s="454"/>
      <c r="D76" s="469"/>
      <c r="E76" s="203"/>
      <c r="F76" s="203"/>
      <c r="G76" s="463"/>
      <c r="H76" s="461"/>
    </row>
    <row r="77" spans="1:10" s="173" customFormat="1" ht="12.75">
      <c r="A77" s="342"/>
      <c r="B77" s="478"/>
      <c r="C77" s="349"/>
      <c r="D77" s="470"/>
      <c r="E77" s="464"/>
      <c r="F77" s="464"/>
      <c r="G77" s="570"/>
      <c r="H77" s="466"/>
    </row>
    <row r="78" spans="1:10" s="173" customFormat="1" ht="12.75">
      <c r="A78" s="342"/>
      <c r="B78" s="478"/>
      <c r="C78" s="471"/>
      <c r="D78" s="472"/>
      <c r="E78" s="472"/>
      <c r="F78" s="472"/>
      <c r="G78" s="473"/>
      <c r="H78" s="474"/>
    </row>
    <row r="79" spans="1:10" s="173" customFormat="1" ht="12.75">
      <c r="A79" s="193"/>
      <c r="B79" s="475"/>
      <c r="C79" s="476"/>
      <c r="D79" s="475"/>
      <c r="E79" s="475"/>
      <c r="F79" s="475"/>
      <c r="G79" s="477"/>
      <c r="H79" s="475"/>
    </row>
    <row r="80" spans="1:10" s="173" customFormat="1" thickBot="1">
      <c r="A80" s="193"/>
      <c r="B80" s="174"/>
      <c r="C80" s="174"/>
      <c r="D80" s="174"/>
      <c r="E80" s="174"/>
      <c r="F80" s="174"/>
      <c r="G80" s="409"/>
      <c r="H80" s="194"/>
    </row>
    <row r="81" spans="1:9" s="173" customFormat="1" ht="12.75">
      <c r="A81" s="785" t="s">
        <v>99</v>
      </c>
      <c r="B81" s="182"/>
      <c r="C81" s="182"/>
      <c r="D81" s="182"/>
      <c r="E81" s="177" t="s">
        <v>78</v>
      </c>
      <c r="F81" s="183">
        <f>+SUMIF($E$76:$E$80,$E81,$F$76:$F$80)</f>
        <v>0</v>
      </c>
      <c r="G81" s="183">
        <f>+SUMIF($E$76:$E$80,$E81,$G$76:$G$80)</f>
        <v>0</v>
      </c>
      <c r="H81" s="184"/>
      <c r="I81" s="325">
        <f>G81-F24</f>
        <v>0</v>
      </c>
    </row>
    <row r="82" spans="1:9" s="173" customFormat="1" ht="15.75" customHeight="1" thickBot="1">
      <c r="A82" s="786"/>
      <c r="B82" s="185"/>
      <c r="C82" s="185"/>
      <c r="D82" s="185"/>
      <c r="E82" s="180" t="s">
        <v>87</v>
      </c>
      <c r="F82" s="186">
        <f>+SUMIF($E$76:$E$80,$E82,$F$76:$F$80)</f>
        <v>0</v>
      </c>
      <c r="G82" s="186">
        <f>+SUMIF($E$76:$E$80,$E82,$G$76:$G$80)</f>
        <v>0</v>
      </c>
      <c r="H82" s="187"/>
      <c r="I82" s="326">
        <f>G82-F44</f>
        <v>0</v>
      </c>
    </row>
    <row r="83" spans="1:9" s="173" customFormat="1" ht="12.75"/>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sheetData>
  <mergeCells count="54">
    <mergeCell ref="G16:H16"/>
    <mergeCell ref="A24:C24"/>
    <mergeCell ref="A26:C26"/>
    <mergeCell ref="A27:A28"/>
    <mergeCell ref="B27:B28"/>
    <mergeCell ref="C27:C28"/>
    <mergeCell ref="H27:H28"/>
    <mergeCell ref="A14:C14"/>
    <mergeCell ref="A2:H2"/>
    <mergeCell ref="D3:E3"/>
    <mergeCell ref="F6:F8"/>
    <mergeCell ref="G6:G8"/>
    <mergeCell ref="H6:H8"/>
    <mergeCell ref="A29:A30"/>
    <mergeCell ref="B29:B30"/>
    <mergeCell ref="C29:C30"/>
    <mergeCell ref="H29:H30"/>
    <mergeCell ref="A31:A32"/>
    <mergeCell ref="B31:B32"/>
    <mergeCell ref="C31:C32"/>
    <mergeCell ref="H31:H32"/>
    <mergeCell ref="A33:A34"/>
    <mergeCell ref="B33:B34"/>
    <mergeCell ref="C33:C34"/>
    <mergeCell ref="H33:H34"/>
    <mergeCell ref="A35:A36"/>
    <mergeCell ref="B35:B36"/>
    <mergeCell ref="C35:C36"/>
    <mergeCell ref="H35:H36"/>
    <mergeCell ref="A41:A42"/>
    <mergeCell ref="B41:B42"/>
    <mergeCell ref="C41:C42"/>
    <mergeCell ref="H41:H42"/>
    <mergeCell ref="A37:A38"/>
    <mergeCell ref="B37:B38"/>
    <mergeCell ref="C37:C38"/>
    <mergeCell ref="H37:H38"/>
    <mergeCell ref="A39:A40"/>
    <mergeCell ref="B39:B40"/>
    <mergeCell ref="C39:C40"/>
    <mergeCell ref="H39:H40"/>
    <mergeCell ref="A81:A82"/>
    <mergeCell ref="A43:C43"/>
    <mergeCell ref="A44:C44"/>
    <mergeCell ref="A45:C45"/>
    <mergeCell ref="G47:H47"/>
    <mergeCell ref="A51:C51"/>
    <mergeCell ref="G54:H54"/>
    <mergeCell ref="G62:H62"/>
    <mergeCell ref="G63:H63"/>
    <mergeCell ref="A74:A75"/>
    <mergeCell ref="G66:H66"/>
    <mergeCell ref="G64:H64"/>
    <mergeCell ref="G65:H65"/>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4"/>
  <sheetViews>
    <sheetView topLeftCell="A62" workbookViewId="0">
      <selection activeCell="B84" sqref="B84:H84"/>
    </sheetView>
  </sheetViews>
  <sheetFormatPr defaultColWidth="11.42578125" defaultRowHeight="13.5"/>
  <cols>
    <col min="1" max="1" width="9.28515625" style="92" customWidth="1"/>
    <col min="2" max="2" width="17.42578125" style="92" customWidth="1"/>
    <col min="3" max="3" width="19.7109375" style="92" customWidth="1"/>
    <col min="4" max="4" width="33.5703125" style="92" customWidth="1"/>
    <col min="5" max="7" width="17.42578125" style="92" customWidth="1"/>
    <col min="8" max="8" width="22.7109375" style="92" customWidth="1"/>
    <col min="9" max="9" width="23" style="91" bestFit="1" customWidth="1"/>
    <col min="10" max="10" width="43.140625" style="92" customWidth="1"/>
    <col min="11" max="11" width="11.42578125" style="92"/>
    <col min="12" max="12" width="26.7109375" style="92" customWidth="1"/>
    <col min="13"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235</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'14'!F6:F8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+'14'!G11</f>
        <v>0</v>
      </c>
      <c r="E11" s="233"/>
      <c r="F11" s="233"/>
      <c r="G11" s="233">
        <f>D11+E11-F11</f>
        <v>0</v>
      </c>
      <c r="H11" s="106"/>
      <c r="I11" s="91">
        <f>G11-Cash!F32</f>
        <v>0</v>
      </c>
    </row>
    <row r="12" spans="1:9" ht="26.45" customHeight="1">
      <c r="A12" s="107">
        <v>2</v>
      </c>
      <c r="B12" s="108" t="s">
        <v>14</v>
      </c>
      <c r="C12" s="108" t="s">
        <v>16</v>
      </c>
      <c r="D12" s="234">
        <f>+'14'!G12</f>
        <v>0</v>
      </c>
      <c r="E12" s="234"/>
      <c r="F12" s="234"/>
      <c r="G12" s="234">
        <f>D12+E12-F12</f>
        <v>0</v>
      </c>
      <c r="H12" s="109"/>
    </row>
    <row r="13" spans="1:9" ht="26.45" customHeight="1">
      <c r="A13" s="107">
        <v>3</v>
      </c>
      <c r="B13" s="108" t="s">
        <v>14</v>
      </c>
      <c r="C13" s="108" t="s">
        <v>17</v>
      </c>
      <c r="D13" s="234">
        <f>+'14'!G13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58">
        <f>+'14'!G18</f>
        <v>156438419</v>
      </c>
      <c r="E18" s="215"/>
      <c r="F18" s="210"/>
      <c r="G18" s="236">
        <f t="shared" ref="G18:G23" si="0">D18+E18-F18</f>
        <v>156438419</v>
      </c>
      <c r="H18" s="116"/>
      <c r="I18" s="117">
        <f>+G18-KEB!E43</f>
        <v>0</v>
      </c>
      <c r="J18" s="118"/>
    </row>
    <row r="19" spans="1:11" ht="20.25" customHeight="1">
      <c r="A19" s="275">
        <v>2</v>
      </c>
      <c r="B19" s="305" t="s">
        <v>25</v>
      </c>
      <c r="C19" s="305" t="s">
        <v>26</v>
      </c>
      <c r="D19" s="237">
        <f>+'14'!G19</f>
        <v>4593634937</v>
      </c>
      <c r="E19" s="554"/>
      <c r="F19" s="554">
        <v>150000</v>
      </c>
      <c r="G19" s="237">
        <f t="shared" si="0"/>
        <v>4593484937</v>
      </c>
      <c r="H19" s="119"/>
      <c r="I19" s="91">
        <f>+G19-'SHB373'!E42</f>
        <v>0</v>
      </c>
      <c r="J19" s="120"/>
    </row>
    <row r="20" spans="1:11" ht="20.25" customHeight="1">
      <c r="A20" s="275">
        <v>3</v>
      </c>
      <c r="B20" s="274" t="s">
        <v>27</v>
      </c>
      <c r="C20" s="274" t="s">
        <v>28</v>
      </c>
      <c r="D20" s="259">
        <f>+'14'!G20</f>
        <v>19126621</v>
      </c>
      <c r="E20" s="555"/>
      <c r="F20" s="262"/>
      <c r="G20" s="239">
        <f t="shared" si="0"/>
        <v>19126621</v>
      </c>
      <c r="H20" s="121"/>
      <c r="I20" s="117">
        <f>+G20-Vietcombank!D43</f>
        <v>0</v>
      </c>
      <c r="J20" s="122"/>
      <c r="K20" s="123"/>
    </row>
    <row r="21" spans="1:11" ht="20.25" customHeight="1">
      <c r="A21" s="275">
        <v>4</v>
      </c>
      <c r="B21" s="274" t="s">
        <v>103</v>
      </c>
      <c r="C21" s="276" t="s">
        <v>105</v>
      </c>
      <c r="D21" s="259">
        <f>+'14'!G21</f>
        <v>0</v>
      </c>
      <c r="E21" s="555"/>
      <c r="F21" s="262"/>
      <c r="G21" s="239">
        <f t="shared" si="0"/>
        <v>0</v>
      </c>
      <c r="H21" s="121"/>
      <c r="I21" s="117"/>
      <c r="J21" s="122"/>
      <c r="K21" s="123"/>
    </row>
    <row r="22" spans="1:11" ht="20.25" customHeight="1">
      <c r="A22" s="275">
        <v>5</v>
      </c>
      <c r="B22" s="274" t="s">
        <v>119</v>
      </c>
      <c r="C22" s="276" t="s">
        <v>120</v>
      </c>
      <c r="D22" s="259">
        <f>+'14'!G22</f>
        <v>23184300</v>
      </c>
      <c r="E22" s="555"/>
      <c r="F22" s="262">
        <v>3000000</v>
      </c>
      <c r="G22" s="239">
        <f t="shared" si="0"/>
        <v>20184300</v>
      </c>
      <c r="H22" s="274"/>
      <c r="I22" s="117">
        <f>+G22-'PG bank'!D33</f>
        <v>0</v>
      </c>
      <c r="J22" s="122"/>
      <c r="K22" s="123"/>
    </row>
    <row r="23" spans="1:11" ht="20.25" customHeight="1">
      <c r="A23" s="275">
        <v>6</v>
      </c>
      <c r="B23" s="274" t="s">
        <v>54</v>
      </c>
      <c r="C23" s="276" t="s">
        <v>121</v>
      </c>
      <c r="D23" s="259">
        <f>+'14'!G23</f>
        <v>13476794871</v>
      </c>
      <c r="E23" s="555">
        <v>15163456000</v>
      </c>
      <c r="F23" s="262">
        <v>75816404</v>
      </c>
      <c r="G23" s="239">
        <f t="shared" si="0"/>
        <v>28564434467</v>
      </c>
      <c r="H23" s="274"/>
      <c r="I23" s="117">
        <f>+G23-Woori525!E156</f>
        <v>0</v>
      </c>
      <c r="J23" s="122"/>
      <c r="K23" s="123"/>
    </row>
    <row r="24" spans="1:11" s="91" customFormat="1" ht="20.25" customHeight="1">
      <c r="A24" s="845" t="s">
        <v>29</v>
      </c>
      <c r="B24" s="798"/>
      <c r="C24" s="846"/>
      <c r="D24" s="262">
        <f>SUM(D18:D23)</f>
        <v>18269179148</v>
      </c>
      <c r="E24" s="262">
        <f>SUM(E18:E23)</f>
        <v>15163456000</v>
      </c>
      <c r="F24" s="262">
        <f>SUM(F18:F23)</f>
        <v>78966404</v>
      </c>
      <c r="G24" s="303">
        <f>SUM(G18:G23)</f>
        <v>33353668744</v>
      </c>
      <c r="H24" s="124">
        <f>G24/H25</f>
        <v>1430260.2377358491</v>
      </c>
    </row>
    <row r="25" spans="1:11" s="91" customFormat="1" ht="19.5" customHeight="1">
      <c r="A25" s="97"/>
      <c r="B25" s="97"/>
      <c r="C25" s="97"/>
      <c r="D25" s="34"/>
      <c r="E25" s="34"/>
      <c r="F25" s="34"/>
      <c r="G25" s="34" t="s">
        <v>30</v>
      </c>
      <c r="H25" s="125">
        <f>'14'!H25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+'14'!G29</f>
        <v>0</v>
      </c>
      <c r="E29" s="306"/>
      <c r="F29" s="306"/>
      <c r="G29" s="241">
        <f t="shared" ref="G29:G40" si="1">D29+E29-F29</f>
        <v>0</v>
      </c>
      <c r="H29" s="874" t="s">
        <v>44</v>
      </c>
      <c r="I29" s="134"/>
    </row>
    <row r="30" spans="1:11" s="91" customFormat="1" ht="21" customHeight="1">
      <c r="A30" s="850"/>
      <c r="B30" s="852"/>
      <c r="C30" s="850"/>
      <c r="D30" s="242">
        <f>+'14'!G30</f>
        <v>0</v>
      </c>
      <c r="E30" s="307"/>
      <c r="F30" s="307"/>
      <c r="G30" s="228">
        <f t="shared" si="1"/>
        <v>0</v>
      </c>
      <c r="H30" s="848"/>
      <c r="I30" s="140">
        <f>+G30-KEB!E79</f>
        <v>0</v>
      </c>
      <c r="J30" s="137"/>
    </row>
    <row r="31" spans="1:11" s="91" customFormat="1" ht="21" customHeight="1">
      <c r="A31" s="868">
        <v>2</v>
      </c>
      <c r="B31" s="851" t="s">
        <v>23</v>
      </c>
      <c r="C31" s="869" t="s">
        <v>45</v>
      </c>
      <c r="D31" s="133">
        <f>+'14'!G31</f>
        <v>0</v>
      </c>
      <c r="E31" s="306"/>
      <c r="F31" s="306"/>
      <c r="G31" s="141">
        <f t="shared" si="1"/>
        <v>0</v>
      </c>
      <c r="H31" s="875" t="s">
        <v>46</v>
      </c>
      <c r="I31" s="139"/>
    </row>
    <row r="32" spans="1:11" s="91" customFormat="1" ht="21" customHeight="1">
      <c r="A32" s="850"/>
      <c r="B32" s="852"/>
      <c r="C32" s="850"/>
      <c r="D32" s="228">
        <f>+'14'!G32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+'14'!G33</f>
        <v>0</v>
      </c>
      <c r="E33" s="306"/>
      <c r="F33" s="306"/>
      <c r="G33" s="141"/>
      <c r="H33" s="847" t="s">
        <v>49</v>
      </c>
      <c r="I33" s="139"/>
    </row>
    <row r="34" spans="1:10" s="91" customFormat="1" ht="21" customHeight="1">
      <c r="A34" s="850"/>
      <c r="B34" s="852"/>
      <c r="C34" s="850"/>
      <c r="D34" s="244">
        <f>+'14'!G34</f>
        <v>2109.5100000000002</v>
      </c>
      <c r="E34" s="308"/>
      <c r="F34" s="308"/>
      <c r="G34" s="244">
        <f>D34+E34-F34</f>
        <v>2109.5100000000002</v>
      </c>
      <c r="H34" s="848"/>
      <c r="I34" s="139">
        <f>+G34-'SHB398'!E2</f>
        <v>0</v>
      </c>
    </row>
    <row r="35" spans="1:10" s="91" customFormat="1" ht="21" customHeight="1">
      <c r="A35" s="868">
        <v>4</v>
      </c>
      <c r="B35" s="851" t="s">
        <v>50</v>
      </c>
      <c r="C35" s="869" t="s">
        <v>51</v>
      </c>
      <c r="D35" s="133">
        <f>+'14'!G35</f>
        <v>0</v>
      </c>
      <c r="E35" s="306"/>
      <c r="F35" s="306"/>
      <c r="G35" s="141">
        <f t="shared" si="1"/>
        <v>0</v>
      </c>
      <c r="H35" s="870" t="s">
        <v>46</v>
      </c>
      <c r="I35" s="134"/>
    </row>
    <row r="36" spans="1:10" s="91" customFormat="1" ht="21" customHeight="1">
      <c r="A36" s="850"/>
      <c r="B36" s="852"/>
      <c r="C36" s="850"/>
      <c r="D36" s="228">
        <f>+'14'!G36</f>
        <v>3597513.4299999997</v>
      </c>
      <c r="E36" s="307"/>
      <c r="F36" s="313"/>
      <c r="G36" s="243">
        <f t="shared" si="1"/>
        <v>3597513.4299999997</v>
      </c>
      <c r="H36" s="848"/>
      <c r="I36" s="142">
        <f>+G36-'SHB988'!E6</f>
        <v>0</v>
      </c>
    </row>
    <row r="37" spans="1:10" s="91" customFormat="1" ht="21" customHeight="1">
      <c r="A37" s="849">
        <v>5</v>
      </c>
      <c r="B37" s="851" t="s">
        <v>52</v>
      </c>
      <c r="C37" s="849" t="s">
        <v>53</v>
      </c>
      <c r="D37" s="141">
        <f>+'14'!G37</f>
        <v>0</v>
      </c>
      <c r="E37" s="557"/>
      <c r="F37" s="557"/>
      <c r="G37" s="141">
        <f t="shared" si="1"/>
        <v>0</v>
      </c>
      <c r="H37" s="847" t="s">
        <v>49</v>
      </c>
      <c r="I37" s="142"/>
      <c r="J37" s="137"/>
    </row>
    <row r="38" spans="1:10" s="91" customFormat="1" ht="21" customHeight="1">
      <c r="A38" s="850"/>
      <c r="B38" s="852"/>
      <c r="C38" s="850"/>
      <c r="D38" s="228">
        <f>+'14'!G38</f>
        <v>0</v>
      </c>
      <c r="E38" s="560"/>
      <c r="F38" s="560"/>
      <c r="G38" s="228">
        <f t="shared" si="1"/>
        <v>0</v>
      </c>
      <c r="H38" s="848"/>
      <c r="I38" s="142"/>
      <c r="J38" s="117"/>
    </row>
    <row r="39" spans="1:10" s="91" customFormat="1" ht="21" customHeight="1">
      <c r="A39" s="849">
        <v>6</v>
      </c>
      <c r="B39" s="851" t="s">
        <v>54</v>
      </c>
      <c r="C39" s="849" t="s">
        <v>55</v>
      </c>
      <c r="D39" s="141">
        <f>+'14'!G39</f>
        <v>0</v>
      </c>
      <c r="E39" s="557"/>
      <c r="F39" s="557"/>
      <c r="G39" s="141">
        <f t="shared" si="1"/>
        <v>0</v>
      </c>
      <c r="H39" s="847" t="s">
        <v>49</v>
      </c>
      <c r="I39" s="142"/>
      <c r="J39" s="137"/>
    </row>
    <row r="40" spans="1:10" s="91" customFormat="1" ht="21" customHeight="1">
      <c r="A40" s="850"/>
      <c r="B40" s="852"/>
      <c r="C40" s="850"/>
      <c r="D40" s="228">
        <f>+'14'!G40</f>
        <v>15379733.889999999</v>
      </c>
      <c r="E40" s="560">
        <v>67900</v>
      </c>
      <c r="F40" s="560"/>
      <c r="G40" s="228">
        <f t="shared" si="1"/>
        <v>15447633.889999999</v>
      </c>
      <c r="H40" s="848"/>
      <c r="I40" s="142">
        <f>+G40-Woori517!E112</f>
        <v>0</v>
      </c>
    </row>
    <row r="41" spans="1:10" s="91" customFormat="1" ht="21" customHeight="1">
      <c r="A41" s="787">
        <v>7</v>
      </c>
      <c r="B41" s="789" t="s">
        <v>103</v>
      </c>
      <c r="C41" s="791" t="s">
        <v>104</v>
      </c>
      <c r="D41" s="141">
        <f>+'14'!G41</f>
        <v>0</v>
      </c>
      <c r="E41" s="557"/>
      <c r="F41" s="557"/>
      <c r="G41" s="141">
        <f>D41+E41-F41</f>
        <v>0</v>
      </c>
      <c r="H41" s="847" t="s">
        <v>49</v>
      </c>
      <c r="J41" s="137"/>
    </row>
    <row r="42" spans="1:10" s="91" customFormat="1" ht="21" customHeight="1">
      <c r="A42" s="788"/>
      <c r="B42" s="790"/>
      <c r="C42" s="792"/>
      <c r="D42" s="228">
        <f>+'14'!G42</f>
        <v>2085.27000000001</v>
      </c>
      <c r="E42" s="560"/>
      <c r="F42" s="56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18981498.59</v>
      </c>
      <c r="E44" s="312">
        <f t="shared" si="2"/>
        <v>67900</v>
      </c>
      <c r="F44" s="312">
        <f t="shared" si="2"/>
        <v>0</v>
      </c>
      <c r="G44" s="272">
        <f t="shared" si="2"/>
        <v>19049398.59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20479658.827735849</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706" t="s">
        <v>88</v>
      </c>
      <c r="C70" s="200" t="s">
        <v>92</v>
      </c>
      <c r="D70" s="200" t="s">
        <v>93</v>
      </c>
      <c r="E70" s="200" t="s">
        <v>94</v>
      </c>
      <c r="F70" s="200" t="s">
        <v>95</v>
      </c>
      <c r="G70" s="200" t="s">
        <v>96</v>
      </c>
      <c r="H70" s="201" t="s">
        <v>89</v>
      </c>
    </row>
    <row r="71" spans="1:9" s="173" customFormat="1" ht="12.75">
      <c r="A71" s="188" t="s">
        <v>97</v>
      </c>
      <c r="B71" s="684" t="s">
        <v>344</v>
      </c>
      <c r="C71" s="454">
        <v>44515</v>
      </c>
      <c r="D71" s="203" t="s">
        <v>412</v>
      </c>
      <c r="E71" s="203" t="s">
        <v>78</v>
      </c>
      <c r="F71" s="203"/>
      <c r="G71" s="571">
        <v>15163456000</v>
      </c>
      <c r="H71" s="456" t="s">
        <v>322</v>
      </c>
    </row>
    <row r="72" spans="1:9" s="173" customFormat="1" ht="12.75">
      <c r="A72" s="509"/>
      <c r="B72" s="684" t="s">
        <v>343</v>
      </c>
      <c r="C72" s="399">
        <v>44515</v>
      </c>
      <c r="D72" s="464" t="s">
        <v>412</v>
      </c>
      <c r="E72" s="464" t="s">
        <v>87</v>
      </c>
      <c r="F72" s="464"/>
      <c r="G72" s="487">
        <v>67900</v>
      </c>
      <c r="H72" s="484" t="s">
        <v>709</v>
      </c>
    </row>
    <row r="73" spans="1:9" s="173" customFormat="1" ht="12.75">
      <c r="A73" s="509"/>
      <c r="B73" s="684"/>
      <c r="C73" s="399"/>
      <c r="D73" s="464"/>
      <c r="E73" s="464"/>
      <c r="F73" s="464"/>
      <c r="G73" s="487"/>
      <c r="H73" s="484"/>
    </row>
    <row r="74" spans="1:9" s="173" customFormat="1" ht="12.75">
      <c r="A74" s="509"/>
      <c r="B74" s="684"/>
      <c r="C74" s="399"/>
      <c r="D74" s="464"/>
      <c r="E74" s="464"/>
      <c r="F74" s="464"/>
      <c r="G74" s="487"/>
      <c r="H74" s="484"/>
    </row>
    <row r="75" spans="1:9" s="173" customFormat="1" thickBot="1">
      <c r="A75" s="195"/>
      <c r="B75" s="196"/>
      <c r="C75" s="197"/>
      <c r="D75" s="196"/>
      <c r="E75" s="196"/>
      <c r="F75" s="196"/>
      <c r="G75" s="196"/>
      <c r="H75" s="198"/>
    </row>
    <row r="76" spans="1:9" s="173" customFormat="1" ht="12.75">
      <c r="A76" s="785" t="s">
        <v>98</v>
      </c>
      <c r="B76" s="176"/>
      <c r="C76" s="176"/>
      <c r="D76" s="176"/>
      <c r="E76" s="177" t="s">
        <v>78</v>
      </c>
      <c r="F76" s="176">
        <f>+SUMIF($E$71:$E$75,$E76,$F$71:$F$75)</f>
        <v>0</v>
      </c>
      <c r="G76" s="178">
        <f>+SUMIF($E$71:$E$75,$E76,$G$71:$G$75)</f>
        <v>15163456000</v>
      </c>
      <c r="H76" s="176"/>
      <c r="I76" s="325">
        <f>G76-E24</f>
        <v>0</v>
      </c>
    </row>
    <row r="77" spans="1:9" s="173" customFormat="1" ht="15.75" customHeight="1" thickBot="1">
      <c r="A77" s="786"/>
      <c r="B77" s="382"/>
      <c r="C77" s="179"/>
      <c r="D77" s="179"/>
      <c r="E77" s="180" t="s">
        <v>87</v>
      </c>
      <c r="F77" s="179">
        <f>+SUMIF($E$71:$E$75,$E77,$F$71:$F$75)</f>
        <v>0</v>
      </c>
      <c r="G77" s="181">
        <f>+SUMIF($E$71:$E$75,$E77,$G$71:$G$75)</f>
        <v>67900</v>
      </c>
      <c r="H77" s="179"/>
      <c r="I77" s="326">
        <f>G77-E44</f>
        <v>0</v>
      </c>
    </row>
    <row r="78" spans="1:9" s="173" customFormat="1" ht="12.75">
      <c r="A78" s="188" t="s">
        <v>100</v>
      </c>
      <c r="B78" s="842" t="s">
        <v>344</v>
      </c>
      <c r="C78" s="454">
        <v>44515</v>
      </c>
      <c r="D78" s="203" t="s">
        <v>737</v>
      </c>
      <c r="E78" s="203" t="s">
        <v>78</v>
      </c>
      <c r="F78" s="203"/>
      <c r="G78" s="463">
        <v>20469900</v>
      </c>
      <c r="H78" s="461" t="s">
        <v>743</v>
      </c>
    </row>
    <row r="79" spans="1:9" s="173" customFormat="1" ht="12.75">
      <c r="A79" s="193"/>
      <c r="B79" s="843"/>
      <c r="C79" s="399">
        <v>44515</v>
      </c>
      <c r="D79" s="350" t="s">
        <v>738</v>
      </c>
      <c r="E79" s="350" t="s">
        <v>78</v>
      </c>
      <c r="F79" s="350"/>
      <c r="G79" s="468">
        <v>5896000</v>
      </c>
      <c r="H79" s="456" t="s">
        <v>743</v>
      </c>
    </row>
    <row r="80" spans="1:9" s="173" customFormat="1" ht="12.75">
      <c r="A80" s="431"/>
      <c r="B80" s="843"/>
      <c r="C80" s="399">
        <v>44515</v>
      </c>
      <c r="D80" s="483" t="s">
        <v>739</v>
      </c>
      <c r="E80" s="350" t="s">
        <v>78</v>
      </c>
      <c r="F80" s="483"/>
      <c r="G80" s="507">
        <v>25007504</v>
      </c>
      <c r="H80" s="484" t="s">
        <v>743</v>
      </c>
    </row>
    <row r="81" spans="1:9" s="173" customFormat="1" ht="12.75">
      <c r="A81" s="431"/>
      <c r="B81" s="843"/>
      <c r="C81" s="399">
        <v>44515</v>
      </c>
      <c r="D81" s="483" t="s">
        <v>740</v>
      </c>
      <c r="E81" s="350" t="s">
        <v>78</v>
      </c>
      <c r="F81" s="483"/>
      <c r="G81" s="507">
        <v>3720000</v>
      </c>
      <c r="H81" s="484" t="s">
        <v>743</v>
      </c>
    </row>
    <row r="82" spans="1:9" s="173" customFormat="1" ht="12.75">
      <c r="A82" s="431"/>
      <c r="B82" s="843"/>
      <c r="C82" s="399">
        <v>44515</v>
      </c>
      <c r="D82" s="483" t="s">
        <v>741</v>
      </c>
      <c r="E82" s="350" t="s">
        <v>78</v>
      </c>
      <c r="F82" s="483"/>
      <c r="G82" s="507">
        <v>18323000</v>
      </c>
      <c r="H82" s="484" t="s">
        <v>743</v>
      </c>
    </row>
    <row r="83" spans="1:9" s="173" customFormat="1" ht="12.75">
      <c r="A83" s="431"/>
      <c r="B83" s="841"/>
      <c r="C83" s="399">
        <v>44515</v>
      </c>
      <c r="D83" s="483" t="s">
        <v>742</v>
      </c>
      <c r="E83" s="350" t="s">
        <v>78</v>
      </c>
      <c r="F83" s="483"/>
      <c r="G83" s="507">
        <v>2400000</v>
      </c>
      <c r="H83" s="484" t="s">
        <v>743</v>
      </c>
    </row>
    <row r="84" spans="1:9" s="173" customFormat="1" ht="12.75">
      <c r="A84" s="431"/>
      <c r="B84" s="684" t="s">
        <v>346</v>
      </c>
      <c r="C84" s="399">
        <v>44515</v>
      </c>
      <c r="D84" s="483" t="s">
        <v>736</v>
      </c>
      <c r="E84" s="350" t="s">
        <v>78</v>
      </c>
      <c r="F84" s="483"/>
      <c r="G84" s="507">
        <v>3000000</v>
      </c>
      <c r="H84" s="484" t="s">
        <v>354</v>
      </c>
    </row>
    <row r="85" spans="1:9" s="173" customFormat="1" ht="12.75">
      <c r="A85" s="431"/>
      <c r="B85" s="684" t="s">
        <v>340</v>
      </c>
      <c r="C85" s="399">
        <v>44515</v>
      </c>
      <c r="D85" s="483" t="s">
        <v>744</v>
      </c>
      <c r="E85" s="350" t="s">
        <v>78</v>
      </c>
      <c r="F85" s="483"/>
      <c r="G85" s="507">
        <v>150000</v>
      </c>
      <c r="H85" s="484" t="s">
        <v>417</v>
      </c>
    </row>
    <row r="86" spans="1:9" s="173" customFormat="1" ht="12.75">
      <c r="A86" s="431"/>
      <c r="B86" s="684"/>
      <c r="C86" s="399"/>
      <c r="D86" s="483"/>
      <c r="E86" s="350"/>
      <c r="F86" s="483"/>
      <c r="G86" s="507"/>
      <c r="H86" s="484"/>
    </row>
    <row r="87" spans="1:9" s="173" customFormat="1" ht="12.75">
      <c r="A87" s="431"/>
      <c r="B87" s="684"/>
      <c r="C87" s="399"/>
      <c r="D87" s="483"/>
      <c r="E87" s="350"/>
      <c r="F87" s="483"/>
      <c r="G87" s="507"/>
      <c r="H87" s="484"/>
    </row>
    <row r="88" spans="1:9" s="173" customFormat="1" ht="12.75">
      <c r="A88" s="431"/>
      <c r="B88" s="684"/>
      <c r="C88" s="399"/>
      <c r="D88" s="483"/>
      <c r="E88" s="350"/>
      <c r="F88" s="483"/>
      <c r="G88" s="507"/>
      <c r="H88" s="484"/>
    </row>
    <row r="89" spans="1:9" s="173" customFormat="1" ht="12.75">
      <c r="A89" s="431"/>
      <c r="B89" s="684"/>
      <c r="C89" s="467"/>
      <c r="D89" s="483"/>
      <c r="E89" s="483"/>
      <c r="F89" s="483"/>
      <c r="G89" s="507"/>
      <c r="H89" s="484"/>
    </row>
    <row r="90" spans="1:9" s="173" customFormat="1" ht="12.75">
      <c r="A90" s="431"/>
      <c r="B90" s="684"/>
      <c r="C90" s="467"/>
      <c r="D90" s="483"/>
      <c r="E90" s="483"/>
      <c r="F90" s="483"/>
      <c r="G90" s="507"/>
      <c r="H90" s="484"/>
    </row>
    <row r="91" spans="1:9" s="173" customFormat="1" ht="12.75">
      <c r="A91" s="431"/>
      <c r="B91" s="684"/>
      <c r="C91" s="467"/>
      <c r="D91" s="483"/>
      <c r="E91" s="483"/>
      <c r="F91" s="483"/>
      <c r="G91" s="507"/>
      <c r="H91" s="484"/>
    </row>
    <row r="92" spans="1:9" s="173" customFormat="1" ht="12.75">
      <c r="A92" s="431"/>
      <c r="B92" s="433"/>
      <c r="C92" s="467"/>
      <c r="D92" s="483"/>
      <c r="E92" s="483"/>
      <c r="F92" s="483"/>
      <c r="G92" s="507"/>
      <c r="H92" s="484"/>
    </row>
    <row r="93" spans="1:9" s="173" customFormat="1" ht="15">
      <c r="A93" s="193"/>
      <c r="B93" s="443"/>
      <c r="C93" s="371"/>
      <c r="D93" s="384"/>
      <c r="E93" s="372"/>
      <c r="F93" s="372"/>
      <c r="G93" s="385"/>
      <c r="H93" s="377"/>
    </row>
    <row r="94" spans="1:9" s="173" customFormat="1" thickBot="1">
      <c r="A94" s="193"/>
      <c r="B94" s="174"/>
      <c r="C94" s="174"/>
      <c r="D94" s="174"/>
      <c r="E94" s="174"/>
      <c r="F94" s="174"/>
      <c r="G94" s="174"/>
      <c r="H94" s="194"/>
    </row>
    <row r="95" spans="1:9" s="173" customFormat="1" ht="12.75">
      <c r="A95" s="785" t="s">
        <v>99</v>
      </c>
      <c r="B95" s="182"/>
      <c r="C95" s="182"/>
      <c r="D95" s="182"/>
      <c r="E95" s="177" t="s">
        <v>78</v>
      </c>
      <c r="F95" s="183">
        <f>+SUMIF($E$78:$E$94,$E95,$F$78:$F$94)</f>
        <v>0</v>
      </c>
      <c r="G95" s="183">
        <f>+SUMIF($E$78:$E$94,$E95,$G$78:$G$94)</f>
        <v>78966404</v>
      </c>
      <c r="H95" s="184"/>
      <c r="I95" s="325">
        <f>G95-F24</f>
        <v>0</v>
      </c>
    </row>
    <row r="96" spans="1:9" s="173" customFormat="1" ht="15.75" customHeight="1" thickBot="1">
      <c r="A96" s="786"/>
      <c r="B96" s="185"/>
      <c r="C96" s="185"/>
      <c r="D96" s="185"/>
      <c r="E96" s="180" t="s">
        <v>87</v>
      </c>
      <c r="F96" s="186">
        <f>+SUMIF($E$78:$E$94,$E96,$F$78:$F$94)</f>
        <v>0</v>
      </c>
      <c r="G96" s="186">
        <f>+SUMIF($E$78:$E$94,$E96,$G$78:$G$94)</f>
        <v>0</v>
      </c>
      <c r="H96" s="187"/>
      <c r="I96" s="326">
        <f>G96-F44</f>
        <v>0</v>
      </c>
    </row>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row r="284" s="173" customFormat="1" ht="12.75"/>
  </sheetData>
  <mergeCells count="55">
    <mergeCell ref="G16:H16"/>
    <mergeCell ref="A24:C24"/>
    <mergeCell ref="A26:C26"/>
    <mergeCell ref="A27:A28"/>
    <mergeCell ref="B27:B28"/>
    <mergeCell ref="C27:C28"/>
    <mergeCell ref="H27:H28"/>
    <mergeCell ref="A14:C14"/>
    <mergeCell ref="A2:H2"/>
    <mergeCell ref="D3:E3"/>
    <mergeCell ref="F6:F8"/>
    <mergeCell ref="G6:G8"/>
    <mergeCell ref="H6:H8"/>
    <mergeCell ref="A29:A30"/>
    <mergeCell ref="B29:B30"/>
    <mergeCell ref="C29:C30"/>
    <mergeCell ref="H29:H30"/>
    <mergeCell ref="A31:A32"/>
    <mergeCell ref="B31:B32"/>
    <mergeCell ref="C31:C32"/>
    <mergeCell ref="H31:H32"/>
    <mergeCell ref="A33:A34"/>
    <mergeCell ref="B33:B34"/>
    <mergeCell ref="C33:C34"/>
    <mergeCell ref="H33:H34"/>
    <mergeCell ref="A35:A36"/>
    <mergeCell ref="B35:B36"/>
    <mergeCell ref="C35:C36"/>
    <mergeCell ref="H35:H36"/>
    <mergeCell ref="A37:A38"/>
    <mergeCell ref="B37:B38"/>
    <mergeCell ref="C37:C38"/>
    <mergeCell ref="H37:H38"/>
    <mergeCell ref="A39:A40"/>
    <mergeCell ref="B39:B40"/>
    <mergeCell ref="C39:C40"/>
    <mergeCell ref="H39:H40"/>
    <mergeCell ref="G66:H66"/>
    <mergeCell ref="G64:H64"/>
    <mergeCell ref="G65:H65"/>
    <mergeCell ref="A41:A42"/>
    <mergeCell ref="B41:B42"/>
    <mergeCell ref="C41:C42"/>
    <mergeCell ref="H41:H42"/>
    <mergeCell ref="G47:H47"/>
    <mergeCell ref="A51:C51"/>
    <mergeCell ref="G54:H54"/>
    <mergeCell ref="G62:H62"/>
    <mergeCell ref="G63:H63"/>
    <mergeCell ref="A95:A96"/>
    <mergeCell ref="A43:C43"/>
    <mergeCell ref="A44:C44"/>
    <mergeCell ref="A45:C45"/>
    <mergeCell ref="A76:A77"/>
    <mergeCell ref="B78:B83"/>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1"/>
  <sheetViews>
    <sheetView topLeftCell="A22" zoomScale="95" zoomScaleNormal="95" workbookViewId="0">
      <selection activeCell="I17" sqref="I17:I45"/>
    </sheetView>
  </sheetViews>
  <sheetFormatPr defaultColWidth="11.42578125" defaultRowHeight="13.5"/>
  <cols>
    <col min="1" max="1" width="9" style="92" customWidth="1"/>
    <col min="2" max="2" width="17.42578125" style="92" customWidth="1"/>
    <col min="3" max="3" width="19.7109375" style="92" customWidth="1"/>
    <col min="4" max="7" width="17.42578125" style="92" customWidth="1"/>
    <col min="8" max="8" width="22.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236</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'15'!F6:F8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+'15'!G11</f>
        <v>0</v>
      </c>
      <c r="E11" s="233"/>
      <c r="F11" s="233"/>
      <c r="G11" s="233">
        <f>D11+E11-F11</f>
        <v>0</v>
      </c>
      <c r="H11" s="106"/>
      <c r="I11" s="91">
        <f>G11-Cash!F32</f>
        <v>0</v>
      </c>
    </row>
    <row r="12" spans="1:9" ht="26.45" customHeight="1">
      <c r="A12" s="107">
        <v>2</v>
      </c>
      <c r="B12" s="108" t="s">
        <v>14</v>
      </c>
      <c r="C12" s="108" t="s">
        <v>16</v>
      </c>
      <c r="D12" s="234">
        <f>+'15'!G12</f>
        <v>0</v>
      </c>
      <c r="E12" s="234"/>
      <c r="F12" s="234"/>
      <c r="G12" s="234">
        <f>D12+E12-F12</f>
        <v>0</v>
      </c>
      <c r="H12" s="109"/>
    </row>
    <row r="13" spans="1:9" ht="26.45" customHeight="1">
      <c r="A13" s="107">
        <v>3</v>
      </c>
      <c r="B13" s="108" t="s">
        <v>14</v>
      </c>
      <c r="C13" s="108" t="s">
        <v>17</v>
      </c>
      <c r="D13" s="234">
        <f>+'15'!G13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+'15'!G18</f>
        <v>156438419</v>
      </c>
      <c r="E18" s="215"/>
      <c r="F18" s="210"/>
      <c r="G18" s="236">
        <f t="shared" ref="G18:G23" si="0">D18+E18-F18</f>
        <v>156438419</v>
      </c>
      <c r="H18" s="116"/>
      <c r="I18" s="117">
        <f>+G18-KEB!E43</f>
        <v>0</v>
      </c>
      <c r="J18" s="118"/>
    </row>
    <row r="19" spans="1:11" ht="20.25" customHeight="1">
      <c r="A19" s="275">
        <v>2</v>
      </c>
      <c r="B19" s="305" t="s">
        <v>25</v>
      </c>
      <c r="C19" s="305" t="s">
        <v>26</v>
      </c>
      <c r="D19" s="237">
        <f>+'15'!G19</f>
        <v>4593484937</v>
      </c>
      <c r="E19" s="238">
        <v>141395200</v>
      </c>
      <c r="F19" s="238"/>
      <c r="G19" s="237">
        <f t="shared" si="0"/>
        <v>4734880137</v>
      </c>
      <c r="H19" s="119"/>
      <c r="I19" s="91">
        <f>+G19-'SHB373'!E41</f>
        <v>0</v>
      </c>
      <c r="J19" s="120"/>
    </row>
    <row r="20" spans="1:11" ht="20.25" customHeight="1">
      <c r="A20" s="275">
        <v>3</v>
      </c>
      <c r="B20" s="274" t="s">
        <v>27</v>
      </c>
      <c r="C20" s="274" t="s">
        <v>28</v>
      </c>
      <c r="D20" s="237">
        <f>+'15'!G20</f>
        <v>19126621</v>
      </c>
      <c r="E20" s="204"/>
      <c r="F20" s="205"/>
      <c r="G20" s="239">
        <f t="shared" si="0"/>
        <v>19126621</v>
      </c>
      <c r="H20" s="121"/>
      <c r="I20" s="117">
        <f>+G20-Vietcombank!D43</f>
        <v>0</v>
      </c>
      <c r="J20" s="122"/>
      <c r="K20" s="123"/>
    </row>
    <row r="21" spans="1:11" ht="20.25" customHeight="1">
      <c r="A21" s="275">
        <v>4</v>
      </c>
      <c r="B21" s="274" t="s">
        <v>103</v>
      </c>
      <c r="C21" s="276" t="s">
        <v>105</v>
      </c>
      <c r="D21" s="237">
        <f>+'15'!G21</f>
        <v>0</v>
      </c>
      <c r="E21" s="204"/>
      <c r="F21" s="205"/>
      <c r="G21" s="239">
        <f t="shared" si="0"/>
        <v>0</v>
      </c>
      <c r="H21" s="121"/>
      <c r="I21" s="117"/>
      <c r="J21" s="122"/>
      <c r="K21" s="123"/>
    </row>
    <row r="22" spans="1:11" ht="20.25" customHeight="1">
      <c r="A22" s="275">
        <v>5</v>
      </c>
      <c r="B22" s="274" t="s">
        <v>119</v>
      </c>
      <c r="C22" s="276" t="s">
        <v>120</v>
      </c>
      <c r="D22" s="237">
        <f>+'15'!G22</f>
        <v>20184300</v>
      </c>
      <c r="E22" s="204"/>
      <c r="F22" s="205"/>
      <c r="G22" s="239">
        <f t="shared" si="0"/>
        <v>20184300</v>
      </c>
      <c r="H22" s="274"/>
      <c r="I22" s="117">
        <f>+G22-'PG bank'!D33</f>
        <v>0</v>
      </c>
      <c r="J22" s="122"/>
      <c r="K22" s="123"/>
    </row>
    <row r="23" spans="1:11" ht="20.25" customHeight="1">
      <c r="A23" s="275">
        <v>6</v>
      </c>
      <c r="B23" s="274" t="s">
        <v>54</v>
      </c>
      <c r="C23" s="276" t="s">
        <v>121</v>
      </c>
      <c r="D23" s="237">
        <f>+'15'!G23</f>
        <v>28564434467</v>
      </c>
      <c r="E23" s="204"/>
      <c r="F23" s="205"/>
      <c r="G23" s="239">
        <f t="shared" si="0"/>
        <v>28564434467</v>
      </c>
      <c r="H23" s="274"/>
      <c r="I23" s="117">
        <f>+G23-Woori525!E156</f>
        <v>0</v>
      </c>
      <c r="J23" s="122"/>
      <c r="K23" s="123"/>
    </row>
    <row r="24" spans="1:11" s="91" customFormat="1" ht="20.25" customHeight="1">
      <c r="A24" s="845" t="s">
        <v>29</v>
      </c>
      <c r="B24" s="798"/>
      <c r="C24" s="846"/>
      <c r="D24" s="262">
        <f>SUM(D18:D23)</f>
        <v>33353668744</v>
      </c>
      <c r="E24" s="262">
        <f>SUM(E18:E23)</f>
        <v>141395200</v>
      </c>
      <c r="F24" s="262">
        <f>SUM(F18:F23)</f>
        <v>0</v>
      </c>
      <c r="G24" s="303">
        <f>SUM(G18:G23)</f>
        <v>33495063944</v>
      </c>
      <c r="H24" s="124">
        <f>G24/H25</f>
        <v>1436323.4967409947</v>
      </c>
    </row>
    <row r="25" spans="1:11" s="91" customFormat="1" ht="19.5" customHeight="1">
      <c r="A25" s="97"/>
      <c r="B25" s="97"/>
      <c r="C25" s="97"/>
      <c r="D25" s="34"/>
      <c r="E25" s="34"/>
      <c r="F25" s="34"/>
      <c r="G25" s="34" t="s">
        <v>30</v>
      </c>
      <c r="H25" s="125">
        <f>'15'!H25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+'15'!G29</f>
        <v>0</v>
      </c>
      <c r="E29" s="306"/>
      <c r="F29" s="306"/>
      <c r="G29" s="241">
        <f t="shared" ref="G29:G40" si="1">D29+E29-F29</f>
        <v>0</v>
      </c>
      <c r="H29" s="874" t="s">
        <v>44</v>
      </c>
      <c r="I29" s="134"/>
    </row>
    <row r="30" spans="1:11" s="91" customFormat="1" ht="21" customHeight="1">
      <c r="A30" s="850"/>
      <c r="B30" s="852"/>
      <c r="C30" s="850"/>
      <c r="D30" s="242">
        <f>+'15'!G30</f>
        <v>0</v>
      </c>
      <c r="E30" s="307"/>
      <c r="F30" s="307"/>
      <c r="G30" s="228">
        <f t="shared" si="1"/>
        <v>0</v>
      </c>
      <c r="H30" s="848"/>
      <c r="I30" s="140">
        <f>+G30-KEB!E79</f>
        <v>0</v>
      </c>
      <c r="J30" s="137"/>
    </row>
    <row r="31" spans="1:11" s="91" customFormat="1" ht="21" customHeight="1">
      <c r="A31" s="868">
        <v>2</v>
      </c>
      <c r="B31" s="851" t="s">
        <v>23</v>
      </c>
      <c r="C31" s="869" t="s">
        <v>45</v>
      </c>
      <c r="D31" s="133">
        <f>+'15'!G31</f>
        <v>0</v>
      </c>
      <c r="E31" s="306"/>
      <c r="F31" s="306"/>
      <c r="G31" s="141">
        <f t="shared" si="1"/>
        <v>0</v>
      </c>
      <c r="H31" s="875" t="s">
        <v>46</v>
      </c>
      <c r="I31" s="139"/>
    </row>
    <row r="32" spans="1:11" s="91" customFormat="1" ht="21" customHeight="1">
      <c r="A32" s="850"/>
      <c r="B32" s="852"/>
      <c r="C32" s="850"/>
      <c r="D32" s="228">
        <f>+'15'!G32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+'15'!G33</f>
        <v>0</v>
      </c>
      <c r="E33" s="306"/>
      <c r="F33" s="306"/>
      <c r="G33" s="141"/>
      <c r="H33" s="847" t="s">
        <v>49</v>
      </c>
      <c r="I33" s="139"/>
    </row>
    <row r="34" spans="1:10" s="91" customFormat="1" ht="21" customHeight="1">
      <c r="A34" s="850"/>
      <c r="B34" s="852"/>
      <c r="C34" s="850"/>
      <c r="D34" s="244">
        <f>+'15'!G34</f>
        <v>2109.5100000000002</v>
      </c>
      <c r="E34" s="308"/>
      <c r="F34" s="308"/>
      <c r="G34" s="244">
        <f>D34+E34-F34</f>
        <v>2109.5100000000002</v>
      </c>
      <c r="H34" s="848"/>
      <c r="I34" s="139">
        <f>+G34-'SHB398'!E2</f>
        <v>0</v>
      </c>
    </row>
    <row r="35" spans="1:10" s="91" customFormat="1" ht="21" customHeight="1">
      <c r="A35" s="868">
        <v>4</v>
      </c>
      <c r="B35" s="851" t="s">
        <v>50</v>
      </c>
      <c r="C35" s="869" t="s">
        <v>51</v>
      </c>
      <c r="D35" s="133">
        <f>+'15'!G35</f>
        <v>0</v>
      </c>
      <c r="E35" s="306"/>
      <c r="F35" s="306"/>
      <c r="G35" s="141">
        <f t="shared" si="1"/>
        <v>0</v>
      </c>
      <c r="H35" s="870" t="s">
        <v>46</v>
      </c>
      <c r="I35" s="134"/>
    </row>
    <row r="36" spans="1:10" s="91" customFormat="1" ht="21" customHeight="1">
      <c r="A36" s="850"/>
      <c r="B36" s="852"/>
      <c r="C36" s="850"/>
      <c r="D36" s="228">
        <f>+'15'!G36</f>
        <v>3597513.4299999997</v>
      </c>
      <c r="E36" s="307"/>
      <c r="F36" s="313"/>
      <c r="G36" s="243">
        <f t="shared" si="1"/>
        <v>3597513.4299999997</v>
      </c>
      <c r="H36" s="848"/>
      <c r="I36" s="142">
        <f>+G36-'SHB988'!E6</f>
        <v>0</v>
      </c>
    </row>
    <row r="37" spans="1:10" s="91" customFormat="1" ht="21" customHeight="1">
      <c r="A37" s="849">
        <v>5</v>
      </c>
      <c r="B37" s="851" t="s">
        <v>52</v>
      </c>
      <c r="C37" s="849" t="s">
        <v>53</v>
      </c>
      <c r="D37" s="141">
        <f>+'15'!G37</f>
        <v>0</v>
      </c>
      <c r="E37" s="309"/>
      <c r="F37" s="309"/>
      <c r="G37" s="141">
        <f t="shared" si="1"/>
        <v>0</v>
      </c>
      <c r="H37" s="847" t="s">
        <v>49</v>
      </c>
      <c r="I37" s="142"/>
      <c r="J37" s="137"/>
    </row>
    <row r="38" spans="1:10" s="91" customFormat="1" ht="21" customHeight="1">
      <c r="A38" s="850"/>
      <c r="B38" s="852"/>
      <c r="C38" s="850"/>
      <c r="D38" s="228">
        <f>+'15'!G38</f>
        <v>0</v>
      </c>
      <c r="E38" s="310"/>
      <c r="F38" s="310"/>
      <c r="G38" s="228">
        <f t="shared" si="1"/>
        <v>0</v>
      </c>
      <c r="H38" s="848"/>
      <c r="I38" s="142"/>
      <c r="J38" s="117"/>
    </row>
    <row r="39" spans="1:10" s="91" customFormat="1" ht="21" customHeight="1">
      <c r="A39" s="849">
        <v>6</v>
      </c>
      <c r="B39" s="851" t="s">
        <v>54</v>
      </c>
      <c r="C39" s="849" t="s">
        <v>55</v>
      </c>
      <c r="D39" s="141">
        <f>+'15'!G39</f>
        <v>0</v>
      </c>
      <c r="E39" s="309"/>
      <c r="F39" s="309"/>
      <c r="G39" s="141">
        <f t="shared" si="1"/>
        <v>0</v>
      </c>
      <c r="H39" s="847" t="s">
        <v>49</v>
      </c>
      <c r="I39" s="142"/>
      <c r="J39" s="137"/>
    </row>
    <row r="40" spans="1:10" s="91" customFormat="1" ht="21" customHeight="1">
      <c r="A40" s="850"/>
      <c r="B40" s="852"/>
      <c r="C40" s="850"/>
      <c r="D40" s="228">
        <f>+'15'!G40</f>
        <v>15447633.889999999</v>
      </c>
      <c r="E40" s="310"/>
      <c r="F40" s="310"/>
      <c r="G40" s="228">
        <f t="shared" si="1"/>
        <v>15447633.889999999</v>
      </c>
      <c r="H40" s="848"/>
      <c r="I40" s="142">
        <f>+G40-Woori517!E112</f>
        <v>0</v>
      </c>
    </row>
    <row r="41" spans="1:10" s="91" customFormat="1" ht="21" customHeight="1">
      <c r="A41" s="787">
        <v>7</v>
      </c>
      <c r="B41" s="789" t="s">
        <v>103</v>
      </c>
      <c r="C41" s="791" t="s">
        <v>104</v>
      </c>
      <c r="D41" s="141">
        <f>+'15'!G41</f>
        <v>0</v>
      </c>
      <c r="E41" s="309"/>
      <c r="F41" s="309"/>
      <c r="G41" s="141">
        <f>D41+E41-F41</f>
        <v>0</v>
      </c>
      <c r="H41" s="847" t="s">
        <v>49</v>
      </c>
      <c r="J41" s="137"/>
    </row>
    <row r="42" spans="1:10" s="91" customFormat="1" ht="21" customHeight="1">
      <c r="A42" s="788"/>
      <c r="B42" s="790"/>
      <c r="C42" s="792"/>
      <c r="D42" s="228">
        <f>+'15'!G42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19049398.59</v>
      </c>
      <c r="E44" s="312">
        <f t="shared" si="2"/>
        <v>0</v>
      </c>
      <c r="F44" s="312">
        <f t="shared" si="2"/>
        <v>0</v>
      </c>
      <c r="G44" s="272">
        <f t="shared" si="2"/>
        <v>19049398.59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20485722.086740993</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706" t="s">
        <v>88</v>
      </c>
      <c r="C70" s="200" t="s">
        <v>92</v>
      </c>
      <c r="D70" s="200" t="s">
        <v>93</v>
      </c>
      <c r="E70" s="200" t="s">
        <v>94</v>
      </c>
      <c r="F70" s="200" t="s">
        <v>95</v>
      </c>
      <c r="G70" s="200" t="s">
        <v>96</v>
      </c>
      <c r="H70" s="201" t="s">
        <v>89</v>
      </c>
    </row>
    <row r="71" spans="1:9" s="173" customFormat="1" ht="12.75">
      <c r="A71" s="188" t="s">
        <v>97</v>
      </c>
      <c r="B71" s="684" t="s">
        <v>340</v>
      </c>
      <c r="C71" s="454">
        <v>44516</v>
      </c>
      <c r="D71" s="203" t="s">
        <v>750</v>
      </c>
      <c r="E71" s="203" t="s">
        <v>78</v>
      </c>
      <c r="F71" s="203"/>
      <c r="G71" s="463">
        <v>141395200</v>
      </c>
      <c r="H71" s="461" t="s">
        <v>749</v>
      </c>
    </row>
    <row r="72" spans="1:9" s="173" customFormat="1" ht="12.75">
      <c r="A72" s="509"/>
      <c r="B72" s="684"/>
      <c r="C72" s="532"/>
      <c r="D72" s="517"/>
      <c r="E72" s="517"/>
      <c r="F72" s="517"/>
      <c r="G72" s="533"/>
      <c r="H72" s="534"/>
    </row>
    <row r="73" spans="1:9" s="173" customFormat="1" ht="12.75">
      <c r="A73" s="193"/>
      <c r="B73" s="684"/>
      <c r="C73" s="349"/>
      <c r="D73" s="350"/>
      <c r="E73" s="350"/>
      <c r="F73" s="517"/>
      <c r="G73" s="468"/>
      <c r="H73" s="456"/>
    </row>
    <row r="74" spans="1:9" s="173" customFormat="1" thickBot="1">
      <c r="A74" s="195"/>
      <c r="B74" s="196"/>
      <c r="C74" s="197"/>
      <c r="D74" s="196"/>
      <c r="E74" s="196"/>
      <c r="F74" s="196"/>
      <c r="G74" s="196"/>
      <c r="H74" s="198"/>
    </row>
    <row r="75" spans="1:9" s="173" customFormat="1" ht="12.75">
      <c r="A75" s="785" t="s">
        <v>98</v>
      </c>
      <c r="B75" s="176"/>
      <c r="C75" s="176"/>
      <c r="D75" s="176"/>
      <c r="E75" s="177" t="s">
        <v>78</v>
      </c>
      <c r="F75" s="176">
        <f>+SUMIF($E$71:$E$74,$E75,$F$71:$F$74)</f>
        <v>0</v>
      </c>
      <c r="G75" s="178">
        <f>+SUMIF($E$71:$E$74,$E75,$G$71:$G$74)</f>
        <v>141395200</v>
      </c>
      <c r="H75" s="176"/>
      <c r="I75" s="325">
        <f>G75-E24</f>
        <v>0</v>
      </c>
    </row>
    <row r="76" spans="1:9" s="173" customFormat="1" ht="15.75" customHeight="1" thickBot="1">
      <c r="A76" s="786"/>
      <c r="B76" s="382"/>
      <c r="C76" s="179"/>
      <c r="D76" s="179"/>
      <c r="E76" s="180" t="s">
        <v>87</v>
      </c>
      <c r="F76" s="179">
        <f>+SUMIF($E$71:$E$74,$E76,$F$71:$F$74)</f>
        <v>0</v>
      </c>
      <c r="G76" s="181">
        <f>+SUMIF($E$71:$E$74,$E76,$G$71:$G$74)</f>
        <v>0</v>
      </c>
      <c r="H76" s="179"/>
      <c r="I76" s="326">
        <f>G76-E44</f>
        <v>0</v>
      </c>
    </row>
    <row r="77" spans="1:9" s="173" customFormat="1" ht="12.75">
      <c r="A77" s="188" t="s">
        <v>100</v>
      </c>
      <c r="B77" s="433"/>
      <c r="C77" s="399"/>
      <c r="D77" s="350"/>
      <c r="E77" s="350"/>
      <c r="F77" s="350"/>
      <c r="G77" s="468"/>
      <c r="H77" s="456"/>
    </row>
    <row r="78" spans="1:9" s="173" customFormat="1" ht="12.75">
      <c r="A78" s="342"/>
      <c r="B78" s="478"/>
      <c r="C78" s="399"/>
      <c r="D78" s="464"/>
      <c r="E78" s="464"/>
      <c r="F78" s="464"/>
      <c r="G78" s="407"/>
      <c r="H78" s="466"/>
    </row>
    <row r="79" spans="1:9" s="173" customFormat="1" ht="12.75">
      <c r="A79" s="431"/>
      <c r="B79" s="478"/>
      <c r="C79" s="399"/>
      <c r="D79" s="350"/>
      <c r="E79" s="350"/>
      <c r="F79" s="350"/>
      <c r="G79" s="457"/>
      <c r="H79" s="456"/>
    </row>
    <row r="80" spans="1:9" s="173" customFormat="1" ht="12.75">
      <c r="A80" s="431"/>
      <c r="B80" s="478"/>
      <c r="C80" s="399"/>
      <c r="D80" s="350"/>
      <c r="E80" s="350"/>
      <c r="F80" s="350"/>
      <c r="G80" s="457"/>
      <c r="H80" s="456"/>
    </row>
    <row r="81" spans="1:9" s="173" customFormat="1" ht="12.75">
      <c r="A81" s="193"/>
      <c r="B81" s="478"/>
      <c r="C81" s="399"/>
      <c r="D81" s="350"/>
      <c r="E81" s="350"/>
      <c r="F81" s="350"/>
      <c r="G81" s="457"/>
      <c r="H81" s="456"/>
    </row>
    <row r="82" spans="1:9" s="173" customFormat="1" ht="12.75">
      <c r="A82" s="193"/>
      <c r="B82" s="174"/>
      <c r="C82" s="175"/>
      <c r="D82" s="174"/>
      <c r="E82" s="174"/>
      <c r="F82" s="174"/>
      <c r="G82" s="409"/>
      <c r="H82" s="194"/>
    </row>
    <row r="83" spans="1:9" s="173" customFormat="1" ht="12.75">
      <c r="A83" s="193"/>
      <c r="B83" s="174"/>
      <c r="C83" s="174"/>
      <c r="D83" s="174"/>
      <c r="E83" s="174"/>
      <c r="F83" s="174"/>
      <c r="G83" s="409"/>
      <c r="H83" s="194"/>
    </row>
    <row r="84" spans="1:9" s="173" customFormat="1" thickBot="1">
      <c r="A84" s="193"/>
      <c r="B84" s="174"/>
      <c r="C84" s="174"/>
      <c r="D84" s="174"/>
      <c r="E84" s="174"/>
      <c r="F84" s="174"/>
      <c r="G84" s="409"/>
      <c r="H84" s="194"/>
    </row>
    <row r="85" spans="1:9" s="173" customFormat="1" ht="12.75">
      <c r="A85" s="785" t="s">
        <v>99</v>
      </c>
      <c r="B85" s="182"/>
      <c r="C85" s="182"/>
      <c r="D85" s="182"/>
      <c r="E85" s="177" t="s">
        <v>78</v>
      </c>
      <c r="F85" s="183">
        <f>+SUMIF($E$77:$E$84,$E85,$F$77:$F$84)</f>
        <v>0</v>
      </c>
      <c r="G85" s="183">
        <f>+SUMIF($E$77:$E$84,$E85,$G$77:$G$84)</f>
        <v>0</v>
      </c>
      <c r="H85" s="184"/>
      <c r="I85" s="325">
        <f>G85-F24</f>
        <v>0</v>
      </c>
    </row>
    <row r="86" spans="1:9" s="173" customFormat="1" ht="15.75" customHeight="1" thickBot="1">
      <c r="A86" s="786"/>
      <c r="B86" s="185"/>
      <c r="C86" s="185"/>
      <c r="D86" s="185"/>
      <c r="E86" s="180" t="s">
        <v>87</v>
      </c>
      <c r="F86" s="186">
        <f>+SUMIF($E$77:$E$84,$E86,$F$77:$F$84)</f>
        <v>0</v>
      </c>
      <c r="G86" s="186">
        <f>+SUMIF($E$77:$E$84,$E86,$G$77:$G$84)</f>
        <v>0</v>
      </c>
      <c r="H86" s="187"/>
      <c r="I86" s="326">
        <f>G86-F44</f>
        <v>0</v>
      </c>
    </row>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sheetData>
  <mergeCells count="54">
    <mergeCell ref="G16:H16"/>
    <mergeCell ref="A24:C24"/>
    <mergeCell ref="A26:C26"/>
    <mergeCell ref="A27:A28"/>
    <mergeCell ref="B27:B28"/>
    <mergeCell ref="C27:C28"/>
    <mergeCell ref="H27:H28"/>
    <mergeCell ref="A14:C14"/>
    <mergeCell ref="A2:H2"/>
    <mergeCell ref="D3:E3"/>
    <mergeCell ref="F6:F8"/>
    <mergeCell ref="G6:G8"/>
    <mergeCell ref="H6:H8"/>
    <mergeCell ref="A29:A30"/>
    <mergeCell ref="B29:B30"/>
    <mergeCell ref="C29:C30"/>
    <mergeCell ref="H29:H30"/>
    <mergeCell ref="A31:A32"/>
    <mergeCell ref="B31:B32"/>
    <mergeCell ref="C31:C32"/>
    <mergeCell ref="H31:H32"/>
    <mergeCell ref="A33:A34"/>
    <mergeCell ref="B33:B34"/>
    <mergeCell ref="C33:C34"/>
    <mergeCell ref="H33:H34"/>
    <mergeCell ref="A35:A36"/>
    <mergeCell ref="B35:B36"/>
    <mergeCell ref="C35:C36"/>
    <mergeCell ref="H35:H36"/>
    <mergeCell ref="A41:A42"/>
    <mergeCell ref="B41:B42"/>
    <mergeCell ref="C41:C42"/>
    <mergeCell ref="H41:H42"/>
    <mergeCell ref="A37:A38"/>
    <mergeCell ref="B37:B38"/>
    <mergeCell ref="C37:C38"/>
    <mergeCell ref="H37:H38"/>
    <mergeCell ref="A39:A40"/>
    <mergeCell ref="B39:B40"/>
    <mergeCell ref="C39:C40"/>
    <mergeCell ref="H39:H40"/>
    <mergeCell ref="A85:A86"/>
    <mergeCell ref="A43:C43"/>
    <mergeCell ref="A44:C44"/>
    <mergeCell ref="A45:C45"/>
    <mergeCell ref="G47:H47"/>
    <mergeCell ref="A51:C51"/>
    <mergeCell ref="G54:H54"/>
    <mergeCell ref="G62:H62"/>
    <mergeCell ref="G63:H63"/>
    <mergeCell ref="A75:A76"/>
    <mergeCell ref="G66:H66"/>
    <mergeCell ref="G64:H64"/>
    <mergeCell ref="G65:H65"/>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3"/>
  <sheetViews>
    <sheetView topLeftCell="A62" workbookViewId="0">
      <selection activeCell="B76" sqref="B76:H76"/>
    </sheetView>
  </sheetViews>
  <sheetFormatPr defaultColWidth="11.42578125" defaultRowHeight="13.5"/>
  <cols>
    <col min="1" max="1" width="9.7109375" style="92" customWidth="1"/>
    <col min="2" max="2" width="17.42578125" style="92" customWidth="1"/>
    <col min="3" max="3" width="19.7109375" style="92" customWidth="1"/>
    <col min="4" max="7" width="17.42578125" style="92" customWidth="1"/>
    <col min="8" max="8" width="19.570312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237</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'16'!F6:F8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+'16'!G11</f>
        <v>0</v>
      </c>
      <c r="E11" s="233"/>
      <c r="F11" s="233"/>
      <c r="G11" s="233">
        <f>D11+E11-F11</f>
        <v>0</v>
      </c>
      <c r="H11" s="106"/>
      <c r="I11" s="91">
        <f>G11-Cash!F32</f>
        <v>0</v>
      </c>
    </row>
    <row r="12" spans="1:9" ht="26.45" customHeight="1">
      <c r="A12" s="107">
        <v>2</v>
      </c>
      <c r="B12" s="108" t="s">
        <v>14</v>
      </c>
      <c r="C12" s="108" t="s">
        <v>16</v>
      </c>
      <c r="D12" s="234">
        <f>+'16'!G12</f>
        <v>0</v>
      </c>
      <c r="E12" s="234"/>
      <c r="F12" s="234"/>
      <c r="G12" s="234">
        <f>D12+E12-F12</f>
        <v>0</v>
      </c>
      <c r="H12" s="109"/>
    </row>
    <row r="13" spans="1:9" ht="26.45" customHeight="1">
      <c r="A13" s="107">
        <v>3</v>
      </c>
      <c r="B13" s="108" t="s">
        <v>14</v>
      </c>
      <c r="C13" s="108" t="s">
        <v>17</v>
      </c>
      <c r="D13" s="234">
        <f>+'16'!G13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+'16'!G18</f>
        <v>156438419</v>
      </c>
      <c r="E18" s="215"/>
      <c r="F18" s="210"/>
      <c r="G18" s="236">
        <f t="shared" ref="G18:G23" si="0">D18+E18-F18</f>
        <v>156438419</v>
      </c>
      <c r="H18" s="116"/>
      <c r="I18" s="117">
        <f>+G18-KEB!E43</f>
        <v>0</v>
      </c>
      <c r="J18" s="118"/>
    </row>
    <row r="19" spans="1:11" ht="20.25" customHeight="1">
      <c r="A19" s="275">
        <v>2</v>
      </c>
      <c r="B19" s="305" t="s">
        <v>25</v>
      </c>
      <c r="C19" s="305" t="s">
        <v>26</v>
      </c>
      <c r="D19" s="237">
        <f>+'16'!G19</f>
        <v>4734880137</v>
      </c>
      <c r="E19" s="238">
        <v>35393800</v>
      </c>
      <c r="F19" s="238"/>
      <c r="G19" s="237">
        <f t="shared" si="0"/>
        <v>4770273937</v>
      </c>
      <c r="H19" s="119"/>
      <c r="I19" s="91">
        <f>+G19-'SHB373'!E40</f>
        <v>0</v>
      </c>
      <c r="J19" s="120"/>
    </row>
    <row r="20" spans="1:11" ht="20.25" customHeight="1">
      <c r="A20" s="275">
        <v>3</v>
      </c>
      <c r="B20" s="274" t="s">
        <v>27</v>
      </c>
      <c r="C20" s="274" t="s">
        <v>28</v>
      </c>
      <c r="D20" s="237">
        <f>+'16'!G20</f>
        <v>19126621</v>
      </c>
      <c r="E20" s="204"/>
      <c r="F20" s="205"/>
      <c r="G20" s="239">
        <f t="shared" si="0"/>
        <v>19126621</v>
      </c>
      <c r="H20" s="121"/>
      <c r="I20" s="117">
        <f>+G20-Vietcombank!D43</f>
        <v>0</v>
      </c>
      <c r="J20" s="122"/>
      <c r="K20" s="123"/>
    </row>
    <row r="21" spans="1:11" ht="20.25" customHeight="1">
      <c r="A21" s="275">
        <v>4</v>
      </c>
      <c r="B21" s="274" t="s">
        <v>103</v>
      </c>
      <c r="C21" s="276" t="s">
        <v>105</v>
      </c>
      <c r="D21" s="237">
        <f>+'16'!G21</f>
        <v>0</v>
      </c>
      <c r="E21" s="204"/>
      <c r="F21" s="205"/>
      <c r="G21" s="239">
        <f t="shared" si="0"/>
        <v>0</v>
      </c>
      <c r="H21" s="121"/>
      <c r="I21" s="117"/>
      <c r="J21" s="122"/>
      <c r="K21" s="123"/>
    </row>
    <row r="22" spans="1:11" ht="20.25" customHeight="1">
      <c r="A22" s="275">
        <v>5</v>
      </c>
      <c r="B22" s="274" t="s">
        <v>119</v>
      </c>
      <c r="C22" s="276" t="s">
        <v>120</v>
      </c>
      <c r="D22" s="237">
        <f>+'16'!G22</f>
        <v>20184300</v>
      </c>
      <c r="E22" s="204"/>
      <c r="F22" s="205">
        <v>2000000</v>
      </c>
      <c r="G22" s="239">
        <f t="shared" si="0"/>
        <v>18184300</v>
      </c>
      <c r="H22" s="274"/>
      <c r="I22" s="117">
        <f>+G22-'PG bank'!D36</f>
        <v>0</v>
      </c>
      <c r="J22" s="122"/>
      <c r="K22" s="123"/>
    </row>
    <row r="23" spans="1:11" ht="20.25" customHeight="1">
      <c r="A23" s="275">
        <v>6</v>
      </c>
      <c r="B23" s="274" t="s">
        <v>54</v>
      </c>
      <c r="C23" s="276" t="s">
        <v>121</v>
      </c>
      <c r="D23" s="237">
        <f>+'16'!G23</f>
        <v>28564434467</v>
      </c>
      <c r="E23" s="204"/>
      <c r="F23" s="205"/>
      <c r="G23" s="239">
        <f t="shared" si="0"/>
        <v>28564434467</v>
      </c>
      <c r="H23" s="274"/>
      <c r="I23" s="117">
        <f>+G23-Woori525!E156</f>
        <v>0</v>
      </c>
      <c r="J23" s="122"/>
      <c r="K23" s="123"/>
    </row>
    <row r="24" spans="1:11" s="91" customFormat="1" ht="20.25" customHeight="1">
      <c r="A24" s="845" t="s">
        <v>29</v>
      </c>
      <c r="B24" s="798"/>
      <c r="C24" s="846"/>
      <c r="D24" s="262">
        <f>SUM(D18:D23)</f>
        <v>33495063944</v>
      </c>
      <c r="E24" s="262">
        <f>SUM(E18:E23)</f>
        <v>35393800</v>
      </c>
      <c r="F24" s="262">
        <f>SUM(F18:F23)</f>
        <v>2000000</v>
      </c>
      <c r="G24" s="303">
        <f>SUM(G18:G23)</f>
        <v>33528457744</v>
      </c>
      <c r="H24" s="124">
        <f>G24/H25</f>
        <v>1437755.4778730704</v>
      </c>
    </row>
    <row r="25" spans="1:11" s="91" customFormat="1" ht="19.5" customHeight="1">
      <c r="A25" s="97"/>
      <c r="B25" s="97"/>
      <c r="C25" s="97"/>
      <c r="D25" s="34"/>
      <c r="E25" s="34"/>
      <c r="F25" s="34"/>
      <c r="G25" s="34" t="s">
        <v>30</v>
      </c>
      <c r="H25" s="125">
        <f>'16'!H25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+'16'!G29</f>
        <v>0</v>
      </c>
      <c r="E29" s="306"/>
      <c r="F29" s="306"/>
      <c r="G29" s="241">
        <f t="shared" ref="G29:G40" si="1">D29+E29-F29</f>
        <v>0</v>
      </c>
      <c r="H29" s="874" t="s">
        <v>44</v>
      </c>
      <c r="I29" s="134"/>
    </row>
    <row r="30" spans="1:11" s="91" customFormat="1" ht="21" customHeight="1">
      <c r="A30" s="850"/>
      <c r="B30" s="852"/>
      <c r="C30" s="850"/>
      <c r="D30" s="242">
        <f>+'16'!G30</f>
        <v>0</v>
      </c>
      <c r="E30" s="307"/>
      <c r="F30" s="307"/>
      <c r="G30" s="228">
        <f t="shared" si="1"/>
        <v>0</v>
      </c>
      <c r="H30" s="848"/>
      <c r="I30" s="140">
        <f>+G30-KEB!E79</f>
        <v>0</v>
      </c>
      <c r="J30" s="137"/>
    </row>
    <row r="31" spans="1:11" s="91" customFormat="1" ht="21" customHeight="1">
      <c r="A31" s="868">
        <v>2</v>
      </c>
      <c r="B31" s="851" t="s">
        <v>23</v>
      </c>
      <c r="C31" s="869" t="s">
        <v>45</v>
      </c>
      <c r="D31" s="133">
        <f>+'16'!G31</f>
        <v>0</v>
      </c>
      <c r="E31" s="306"/>
      <c r="F31" s="306"/>
      <c r="G31" s="141">
        <f t="shared" si="1"/>
        <v>0</v>
      </c>
      <c r="H31" s="875" t="s">
        <v>46</v>
      </c>
      <c r="I31" s="139"/>
    </row>
    <row r="32" spans="1:11" s="91" customFormat="1" ht="21" customHeight="1">
      <c r="A32" s="850"/>
      <c r="B32" s="852"/>
      <c r="C32" s="850"/>
      <c r="D32" s="228">
        <f>+'16'!G32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+'16'!G33</f>
        <v>0</v>
      </c>
      <c r="E33" s="306"/>
      <c r="F33" s="306"/>
      <c r="G33" s="141"/>
      <c r="H33" s="847" t="s">
        <v>49</v>
      </c>
      <c r="I33" s="139"/>
    </row>
    <row r="34" spans="1:10" s="91" customFormat="1" ht="21" customHeight="1">
      <c r="A34" s="850"/>
      <c r="B34" s="852"/>
      <c r="C34" s="850"/>
      <c r="D34" s="244">
        <f>+'16'!G34</f>
        <v>2109.5100000000002</v>
      </c>
      <c r="E34" s="308"/>
      <c r="F34" s="308"/>
      <c r="G34" s="244">
        <f>D34+E34-F34</f>
        <v>2109.5100000000002</v>
      </c>
      <c r="H34" s="848"/>
      <c r="I34" s="139">
        <f>+G34-'SHB398'!E2</f>
        <v>0</v>
      </c>
    </row>
    <row r="35" spans="1:10" s="91" customFormat="1" ht="21" customHeight="1">
      <c r="A35" s="868">
        <v>4</v>
      </c>
      <c r="B35" s="851" t="s">
        <v>50</v>
      </c>
      <c r="C35" s="869" t="s">
        <v>51</v>
      </c>
      <c r="D35" s="133">
        <f>+'16'!G35</f>
        <v>0</v>
      </c>
      <c r="E35" s="306"/>
      <c r="F35" s="306"/>
      <c r="G35" s="141">
        <f t="shared" si="1"/>
        <v>0</v>
      </c>
      <c r="H35" s="870" t="s">
        <v>46</v>
      </c>
      <c r="I35" s="134"/>
    </row>
    <row r="36" spans="1:10" s="91" customFormat="1" ht="21" customHeight="1">
      <c r="A36" s="850"/>
      <c r="B36" s="852"/>
      <c r="C36" s="850"/>
      <c r="D36" s="228">
        <f>+'16'!G36</f>
        <v>3597513.4299999997</v>
      </c>
      <c r="E36" s="307"/>
      <c r="F36" s="313"/>
      <c r="G36" s="243">
        <f t="shared" si="1"/>
        <v>3597513.4299999997</v>
      </c>
      <c r="H36" s="848"/>
      <c r="I36" s="142">
        <f>+G36-'SHB988'!E6</f>
        <v>0</v>
      </c>
    </row>
    <row r="37" spans="1:10" s="91" customFormat="1" ht="21" customHeight="1">
      <c r="A37" s="849">
        <v>5</v>
      </c>
      <c r="B37" s="851" t="s">
        <v>52</v>
      </c>
      <c r="C37" s="849" t="s">
        <v>53</v>
      </c>
      <c r="D37" s="141">
        <f>+'16'!G37</f>
        <v>0</v>
      </c>
      <c r="E37" s="309"/>
      <c r="F37" s="309"/>
      <c r="G37" s="141">
        <f t="shared" si="1"/>
        <v>0</v>
      </c>
      <c r="H37" s="847" t="s">
        <v>49</v>
      </c>
      <c r="I37" s="142"/>
      <c r="J37" s="137"/>
    </row>
    <row r="38" spans="1:10" s="91" customFormat="1" ht="21" customHeight="1">
      <c r="A38" s="850"/>
      <c r="B38" s="852"/>
      <c r="C38" s="850"/>
      <c r="D38" s="228">
        <f>+'16'!G38</f>
        <v>0</v>
      </c>
      <c r="E38" s="310"/>
      <c r="F38" s="310"/>
      <c r="G38" s="228">
        <f t="shared" si="1"/>
        <v>0</v>
      </c>
      <c r="H38" s="848"/>
      <c r="I38" s="142"/>
      <c r="J38" s="117"/>
    </row>
    <row r="39" spans="1:10" s="91" customFormat="1" ht="21" customHeight="1">
      <c r="A39" s="849">
        <v>6</v>
      </c>
      <c r="B39" s="851" t="s">
        <v>54</v>
      </c>
      <c r="C39" s="849" t="s">
        <v>55</v>
      </c>
      <c r="D39" s="141">
        <f>+'16'!G39</f>
        <v>0</v>
      </c>
      <c r="E39" s="309"/>
      <c r="F39" s="309"/>
      <c r="G39" s="141">
        <f t="shared" si="1"/>
        <v>0</v>
      </c>
      <c r="H39" s="847" t="s">
        <v>49</v>
      </c>
      <c r="I39" s="142"/>
      <c r="J39" s="137"/>
    </row>
    <row r="40" spans="1:10" s="91" customFormat="1" ht="21" customHeight="1">
      <c r="A40" s="850"/>
      <c r="B40" s="852"/>
      <c r="C40" s="850"/>
      <c r="D40" s="228">
        <f>+'16'!G40</f>
        <v>15447633.889999999</v>
      </c>
      <c r="E40" s="310"/>
      <c r="F40" s="310"/>
      <c r="G40" s="228">
        <f t="shared" si="1"/>
        <v>15447633.889999999</v>
      </c>
      <c r="H40" s="848"/>
      <c r="I40" s="142">
        <f>+G40-Woori517!E112</f>
        <v>0</v>
      </c>
    </row>
    <row r="41" spans="1:10" s="91" customFormat="1" ht="21" customHeight="1">
      <c r="A41" s="787">
        <v>7</v>
      </c>
      <c r="B41" s="789" t="s">
        <v>103</v>
      </c>
      <c r="C41" s="791" t="s">
        <v>104</v>
      </c>
      <c r="D41" s="141">
        <f>+'16'!G41</f>
        <v>0</v>
      </c>
      <c r="E41" s="309"/>
      <c r="F41" s="309"/>
      <c r="G41" s="141">
        <f>D41+E41-F41</f>
        <v>0</v>
      </c>
      <c r="H41" s="847" t="s">
        <v>49</v>
      </c>
      <c r="J41" s="137"/>
    </row>
    <row r="42" spans="1:10" s="91" customFormat="1" ht="21" customHeight="1">
      <c r="A42" s="788"/>
      <c r="B42" s="790"/>
      <c r="C42" s="792"/>
      <c r="D42" s="228">
        <f>+'16'!G42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19049398.59</v>
      </c>
      <c r="E44" s="312">
        <f t="shared" si="2"/>
        <v>0</v>
      </c>
      <c r="F44" s="312">
        <f t="shared" si="2"/>
        <v>0</v>
      </c>
      <c r="G44" s="272">
        <f t="shared" si="2"/>
        <v>19049398.59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20487154.067873072</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0" s="91" customFormat="1" ht="21" customHeight="1">
      <c r="A65" s="263">
        <v>5</v>
      </c>
      <c r="B65" s="324">
        <v>43579</v>
      </c>
      <c r="C65" s="323">
        <v>0</v>
      </c>
      <c r="D65" s="322">
        <v>6</v>
      </c>
      <c r="E65" s="324">
        <v>43670</v>
      </c>
      <c r="F65" s="323">
        <v>0</v>
      </c>
      <c r="G65" s="794"/>
      <c r="H65" s="795"/>
    </row>
    <row r="66" spans="1:10" s="91" customFormat="1" ht="21" customHeight="1">
      <c r="A66" s="263">
        <v>7</v>
      </c>
      <c r="B66" s="324">
        <v>43762</v>
      </c>
      <c r="C66" s="323">
        <v>0</v>
      </c>
      <c r="D66" s="322">
        <v>8</v>
      </c>
      <c r="E66" s="324">
        <v>43854</v>
      </c>
      <c r="F66" s="323">
        <v>449573.98</v>
      </c>
      <c r="G66" s="796">
        <f>SUM(C63:C66,F63:F66)</f>
        <v>449573.98</v>
      </c>
      <c r="H66" s="795"/>
    </row>
    <row r="67" spans="1:10" s="91" customFormat="1" ht="21" customHeight="1">
      <c r="A67" s="202"/>
      <c r="B67" s="92"/>
      <c r="C67" s="92"/>
      <c r="D67" s="92"/>
      <c r="E67" s="92"/>
      <c r="F67" s="92"/>
      <c r="G67" s="92"/>
      <c r="H67" s="92"/>
    </row>
    <row r="68" spans="1:10" s="172" customFormat="1" ht="21" customHeight="1">
      <c r="A68" s="171" t="s">
        <v>90</v>
      </c>
      <c r="B68" s="171"/>
      <c r="C68" s="171"/>
      <c r="D68" s="171"/>
      <c r="E68" s="171"/>
      <c r="F68" s="171"/>
      <c r="G68" s="171"/>
      <c r="H68" s="171"/>
    </row>
    <row r="69" spans="1:10" s="173" customFormat="1" thickBot="1"/>
    <row r="70" spans="1:10" s="173" customFormat="1" thickBot="1">
      <c r="A70" s="199" t="s">
        <v>91</v>
      </c>
      <c r="B70" s="200" t="s">
        <v>88</v>
      </c>
      <c r="C70" s="200" t="s">
        <v>92</v>
      </c>
      <c r="D70" s="200" t="s">
        <v>93</v>
      </c>
      <c r="E70" s="200" t="s">
        <v>94</v>
      </c>
      <c r="F70" s="200" t="s">
        <v>95</v>
      </c>
      <c r="G70" s="200" t="s">
        <v>96</v>
      </c>
      <c r="H70" s="201" t="s">
        <v>89</v>
      </c>
    </row>
    <row r="71" spans="1:10" s="173" customFormat="1" ht="12.75">
      <c r="A71" s="188" t="s">
        <v>97</v>
      </c>
      <c r="B71" s="402" t="s">
        <v>340</v>
      </c>
      <c r="C71" s="454">
        <v>44517</v>
      </c>
      <c r="D71" s="203" t="s">
        <v>763</v>
      </c>
      <c r="E71" s="203" t="s">
        <v>78</v>
      </c>
      <c r="F71" s="203"/>
      <c r="G71" s="455">
        <v>35393800</v>
      </c>
      <c r="H71" s="461" t="s">
        <v>761</v>
      </c>
      <c r="J71" s="348"/>
    </row>
    <row r="72" spans="1:10" s="173" customFormat="1" ht="12.75">
      <c r="A72" s="193"/>
      <c r="B72" s="350"/>
      <c r="C72" s="349"/>
      <c r="D72" s="350"/>
      <c r="E72" s="350"/>
      <c r="F72" s="350"/>
      <c r="G72" s="457"/>
      <c r="H72" s="456"/>
    </row>
    <row r="73" spans="1:10" s="173" customFormat="1" thickBot="1">
      <c r="A73" s="195"/>
      <c r="B73" s="379"/>
      <c r="C73" s="380"/>
      <c r="D73" s="379"/>
      <c r="E73" s="379"/>
      <c r="F73" s="379"/>
      <c r="G73" s="379"/>
      <c r="H73" s="381"/>
    </row>
    <row r="74" spans="1:10" s="173" customFormat="1" ht="12.75">
      <c r="A74" s="785" t="s">
        <v>98</v>
      </c>
      <c r="B74" s="176"/>
      <c r="C74" s="176"/>
      <c r="D74" s="176"/>
      <c r="E74" s="177" t="s">
        <v>78</v>
      </c>
      <c r="F74" s="176">
        <f>+SUMIF($E$71:$E$73,$E74,$F$71:$F$73)</f>
        <v>0</v>
      </c>
      <c r="G74" s="178">
        <f>+SUMIF($E$71:$E$73,$E74,$G$71:$G$73)</f>
        <v>35393800</v>
      </c>
      <c r="H74" s="176"/>
      <c r="I74" s="325">
        <f>G74-E24</f>
        <v>0</v>
      </c>
    </row>
    <row r="75" spans="1:10" s="173" customFormat="1" ht="15.75" customHeight="1" thickBot="1">
      <c r="A75" s="786"/>
      <c r="B75" s="382"/>
      <c r="C75" s="179"/>
      <c r="D75" s="179"/>
      <c r="E75" s="180" t="s">
        <v>87</v>
      </c>
      <c r="F75" s="179">
        <f>+SUMIF($E$71:$E$73,$E75,$F$71:$F$73)</f>
        <v>0</v>
      </c>
      <c r="G75" s="356">
        <f>+SUMIF($E$71:$E$73,$E75,$G$71:$G$73)</f>
        <v>0</v>
      </c>
      <c r="H75" s="179"/>
      <c r="I75" s="326">
        <f>G75-E44</f>
        <v>0</v>
      </c>
    </row>
    <row r="76" spans="1:10" s="173" customFormat="1" ht="12.75">
      <c r="A76" s="188" t="s">
        <v>100</v>
      </c>
      <c r="B76" s="478" t="s">
        <v>346</v>
      </c>
      <c r="C76" s="454">
        <v>44517</v>
      </c>
      <c r="D76" s="203" t="s">
        <v>762</v>
      </c>
      <c r="E76" s="203" t="s">
        <v>78</v>
      </c>
      <c r="F76" s="203"/>
      <c r="G76" s="463">
        <v>2000000</v>
      </c>
      <c r="H76" s="461" t="s">
        <v>354</v>
      </c>
    </row>
    <row r="77" spans="1:10" s="173" customFormat="1" ht="13.5" customHeight="1">
      <c r="A77" s="353"/>
      <c r="B77" s="881"/>
      <c r="C77" s="349"/>
      <c r="D77" s="475"/>
      <c r="E77" s="350"/>
      <c r="F77" s="475"/>
      <c r="G77" s="477"/>
      <c r="H77" s="352"/>
    </row>
    <row r="78" spans="1:10" s="173" customFormat="1" ht="13.5" customHeight="1">
      <c r="A78" s="353"/>
      <c r="B78" s="880"/>
      <c r="C78" s="349"/>
      <c r="D78" s="475"/>
      <c r="E78" s="350"/>
      <c r="F78" s="475"/>
      <c r="G78" s="572"/>
      <c r="H78" s="352"/>
    </row>
    <row r="79" spans="1:10" s="173" customFormat="1" ht="13.5" customHeight="1">
      <c r="A79" s="353"/>
      <c r="B79" s="478"/>
      <c r="C79" s="349"/>
      <c r="D79" s="475"/>
      <c r="E79" s="350"/>
      <c r="F79" s="475"/>
      <c r="G79" s="477"/>
      <c r="H79" s="352"/>
    </row>
    <row r="80" spans="1:10" s="173" customFormat="1" ht="13.5" customHeight="1">
      <c r="A80" s="353"/>
      <c r="B80" s="478"/>
      <c r="C80" s="349"/>
      <c r="D80" s="475"/>
      <c r="E80" s="350"/>
      <c r="F80" s="475"/>
      <c r="G80" s="477"/>
      <c r="H80" s="352"/>
    </row>
    <row r="81" spans="1:9" s="173" customFormat="1" ht="13.5" customHeight="1">
      <c r="A81" s="353"/>
      <c r="B81" s="478"/>
      <c r="C81" s="349"/>
      <c r="D81" s="475"/>
      <c r="E81" s="350"/>
      <c r="F81" s="475"/>
      <c r="G81" s="477"/>
      <c r="H81" s="352"/>
    </row>
    <row r="82" spans="1:9" s="173" customFormat="1" ht="13.5" customHeight="1">
      <c r="A82" s="353"/>
      <c r="B82" s="478"/>
      <c r="C82" s="349"/>
      <c r="D82" s="475"/>
      <c r="E82" s="350"/>
      <c r="F82" s="475"/>
      <c r="G82" s="477"/>
      <c r="H82" s="352"/>
    </row>
    <row r="83" spans="1:9" s="173" customFormat="1" ht="13.5" customHeight="1">
      <c r="A83" s="353"/>
      <c r="B83" s="478"/>
      <c r="C83" s="349"/>
      <c r="D83" s="475"/>
      <c r="E83" s="350"/>
      <c r="F83" s="475"/>
      <c r="G83" s="477"/>
      <c r="H83" s="352"/>
    </row>
    <row r="84" spans="1:9" s="173" customFormat="1" ht="13.5" customHeight="1">
      <c r="A84" s="353"/>
      <c r="B84" s="443"/>
      <c r="C84" s="444"/>
      <c r="D84" s="445"/>
      <c r="E84" s="445"/>
      <c r="F84" s="445"/>
      <c r="G84" s="446"/>
      <c r="H84" s="373"/>
    </row>
    <row r="85" spans="1:9" s="173" customFormat="1" ht="13.5" customHeight="1" thickBot="1">
      <c r="A85" s="353"/>
      <c r="B85" s="443"/>
      <c r="C85" s="444"/>
      <c r="D85" s="445"/>
      <c r="E85" s="445"/>
      <c r="F85" s="445"/>
      <c r="G85" s="446"/>
      <c r="H85" s="373"/>
    </row>
    <row r="86" spans="1:9" s="173" customFormat="1" ht="12.75">
      <c r="A86" s="785" t="s">
        <v>99</v>
      </c>
      <c r="B86" s="182"/>
      <c r="C86" s="182"/>
      <c r="D86" s="182"/>
      <c r="E86" s="177" t="s">
        <v>78</v>
      </c>
      <c r="F86" s="183">
        <f>+SUMIF($E$76:$E$85,$E86,$F$76:$F$85)</f>
        <v>0</v>
      </c>
      <c r="G86" s="183">
        <f>+SUMIF($E$76:$E$85,$E86,$G$76:$G$85)</f>
        <v>2000000</v>
      </c>
      <c r="H86" s="184"/>
      <c r="I86" s="325">
        <f>G86-F24</f>
        <v>0</v>
      </c>
    </row>
    <row r="87" spans="1:9" s="173" customFormat="1" ht="15.75" customHeight="1" thickBot="1">
      <c r="A87" s="786"/>
      <c r="B87" s="185"/>
      <c r="C87" s="185"/>
      <c r="D87" s="185"/>
      <c r="E87" s="180" t="s">
        <v>87</v>
      </c>
      <c r="F87" s="186">
        <f>+SUMIF($E$76:$E$85,$E87,$F$76:$F$85)</f>
        <v>0</v>
      </c>
      <c r="G87" s="186">
        <f>+SUMIF($E$76:$E$85,$E87,$G$76:$G$85)</f>
        <v>0</v>
      </c>
      <c r="H87" s="187"/>
      <c r="I87" s="326">
        <f>G87-F44</f>
        <v>0</v>
      </c>
    </row>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sheetData>
  <mergeCells count="55">
    <mergeCell ref="A29:A30"/>
    <mergeCell ref="B29:B30"/>
    <mergeCell ref="C29:C30"/>
    <mergeCell ref="H29:H30"/>
    <mergeCell ref="A41:A42"/>
    <mergeCell ref="B41:B42"/>
    <mergeCell ref="C41:C42"/>
    <mergeCell ref="H31:H32"/>
    <mergeCell ref="H33:H34"/>
    <mergeCell ref="H39:H40"/>
    <mergeCell ref="H41:H42"/>
    <mergeCell ref="H35:H36"/>
    <mergeCell ref="B37:B38"/>
    <mergeCell ref="C37:C38"/>
    <mergeCell ref="H37:H38"/>
    <mergeCell ref="A14:C14"/>
    <mergeCell ref="G16:H16"/>
    <mergeCell ref="A24:C24"/>
    <mergeCell ref="A26:C26"/>
    <mergeCell ref="A27:A28"/>
    <mergeCell ref="B27:B28"/>
    <mergeCell ref="C27:C28"/>
    <mergeCell ref="H27:H28"/>
    <mergeCell ref="A44:C44"/>
    <mergeCell ref="A45:C45"/>
    <mergeCell ref="A31:A32"/>
    <mergeCell ref="B31:B32"/>
    <mergeCell ref="C31:C32"/>
    <mergeCell ref="A33:A34"/>
    <mergeCell ref="B33:B34"/>
    <mergeCell ref="C33:C34"/>
    <mergeCell ref="A39:A40"/>
    <mergeCell ref="B39:B40"/>
    <mergeCell ref="C39:C40"/>
    <mergeCell ref="A43:C43"/>
    <mergeCell ref="A35:A36"/>
    <mergeCell ref="B35:B36"/>
    <mergeCell ref="C35:C36"/>
    <mergeCell ref="A37:A38"/>
    <mergeCell ref="A2:H2"/>
    <mergeCell ref="D3:E3"/>
    <mergeCell ref="F6:F8"/>
    <mergeCell ref="G6:G8"/>
    <mergeCell ref="H6:H8"/>
    <mergeCell ref="G47:H47"/>
    <mergeCell ref="G64:H64"/>
    <mergeCell ref="G65:H65"/>
    <mergeCell ref="G66:H66"/>
    <mergeCell ref="A86:A87"/>
    <mergeCell ref="A51:C51"/>
    <mergeCell ref="G54:H54"/>
    <mergeCell ref="G62:H62"/>
    <mergeCell ref="G63:H63"/>
    <mergeCell ref="A74:A75"/>
    <mergeCell ref="B77:B78"/>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53" workbookViewId="0">
      <selection activeCell="B77" sqref="B77:H77"/>
    </sheetView>
  </sheetViews>
  <sheetFormatPr defaultColWidth="11.42578125" defaultRowHeight="13.5"/>
  <cols>
    <col min="1" max="1" width="9.140625" style="92" customWidth="1"/>
    <col min="2" max="2" width="17" style="92" customWidth="1"/>
    <col min="3" max="3" width="18.5703125" style="92" customWidth="1"/>
    <col min="4" max="4" width="24.140625" style="92" customWidth="1"/>
    <col min="5" max="5" width="17.42578125" style="92" customWidth="1"/>
    <col min="6" max="6" width="16.7109375" style="92" customWidth="1"/>
    <col min="7" max="7" width="15.85546875" style="92" customWidth="1"/>
    <col min="8" max="8" width="18.570312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238</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'17'!F6:F8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+'17'!G11</f>
        <v>0</v>
      </c>
      <c r="E11" s="233"/>
      <c r="F11" s="233"/>
      <c r="G11" s="233">
        <f>D11+E11-F11</f>
        <v>0</v>
      </c>
      <c r="H11" s="106"/>
      <c r="I11" s="91">
        <f>G11-Cash!F32</f>
        <v>0</v>
      </c>
    </row>
    <row r="12" spans="1:9" ht="26.45" customHeight="1">
      <c r="A12" s="107">
        <v>2</v>
      </c>
      <c r="B12" s="108" t="s">
        <v>14</v>
      </c>
      <c r="C12" s="108" t="s">
        <v>16</v>
      </c>
      <c r="D12" s="234">
        <f>+'17'!G12</f>
        <v>0</v>
      </c>
      <c r="E12" s="234"/>
      <c r="F12" s="234"/>
      <c r="G12" s="234">
        <f>D12+E12-F12</f>
        <v>0</v>
      </c>
      <c r="H12" s="109"/>
    </row>
    <row r="13" spans="1:9" ht="26.45" customHeight="1">
      <c r="A13" s="107">
        <v>3</v>
      </c>
      <c r="B13" s="108" t="s">
        <v>14</v>
      </c>
      <c r="C13" s="108" t="s">
        <v>17</v>
      </c>
      <c r="D13" s="234">
        <f>+'17'!G13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+'17'!G18</f>
        <v>156438419</v>
      </c>
      <c r="E18" s="215"/>
      <c r="F18" s="210"/>
      <c r="G18" s="236">
        <f t="shared" ref="G18:G23" si="0">D18+E18-F18</f>
        <v>156438419</v>
      </c>
      <c r="H18" s="116"/>
      <c r="I18" s="117">
        <f>+G18-KEB!E43</f>
        <v>0</v>
      </c>
      <c r="J18" s="118"/>
    </row>
    <row r="19" spans="1:11" ht="20.25" customHeight="1">
      <c r="A19" s="275">
        <v>2</v>
      </c>
      <c r="B19" s="305" t="s">
        <v>25</v>
      </c>
      <c r="C19" s="305" t="s">
        <v>26</v>
      </c>
      <c r="D19" s="237">
        <f>+'17'!G19</f>
        <v>4770273937</v>
      </c>
      <c r="E19" s="238"/>
      <c r="F19" s="238"/>
      <c r="G19" s="237">
        <f t="shared" si="0"/>
        <v>4770273937</v>
      </c>
      <c r="H19" s="119"/>
      <c r="I19" s="91">
        <f>+G19-'SHB373'!E40</f>
        <v>0</v>
      </c>
      <c r="J19" s="120"/>
    </row>
    <row r="20" spans="1:11" ht="20.25" customHeight="1">
      <c r="A20" s="275">
        <v>3</v>
      </c>
      <c r="B20" s="274" t="s">
        <v>27</v>
      </c>
      <c r="C20" s="274" t="s">
        <v>28</v>
      </c>
      <c r="D20" s="237">
        <f>+'17'!G20</f>
        <v>19126621</v>
      </c>
      <c r="E20" s="204"/>
      <c r="F20" s="205"/>
      <c r="G20" s="239">
        <f t="shared" si="0"/>
        <v>19126621</v>
      </c>
      <c r="H20" s="121"/>
      <c r="I20" s="117">
        <f>+G20-Vietcombank!D43</f>
        <v>0</v>
      </c>
      <c r="J20" s="122"/>
      <c r="K20" s="123"/>
    </row>
    <row r="21" spans="1:11" ht="20.25" customHeight="1">
      <c r="A21" s="275">
        <v>4</v>
      </c>
      <c r="B21" s="274" t="s">
        <v>103</v>
      </c>
      <c r="C21" s="276" t="s">
        <v>105</v>
      </c>
      <c r="D21" s="237">
        <f>+'17'!G21</f>
        <v>0</v>
      </c>
      <c r="E21" s="204"/>
      <c r="F21" s="205"/>
      <c r="G21" s="239">
        <f t="shared" si="0"/>
        <v>0</v>
      </c>
      <c r="H21" s="121"/>
      <c r="I21" s="117"/>
      <c r="J21" s="122"/>
      <c r="K21" s="123"/>
    </row>
    <row r="22" spans="1:11" ht="20.25" customHeight="1">
      <c r="A22" s="275">
        <v>5</v>
      </c>
      <c r="B22" s="274" t="s">
        <v>119</v>
      </c>
      <c r="C22" s="276" t="s">
        <v>120</v>
      </c>
      <c r="D22" s="237">
        <f>+'17'!G22</f>
        <v>18184300</v>
      </c>
      <c r="E22" s="204"/>
      <c r="F22" s="205">
        <v>2000000</v>
      </c>
      <c r="G22" s="239">
        <f t="shared" si="0"/>
        <v>16184300</v>
      </c>
      <c r="H22" s="274"/>
      <c r="I22" s="117">
        <f>+G22-'PG bank'!D39</f>
        <v>0</v>
      </c>
      <c r="J22" s="122"/>
      <c r="K22" s="123"/>
    </row>
    <row r="23" spans="1:11" ht="20.25" customHeight="1">
      <c r="A23" s="275">
        <v>6</v>
      </c>
      <c r="B23" s="274" t="s">
        <v>54</v>
      </c>
      <c r="C23" s="276" t="s">
        <v>121</v>
      </c>
      <c r="D23" s="237">
        <f>+'17'!G23</f>
        <v>28564434467</v>
      </c>
      <c r="E23" s="204"/>
      <c r="F23" s="205"/>
      <c r="G23" s="239">
        <f t="shared" si="0"/>
        <v>28564434467</v>
      </c>
      <c r="H23" s="274"/>
      <c r="I23" s="117">
        <f>+G23-Woori525!E156</f>
        <v>0</v>
      </c>
      <c r="J23" s="122"/>
      <c r="K23" s="123"/>
    </row>
    <row r="24" spans="1:11" s="91" customFormat="1" ht="20.25" customHeight="1">
      <c r="A24" s="845" t="s">
        <v>29</v>
      </c>
      <c r="B24" s="798"/>
      <c r="C24" s="846"/>
      <c r="D24" s="262">
        <f>SUM(D18:D23)</f>
        <v>33528457744</v>
      </c>
      <c r="E24" s="262">
        <f>SUM(E18:E23)</f>
        <v>0</v>
      </c>
      <c r="F24" s="262">
        <f>SUM(F18:F23)</f>
        <v>2000000</v>
      </c>
      <c r="G24" s="303">
        <f>SUM(G18:G23)</f>
        <v>33526457744</v>
      </c>
      <c r="H24" s="124">
        <f>G24/H25</f>
        <v>1437669.7145797599</v>
      </c>
    </row>
    <row r="25" spans="1:11" s="91" customFormat="1" ht="19.5" customHeight="1">
      <c r="A25" s="97"/>
      <c r="B25" s="97"/>
      <c r="C25" s="97"/>
      <c r="D25" s="34"/>
      <c r="E25" s="34"/>
      <c r="F25" s="34"/>
      <c r="G25" s="34" t="s">
        <v>30</v>
      </c>
      <c r="H25" s="125">
        <f>'17'!H25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+'17'!G29</f>
        <v>0</v>
      </c>
      <c r="E29" s="306"/>
      <c r="F29" s="306"/>
      <c r="G29" s="241">
        <f t="shared" ref="G29:G40" si="1">D29+E29-F29</f>
        <v>0</v>
      </c>
      <c r="H29" s="874" t="s">
        <v>44</v>
      </c>
      <c r="I29" s="134"/>
    </row>
    <row r="30" spans="1:11" s="91" customFormat="1" ht="21" customHeight="1">
      <c r="A30" s="850"/>
      <c r="B30" s="852"/>
      <c r="C30" s="850"/>
      <c r="D30" s="242">
        <f>+'17'!G30</f>
        <v>0</v>
      </c>
      <c r="E30" s="307"/>
      <c r="F30" s="307"/>
      <c r="G30" s="228">
        <f t="shared" si="1"/>
        <v>0</v>
      </c>
      <c r="H30" s="848"/>
      <c r="I30" s="140">
        <f>+G30-KEB!E79</f>
        <v>0</v>
      </c>
      <c r="J30" s="137"/>
    </row>
    <row r="31" spans="1:11" s="91" customFormat="1" ht="21" customHeight="1">
      <c r="A31" s="868">
        <v>2</v>
      </c>
      <c r="B31" s="851" t="s">
        <v>23</v>
      </c>
      <c r="C31" s="869" t="s">
        <v>45</v>
      </c>
      <c r="D31" s="133">
        <f>+'17'!G31</f>
        <v>0</v>
      </c>
      <c r="E31" s="306"/>
      <c r="F31" s="306"/>
      <c r="G31" s="141">
        <f t="shared" si="1"/>
        <v>0</v>
      </c>
      <c r="H31" s="875" t="s">
        <v>46</v>
      </c>
      <c r="I31" s="139"/>
    </row>
    <row r="32" spans="1:11" s="91" customFormat="1" ht="21" customHeight="1">
      <c r="A32" s="850"/>
      <c r="B32" s="852"/>
      <c r="C32" s="850"/>
      <c r="D32" s="228">
        <f>+'17'!G32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+'17'!G33</f>
        <v>0</v>
      </c>
      <c r="E33" s="306"/>
      <c r="F33" s="306"/>
      <c r="G33" s="141"/>
      <c r="H33" s="847" t="s">
        <v>49</v>
      </c>
      <c r="I33" s="139"/>
    </row>
    <row r="34" spans="1:10" s="91" customFormat="1" ht="21" customHeight="1">
      <c r="A34" s="850"/>
      <c r="B34" s="852"/>
      <c r="C34" s="850"/>
      <c r="D34" s="244">
        <f>+'17'!G34</f>
        <v>2109.5100000000002</v>
      </c>
      <c r="E34" s="308"/>
      <c r="F34" s="308"/>
      <c r="G34" s="244">
        <f>D34+E34-F34</f>
        <v>2109.5100000000002</v>
      </c>
      <c r="H34" s="848"/>
      <c r="I34" s="139">
        <f>+G34-'SHB398'!E2</f>
        <v>0</v>
      </c>
    </row>
    <row r="35" spans="1:10" s="91" customFormat="1" ht="21" customHeight="1">
      <c r="A35" s="868">
        <v>4</v>
      </c>
      <c r="B35" s="851" t="s">
        <v>50</v>
      </c>
      <c r="C35" s="869" t="s">
        <v>51</v>
      </c>
      <c r="D35" s="133">
        <f>+'17'!G35</f>
        <v>0</v>
      </c>
      <c r="E35" s="306"/>
      <c r="F35" s="306"/>
      <c r="G35" s="141">
        <f t="shared" si="1"/>
        <v>0</v>
      </c>
      <c r="H35" s="870" t="s">
        <v>46</v>
      </c>
      <c r="I35" s="134"/>
    </row>
    <row r="36" spans="1:10" s="91" customFormat="1" ht="21" customHeight="1">
      <c r="A36" s="850"/>
      <c r="B36" s="852"/>
      <c r="C36" s="850"/>
      <c r="D36" s="228">
        <f>+'17'!G36</f>
        <v>3597513.4299999997</v>
      </c>
      <c r="E36" s="307"/>
      <c r="F36" s="313"/>
      <c r="G36" s="243">
        <f t="shared" si="1"/>
        <v>3597513.4299999997</v>
      </c>
      <c r="H36" s="848"/>
      <c r="I36" s="142">
        <f>+G36-'SHB988'!E6</f>
        <v>0</v>
      </c>
    </row>
    <row r="37" spans="1:10" s="91" customFormat="1" ht="21" customHeight="1">
      <c r="A37" s="849">
        <v>5</v>
      </c>
      <c r="B37" s="851" t="s">
        <v>52</v>
      </c>
      <c r="C37" s="849" t="s">
        <v>53</v>
      </c>
      <c r="D37" s="141">
        <f>+'17'!G37</f>
        <v>0</v>
      </c>
      <c r="E37" s="309"/>
      <c r="F37" s="309"/>
      <c r="G37" s="141">
        <f t="shared" si="1"/>
        <v>0</v>
      </c>
      <c r="H37" s="847" t="s">
        <v>49</v>
      </c>
      <c r="I37" s="142"/>
      <c r="J37" s="137"/>
    </row>
    <row r="38" spans="1:10" s="91" customFormat="1" ht="21" customHeight="1">
      <c r="A38" s="850"/>
      <c r="B38" s="852"/>
      <c r="C38" s="850"/>
      <c r="D38" s="228">
        <f>+'17'!G38</f>
        <v>0</v>
      </c>
      <c r="E38" s="310"/>
      <c r="F38" s="310"/>
      <c r="G38" s="228">
        <f t="shared" si="1"/>
        <v>0</v>
      </c>
      <c r="H38" s="848"/>
      <c r="I38" s="142"/>
      <c r="J38" s="117"/>
    </row>
    <row r="39" spans="1:10" s="91" customFormat="1" ht="21" customHeight="1">
      <c r="A39" s="849">
        <v>6</v>
      </c>
      <c r="B39" s="851" t="s">
        <v>54</v>
      </c>
      <c r="C39" s="849" t="s">
        <v>55</v>
      </c>
      <c r="D39" s="141">
        <f>+'17'!G39</f>
        <v>0</v>
      </c>
      <c r="E39" s="309"/>
      <c r="F39" s="309"/>
      <c r="G39" s="141">
        <f t="shared" si="1"/>
        <v>0</v>
      </c>
      <c r="H39" s="847" t="s">
        <v>49</v>
      </c>
      <c r="I39" s="142"/>
      <c r="J39" s="137"/>
    </row>
    <row r="40" spans="1:10" s="91" customFormat="1" ht="21" customHeight="1">
      <c r="A40" s="850"/>
      <c r="B40" s="852"/>
      <c r="C40" s="850"/>
      <c r="D40" s="228">
        <f>+'17'!G40</f>
        <v>15447633.889999999</v>
      </c>
      <c r="E40" s="310"/>
      <c r="F40" s="310"/>
      <c r="G40" s="228">
        <f t="shared" si="1"/>
        <v>15447633.889999999</v>
      </c>
      <c r="H40" s="848"/>
      <c r="I40" s="142">
        <f>+G40-Woori517!E112</f>
        <v>0</v>
      </c>
    </row>
    <row r="41" spans="1:10" s="91" customFormat="1" ht="21" customHeight="1">
      <c r="A41" s="787">
        <v>7</v>
      </c>
      <c r="B41" s="789" t="s">
        <v>103</v>
      </c>
      <c r="C41" s="791" t="s">
        <v>104</v>
      </c>
      <c r="D41" s="141">
        <f>+'17'!G41</f>
        <v>0</v>
      </c>
      <c r="E41" s="309"/>
      <c r="F41" s="309"/>
      <c r="G41" s="141">
        <f>D41+E41-F41</f>
        <v>0</v>
      </c>
      <c r="H41" s="847" t="s">
        <v>49</v>
      </c>
      <c r="J41" s="137"/>
    </row>
    <row r="42" spans="1:10" s="91" customFormat="1" ht="21" customHeight="1">
      <c r="A42" s="788"/>
      <c r="B42" s="790"/>
      <c r="C42" s="792"/>
      <c r="D42" s="228">
        <f>+'17'!G42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19049398.59</v>
      </c>
      <c r="E44" s="312">
        <f t="shared" si="2"/>
        <v>0</v>
      </c>
      <c r="F44" s="312">
        <f t="shared" si="2"/>
        <v>0</v>
      </c>
      <c r="G44" s="272">
        <f t="shared" si="2"/>
        <v>19049398.59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20487068.304579761</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573"/>
      <c r="C71" s="454"/>
      <c r="D71" s="203"/>
      <c r="E71" s="469"/>
      <c r="F71" s="203"/>
      <c r="G71" s="463"/>
      <c r="H71" s="461"/>
      <c r="I71" s="171"/>
    </row>
    <row r="72" spans="1:9" s="173" customFormat="1">
      <c r="A72" s="342"/>
      <c r="B72" s="574"/>
      <c r="C72" s="399"/>
      <c r="D72" s="464"/>
      <c r="E72" s="475"/>
      <c r="F72" s="464"/>
      <c r="G72" s="575"/>
      <c r="H72" s="576"/>
      <c r="I72" s="171"/>
    </row>
    <row r="73" spans="1:9" s="173" customFormat="1">
      <c r="A73" s="342"/>
      <c r="B73" s="489"/>
      <c r="C73" s="399"/>
      <c r="D73" s="464"/>
      <c r="E73" s="464"/>
      <c r="F73" s="464"/>
      <c r="G73" s="575"/>
      <c r="H73" s="576"/>
      <c r="I73" s="171"/>
    </row>
    <row r="74" spans="1:9" s="173" customFormat="1" thickBot="1">
      <c r="A74" s="195"/>
      <c r="B74" s="458"/>
      <c r="C74" s="459"/>
      <c r="D74" s="458"/>
      <c r="E74" s="458"/>
      <c r="F74" s="458"/>
      <c r="G74" s="458"/>
      <c r="H74" s="460"/>
    </row>
    <row r="75" spans="1:9" s="173" customFormat="1" ht="12.75">
      <c r="A75" s="785" t="s">
        <v>98</v>
      </c>
      <c r="B75" s="176"/>
      <c r="C75" s="176"/>
      <c r="D75" s="176"/>
      <c r="E75" s="177" t="s">
        <v>78</v>
      </c>
      <c r="F75" s="176">
        <f>+SUMIF($E$71:$E$74,$E75,$F$71:$F$74)</f>
        <v>0</v>
      </c>
      <c r="G75" s="178">
        <f>+SUMIF($E$71:$E$74,$E75,$G$71:$G$74)</f>
        <v>0</v>
      </c>
      <c r="H75" s="176"/>
      <c r="I75" s="325">
        <f>G75-E24</f>
        <v>0</v>
      </c>
    </row>
    <row r="76" spans="1:9" s="173" customFormat="1" ht="15.75" customHeight="1" thickBot="1">
      <c r="A76" s="786"/>
      <c r="B76" s="382"/>
      <c r="C76" s="179"/>
      <c r="D76" s="179"/>
      <c r="E76" s="180" t="s">
        <v>87</v>
      </c>
      <c r="F76" s="179">
        <f>+SUMIF($E$71:$E$74,$E76,$F$71:$F$74)</f>
        <v>0</v>
      </c>
      <c r="G76" s="181">
        <f>+SUMIF($E$71:$E$74,$E76,$G$71:$G$74)</f>
        <v>0</v>
      </c>
      <c r="H76" s="179"/>
      <c r="I76" s="326">
        <f>G76-E44</f>
        <v>0</v>
      </c>
    </row>
    <row r="77" spans="1:9" s="173" customFormat="1" ht="12.75">
      <c r="A77" s="188" t="s">
        <v>100</v>
      </c>
      <c r="B77" s="478" t="s">
        <v>346</v>
      </c>
      <c r="C77" s="454">
        <v>44518</v>
      </c>
      <c r="D77" s="203" t="s">
        <v>771</v>
      </c>
      <c r="E77" s="203" t="s">
        <v>78</v>
      </c>
      <c r="F77" s="203"/>
      <c r="G77" s="463">
        <v>2000000</v>
      </c>
      <c r="H77" s="461" t="s">
        <v>354</v>
      </c>
    </row>
    <row r="78" spans="1:9" s="173" customFormat="1" ht="12.75">
      <c r="A78" s="193"/>
      <c r="B78" s="443"/>
      <c r="C78" s="369"/>
      <c r="D78" s="372"/>
      <c r="E78" s="372"/>
      <c r="F78" s="372"/>
      <c r="G78" s="375"/>
      <c r="H78" s="377"/>
    </row>
    <row r="79" spans="1:9" s="173" customFormat="1" ht="12.75">
      <c r="A79" s="193"/>
      <c r="B79" s="443"/>
      <c r="C79" s="369"/>
      <c r="D79" s="372"/>
      <c r="E79" s="372"/>
      <c r="F79" s="372"/>
      <c r="G79" s="375"/>
      <c r="H79" s="377"/>
    </row>
    <row r="80" spans="1:9" s="173" customFormat="1" ht="12.75">
      <c r="A80" s="193"/>
      <c r="B80" s="443"/>
      <c r="C80" s="369"/>
      <c r="D80" s="372"/>
      <c r="E80" s="372"/>
      <c r="F80" s="372"/>
      <c r="G80" s="375"/>
      <c r="H80" s="377"/>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+SUMIF($E$77:$E$81,$E82,$F$77:$F$81)</f>
        <v>0</v>
      </c>
      <c r="G82" s="183">
        <f>+SUMIF($E$77:$E$81,$E82,$G$77:$G$81)</f>
        <v>2000000</v>
      </c>
      <c r="H82" s="184"/>
      <c r="I82" s="325">
        <f>G82-F24</f>
        <v>0</v>
      </c>
    </row>
    <row r="83" spans="1:9" s="173" customFormat="1" ht="15.75" customHeight="1" thickBot="1">
      <c r="A83" s="786"/>
      <c r="B83" s="185"/>
      <c r="C83" s="185"/>
      <c r="D83" s="185"/>
      <c r="E83" s="180" t="s">
        <v>87</v>
      </c>
      <c r="F83" s="186">
        <f>+SUMIF($E$77:$E$81,$E83,$F$77:$F$81)</f>
        <v>0</v>
      </c>
      <c r="G83" s="186">
        <f>+SUMIF($E$77:$E$81,$E83,$G$77:$G$81)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4">
    <mergeCell ref="A29:A30"/>
    <mergeCell ref="B29:B30"/>
    <mergeCell ref="C29:C30"/>
    <mergeCell ref="H29:H30"/>
    <mergeCell ref="A31:A32"/>
    <mergeCell ref="B31:B32"/>
    <mergeCell ref="C31:C32"/>
    <mergeCell ref="H31:H32"/>
    <mergeCell ref="G16:H16"/>
    <mergeCell ref="A24:C24"/>
    <mergeCell ref="A26:C26"/>
    <mergeCell ref="A27:A28"/>
    <mergeCell ref="B27:B28"/>
    <mergeCell ref="C27:C28"/>
    <mergeCell ref="H27:H28"/>
    <mergeCell ref="A14:C14"/>
    <mergeCell ref="A2:H2"/>
    <mergeCell ref="D3:E3"/>
    <mergeCell ref="F6:F8"/>
    <mergeCell ref="G6:G8"/>
    <mergeCell ref="H6:H8"/>
    <mergeCell ref="A33:A34"/>
    <mergeCell ref="B33:B34"/>
    <mergeCell ref="C33:C34"/>
    <mergeCell ref="H33:H34"/>
    <mergeCell ref="A35:A36"/>
    <mergeCell ref="B35:B36"/>
    <mergeCell ref="C35:C36"/>
    <mergeCell ref="H35:H36"/>
    <mergeCell ref="A37:A38"/>
    <mergeCell ref="B37:B38"/>
    <mergeCell ref="C37:C38"/>
    <mergeCell ref="H37:H38"/>
    <mergeCell ref="A39:A40"/>
    <mergeCell ref="B39:B40"/>
    <mergeCell ref="C39:C40"/>
    <mergeCell ref="H39:H40"/>
    <mergeCell ref="G66:H66"/>
    <mergeCell ref="G64:H64"/>
    <mergeCell ref="G65:H65"/>
    <mergeCell ref="A41:A42"/>
    <mergeCell ref="B41:B42"/>
    <mergeCell ref="C41:C42"/>
    <mergeCell ref="H41:H42"/>
    <mergeCell ref="G47:H47"/>
    <mergeCell ref="A51:C51"/>
    <mergeCell ref="G54:H54"/>
    <mergeCell ref="G62:H62"/>
    <mergeCell ref="G63:H63"/>
    <mergeCell ref="A82:A83"/>
    <mergeCell ref="A43:C43"/>
    <mergeCell ref="A44:C44"/>
    <mergeCell ref="A45:C45"/>
    <mergeCell ref="A75:A76"/>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1"/>
  <sheetViews>
    <sheetView topLeftCell="A89" zoomScaleNormal="100" workbookViewId="0">
      <selection activeCell="D99" sqref="D99"/>
    </sheetView>
  </sheetViews>
  <sheetFormatPr defaultColWidth="11.42578125" defaultRowHeight="13.5"/>
  <cols>
    <col min="1" max="1" width="9.140625" style="92" customWidth="1"/>
    <col min="2" max="2" width="17.42578125" style="92" customWidth="1"/>
    <col min="3" max="3" width="19.7109375" style="92" customWidth="1"/>
    <col min="4" max="4" width="32.5703125" style="92" customWidth="1"/>
    <col min="5" max="7" width="17.42578125" style="92" customWidth="1"/>
    <col min="8" max="8" width="22.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239</v>
      </c>
      <c r="E3" s="854"/>
      <c r="F3" s="83"/>
      <c r="G3" s="84"/>
      <c r="H3" s="85"/>
      <c r="I3" s="80"/>
    </row>
    <row r="4" spans="1:9" s="81" customFormat="1" ht="15" customHeight="1">
      <c r="A4" s="82"/>
      <c r="B4" s="82"/>
      <c r="C4" s="82"/>
      <c r="D4" s="159"/>
      <c r="E4" s="15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'18'!F6:F8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0" t="s">
        <v>6</v>
      </c>
      <c r="B10" s="160" t="s">
        <v>7</v>
      </c>
      <c r="C10" s="160" t="s">
        <v>8</v>
      </c>
      <c r="D10" s="160" t="s">
        <v>9</v>
      </c>
      <c r="E10" s="103" t="s">
        <v>10</v>
      </c>
      <c r="F10" s="103" t="s">
        <v>11</v>
      </c>
      <c r="G10" s="103" t="s">
        <v>12</v>
      </c>
      <c r="H10" s="104" t="s">
        <v>13</v>
      </c>
    </row>
    <row r="11" spans="1:9" ht="26.45" customHeight="1" thickTop="1">
      <c r="A11" s="105">
        <v>1</v>
      </c>
      <c r="B11" s="106" t="s">
        <v>14</v>
      </c>
      <c r="C11" s="106" t="s">
        <v>15</v>
      </c>
      <c r="D11" s="233">
        <f>+'18'!G11</f>
        <v>0</v>
      </c>
      <c r="E11" s="233"/>
      <c r="F11" s="233"/>
      <c r="G11" s="233">
        <f>D11+E11-F11</f>
        <v>0</v>
      </c>
      <c r="H11" s="106"/>
      <c r="I11" s="91">
        <f>G11-Cash!F32</f>
        <v>0</v>
      </c>
    </row>
    <row r="12" spans="1:9" ht="26.45" customHeight="1">
      <c r="A12" s="107">
        <v>2</v>
      </c>
      <c r="B12" s="108" t="s">
        <v>14</v>
      </c>
      <c r="C12" s="108" t="s">
        <v>16</v>
      </c>
      <c r="D12" s="234">
        <f>+'18'!G12</f>
        <v>0</v>
      </c>
      <c r="E12" s="234"/>
      <c r="F12" s="234"/>
      <c r="G12" s="234">
        <f>D12+E12-F12</f>
        <v>0</v>
      </c>
      <c r="H12" s="109"/>
    </row>
    <row r="13" spans="1:9" ht="26.45" customHeight="1">
      <c r="A13" s="107">
        <v>3</v>
      </c>
      <c r="B13" s="108" t="s">
        <v>14</v>
      </c>
      <c r="C13" s="108" t="s">
        <v>17</v>
      </c>
      <c r="D13" s="234">
        <f>+'18'!G13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+'18'!G18</f>
        <v>156438419</v>
      </c>
      <c r="E18" s="215"/>
      <c r="F18" s="210"/>
      <c r="G18" s="236">
        <f t="shared" ref="G18:G23" si="0">D18+E18-F18</f>
        <v>156438419</v>
      </c>
      <c r="H18" s="116"/>
      <c r="I18" s="117">
        <f>+G18-KEB!E43</f>
        <v>0</v>
      </c>
      <c r="J18" s="118"/>
    </row>
    <row r="19" spans="1:11" ht="20.25" customHeight="1">
      <c r="A19" s="275">
        <v>2</v>
      </c>
      <c r="B19" s="305" t="s">
        <v>25</v>
      </c>
      <c r="C19" s="305" t="s">
        <v>26</v>
      </c>
      <c r="D19" s="237">
        <f>+'18'!G19</f>
        <v>4770273937</v>
      </c>
      <c r="E19" s="238"/>
      <c r="F19" s="238">
        <v>773276950</v>
      </c>
      <c r="G19" s="237">
        <f t="shared" si="0"/>
        <v>3996996987</v>
      </c>
      <c r="H19" s="119"/>
      <c r="I19" s="91">
        <f>+G19-'SHB373'!E30</f>
        <v>0</v>
      </c>
      <c r="J19" s="120"/>
    </row>
    <row r="20" spans="1:11" ht="20.25" customHeight="1">
      <c r="A20" s="275">
        <v>3</v>
      </c>
      <c r="B20" s="274" t="s">
        <v>27</v>
      </c>
      <c r="C20" s="274" t="s">
        <v>28</v>
      </c>
      <c r="D20" s="237">
        <f>+'18'!G20</f>
        <v>19126621</v>
      </c>
      <c r="E20" s="204"/>
      <c r="F20" s="205"/>
      <c r="G20" s="239">
        <f t="shared" si="0"/>
        <v>19126621</v>
      </c>
      <c r="H20" s="121"/>
      <c r="I20" s="117">
        <f>+G20-Vietcombank!D43</f>
        <v>0</v>
      </c>
      <c r="J20" s="122"/>
      <c r="K20" s="123"/>
    </row>
    <row r="21" spans="1:11" ht="20.25" customHeight="1">
      <c r="A21" s="275">
        <v>4</v>
      </c>
      <c r="B21" s="274" t="s">
        <v>103</v>
      </c>
      <c r="C21" s="276" t="s">
        <v>105</v>
      </c>
      <c r="D21" s="237">
        <f>+'18'!G21</f>
        <v>0</v>
      </c>
      <c r="E21" s="204"/>
      <c r="F21" s="205"/>
      <c r="G21" s="239">
        <f t="shared" si="0"/>
        <v>0</v>
      </c>
      <c r="H21" s="121"/>
      <c r="I21" s="117"/>
      <c r="J21" s="122"/>
      <c r="K21" s="123"/>
    </row>
    <row r="22" spans="1:11" ht="20.25" customHeight="1">
      <c r="A22" s="275">
        <v>5</v>
      </c>
      <c r="B22" s="274" t="s">
        <v>119</v>
      </c>
      <c r="C22" s="276" t="s">
        <v>120</v>
      </c>
      <c r="D22" s="237">
        <f>+'18'!G22</f>
        <v>16184300</v>
      </c>
      <c r="E22" s="204"/>
      <c r="F22" s="205">
        <v>1000000</v>
      </c>
      <c r="G22" s="239">
        <f t="shared" si="0"/>
        <v>15184300</v>
      </c>
      <c r="H22" s="274"/>
      <c r="I22" s="117">
        <f>+G22-'PG bank'!D41</f>
        <v>0</v>
      </c>
      <c r="J22" s="122"/>
      <c r="K22" s="123"/>
    </row>
    <row r="23" spans="1:11" ht="20.25" customHeight="1">
      <c r="A23" s="275">
        <v>6</v>
      </c>
      <c r="B23" s="274" t="s">
        <v>54</v>
      </c>
      <c r="C23" s="276" t="s">
        <v>121</v>
      </c>
      <c r="D23" s="237">
        <f>+'18'!G23</f>
        <v>28564434467</v>
      </c>
      <c r="E23" s="357"/>
      <c r="F23" s="205">
        <v>3238064683</v>
      </c>
      <c r="G23" s="239">
        <f t="shared" si="0"/>
        <v>25326369784</v>
      </c>
      <c r="H23" s="274"/>
      <c r="I23" s="117">
        <f>+G23-Woori525!E122</f>
        <v>0</v>
      </c>
      <c r="J23" s="122"/>
      <c r="K23" s="123"/>
    </row>
    <row r="24" spans="1:11" s="91" customFormat="1" ht="20.25" customHeight="1">
      <c r="A24" s="845" t="s">
        <v>29</v>
      </c>
      <c r="B24" s="798"/>
      <c r="C24" s="846"/>
      <c r="D24" s="262">
        <f>SUM(D18:D23)</f>
        <v>33526457744</v>
      </c>
      <c r="E24" s="262">
        <f>SUM(E18:E23)</f>
        <v>0</v>
      </c>
      <c r="F24" s="262">
        <f>SUM(F18:F23)</f>
        <v>4012341633</v>
      </c>
      <c r="G24" s="303">
        <f>SUM(G18:G23)</f>
        <v>29514116111</v>
      </c>
      <c r="H24" s="124">
        <f>G24/H25</f>
        <v>1265613.898413379</v>
      </c>
    </row>
    <row r="25" spans="1:11" s="91" customFormat="1" ht="19.5" customHeight="1">
      <c r="A25" s="97"/>
      <c r="B25" s="97"/>
      <c r="C25" s="97"/>
      <c r="D25" s="34"/>
      <c r="E25" s="34"/>
      <c r="F25" s="34"/>
      <c r="G25" s="34" t="s">
        <v>30</v>
      </c>
      <c r="H25" s="125">
        <f>'18'!H25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+'18'!G29</f>
        <v>0</v>
      </c>
      <c r="E29" s="306"/>
      <c r="F29" s="306"/>
      <c r="G29" s="241">
        <f t="shared" ref="G29:G40" si="1">D29+E29-F29</f>
        <v>0</v>
      </c>
      <c r="H29" s="874" t="s">
        <v>44</v>
      </c>
      <c r="I29" s="134"/>
    </row>
    <row r="30" spans="1:11" s="91" customFormat="1" ht="21" customHeight="1">
      <c r="A30" s="850"/>
      <c r="B30" s="852"/>
      <c r="C30" s="850"/>
      <c r="D30" s="242">
        <f>+'18'!G30</f>
        <v>0</v>
      </c>
      <c r="E30" s="307"/>
      <c r="F30" s="307"/>
      <c r="G30" s="228">
        <f t="shared" si="1"/>
        <v>0</v>
      </c>
      <c r="H30" s="848"/>
      <c r="I30" s="140">
        <f>+G30-KEB!E79</f>
        <v>0</v>
      </c>
      <c r="J30" s="137"/>
    </row>
    <row r="31" spans="1:11" s="91" customFormat="1" ht="21" customHeight="1">
      <c r="A31" s="868">
        <v>2</v>
      </c>
      <c r="B31" s="851" t="s">
        <v>23</v>
      </c>
      <c r="C31" s="869" t="s">
        <v>45</v>
      </c>
      <c r="D31" s="133">
        <f>+'18'!G31</f>
        <v>0</v>
      </c>
      <c r="E31" s="306"/>
      <c r="F31" s="306"/>
      <c r="G31" s="141">
        <f t="shared" si="1"/>
        <v>0</v>
      </c>
      <c r="H31" s="875" t="s">
        <v>46</v>
      </c>
      <c r="I31" s="139"/>
    </row>
    <row r="32" spans="1:11" s="91" customFormat="1" ht="21" customHeight="1">
      <c r="A32" s="850"/>
      <c r="B32" s="852"/>
      <c r="C32" s="850"/>
      <c r="D32" s="228">
        <f>+'18'!G32</f>
        <v>56.490000000000009</v>
      </c>
      <c r="E32" s="307"/>
      <c r="F32" s="307"/>
      <c r="G32" s="243">
        <f t="shared" si="1"/>
        <v>56.490000000000009</v>
      </c>
      <c r="H32" s="848"/>
      <c r="I32" s="140">
        <f>+G32-KEB!E66</f>
        <v>0</v>
      </c>
      <c r="J32" s="137"/>
    </row>
    <row r="33" spans="1:13" s="91" customFormat="1" ht="21" customHeight="1">
      <c r="A33" s="849">
        <v>3</v>
      </c>
      <c r="B33" s="851" t="s">
        <v>47</v>
      </c>
      <c r="C33" s="849" t="s">
        <v>48</v>
      </c>
      <c r="D33" s="141">
        <f>+'18'!G33</f>
        <v>0</v>
      </c>
      <c r="E33" s="306"/>
      <c r="F33" s="306"/>
      <c r="G33" s="141"/>
      <c r="H33" s="847" t="s">
        <v>49</v>
      </c>
      <c r="I33" s="139"/>
    </row>
    <row r="34" spans="1:13" s="91" customFormat="1" ht="21" customHeight="1">
      <c r="A34" s="850"/>
      <c r="B34" s="852"/>
      <c r="C34" s="850"/>
      <c r="D34" s="244">
        <f>+'18'!G34</f>
        <v>2109.5100000000002</v>
      </c>
      <c r="E34" s="308"/>
      <c r="F34" s="308"/>
      <c r="G34" s="244">
        <f>D34+E34-F34</f>
        <v>2109.5100000000002</v>
      </c>
      <c r="H34" s="848"/>
      <c r="I34" s="139">
        <f>+G34-'SHB398'!E2</f>
        <v>0</v>
      </c>
    </row>
    <row r="35" spans="1:13" s="91" customFormat="1" ht="21" customHeight="1">
      <c r="A35" s="868">
        <v>4</v>
      </c>
      <c r="B35" s="851" t="s">
        <v>50</v>
      </c>
      <c r="C35" s="869" t="s">
        <v>51</v>
      </c>
      <c r="D35" s="133">
        <f>+'18'!G35</f>
        <v>0</v>
      </c>
      <c r="E35" s="306"/>
      <c r="F35" s="306"/>
      <c r="G35" s="141">
        <f t="shared" si="1"/>
        <v>0</v>
      </c>
      <c r="H35" s="870" t="s">
        <v>46</v>
      </c>
      <c r="I35" s="134"/>
    </row>
    <row r="36" spans="1:13" s="91" customFormat="1" ht="21" customHeight="1">
      <c r="A36" s="850"/>
      <c r="B36" s="852"/>
      <c r="C36" s="850"/>
      <c r="D36" s="228">
        <f>+'18'!G36</f>
        <v>3597513.4299999997</v>
      </c>
      <c r="E36" s="307"/>
      <c r="F36" s="313">
        <v>2025890.06</v>
      </c>
      <c r="G36" s="243">
        <f t="shared" si="1"/>
        <v>1571623.3699999996</v>
      </c>
      <c r="H36" s="848"/>
      <c r="I36" s="142">
        <f>+G36-'SHB988'!E2</f>
        <v>0</v>
      </c>
    </row>
    <row r="37" spans="1:13" s="91" customFormat="1" ht="21" customHeight="1">
      <c r="A37" s="849">
        <v>5</v>
      </c>
      <c r="B37" s="851" t="s">
        <v>52</v>
      </c>
      <c r="C37" s="849" t="s">
        <v>53</v>
      </c>
      <c r="D37" s="141">
        <f>+'18'!G37</f>
        <v>0</v>
      </c>
      <c r="E37" s="309"/>
      <c r="F37" s="309"/>
      <c r="G37" s="141">
        <f t="shared" si="1"/>
        <v>0</v>
      </c>
      <c r="H37" s="847" t="s">
        <v>49</v>
      </c>
      <c r="I37" s="142"/>
      <c r="J37" s="137"/>
    </row>
    <row r="38" spans="1:13" s="91" customFormat="1" ht="21" customHeight="1">
      <c r="A38" s="850"/>
      <c r="B38" s="852"/>
      <c r="C38" s="850"/>
      <c r="D38" s="228">
        <f>+'18'!G38</f>
        <v>0</v>
      </c>
      <c r="E38" s="310"/>
      <c r="F38" s="310"/>
      <c r="G38" s="228">
        <f t="shared" si="1"/>
        <v>0</v>
      </c>
      <c r="H38" s="848"/>
      <c r="I38" s="142"/>
      <c r="J38" s="117"/>
    </row>
    <row r="39" spans="1:13" s="91" customFormat="1" ht="21" customHeight="1">
      <c r="A39" s="849">
        <v>6</v>
      </c>
      <c r="B39" s="851" t="s">
        <v>54</v>
      </c>
      <c r="C39" s="849" t="s">
        <v>55</v>
      </c>
      <c r="D39" s="141">
        <f>+'18'!G39</f>
        <v>0</v>
      </c>
      <c r="E39" s="309"/>
      <c r="F39" s="309"/>
      <c r="G39" s="141">
        <f t="shared" si="1"/>
        <v>0</v>
      </c>
      <c r="H39" s="847" t="s">
        <v>49</v>
      </c>
      <c r="I39" s="142"/>
      <c r="J39" s="137"/>
    </row>
    <row r="40" spans="1:13" s="91" customFormat="1" ht="21" customHeight="1">
      <c r="A40" s="850"/>
      <c r="B40" s="852"/>
      <c r="C40" s="850"/>
      <c r="D40" s="228">
        <f>+'18'!G40</f>
        <v>15447633.889999999</v>
      </c>
      <c r="E40" s="310">
        <v>3734132.25</v>
      </c>
      <c r="F40" s="310">
        <v>1500357.18</v>
      </c>
      <c r="G40" s="228">
        <f t="shared" si="1"/>
        <v>17681408.960000001</v>
      </c>
      <c r="H40" s="848"/>
      <c r="I40" s="142">
        <f>+G40-Woori517!E94</f>
        <v>0</v>
      </c>
    </row>
    <row r="41" spans="1:13" s="91" customFormat="1" ht="21" customHeight="1">
      <c r="A41" s="787">
        <v>7</v>
      </c>
      <c r="B41" s="789" t="s">
        <v>103</v>
      </c>
      <c r="C41" s="791" t="s">
        <v>104</v>
      </c>
      <c r="D41" s="141">
        <f>+'18'!G41</f>
        <v>0</v>
      </c>
      <c r="E41" s="309"/>
      <c r="F41" s="309"/>
      <c r="G41" s="141">
        <f>D41+E41-F41</f>
        <v>0</v>
      </c>
      <c r="H41" s="847" t="s">
        <v>49</v>
      </c>
      <c r="J41" s="137"/>
    </row>
    <row r="42" spans="1:13" s="91" customFormat="1" ht="21" customHeight="1">
      <c r="A42" s="788"/>
      <c r="B42" s="790"/>
      <c r="C42" s="792"/>
      <c r="D42" s="228">
        <f>+'18'!G42</f>
        <v>2085.27000000001</v>
      </c>
      <c r="E42" s="310"/>
      <c r="F42" s="310"/>
      <c r="G42" s="228">
        <f>D42+E42-F42</f>
        <v>2085.27000000001</v>
      </c>
      <c r="H42" s="848"/>
    </row>
    <row r="43" spans="1:13" s="91" customFormat="1" ht="21" customHeight="1">
      <c r="A43" s="845" t="s">
        <v>56</v>
      </c>
      <c r="B43" s="798"/>
      <c r="C43" s="846"/>
      <c r="D43" s="271">
        <f t="shared" ref="D43:G44" si="2">+D29+D31+D33+D35+D37+D39+D41</f>
        <v>0</v>
      </c>
      <c r="E43" s="311">
        <f t="shared" si="2"/>
        <v>0</v>
      </c>
      <c r="F43" s="311">
        <f t="shared" si="2"/>
        <v>0</v>
      </c>
      <c r="G43" s="271">
        <f t="shared" si="2"/>
        <v>0</v>
      </c>
      <c r="H43" s="144"/>
    </row>
    <row r="44" spans="1:13" s="91" customFormat="1" ht="21" customHeight="1">
      <c r="A44" s="845" t="s">
        <v>57</v>
      </c>
      <c r="B44" s="798"/>
      <c r="C44" s="846"/>
      <c r="D44" s="272">
        <f t="shared" si="2"/>
        <v>19049398.59</v>
      </c>
      <c r="E44" s="312">
        <f t="shared" si="2"/>
        <v>3734132.25</v>
      </c>
      <c r="F44" s="312">
        <f t="shared" si="2"/>
        <v>3526247.24</v>
      </c>
      <c r="G44" s="272">
        <f t="shared" si="2"/>
        <v>19257283.600000001</v>
      </c>
      <c r="H44" s="146"/>
    </row>
    <row r="45" spans="1:13" s="91" customFormat="1" ht="21" customHeight="1">
      <c r="A45" s="845" t="s">
        <v>58</v>
      </c>
      <c r="B45" s="798"/>
      <c r="C45" s="846"/>
      <c r="D45" s="145"/>
      <c r="E45" s="315"/>
      <c r="F45" s="315"/>
      <c r="G45" s="149"/>
      <c r="H45" s="146"/>
    </row>
    <row r="46" spans="1:13" s="91" customFormat="1" ht="21" customHeight="1">
      <c r="A46" s="97"/>
      <c r="B46" s="97"/>
      <c r="C46" s="97"/>
      <c r="D46" s="150"/>
      <c r="E46" s="150"/>
      <c r="F46" s="34"/>
      <c r="G46" s="74"/>
      <c r="H46" s="151" t="s">
        <v>59</v>
      </c>
      <c r="I46" s="13"/>
    </row>
    <row r="47" spans="1:13" ht="18.75" customHeight="1">
      <c r="A47" s="330" t="s">
        <v>139</v>
      </c>
      <c r="B47" s="97"/>
      <c r="C47" s="97"/>
      <c r="D47" s="98"/>
      <c r="E47" s="99"/>
      <c r="F47" s="99"/>
      <c r="G47" s="793"/>
      <c r="H47" s="793"/>
      <c r="J47" s="120"/>
    </row>
    <row r="48" spans="1:13" ht="20.25" customHeight="1" thickBot="1">
      <c r="A48" s="112" t="s">
        <v>6</v>
      </c>
      <c r="B48" s="112" t="s">
        <v>20</v>
      </c>
      <c r="C48" s="113" t="s">
        <v>140</v>
      </c>
      <c r="D48" s="113" t="s">
        <v>60</v>
      </c>
      <c r="E48" s="114" t="s">
        <v>141</v>
      </c>
      <c r="F48" s="114" t="s">
        <v>142</v>
      </c>
      <c r="G48" s="114" t="s">
        <v>143</v>
      </c>
      <c r="H48" s="115" t="s">
        <v>22</v>
      </c>
      <c r="M48" s="120"/>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20522897.49841338</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840" t="s">
        <v>343</v>
      </c>
      <c r="C71" s="454">
        <v>44519</v>
      </c>
      <c r="D71" s="203" t="s">
        <v>412</v>
      </c>
      <c r="E71" s="203" t="s">
        <v>87</v>
      </c>
      <c r="F71" s="203"/>
      <c r="G71" s="463">
        <v>1102959.6000000001</v>
      </c>
      <c r="H71" s="709" t="s">
        <v>398</v>
      </c>
    </row>
    <row r="72" spans="1:9" s="173" customFormat="1" ht="12.75">
      <c r="A72" s="509"/>
      <c r="B72" s="843"/>
      <c r="C72" s="532">
        <v>44519</v>
      </c>
      <c r="D72" s="517" t="s">
        <v>412</v>
      </c>
      <c r="E72" s="517" t="s">
        <v>87</v>
      </c>
      <c r="F72" s="517"/>
      <c r="G72" s="533">
        <v>7858.85</v>
      </c>
      <c r="H72" s="710" t="s">
        <v>934</v>
      </c>
    </row>
    <row r="73" spans="1:9" s="173" customFormat="1" ht="12.75">
      <c r="A73" s="193"/>
      <c r="B73" s="841"/>
      <c r="C73" s="349">
        <v>44519</v>
      </c>
      <c r="D73" s="350" t="s">
        <v>412</v>
      </c>
      <c r="E73" s="350" t="s">
        <v>87</v>
      </c>
      <c r="F73" s="350"/>
      <c r="G73" s="468">
        <v>2623313.7999999998</v>
      </c>
      <c r="H73" s="553" t="s">
        <v>410</v>
      </c>
    </row>
    <row r="74" spans="1:9" s="173" customFormat="1" thickBot="1">
      <c r="A74" s="195"/>
      <c r="B74" s="535"/>
      <c r="C74" s="459"/>
      <c r="D74" s="458"/>
      <c r="E74" s="350"/>
      <c r="F74" s="458"/>
      <c r="G74" s="536"/>
      <c r="H74" s="460"/>
    </row>
    <row r="75" spans="1:9" s="173" customFormat="1" ht="12.75">
      <c r="A75" s="785" t="s">
        <v>98</v>
      </c>
      <c r="B75" s="358"/>
      <c r="C75" s="176"/>
      <c r="D75" s="176"/>
      <c r="E75" s="177" t="s">
        <v>78</v>
      </c>
      <c r="F75" s="176">
        <f>+SUMIF($E$71:$E$74,$E75,$F$71:$F$74)</f>
        <v>0</v>
      </c>
      <c r="G75" s="178">
        <f>+SUMIF($E$71:$E$74,$E75,$G$71:$G$74)</f>
        <v>0</v>
      </c>
      <c r="H75" s="176"/>
      <c r="I75" s="325">
        <f>G75-E24</f>
        <v>0</v>
      </c>
    </row>
    <row r="76" spans="1:9" s="173" customFormat="1" ht="15.75" customHeight="1" thickBot="1">
      <c r="A76" s="786"/>
      <c r="B76" s="711"/>
      <c r="C76" s="179"/>
      <c r="D76" s="179"/>
      <c r="E76" s="180" t="s">
        <v>87</v>
      </c>
      <c r="F76" s="179">
        <f>+SUMIF($E$71:$E$74,$E76,$F$71:$F$74)</f>
        <v>0</v>
      </c>
      <c r="G76" s="181">
        <f>+SUMIF($E$71:$E$74,$E76,$G$71:$G$74)</f>
        <v>3734132.25</v>
      </c>
      <c r="H76" s="179"/>
      <c r="I76" s="326">
        <f>G76-E44</f>
        <v>0</v>
      </c>
    </row>
    <row r="77" spans="1:9" s="173" customFormat="1" ht="12.75">
      <c r="A77" s="188" t="s">
        <v>100</v>
      </c>
      <c r="B77" s="842" t="s">
        <v>340</v>
      </c>
      <c r="C77" s="349">
        <v>44519</v>
      </c>
      <c r="D77" s="203" t="s">
        <v>980</v>
      </c>
      <c r="E77" s="203" t="s">
        <v>78</v>
      </c>
      <c r="F77" s="203"/>
      <c r="G77" s="455">
        <v>138000000</v>
      </c>
      <c r="H77" s="461" t="s">
        <v>478</v>
      </c>
    </row>
    <row r="78" spans="1:9" s="173" customFormat="1" ht="12.75">
      <c r="A78" s="509"/>
      <c r="B78" s="843"/>
      <c r="C78" s="349">
        <v>44519</v>
      </c>
      <c r="D78" s="464" t="s">
        <v>981</v>
      </c>
      <c r="E78" s="464" t="s">
        <v>78</v>
      </c>
      <c r="F78" s="464"/>
      <c r="G78" s="407">
        <v>324000000</v>
      </c>
      <c r="H78" s="466" t="s">
        <v>938</v>
      </c>
    </row>
    <row r="79" spans="1:9" s="173" customFormat="1" ht="12.75">
      <c r="A79" s="193"/>
      <c r="B79" s="843"/>
      <c r="C79" s="349">
        <v>44519</v>
      </c>
      <c r="D79" s="350" t="s">
        <v>972</v>
      </c>
      <c r="E79" s="464" t="s">
        <v>78</v>
      </c>
      <c r="F79" s="350"/>
      <c r="G79" s="457">
        <v>3300000</v>
      </c>
      <c r="H79" s="456" t="s">
        <v>939</v>
      </c>
    </row>
    <row r="80" spans="1:9" s="173" customFormat="1" ht="12.75">
      <c r="A80" s="353"/>
      <c r="B80" s="843"/>
      <c r="C80" s="349">
        <v>44519</v>
      </c>
      <c r="D80" s="475" t="s">
        <v>971</v>
      </c>
      <c r="E80" s="464" t="s">
        <v>78</v>
      </c>
      <c r="F80" s="475"/>
      <c r="G80" s="503">
        <v>100000</v>
      </c>
      <c r="H80" s="352" t="s">
        <v>939</v>
      </c>
    </row>
    <row r="81" spans="1:8" s="173" customFormat="1" ht="12.75">
      <c r="A81" s="353"/>
      <c r="B81" s="843"/>
      <c r="C81" s="349">
        <v>44519</v>
      </c>
      <c r="D81" s="475" t="s">
        <v>971</v>
      </c>
      <c r="E81" s="464" t="s">
        <v>78</v>
      </c>
      <c r="F81" s="475"/>
      <c r="G81" s="503">
        <v>70000</v>
      </c>
      <c r="H81" s="352" t="s">
        <v>940</v>
      </c>
    </row>
    <row r="82" spans="1:8" s="173" customFormat="1" ht="12.75">
      <c r="A82" s="353"/>
      <c r="B82" s="843"/>
      <c r="C82" s="349">
        <v>44519</v>
      </c>
      <c r="D82" s="475" t="s">
        <v>971</v>
      </c>
      <c r="E82" s="464" t="s">
        <v>78</v>
      </c>
      <c r="F82" s="475"/>
      <c r="G82" s="503">
        <v>790000</v>
      </c>
      <c r="H82" s="352" t="s">
        <v>941</v>
      </c>
    </row>
    <row r="83" spans="1:8" s="173" customFormat="1" ht="12.75">
      <c r="A83" s="431"/>
      <c r="B83" s="843"/>
      <c r="C83" s="349">
        <v>44519</v>
      </c>
      <c r="D83" s="483" t="s">
        <v>979</v>
      </c>
      <c r="E83" s="464" t="s">
        <v>78</v>
      </c>
      <c r="F83" s="483"/>
      <c r="G83" s="424">
        <v>800000</v>
      </c>
      <c r="H83" s="484" t="s">
        <v>479</v>
      </c>
    </row>
    <row r="84" spans="1:8" s="173" customFormat="1" ht="12.75">
      <c r="A84" s="353"/>
      <c r="B84" s="843"/>
      <c r="C84" s="349">
        <v>44519</v>
      </c>
      <c r="D84" s="475" t="s">
        <v>978</v>
      </c>
      <c r="E84" s="464" t="s">
        <v>78</v>
      </c>
      <c r="F84" s="475"/>
      <c r="G84" s="503">
        <v>2250000</v>
      </c>
      <c r="H84" s="352" t="s">
        <v>479</v>
      </c>
    </row>
    <row r="85" spans="1:8" s="173" customFormat="1" ht="12.75">
      <c r="A85" s="712"/>
      <c r="B85" s="841"/>
      <c r="C85" s="349">
        <v>44519</v>
      </c>
      <c r="D85" s="688" t="s">
        <v>955</v>
      </c>
      <c r="E85" s="464" t="s">
        <v>78</v>
      </c>
      <c r="F85" s="688"/>
      <c r="G85" s="713">
        <v>303966950</v>
      </c>
      <c r="H85" s="466" t="s">
        <v>475</v>
      </c>
    </row>
    <row r="86" spans="1:8" s="173" customFormat="1" ht="12.75">
      <c r="A86" s="353"/>
      <c r="B86" s="684" t="s">
        <v>346</v>
      </c>
      <c r="C86" s="349">
        <v>44519</v>
      </c>
      <c r="D86" s="475" t="s">
        <v>942</v>
      </c>
      <c r="E86" s="464" t="s">
        <v>78</v>
      </c>
      <c r="F86" s="475"/>
      <c r="G86" s="503">
        <v>1000000</v>
      </c>
      <c r="H86" s="352" t="s">
        <v>354</v>
      </c>
    </row>
    <row r="87" spans="1:8" s="173" customFormat="1" ht="12.75">
      <c r="A87" s="353"/>
      <c r="B87" s="842" t="s">
        <v>344</v>
      </c>
      <c r="C87" s="349">
        <v>44519</v>
      </c>
      <c r="D87" s="475" t="s">
        <v>964</v>
      </c>
      <c r="E87" s="464" t="s">
        <v>78</v>
      </c>
      <c r="F87" s="475"/>
      <c r="G87" s="503">
        <v>24460700</v>
      </c>
      <c r="H87" s="352" t="s">
        <v>943</v>
      </c>
    </row>
    <row r="88" spans="1:8" s="173" customFormat="1" ht="12.75">
      <c r="A88" s="353"/>
      <c r="B88" s="843"/>
      <c r="C88" s="349">
        <v>44519</v>
      </c>
      <c r="D88" s="475" t="s">
        <v>965</v>
      </c>
      <c r="E88" s="464" t="s">
        <v>78</v>
      </c>
      <c r="F88" s="475"/>
      <c r="G88" s="503">
        <v>8017724</v>
      </c>
      <c r="H88" s="352" t="s">
        <v>943</v>
      </c>
    </row>
    <row r="89" spans="1:8" s="173" customFormat="1" ht="12.75">
      <c r="A89" s="353"/>
      <c r="B89" s="843"/>
      <c r="C89" s="349">
        <v>44519</v>
      </c>
      <c r="D89" s="475" t="s">
        <v>966</v>
      </c>
      <c r="E89" s="464" t="s">
        <v>78</v>
      </c>
      <c r="F89" s="475"/>
      <c r="G89" s="503">
        <v>37506795</v>
      </c>
      <c r="H89" s="352" t="s">
        <v>944</v>
      </c>
    </row>
    <row r="90" spans="1:8" s="173" customFormat="1" ht="12.75">
      <c r="A90" s="353"/>
      <c r="B90" s="843"/>
      <c r="C90" s="349">
        <v>44519</v>
      </c>
      <c r="D90" s="475" t="s">
        <v>967</v>
      </c>
      <c r="E90" s="464" t="s">
        <v>78</v>
      </c>
      <c r="F90" s="475"/>
      <c r="G90" s="503">
        <v>994109</v>
      </c>
      <c r="H90" s="352" t="s">
        <v>945</v>
      </c>
    </row>
    <row r="91" spans="1:8" s="173" customFormat="1" ht="12.75">
      <c r="A91" s="353"/>
      <c r="B91" s="843"/>
      <c r="C91" s="349">
        <v>44519</v>
      </c>
      <c r="D91" s="475" t="s">
        <v>968</v>
      </c>
      <c r="E91" s="464" t="s">
        <v>78</v>
      </c>
      <c r="F91" s="475"/>
      <c r="G91" s="503">
        <v>4000000</v>
      </c>
      <c r="H91" s="352" t="s">
        <v>946</v>
      </c>
    </row>
    <row r="92" spans="1:8" s="173" customFormat="1" ht="12.75">
      <c r="A92" s="353"/>
      <c r="B92" s="843"/>
      <c r="C92" s="349">
        <v>44519</v>
      </c>
      <c r="D92" s="475" t="s">
        <v>970</v>
      </c>
      <c r="E92" s="464" t="s">
        <v>78</v>
      </c>
      <c r="F92" s="475"/>
      <c r="G92" s="503">
        <v>2144000</v>
      </c>
      <c r="H92" s="352" t="s">
        <v>947</v>
      </c>
    </row>
    <row r="93" spans="1:8" s="173" customFormat="1" ht="12.75">
      <c r="A93" s="353"/>
      <c r="B93" s="843"/>
      <c r="C93" s="349">
        <v>44519</v>
      </c>
      <c r="D93" s="475" t="s">
        <v>969</v>
      </c>
      <c r="E93" s="464" t="s">
        <v>78</v>
      </c>
      <c r="F93" s="475"/>
      <c r="G93" s="503">
        <v>6710000</v>
      </c>
      <c r="H93" s="352" t="s">
        <v>493</v>
      </c>
    </row>
    <row r="94" spans="1:8" s="173" customFormat="1" ht="12.75">
      <c r="A94" s="353"/>
      <c r="B94" s="843"/>
      <c r="C94" s="349">
        <v>44519</v>
      </c>
      <c r="D94" s="475" t="s">
        <v>666</v>
      </c>
      <c r="E94" s="464" t="s">
        <v>78</v>
      </c>
      <c r="F94" s="475"/>
      <c r="G94" s="503">
        <v>5136000</v>
      </c>
      <c r="H94" s="352" t="s">
        <v>485</v>
      </c>
    </row>
    <row r="95" spans="1:8" s="173" customFormat="1" ht="12.75">
      <c r="A95" s="353"/>
      <c r="B95" s="843"/>
      <c r="C95" s="349">
        <v>44519</v>
      </c>
      <c r="D95" s="475" t="s">
        <v>976</v>
      </c>
      <c r="E95" s="464" t="s">
        <v>78</v>
      </c>
      <c r="F95" s="475"/>
      <c r="G95" s="503">
        <v>21700000</v>
      </c>
      <c r="H95" s="352" t="s">
        <v>948</v>
      </c>
    </row>
    <row r="96" spans="1:8" s="173" customFormat="1" ht="12.75">
      <c r="A96" s="353"/>
      <c r="B96" s="843"/>
      <c r="C96" s="349">
        <v>44519</v>
      </c>
      <c r="D96" s="475" t="s">
        <v>975</v>
      </c>
      <c r="E96" s="464" t="s">
        <v>78</v>
      </c>
      <c r="F96" s="475"/>
      <c r="G96" s="503">
        <v>12430000</v>
      </c>
      <c r="H96" s="352" t="s">
        <v>949</v>
      </c>
    </row>
    <row r="97" spans="1:8" s="173" customFormat="1" ht="12.75">
      <c r="A97" s="353"/>
      <c r="B97" s="843"/>
      <c r="C97" s="349">
        <v>44519</v>
      </c>
      <c r="D97" s="475" t="s">
        <v>973</v>
      </c>
      <c r="E97" s="464" t="s">
        <v>78</v>
      </c>
      <c r="F97" s="475"/>
      <c r="G97" s="503">
        <v>22784363</v>
      </c>
      <c r="H97" s="352" t="s">
        <v>950</v>
      </c>
    </row>
    <row r="98" spans="1:8" s="173" customFormat="1" ht="12.75">
      <c r="A98" s="353"/>
      <c r="B98" s="843"/>
      <c r="C98" s="349">
        <v>44519</v>
      </c>
      <c r="D98" s="475" t="s">
        <v>974</v>
      </c>
      <c r="E98" s="464" t="s">
        <v>78</v>
      </c>
      <c r="F98" s="475"/>
      <c r="G98" s="503">
        <v>9670000</v>
      </c>
      <c r="H98" s="352" t="s">
        <v>951</v>
      </c>
    </row>
    <row r="99" spans="1:8" s="173" customFormat="1" ht="12.75">
      <c r="A99" s="353"/>
      <c r="B99" s="843"/>
      <c r="C99" s="349">
        <v>44519</v>
      </c>
      <c r="D99" s="475" t="s">
        <v>962</v>
      </c>
      <c r="E99" s="464" t="s">
        <v>78</v>
      </c>
      <c r="F99" s="475"/>
      <c r="G99" s="503">
        <v>1192131481</v>
      </c>
      <c r="H99" s="352" t="s">
        <v>498</v>
      </c>
    </row>
    <row r="100" spans="1:8" s="173" customFormat="1" ht="12.75">
      <c r="A100" s="353"/>
      <c r="B100" s="843"/>
      <c r="C100" s="349">
        <v>44519</v>
      </c>
      <c r="D100" s="475" t="s">
        <v>963</v>
      </c>
      <c r="E100" s="464" t="s">
        <v>78</v>
      </c>
      <c r="F100" s="475"/>
      <c r="G100" s="503">
        <v>1598200000</v>
      </c>
      <c r="H100" s="352" t="s">
        <v>952</v>
      </c>
    </row>
    <row r="101" spans="1:8" s="173" customFormat="1" ht="12.75">
      <c r="A101" s="353"/>
      <c r="B101" s="843"/>
      <c r="C101" s="349">
        <v>44519</v>
      </c>
      <c r="D101" s="475" t="s">
        <v>666</v>
      </c>
      <c r="E101" s="464" t="s">
        <v>78</v>
      </c>
      <c r="F101" s="475"/>
      <c r="G101" s="503">
        <v>16694999</v>
      </c>
      <c r="H101" s="352" t="s">
        <v>485</v>
      </c>
    </row>
    <row r="102" spans="1:8" s="173" customFormat="1" ht="12.75">
      <c r="A102" s="353"/>
      <c r="B102" s="843"/>
      <c r="C102" s="349">
        <v>44519</v>
      </c>
      <c r="D102" s="475" t="s">
        <v>666</v>
      </c>
      <c r="E102" s="464" t="s">
        <v>78</v>
      </c>
      <c r="F102" s="475"/>
      <c r="G102" s="503">
        <v>84465391</v>
      </c>
      <c r="H102" s="352" t="s">
        <v>953</v>
      </c>
    </row>
    <row r="103" spans="1:8" s="173" customFormat="1" ht="12.75">
      <c r="A103" s="353"/>
      <c r="B103" s="843"/>
      <c r="C103" s="349">
        <v>44519</v>
      </c>
      <c r="D103" s="475" t="s">
        <v>977</v>
      </c>
      <c r="E103" s="464" t="s">
        <v>78</v>
      </c>
      <c r="F103" s="475"/>
      <c r="G103" s="503">
        <v>190650000</v>
      </c>
      <c r="H103" s="352" t="s">
        <v>954</v>
      </c>
    </row>
    <row r="104" spans="1:8" s="173" customFormat="1" ht="12.75">
      <c r="A104" s="353"/>
      <c r="B104" s="841"/>
      <c r="C104" s="349">
        <v>44519</v>
      </c>
      <c r="D104" s="475" t="s">
        <v>377</v>
      </c>
      <c r="E104" s="464" t="s">
        <v>78</v>
      </c>
      <c r="F104" s="475"/>
      <c r="G104" s="503">
        <v>369121</v>
      </c>
      <c r="H104" s="352" t="s">
        <v>959</v>
      </c>
    </row>
    <row r="105" spans="1:8" s="173" customFormat="1" ht="12.75">
      <c r="A105" s="712"/>
      <c r="B105" s="842" t="s">
        <v>956</v>
      </c>
      <c r="C105" s="349">
        <v>44519</v>
      </c>
      <c r="D105" s="688" t="s">
        <v>960</v>
      </c>
      <c r="E105" s="688" t="s">
        <v>87</v>
      </c>
      <c r="F105" s="688"/>
      <c r="G105" s="713">
        <v>427847.49000000028</v>
      </c>
      <c r="H105" s="714" t="s">
        <v>899</v>
      </c>
    </row>
    <row r="106" spans="1:8" s="173" customFormat="1" ht="12.75">
      <c r="A106" s="712"/>
      <c r="B106" s="843"/>
      <c r="C106" s="349">
        <v>44519</v>
      </c>
      <c r="D106" s="688" t="s">
        <v>961</v>
      </c>
      <c r="E106" s="688" t="s">
        <v>87</v>
      </c>
      <c r="F106" s="688"/>
      <c r="G106" s="713">
        <v>1040383.71</v>
      </c>
      <c r="H106" s="714" t="s">
        <v>957</v>
      </c>
    </row>
    <row r="107" spans="1:8" s="173" customFormat="1" ht="12.75">
      <c r="A107" s="712"/>
      <c r="B107" s="843"/>
      <c r="C107" s="349">
        <v>44519</v>
      </c>
      <c r="D107" s="688" t="s">
        <v>955</v>
      </c>
      <c r="E107" s="688" t="s">
        <v>87</v>
      </c>
      <c r="F107" s="688"/>
      <c r="G107" s="713">
        <v>31776</v>
      </c>
      <c r="H107" s="466" t="s">
        <v>475</v>
      </c>
    </row>
    <row r="108" spans="1:8" s="173" customFormat="1" ht="12.75">
      <c r="A108" s="353"/>
      <c r="B108" s="841"/>
      <c r="C108" s="349">
        <v>44519</v>
      </c>
      <c r="D108" s="688" t="s">
        <v>377</v>
      </c>
      <c r="E108" s="688" t="s">
        <v>87</v>
      </c>
      <c r="F108" s="475"/>
      <c r="G108" s="503">
        <v>349.98</v>
      </c>
      <c r="H108" s="352" t="s">
        <v>959</v>
      </c>
    </row>
    <row r="109" spans="1:8" s="173" customFormat="1" ht="12.75">
      <c r="A109" s="353"/>
      <c r="B109" s="842" t="s">
        <v>457</v>
      </c>
      <c r="C109" s="349">
        <v>44519</v>
      </c>
      <c r="D109" s="475" t="s">
        <v>958</v>
      </c>
      <c r="E109" s="688" t="s">
        <v>87</v>
      </c>
      <c r="F109" s="475"/>
      <c r="G109" s="503">
        <v>2021138.06</v>
      </c>
      <c r="H109" s="352" t="s">
        <v>454</v>
      </c>
    </row>
    <row r="110" spans="1:8" s="173" customFormat="1" ht="12.75">
      <c r="A110" s="712"/>
      <c r="B110" s="843"/>
      <c r="C110" s="349">
        <v>44519</v>
      </c>
      <c r="D110" s="688" t="s">
        <v>955</v>
      </c>
      <c r="E110" s="688" t="s">
        <v>87</v>
      </c>
      <c r="F110" s="688"/>
      <c r="G110" s="713">
        <v>4747</v>
      </c>
      <c r="H110" s="466" t="s">
        <v>475</v>
      </c>
    </row>
    <row r="111" spans="1:8" s="173" customFormat="1" ht="12.75">
      <c r="A111" s="353"/>
      <c r="B111" s="841"/>
      <c r="C111" s="349">
        <v>44519</v>
      </c>
      <c r="D111" s="475" t="s">
        <v>377</v>
      </c>
      <c r="E111" s="688" t="s">
        <v>87</v>
      </c>
      <c r="F111" s="475"/>
      <c r="G111" s="503">
        <v>5</v>
      </c>
      <c r="H111" s="352" t="s">
        <v>482</v>
      </c>
    </row>
    <row r="112" spans="1:8" s="173" customFormat="1" ht="12.75">
      <c r="A112" s="353"/>
      <c r="B112" s="445"/>
      <c r="C112" s="444"/>
      <c r="D112" s="445"/>
      <c r="E112" s="445"/>
      <c r="F112" s="445"/>
      <c r="G112" s="508"/>
      <c r="H112" s="373"/>
    </row>
    <row r="113" spans="1:9" s="173" customFormat="1" ht="12.75">
      <c r="A113" s="193"/>
      <c r="B113" s="174"/>
      <c r="C113" s="174"/>
      <c r="D113" s="174"/>
      <c r="E113" s="174"/>
      <c r="F113" s="174"/>
      <c r="G113" s="409"/>
      <c r="H113" s="194"/>
    </row>
    <row r="114" spans="1:9" s="173" customFormat="1" thickBot="1">
      <c r="A114" s="193"/>
      <c r="B114" s="174"/>
      <c r="C114" s="174"/>
      <c r="D114" s="174"/>
      <c r="E114" s="174"/>
      <c r="F114" s="174"/>
      <c r="G114" s="409"/>
      <c r="H114" s="194"/>
    </row>
    <row r="115" spans="1:9" s="173" customFormat="1" ht="12.75">
      <c r="A115" s="785" t="s">
        <v>99</v>
      </c>
      <c r="B115" s="182"/>
      <c r="C115" s="182"/>
      <c r="D115" s="182"/>
      <c r="E115" s="177" t="s">
        <v>78</v>
      </c>
      <c r="F115" s="183">
        <f>+SUMIF($E$77:$E$114,$E115,$F$77:$F$114)</f>
        <v>0</v>
      </c>
      <c r="G115" s="183">
        <f>+SUMIF($E$77:$E$114,$E115,$G$77:$G$114)</f>
        <v>4012341633</v>
      </c>
      <c r="H115" s="184"/>
      <c r="I115" s="325">
        <f>G115-F24</f>
        <v>0</v>
      </c>
    </row>
    <row r="116" spans="1:9" s="173" customFormat="1" ht="15.75" customHeight="1" thickBot="1">
      <c r="A116" s="786"/>
      <c r="B116" s="185"/>
      <c r="C116" s="185"/>
      <c r="D116" s="185"/>
      <c r="E116" s="180" t="s">
        <v>87</v>
      </c>
      <c r="F116" s="186">
        <f>+SUMIF($E$77:$E$114,$E116,$F$77:$F$114)</f>
        <v>0</v>
      </c>
      <c r="G116" s="186">
        <f>+SUMIF($E$77:$E$114,$E116,$G$77:$G$114)</f>
        <v>3526247.24</v>
      </c>
      <c r="H116" s="187"/>
      <c r="I116" s="326">
        <f>G116-F44</f>
        <v>0</v>
      </c>
    </row>
    <row r="117" spans="1:9" s="173" customFormat="1" ht="12.75"/>
    <row r="118" spans="1:9" s="173" customFormat="1" ht="12.75"/>
    <row r="119" spans="1:9" s="173" customFormat="1" ht="12.75"/>
    <row r="120" spans="1:9" s="173" customFormat="1" ht="12.75"/>
    <row r="121" spans="1:9" s="173" customFormat="1" ht="12.75"/>
    <row r="122" spans="1:9" s="173" customFormat="1" ht="12.75"/>
    <row r="123" spans="1:9" s="173" customFormat="1" ht="12.75"/>
    <row r="124" spans="1:9" s="173" customFormat="1" ht="12.75"/>
    <row r="125" spans="1:9" s="173" customFormat="1" ht="12.75"/>
    <row r="126" spans="1:9" s="173" customFormat="1" ht="12.75"/>
    <row r="127" spans="1:9" s="173" customFormat="1" ht="12.75"/>
    <row r="128" spans="1:9"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row r="284" s="173" customFormat="1" ht="12.75"/>
    <row r="285" s="173" customFormat="1" ht="12.75"/>
    <row r="286" s="173" customFormat="1" ht="12.75"/>
    <row r="287" s="173" customFormat="1" ht="12.75"/>
    <row r="288" s="173" customFormat="1" ht="12.75"/>
    <row r="289" s="173" customFormat="1" ht="12.75"/>
    <row r="290" s="173" customFormat="1" ht="12.75"/>
    <row r="291" s="173" customFormat="1" ht="12.75"/>
    <row r="292" s="173" customFormat="1" ht="12.75"/>
    <row r="293" s="173" customFormat="1" ht="12.75"/>
    <row r="294" s="173" customFormat="1" ht="12.75"/>
    <row r="295" s="173" customFormat="1" ht="12.75"/>
    <row r="296" s="173" customFormat="1" ht="12.75"/>
    <row r="297" s="173" customFormat="1" ht="12.75"/>
    <row r="298" s="173" customFormat="1" ht="12.75"/>
    <row r="299" s="173" customFormat="1" ht="12.75"/>
    <row r="300" s="173" customFormat="1" ht="12.75"/>
    <row r="301" s="173" customFormat="1" ht="12.75"/>
  </sheetData>
  <mergeCells count="59">
    <mergeCell ref="A29:A30"/>
    <mergeCell ref="B29:B30"/>
    <mergeCell ref="A44:C44"/>
    <mergeCell ref="A45:C45"/>
    <mergeCell ref="A33:A34"/>
    <mergeCell ref="B33:B34"/>
    <mergeCell ref="C33:C34"/>
    <mergeCell ref="A39:A40"/>
    <mergeCell ref="B39:B40"/>
    <mergeCell ref="C39:C40"/>
    <mergeCell ref="A43:C43"/>
    <mergeCell ref="A35:A36"/>
    <mergeCell ref="C29:C30"/>
    <mergeCell ref="C35:C36"/>
    <mergeCell ref="A37:A38"/>
    <mergeCell ref="H29:H30"/>
    <mergeCell ref="A41:A42"/>
    <mergeCell ref="B41:B42"/>
    <mergeCell ref="C41:C42"/>
    <mergeCell ref="H31:H32"/>
    <mergeCell ref="H33:H34"/>
    <mergeCell ref="H39:H40"/>
    <mergeCell ref="H41:H42"/>
    <mergeCell ref="H35:H36"/>
    <mergeCell ref="B37:B38"/>
    <mergeCell ref="C37:C38"/>
    <mergeCell ref="H37:H38"/>
    <mergeCell ref="A31:A32"/>
    <mergeCell ref="B31:B32"/>
    <mergeCell ref="C31:C32"/>
    <mergeCell ref="B35:B36"/>
    <mergeCell ref="A2:H2"/>
    <mergeCell ref="D3:E3"/>
    <mergeCell ref="F6:F8"/>
    <mergeCell ref="G6:G8"/>
    <mergeCell ref="H6:H8"/>
    <mergeCell ref="A14:C14"/>
    <mergeCell ref="G16:H16"/>
    <mergeCell ref="A24:C24"/>
    <mergeCell ref="A26:C26"/>
    <mergeCell ref="A27:A28"/>
    <mergeCell ref="B27:B28"/>
    <mergeCell ref="C27:C28"/>
    <mergeCell ref="H27:H28"/>
    <mergeCell ref="G47:H47"/>
    <mergeCell ref="G64:H64"/>
    <mergeCell ref="G65:H65"/>
    <mergeCell ref="G66:H66"/>
    <mergeCell ref="A115:A116"/>
    <mergeCell ref="A51:C51"/>
    <mergeCell ref="G54:H54"/>
    <mergeCell ref="G62:H62"/>
    <mergeCell ref="G63:H63"/>
    <mergeCell ref="A75:A76"/>
    <mergeCell ref="B71:B73"/>
    <mergeCell ref="B87:B104"/>
    <mergeCell ref="B77:B85"/>
    <mergeCell ref="B105:B108"/>
    <mergeCell ref="B109:B111"/>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9"/>
  <sheetViews>
    <sheetView topLeftCell="A32" workbookViewId="0">
      <selection activeCell="B76" sqref="B76:H76"/>
    </sheetView>
  </sheetViews>
  <sheetFormatPr defaultColWidth="11.42578125" defaultRowHeight="13.5"/>
  <cols>
    <col min="1" max="1" width="9.42578125" style="14" customWidth="1"/>
    <col min="2" max="2" width="17.42578125" style="14" customWidth="1"/>
    <col min="3" max="3" width="19.7109375" style="14" customWidth="1"/>
    <col min="4" max="4" width="26" style="14" customWidth="1"/>
    <col min="5" max="5" width="17.42578125" style="14" customWidth="1"/>
    <col min="6" max="6" width="19.85546875" style="14" customWidth="1"/>
    <col min="7" max="7" width="21.28515625" style="14" customWidth="1"/>
    <col min="8" max="8" width="22.7109375" style="14" customWidth="1"/>
    <col min="9" max="9" width="20.28515625" style="14" customWidth="1"/>
    <col min="10" max="253" width="11.42578125" style="14"/>
    <col min="254" max="255" width="17.42578125" style="14" customWidth="1"/>
    <col min="256" max="256" width="19.7109375" style="14" customWidth="1"/>
    <col min="257" max="260" width="17.42578125" style="14" customWidth="1"/>
    <col min="261" max="261" width="22.7109375" style="14" customWidth="1"/>
    <col min="262" max="262" width="23" style="14" bestFit="1" customWidth="1"/>
    <col min="263" max="263" width="15.28515625" style="14" bestFit="1" customWidth="1"/>
    <col min="264" max="509" width="11.42578125" style="14"/>
    <col min="510" max="511" width="17.42578125" style="14" customWidth="1"/>
    <col min="512" max="512" width="19.7109375" style="14" customWidth="1"/>
    <col min="513" max="516" width="17.42578125" style="14" customWidth="1"/>
    <col min="517" max="517" width="22.7109375" style="14" customWidth="1"/>
    <col min="518" max="518" width="23" style="14" bestFit="1" customWidth="1"/>
    <col min="519" max="519" width="15.28515625" style="14" bestFit="1" customWidth="1"/>
    <col min="520" max="765" width="11.42578125" style="14"/>
    <col min="766" max="767" width="17.42578125" style="14" customWidth="1"/>
    <col min="768" max="768" width="19.7109375" style="14" customWidth="1"/>
    <col min="769" max="772" width="17.42578125" style="14" customWidth="1"/>
    <col min="773" max="773" width="22.7109375" style="14" customWidth="1"/>
    <col min="774" max="774" width="23" style="14" bestFit="1" customWidth="1"/>
    <col min="775" max="775" width="15.28515625" style="14" bestFit="1" customWidth="1"/>
    <col min="776" max="1021" width="11.42578125" style="14"/>
    <col min="1022" max="1023" width="17.42578125" style="14" customWidth="1"/>
    <col min="1024" max="1024" width="19.7109375" style="14" customWidth="1"/>
    <col min="1025" max="1028" width="17.42578125" style="14" customWidth="1"/>
    <col min="1029" max="1029" width="22.7109375" style="14" customWidth="1"/>
    <col min="1030" max="1030" width="23" style="14" bestFit="1" customWidth="1"/>
    <col min="1031" max="1031" width="15.28515625" style="14" bestFit="1" customWidth="1"/>
    <col min="1032" max="1277" width="11.42578125" style="14"/>
    <col min="1278" max="1279" width="17.42578125" style="14" customWidth="1"/>
    <col min="1280" max="1280" width="19.7109375" style="14" customWidth="1"/>
    <col min="1281" max="1284" width="17.42578125" style="14" customWidth="1"/>
    <col min="1285" max="1285" width="22.7109375" style="14" customWidth="1"/>
    <col min="1286" max="1286" width="23" style="14" bestFit="1" customWidth="1"/>
    <col min="1287" max="1287" width="15.28515625" style="14" bestFit="1" customWidth="1"/>
    <col min="1288" max="1533" width="11.42578125" style="14"/>
    <col min="1534" max="1535" width="17.42578125" style="14" customWidth="1"/>
    <col min="1536" max="1536" width="19.7109375" style="14" customWidth="1"/>
    <col min="1537" max="1540" width="17.42578125" style="14" customWidth="1"/>
    <col min="1541" max="1541" width="22.7109375" style="14" customWidth="1"/>
    <col min="1542" max="1542" width="23" style="14" bestFit="1" customWidth="1"/>
    <col min="1543" max="1543" width="15.28515625" style="14" bestFit="1" customWidth="1"/>
    <col min="1544" max="1789" width="11.42578125" style="14"/>
    <col min="1790" max="1791" width="17.42578125" style="14" customWidth="1"/>
    <col min="1792" max="1792" width="19.7109375" style="14" customWidth="1"/>
    <col min="1793" max="1796" width="17.42578125" style="14" customWidth="1"/>
    <col min="1797" max="1797" width="22.7109375" style="14" customWidth="1"/>
    <col min="1798" max="1798" width="23" style="14" bestFit="1" customWidth="1"/>
    <col min="1799" max="1799" width="15.28515625" style="14" bestFit="1" customWidth="1"/>
    <col min="1800" max="2045" width="11.42578125" style="14"/>
    <col min="2046" max="2047" width="17.42578125" style="14" customWidth="1"/>
    <col min="2048" max="2048" width="19.7109375" style="14" customWidth="1"/>
    <col min="2049" max="2052" width="17.42578125" style="14" customWidth="1"/>
    <col min="2053" max="2053" width="22.7109375" style="14" customWidth="1"/>
    <col min="2054" max="2054" width="23" style="14" bestFit="1" customWidth="1"/>
    <col min="2055" max="2055" width="15.28515625" style="14" bestFit="1" customWidth="1"/>
    <col min="2056" max="2301" width="11.42578125" style="14"/>
    <col min="2302" max="2303" width="17.42578125" style="14" customWidth="1"/>
    <col min="2304" max="2304" width="19.7109375" style="14" customWidth="1"/>
    <col min="2305" max="2308" width="17.42578125" style="14" customWidth="1"/>
    <col min="2309" max="2309" width="22.7109375" style="14" customWidth="1"/>
    <col min="2310" max="2310" width="23" style="14" bestFit="1" customWidth="1"/>
    <col min="2311" max="2311" width="15.28515625" style="14" bestFit="1" customWidth="1"/>
    <col min="2312" max="2557" width="11.42578125" style="14"/>
    <col min="2558" max="2559" width="17.42578125" style="14" customWidth="1"/>
    <col min="2560" max="2560" width="19.7109375" style="14" customWidth="1"/>
    <col min="2561" max="2564" width="17.42578125" style="14" customWidth="1"/>
    <col min="2565" max="2565" width="22.7109375" style="14" customWidth="1"/>
    <col min="2566" max="2566" width="23" style="14" bestFit="1" customWidth="1"/>
    <col min="2567" max="2567" width="15.28515625" style="14" bestFit="1" customWidth="1"/>
    <col min="2568" max="2813" width="11.42578125" style="14"/>
    <col min="2814" max="2815" width="17.42578125" style="14" customWidth="1"/>
    <col min="2816" max="2816" width="19.7109375" style="14" customWidth="1"/>
    <col min="2817" max="2820" width="17.42578125" style="14" customWidth="1"/>
    <col min="2821" max="2821" width="22.7109375" style="14" customWidth="1"/>
    <col min="2822" max="2822" width="23" style="14" bestFit="1" customWidth="1"/>
    <col min="2823" max="2823" width="15.28515625" style="14" bestFit="1" customWidth="1"/>
    <col min="2824" max="3069" width="11.42578125" style="14"/>
    <col min="3070" max="3071" width="17.42578125" style="14" customWidth="1"/>
    <col min="3072" max="3072" width="19.7109375" style="14" customWidth="1"/>
    <col min="3073" max="3076" width="17.42578125" style="14" customWidth="1"/>
    <col min="3077" max="3077" width="22.7109375" style="14" customWidth="1"/>
    <col min="3078" max="3078" width="23" style="14" bestFit="1" customWidth="1"/>
    <col min="3079" max="3079" width="15.28515625" style="14" bestFit="1" customWidth="1"/>
    <col min="3080" max="3325" width="11.42578125" style="14"/>
    <col min="3326" max="3327" width="17.42578125" style="14" customWidth="1"/>
    <col min="3328" max="3328" width="19.7109375" style="14" customWidth="1"/>
    <col min="3329" max="3332" width="17.42578125" style="14" customWidth="1"/>
    <col min="3333" max="3333" width="22.7109375" style="14" customWidth="1"/>
    <col min="3334" max="3334" width="23" style="14" bestFit="1" customWidth="1"/>
    <col min="3335" max="3335" width="15.28515625" style="14" bestFit="1" customWidth="1"/>
    <col min="3336" max="3581" width="11.42578125" style="14"/>
    <col min="3582" max="3583" width="17.42578125" style="14" customWidth="1"/>
    <col min="3584" max="3584" width="19.7109375" style="14" customWidth="1"/>
    <col min="3585" max="3588" width="17.42578125" style="14" customWidth="1"/>
    <col min="3589" max="3589" width="22.7109375" style="14" customWidth="1"/>
    <col min="3590" max="3590" width="23" style="14" bestFit="1" customWidth="1"/>
    <col min="3591" max="3591" width="15.28515625" style="14" bestFit="1" customWidth="1"/>
    <col min="3592" max="3837" width="11.42578125" style="14"/>
    <col min="3838" max="3839" width="17.42578125" style="14" customWidth="1"/>
    <col min="3840" max="3840" width="19.7109375" style="14" customWidth="1"/>
    <col min="3841" max="3844" width="17.42578125" style="14" customWidth="1"/>
    <col min="3845" max="3845" width="22.7109375" style="14" customWidth="1"/>
    <col min="3846" max="3846" width="23" style="14" bestFit="1" customWidth="1"/>
    <col min="3847" max="3847" width="15.28515625" style="14" bestFit="1" customWidth="1"/>
    <col min="3848" max="4093" width="11.42578125" style="14"/>
    <col min="4094" max="4095" width="17.42578125" style="14" customWidth="1"/>
    <col min="4096" max="4096" width="19.7109375" style="14" customWidth="1"/>
    <col min="4097" max="4100" width="17.42578125" style="14" customWidth="1"/>
    <col min="4101" max="4101" width="22.7109375" style="14" customWidth="1"/>
    <col min="4102" max="4102" width="23" style="14" bestFit="1" customWidth="1"/>
    <col min="4103" max="4103" width="15.28515625" style="14" bestFit="1" customWidth="1"/>
    <col min="4104" max="4349" width="11.42578125" style="14"/>
    <col min="4350" max="4351" width="17.42578125" style="14" customWidth="1"/>
    <col min="4352" max="4352" width="19.7109375" style="14" customWidth="1"/>
    <col min="4353" max="4356" width="17.42578125" style="14" customWidth="1"/>
    <col min="4357" max="4357" width="22.7109375" style="14" customWidth="1"/>
    <col min="4358" max="4358" width="23" style="14" bestFit="1" customWidth="1"/>
    <col min="4359" max="4359" width="15.28515625" style="14" bestFit="1" customWidth="1"/>
    <col min="4360" max="4605" width="11.42578125" style="14"/>
    <col min="4606" max="4607" width="17.42578125" style="14" customWidth="1"/>
    <col min="4608" max="4608" width="19.7109375" style="14" customWidth="1"/>
    <col min="4609" max="4612" width="17.42578125" style="14" customWidth="1"/>
    <col min="4613" max="4613" width="22.7109375" style="14" customWidth="1"/>
    <col min="4614" max="4614" width="23" style="14" bestFit="1" customWidth="1"/>
    <col min="4615" max="4615" width="15.28515625" style="14" bestFit="1" customWidth="1"/>
    <col min="4616" max="4861" width="11.42578125" style="14"/>
    <col min="4862" max="4863" width="17.42578125" style="14" customWidth="1"/>
    <col min="4864" max="4864" width="19.7109375" style="14" customWidth="1"/>
    <col min="4865" max="4868" width="17.42578125" style="14" customWidth="1"/>
    <col min="4869" max="4869" width="22.7109375" style="14" customWidth="1"/>
    <col min="4870" max="4870" width="23" style="14" bestFit="1" customWidth="1"/>
    <col min="4871" max="4871" width="15.28515625" style="14" bestFit="1" customWidth="1"/>
    <col min="4872" max="5117" width="11.42578125" style="14"/>
    <col min="5118" max="5119" width="17.42578125" style="14" customWidth="1"/>
    <col min="5120" max="5120" width="19.7109375" style="14" customWidth="1"/>
    <col min="5121" max="5124" width="17.42578125" style="14" customWidth="1"/>
    <col min="5125" max="5125" width="22.7109375" style="14" customWidth="1"/>
    <col min="5126" max="5126" width="23" style="14" bestFit="1" customWidth="1"/>
    <col min="5127" max="5127" width="15.28515625" style="14" bestFit="1" customWidth="1"/>
    <col min="5128" max="5373" width="11.42578125" style="14"/>
    <col min="5374" max="5375" width="17.42578125" style="14" customWidth="1"/>
    <col min="5376" max="5376" width="19.7109375" style="14" customWidth="1"/>
    <col min="5377" max="5380" width="17.42578125" style="14" customWidth="1"/>
    <col min="5381" max="5381" width="22.7109375" style="14" customWidth="1"/>
    <col min="5382" max="5382" width="23" style="14" bestFit="1" customWidth="1"/>
    <col min="5383" max="5383" width="15.28515625" style="14" bestFit="1" customWidth="1"/>
    <col min="5384" max="5629" width="11.42578125" style="14"/>
    <col min="5630" max="5631" width="17.42578125" style="14" customWidth="1"/>
    <col min="5632" max="5632" width="19.7109375" style="14" customWidth="1"/>
    <col min="5633" max="5636" width="17.42578125" style="14" customWidth="1"/>
    <col min="5637" max="5637" width="22.7109375" style="14" customWidth="1"/>
    <col min="5638" max="5638" width="23" style="14" bestFit="1" customWidth="1"/>
    <col min="5639" max="5639" width="15.28515625" style="14" bestFit="1" customWidth="1"/>
    <col min="5640" max="5885" width="11.42578125" style="14"/>
    <col min="5886" max="5887" width="17.42578125" style="14" customWidth="1"/>
    <col min="5888" max="5888" width="19.7109375" style="14" customWidth="1"/>
    <col min="5889" max="5892" width="17.42578125" style="14" customWidth="1"/>
    <col min="5893" max="5893" width="22.7109375" style="14" customWidth="1"/>
    <col min="5894" max="5894" width="23" style="14" bestFit="1" customWidth="1"/>
    <col min="5895" max="5895" width="15.28515625" style="14" bestFit="1" customWidth="1"/>
    <col min="5896" max="6141" width="11.42578125" style="14"/>
    <col min="6142" max="6143" width="17.42578125" style="14" customWidth="1"/>
    <col min="6144" max="6144" width="19.7109375" style="14" customWidth="1"/>
    <col min="6145" max="6148" width="17.42578125" style="14" customWidth="1"/>
    <col min="6149" max="6149" width="22.7109375" style="14" customWidth="1"/>
    <col min="6150" max="6150" width="23" style="14" bestFit="1" customWidth="1"/>
    <col min="6151" max="6151" width="15.28515625" style="14" bestFit="1" customWidth="1"/>
    <col min="6152" max="6397" width="11.42578125" style="14"/>
    <col min="6398" max="6399" width="17.42578125" style="14" customWidth="1"/>
    <col min="6400" max="6400" width="19.7109375" style="14" customWidth="1"/>
    <col min="6401" max="6404" width="17.42578125" style="14" customWidth="1"/>
    <col min="6405" max="6405" width="22.7109375" style="14" customWidth="1"/>
    <col min="6406" max="6406" width="23" style="14" bestFit="1" customWidth="1"/>
    <col min="6407" max="6407" width="15.28515625" style="14" bestFit="1" customWidth="1"/>
    <col min="6408" max="6653" width="11.42578125" style="14"/>
    <col min="6654" max="6655" width="17.42578125" style="14" customWidth="1"/>
    <col min="6656" max="6656" width="19.7109375" style="14" customWidth="1"/>
    <col min="6657" max="6660" width="17.42578125" style="14" customWidth="1"/>
    <col min="6661" max="6661" width="22.7109375" style="14" customWidth="1"/>
    <col min="6662" max="6662" width="23" style="14" bestFit="1" customWidth="1"/>
    <col min="6663" max="6663" width="15.28515625" style="14" bestFit="1" customWidth="1"/>
    <col min="6664" max="6909" width="11.42578125" style="14"/>
    <col min="6910" max="6911" width="17.42578125" style="14" customWidth="1"/>
    <col min="6912" max="6912" width="19.7109375" style="14" customWidth="1"/>
    <col min="6913" max="6916" width="17.42578125" style="14" customWidth="1"/>
    <col min="6917" max="6917" width="22.7109375" style="14" customWidth="1"/>
    <col min="6918" max="6918" width="23" style="14" bestFit="1" customWidth="1"/>
    <col min="6919" max="6919" width="15.28515625" style="14" bestFit="1" customWidth="1"/>
    <col min="6920" max="7165" width="11.42578125" style="14"/>
    <col min="7166" max="7167" width="17.42578125" style="14" customWidth="1"/>
    <col min="7168" max="7168" width="19.7109375" style="14" customWidth="1"/>
    <col min="7169" max="7172" width="17.42578125" style="14" customWidth="1"/>
    <col min="7173" max="7173" width="22.7109375" style="14" customWidth="1"/>
    <col min="7174" max="7174" width="23" style="14" bestFit="1" customWidth="1"/>
    <col min="7175" max="7175" width="15.28515625" style="14" bestFit="1" customWidth="1"/>
    <col min="7176" max="7421" width="11.42578125" style="14"/>
    <col min="7422" max="7423" width="17.42578125" style="14" customWidth="1"/>
    <col min="7424" max="7424" width="19.7109375" style="14" customWidth="1"/>
    <col min="7425" max="7428" width="17.42578125" style="14" customWidth="1"/>
    <col min="7429" max="7429" width="22.7109375" style="14" customWidth="1"/>
    <col min="7430" max="7430" width="23" style="14" bestFit="1" customWidth="1"/>
    <col min="7431" max="7431" width="15.28515625" style="14" bestFit="1" customWidth="1"/>
    <col min="7432" max="7677" width="11.42578125" style="14"/>
    <col min="7678" max="7679" width="17.42578125" style="14" customWidth="1"/>
    <col min="7680" max="7680" width="19.7109375" style="14" customWidth="1"/>
    <col min="7681" max="7684" width="17.42578125" style="14" customWidth="1"/>
    <col min="7685" max="7685" width="22.7109375" style="14" customWidth="1"/>
    <col min="7686" max="7686" width="23" style="14" bestFit="1" customWidth="1"/>
    <col min="7687" max="7687" width="15.28515625" style="14" bestFit="1" customWidth="1"/>
    <col min="7688" max="7933" width="11.42578125" style="14"/>
    <col min="7934" max="7935" width="17.42578125" style="14" customWidth="1"/>
    <col min="7936" max="7936" width="19.7109375" style="14" customWidth="1"/>
    <col min="7937" max="7940" width="17.42578125" style="14" customWidth="1"/>
    <col min="7941" max="7941" width="22.7109375" style="14" customWidth="1"/>
    <col min="7942" max="7942" width="23" style="14" bestFit="1" customWidth="1"/>
    <col min="7943" max="7943" width="15.28515625" style="14" bestFit="1" customWidth="1"/>
    <col min="7944" max="8189" width="11.42578125" style="14"/>
    <col min="8190" max="8191" width="17.42578125" style="14" customWidth="1"/>
    <col min="8192" max="8192" width="19.7109375" style="14" customWidth="1"/>
    <col min="8193" max="8196" width="17.42578125" style="14" customWidth="1"/>
    <col min="8197" max="8197" width="22.7109375" style="14" customWidth="1"/>
    <col min="8198" max="8198" width="23" style="14" bestFit="1" customWidth="1"/>
    <col min="8199" max="8199" width="15.28515625" style="14" bestFit="1" customWidth="1"/>
    <col min="8200" max="8445" width="11.42578125" style="14"/>
    <col min="8446" max="8447" width="17.42578125" style="14" customWidth="1"/>
    <col min="8448" max="8448" width="19.7109375" style="14" customWidth="1"/>
    <col min="8449" max="8452" width="17.42578125" style="14" customWidth="1"/>
    <col min="8453" max="8453" width="22.7109375" style="14" customWidth="1"/>
    <col min="8454" max="8454" width="23" style="14" bestFit="1" customWidth="1"/>
    <col min="8455" max="8455" width="15.28515625" style="14" bestFit="1" customWidth="1"/>
    <col min="8456" max="8701" width="11.42578125" style="14"/>
    <col min="8702" max="8703" width="17.42578125" style="14" customWidth="1"/>
    <col min="8704" max="8704" width="19.7109375" style="14" customWidth="1"/>
    <col min="8705" max="8708" width="17.42578125" style="14" customWidth="1"/>
    <col min="8709" max="8709" width="22.7109375" style="14" customWidth="1"/>
    <col min="8710" max="8710" width="23" style="14" bestFit="1" customWidth="1"/>
    <col min="8711" max="8711" width="15.28515625" style="14" bestFit="1" customWidth="1"/>
    <col min="8712" max="8957" width="11.42578125" style="14"/>
    <col min="8958" max="8959" width="17.42578125" style="14" customWidth="1"/>
    <col min="8960" max="8960" width="19.7109375" style="14" customWidth="1"/>
    <col min="8961" max="8964" width="17.42578125" style="14" customWidth="1"/>
    <col min="8965" max="8965" width="22.7109375" style="14" customWidth="1"/>
    <col min="8966" max="8966" width="23" style="14" bestFit="1" customWidth="1"/>
    <col min="8967" max="8967" width="15.28515625" style="14" bestFit="1" customWidth="1"/>
    <col min="8968" max="9213" width="11.42578125" style="14"/>
    <col min="9214" max="9215" width="17.42578125" style="14" customWidth="1"/>
    <col min="9216" max="9216" width="19.7109375" style="14" customWidth="1"/>
    <col min="9217" max="9220" width="17.42578125" style="14" customWidth="1"/>
    <col min="9221" max="9221" width="22.7109375" style="14" customWidth="1"/>
    <col min="9222" max="9222" width="23" style="14" bestFit="1" customWidth="1"/>
    <col min="9223" max="9223" width="15.28515625" style="14" bestFit="1" customWidth="1"/>
    <col min="9224" max="9469" width="11.42578125" style="14"/>
    <col min="9470" max="9471" width="17.42578125" style="14" customWidth="1"/>
    <col min="9472" max="9472" width="19.7109375" style="14" customWidth="1"/>
    <col min="9473" max="9476" width="17.42578125" style="14" customWidth="1"/>
    <col min="9477" max="9477" width="22.7109375" style="14" customWidth="1"/>
    <col min="9478" max="9478" width="23" style="14" bestFit="1" customWidth="1"/>
    <col min="9479" max="9479" width="15.28515625" style="14" bestFit="1" customWidth="1"/>
    <col min="9480" max="9725" width="11.42578125" style="14"/>
    <col min="9726" max="9727" width="17.42578125" style="14" customWidth="1"/>
    <col min="9728" max="9728" width="19.7109375" style="14" customWidth="1"/>
    <col min="9729" max="9732" width="17.42578125" style="14" customWidth="1"/>
    <col min="9733" max="9733" width="22.7109375" style="14" customWidth="1"/>
    <col min="9734" max="9734" width="23" style="14" bestFit="1" customWidth="1"/>
    <col min="9735" max="9735" width="15.28515625" style="14" bestFit="1" customWidth="1"/>
    <col min="9736" max="9981" width="11.42578125" style="14"/>
    <col min="9982" max="9983" width="17.42578125" style="14" customWidth="1"/>
    <col min="9984" max="9984" width="19.7109375" style="14" customWidth="1"/>
    <col min="9985" max="9988" width="17.42578125" style="14" customWidth="1"/>
    <col min="9989" max="9989" width="22.7109375" style="14" customWidth="1"/>
    <col min="9990" max="9990" width="23" style="14" bestFit="1" customWidth="1"/>
    <col min="9991" max="9991" width="15.28515625" style="14" bestFit="1" customWidth="1"/>
    <col min="9992" max="10237" width="11.42578125" style="14"/>
    <col min="10238" max="10239" width="17.42578125" style="14" customWidth="1"/>
    <col min="10240" max="10240" width="19.7109375" style="14" customWidth="1"/>
    <col min="10241" max="10244" width="17.42578125" style="14" customWidth="1"/>
    <col min="10245" max="10245" width="22.7109375" style="14" customWidth="1"/>
    <col min="10246" max="10246" width="23" style="14" bestFit="1" customWidth="1"/>
    <col min="10247" max="10247" width="15.28515625" style="14" bestFit="1" customWidth="1"/>
    <col min="10248" max="10493" width="11.42578125" style="14"/>
    <col min="10494" max="10495" width="17.42578125" style="14" customWidth="1"/>
    <col min="10496" max="10496" width="19.7109375" style="14" customWidth="1"/>
    <col min="10497" max="10500" width="17.42578125" style="14" customWidth="1"/>
    <col min="10501" max="10501" width="22.7109375" style="14" customWidth="1"/>
    <col min="10502" max="10502" width="23" style="14" bestFit="1" customWidth="1"/>
    <col min="10503" max="10503" width="15.28515625" style="14" bestFit="1" customWidth="1"/>
    <col min="10504" max="10749" width="11.42578125" style="14"/>
    <col min="10750" max="10751" width="17.42578125" style="14" customWidth="1"/>
    <col min="10752" max="10752" width="19.7109375" style="14" customWidth="1"/>
    <col min="10753" max="10756" width="17.42578125" style="14" customWidth="1"/>
    <col min="10757" max="10757" width="22.7109375" style="14" customWidth="1"/>
    <col min="10758" max="10758" width="23" style="14" bestFit="1" customWidth="1"/>
    <col min="10759" max="10759" width="15.28515625" style="14" bestFit="1" customWidth="1"/>
    <col min="10760" max="11005" width="11.42578125" style="14"/>
    <col min="11006" max="11007" width="17.42578125" style="14" customWidth="1"/>
    <col min="11008" max="11008" width="19.7109375" style="14" customWidth="1"/>
    <col min="11009" max="11012" width="17.42578125" style="14" customWidth="1"/>
    <col min="11013" max="11013" width="22.7109375" style="14" customWidth="1"/>
    <col min="11014" max="11014" width="23" style="14" bestFit="1" customWidth="1"/>
    <col min="11015" max="11015" width="15.28515625" style="14" bestFit="1" customWidth="1"/>
    <col min="11016" max="11261" width="11.42578125" style="14"/>
    <col min="11262" max="11263" width="17.42578125" style="14" customWidth="1"/>
    <col min="11264" max="11264" width="19.7109375" style="14" customWidth="1"/>
    <col min="11265" max="11268" width="17.42578125" style="14" customWidth="1"/>
    <col min="11269" max="11269" width="22.7109375" style="14" customWidth="1"/>
    <col min="11270" max="11270" width="23" style="14" bestFit="1" customWidth="1"/>
    <col min="11271" max="11271" width="15.28515625" style="14" bestFit="1" customWidth="1"/>
    <col min="11272" max="11517" width="11.42578125" style="14"/>
    <col min="11518" max="11519" width="17.42578125" style="14" customWidth="1"/>
    <col min="11520" max="11520" width="19.7109375" style="14" customWidth="1"/>
    <col min="11521" max="11524" width="17.42578125" style="14" customWidth="1"/>
    <col min="11525" max="11525" width="22.7109375" style="14" customWidth="1"/>
    <col min="11526" max="11526" width="23" style="14" bestFit="1" customWidth="1"/>
    <col min="11527" max="11527" width="15.28515625" style="14" bestFit="1" customWidth="1"/>
    <col min="11528" max="11773" width="11.42578125" style="14"/>
    <col min="11774" max="11775" width="17.42578125" style="14" customWidth="1"/>
    <col min="11776" max="11776" width="19.7109375" style="14" customWidth="1"/>
    <col min="11777" max="11780" width="17.42578125" style="14" customWidth="1"/>
    <col min="11781" max="11781" width="22.7109375" style="14" customWidth="1"/>
    <col min="11782" max="11782" width="23" style="14" bestFit="1" customWidth="1"/>
    <col min="11783" max="11783" width="15.28515625" style="14" bestFit="1" customWidth="1"/>
    <col min="11784" max="12029" width="11.42578125" style="14"/>
    <col min="12030" max="12031" width="17.42578125" style="14" customWidth="1"/>
    <col min="12032" max="12032" width="19.7109375" style="14" customWidth="1"/>
    <col min="12033" max="12036" width="17.42578125" style="14" customWidth="1"/>
    <col min="12037" max="12037" width="22.7109375" style="14" customWidth="1"/>
    <col min="12038" max="12038" width="23" style="14" bestFit="1" customWidth="1"/>
    <col min="12039" max="12039" width="15.28515625" style="14" bestFit="1" customWidth="1"/>
    <col min="12040" max="12285" width="11.42578125" style="14"/>
    <col min="12286" max="12287" width="17.42578125" style="14" customWidth="1"/>
    <col min="12288" max="12288" width="19.7109375" style="14" customWidth="1"/>
    <col min="12289" max="12292" width="17.42578125" style="14" customWidth="1"/>
    <col min="12293" max="12293" width="22.7109375" style="14" customWidth="1"/>
    <col min="12294" max="12294" width="23" style="14" bestFit="1" customWidth="1"/>
    <col min="12295" max="12295" width="15.28515625" style="14" bestFit="1" customWidth="1"/>
    <col min="12296" max="12541" width="11.42578125" style="14"/>
    <col min="12542" max="12543" width="17.42578125" style="14" customWidth="1"/>
    <col min="12544" max="12544" width="19.7109375" style="14" customWidth="1"/>
    <col min="12545" max="12548" width="17.42578125" style="14" customWidth="1"/>
    <col min="12549" max="12549" width="22.7109375" style="14" customWidth="1"/>
    <col min="12550" max="12550" width="23" style="14" bestFit="1" customWidth="1"/>
    <col min="12551" max="12551" width="15.28515625" style="14" bestFit="1" customWidth="1"/>
    <col min="12552" max="12797" width="11.42578125" style="14"/>
    <col min="12798" max="12799" width="17.42578125" style="14" customWidth="1"/>
    <col min="12800" max="12800" width="19.7109375" style="14" customWidth="1"/>
    <col min="12801" max="12804" width="17.42578125" style="14" customWidth="1"/>
    <col min="12805" max="12805" width="22.7109375" style="14" customWidth="1"/>
    <col min="12806" max="12806" width="23" style="14" bestFit="1" customWidth="1"/>
    <col min="12807" max="12807" width="15.28515625" style="14" bestFit="1" customWidth="1"/>
    <col min="12808" max="13053" width="11.42578125" style="14"/>
    <col min="13054" max="13055" width="17.42578125" style="14" customWidth="1"/>
    <col min="13056" max="13056" width="19.7109375" style="14" customWidth="1"/>
    <col min="13057" max="13060" width="17.42578125" style="14" customWidth="1"/>
    <col min="13061" max="13061" width="22.7109375" style="14" customWidth="1"/>
    <col min="13062" max="13062" width="23" style="14" bestFit="1" customWidth="1"/>
    <col min="13063" max="13063" width="15.28515625" style="14" bestFit="1" customWidth="1"/>
    <col min="13064" max="13309" width="11.42578125" style="14"/>
    <col min="13310" max="13311" width="17.42578125" style="14" customWidth="1"/>
    <col min="13312" max="13312" width="19.7109375" style="14" customWidth="1"/>
    <col min="13313" max="13316" width="17.42578125" style="14" customWidth="1"/>
    <col min="13317" max="13317" width="22.7109375" style="14" customWidth="1"/>
    <col min="13318" max="13318" width="23" style="14" bestFit="1" customWidth="1"/>
    <col min="13319" max="13319" width="15.28515625" style="14" bestFit="1" customWidth="1"/>
    <col min="13320" max="13565" width="11.42578125" style="14"/>
    <col min="13566" max="13567" width="17.42578125" style="14" customWidth="1"/>
    <col min="13568" max="13568" width="19.7109375" style="14" customWidth="1"/>
    <col min="13569" max="13572" width="17.42578125" style="14" customWidth="1"/>
    <col min="13573" max="13573" width="22.7109375" style="14" customWidth="1"/>
    <col min="13574" max="13574" width="23" style="14" bestFit="1" customWidth="1"/>
    <col min="13575" max="13575" width="15.28515625" style="14" bestFit="1" customWidth="1"/>
    <col min="13576" max="13821" width="11.42578125" style="14"/>
    <col min="13822" max="13823" width="17.42578125" style="14" customWidth="1"/>
    <col min="13824" max="13824" width="19.7109375" style="14" customWidth="1"/>
    <col min="13825" max="13828" width="17.42578125" style="14" customWidth="1"/>
    <col min="13829" max="13829" width="22.7109375" style="14" customWidth="1"/>
    <col min="13830" max="13830" width="23" style="14" bestFit="1" customWidth="1"/>
    <col min="13831" max="13831" width="15.28515625" style="14" bestFit="1" customWidth="1"/>
    <col min="13832" max="14077" width="11.42578125" style="14"/>
    <col min="14078" max="14079" width="17.42578125" style="14" customWidth="1"/>
    <col min="14080" max="14080" width="19.7109375" style="14" customWidth="1"/>
    <col min="14081" max="14084" width="17.42578125" style="14" customWidth="1"/>
    <col min="14085" max="14085" width="22.7109375" style="14" customWidth="1"/>
    <col min="14086" max="14086" width="23" style="14" bestFit="1" customWidth="1"/>
    <col min="14087" max="14087" width="15.28515625" style="14" bestFit="1" customWidth="1"/>
    <col min="14088" max="14333" width="11.42578125" style="14"/>
    <col min="14334" max="14335" width="17.42578125" style="14" customWidth="1"/>
    <col min="14336" max="14336" width="19.7109375" style="14" customWidth="1"/>
    <col min="14337" max="14340" width="17.42578125" style="14" customWidth="1"/>
    <col min="14341" max="14341" width="22.7109375" style="14" customWidth="1"/>
    <col min="14342" max="14342" width="23" style="14" bestFit="1" customWidth="1"/>
    <col min="14343" max="14343" width="15.28515625" style="14" bestFit="1" customWidth="1"/>
    <col min="14344" max="14589" width="11.42578125" style="14"/>
    <col min="14590" max="14591" width="17.42578125" style="14" customWidth="1"/>
    <col min="14592" max="14592" width="19.7109375" style="14" customWidth="1"/>
    <col min="14593" max="14596" width="17.42578125" style="14" customWidth="1"/>
    <col min="14597" max="14597" width="22.7109375" style="14" customWidth="1"/>
    <col min="14598" max="14598" width="23" style="14" bestFit="1" customWidth="1"/>
    <col min="14599" max="14599" width="15.28515625" style="14" bestFit="1" customWidth="1"/>
    <col min="14600" max="14845" width="11.42578125" style="14"/>
    <col min="14846" max="14847" width="17.42578125" style="14" customWidth="1"/>
    <col min="14848" max="14848" width="19.7109375" style="14" customWidth="1"/>
    <col min="14849" max="14852" width="17.42578125" style="14" customWidth="1"/>
    <col min="14853" max="14853" width="22.7109375" style="14" customWidth="1"/>
    <col min="14854" max="14854" width="23" style="14" bestFit="1" customWidth="1"/>
    <col min="14855" max="14855" width="15.28515625" style="14" bestFit="1" customWidth="1"/>
    <col min="14856" max="15101" width="11.42578125" style="14"/>
    <col min="15102" max="15103" width="17.42578125" style="14" customWidth="1"/>
    <col min="15104" max="15104" width="19.7109375" style="14" customWidth="1"/>
    <col min="15105" max="15108" width="17.42578125" style="14" customWidth="1"/>
    <col min="15109" max="15109" width="22.7109375" style="14" customWidth="1"/>
    <col min="15110" max="15110" width="23" style="14" bestFit="1" customWidth="1"/>
    <col min="15111" max="15111" width="15.28515625" style="14" bestFit="1" customWidth="1"/>
    <col min="15112" max="15357" width="11.42578125" style="14"/>
    <col min="15358" max="15359" width="17.42578125" style="14" customWidth="1"/>
    <col min="15360" max="15360" width="19.7109375" style="14" customWidth="1"/>
    <col min="15361" max="15364" width="17.42578125" style="14" customWidth="1"/>
    <col min="15365" max="15365" width="22.7109375" style="14" customWidth="1"/>
    <col min="15366" max="15366" width="23" style="14" bestFit="1" customWidth="1"/>
    <col min="15367" max="15367" width="15.28515625" style="14" bestFit="1" customWidth="1"/>
    <col min="15368" max="15613" width="11.42578125" style="14"/>
    <col min="15614" max="15615" width="17.42578125" style="14" customWidth="1"/>
    <col min="15616" max="15616" width="19.7109375" style="14" customWidth="1"/>
    <col min="15617" max="15620" width="17.42578125" style="14" customWidth="1"/>
    <col min="15621" max="15621" width="22.7109375" style="14" customWidth="1"/>
    <col min="15622" max="15622" width="23" style="14" bestFit="1" customWidth="1"/>
    <col min="15623" max="15623" width="15.28515625" style="14" bestFit="1" customWidth="1"/>
    <col min="15624" max="15869" width="11.42578125" style="14"/>
    <col min="15870" max="15871" width="17.42578125" style="14" customWidth="1"/>
    <col min="15872" max="15872" width="19.7109375" style="14" customWidth="1"/>
    <col min="15873" max="15876" width="17.42578125" style="14" customWidth="1"/>
    <col min="15877" max="15877" width="22.7109375" style="14" customWidth="1"/>
    <col min="15878" max="15878" width="23" style="14" bestFit="1" customWidth="1"/>
    <col min="15879" max="15879" width="15.28515625" style="14" bestFit="1" customWidth="1"/>
    <col min="15880" max="16125" width="11.42578125" style="14"/>
    <col min="16126" max="16127" width="17.42578125" style="14" customWidth="1"/>
    <col min="16128" max="16128" width="19.7109375" style="14" customWidth="1"/>
    <col min="16129" max="16132" width="17.42578125" style="14" customWidth="1"/>
    <col min="16133" max="16133" width="22.7109375" style="14" customWidth="1"/>
    <col min="16134" max="16134" width="23" style="14" bestFit="1" customWidth="1"/>
    <col min="16135" max="16135" width="15.28515625" style="14" bestFit="1" customWidth="1"/>
    <col min="16136" max="16384" width="11.42578125" style="14"/>
  </cols>
  <sheetData>
    <row r="1" spans="1:9" s="1" customFormat="1" ht="7.5" hidden="1" customHeight="1">
      <c r="E1" s="2"/>
      <c r="F1" s="2"/>
      <c r="G1" s="2"/>
    </row>
    <row r="2" spans="1:9" s="3" customFormat="1" ht="24" customHeight="1">
      <c r="A2" s="816" t="s">
        <v>0</v>
      </c>
      <c r="B2" s="816"/>
      <c r="C2" s="816"/>
      <c r="D2" s="816"/>
      <c r="E2" s="816"/>
      <c r="F2" s="816"/>
      <c r="G2" s="816"/>
      <c r="H2" s="816"/>
      <c r="I2" s="80"/>
    </row>
    <row r="3" spans="1:9" s="3" customFormat="1" ht="14.25" customHeight="1">
      <c r="A3" s="4"/>
      <c r="B3" s="4"/>
      <c r="C3" s="4"/>
      <c r="D3" s="824" t="s">
        <v>222</v>
      </c>
      <c r="E3" s="824"/>
      <c r="F3" s="5"/>
      <c r="G3" s="6"/>
      <c r="H3" s="7"/>
      <c r="I3" s="80"/>
    </row>
    <row r="4" spans="1:9" s="3" customFormat="1" ht="15" customHeight="1">
      <c r="A4" s="4"/>
      <c r="B4" s="4"/>
      <c r="C4" s="4"/>
      <c r="D4" s="8"/>
      <c r="E4" s="8"/>
      <c r="F4" s="5"/>
      <c r="G4" s="6"/>
      <c r="H4" s="7"/>
      <c r="I4" s="80"/>
    </row>
    <row r="5" spans="1:9" ht="15" customHeight="1">
      <c r="A5" s="9"/>
      <c r="B5" s="10"/>
      <c r="C5" s="10"/>
      <c r="D5" s="10"/>
      <c r="E5" s="10"/>
      <c r="F5" s="11" t="s">
        <v>1</v>
      </c>
      <c r="G5" s="11" t="s">
        <v>2</v>
      </c>
      <c r="H5" s="12" t="s">
        <v>3</v>
      </c>
      <c r="I5" s="91"/>
    </row>
    <row r="6" spans="1:9" ht="15" customHeight="1">
      <c r="A6" s="15"/>
      <c r="B6" s="15"/>
      <c r="C6" s="15"/>
      <c r="D6" s="15"/>
      <c r="E6" s="15"/>
      <c r="F6" s="817" t="str">
        <f>'1'!F6:F8</f>
        <v>Nguyen Thi Hiệp</v>
      </c>
      <c r="G6" s="820"/>
      <c r="H6" s="821"/>
      <c r="I6" s="91"/>
    </row>
    <row r="7" spans="1:9" ht="15" customHeight="1">
      <c r="A7" s="15"/>
      <c r="B7" s="15"/>
      <c r="C7" s="15"/>
      <c r="D7" s="15"/>
      <c r="E7" s="15"/>
      <c r="F7" s="818"/>
      <c r="G7" s="818"/>
      <c r="H7" s="822"/>
      <c r="I7" s="91"/>
    </row>
    <row r="8" spans="1:9" ht="15" customHeight="1">
      <c r="A8" s="16"/>
      <c r="B8" s="16"/>
      <c r="C8" s="17"/>
      <c r="D8" s="17"/>
      <c r="E8" s="17"/>
      <c r="F8" s="819"/>
      <c r="G8" s="819"/>
      <c r="H8" s="823"/>
      <c r="I8" s="91"/>
    </row>
    <row r="9" spans="1:9" ht="19.5" customHeight="1">
      <c r="A9" s="18" t="s">
        <v>4</v>
      </c>
      <c r="B9" s="19"/>
      <c r="C9" s="19"/>
      <c r="D9" s="20"/>
      <c r="E9" s="21"/>
      <c r="F9" s="22"/>
      <c r="G9" s="22"/>
      <c r="H9" s="23" t="s">
        <v>5</v>
      </c>
      <c r="I9" s="91"/>
    </row>
    <row r="10" spans="1:9" ht="26.45" customHeight="1" thickBot="1">
      <c r="A10" s="24" t="s">
        <v>6</v>
      </c>
      <c r="B10" s="24" t="s">
        <v>7</v>
      </c>
      <c r="C10" s="24" t="s">
        <v>8</v>
      </c>
      <c r="D10" s="24" t="s">
        <v>9</v>
      </c>
      <c r="E10" s="25" t="s">
        <v>10</v>
      </c>
      <c r="F10" s="25" t="s">
        <v>11</v>
      </c>
      <c r="G10" s="25" t="s">
        <v>12</v>
      </c>
      <c r="H10" s="26" t="s">
        <v>13</v>
      </c>
      <c r="I10" s="91"/>
    </row>
    <row r="11" spans="1:9" ht="26.45" customHeight="1" thickTop="1">
      <c r="A11" s="27">
        <v>1</v>
      </c>
      <c r="B11" s="28" t="s">
        <v>14</v>
      </c>
      <c r="C11" s="28" t="s">
        <v>15</v>
      </c>
      <c r="D11" s="211">
        <f>+'1'!G11</f>
        <v>0</v>
      </c>
      <c r="E11" s="210"/>
      <c r="F11" s="210"/>
      <c r="G11" s="211">
        <f>D11+E11-F11</f>
        <v>0</v>
      </c>
      <c r="H11" s="28"/>
      <c r="I11" s="91">
        <f>G11-Cash!F32</f>
        <v>0</v>
      </c>
    </row>
    <row r="12" spans="1:9" ht="26.45" customHeight="1">
      <c r="A12" s="29">
        <v>2</v>
      </c>
      <c r="B12" s="30" t="s">
        <v>14</v>
      </c>
      <c r="C12" s="30" t="s">
        <v>16</v>
      </c>
      <c r="D12" s="212">
        <f>+'1'!G12</f>
        <v>0</v>
      </c>
      <c r="E12" s="213"/>
      <c r="F12" s="213"/>
      <c r="G12" s="212">
        <f>D12+E12-F12</f>
        <v>0</v>
      </c>
      <c r="H12" s="31"/>
      <c r="I12" s="91"/>
    </row>
    <row r="13" spans="1:9" ht="26.45" customHeight="1">
      <c r="A13" s="29">
        <v>3</v>
      </c>
      <c r="B13" s="30" t="s">
        <v>14</v>
      </c>
      <c r="C13" s="30" t="s">
        <v>17</v>
      </c>
      <c r="D13" s="212">
        <f>+'1'!G13</f>
        <v>0</v>
      </c>
      <c r="E13" s="213"/>
      <c r="F13" s="213"/>
      <c r="G13" s="212">
        <f>D13+E13-F13</f>
        <v>0</v>
      </c>
      <c r="H13" s="32"/>
      <c r="I13" s="91"/>
    </row>
    <row r="14" spans="1:9" ht="26.45" customHeight="1">
      <c r="A14" s="833" t="s">
        <v>18</v>
      </c>
      <c r="B14" s="834"/>
      <c r="C14" s="803"/>
      <c r="D14" s="214">
        <f>SUM(D11:D13)</f>
        <v>0</v>
      </c>
      <c r="E14" s="212">
        <f>SUM(E11:E13)</f>
        <v>0</v>
      </c>
      <c r="F14" s="212">
        <f>SUM(F11:F13)</f>
        <v>0</v>
      </c>
      <c r="G14" s="214">
        <f>SUM(G11:G13)</f>
        <v>0</v>
      </c>
      <c r="H14" s="30"/>
      <c r="I14" s="91"/>
    </row>
    <row r="15" spans="1:9" ht="8.25" customHeight="1">
      <c r="A15" s="19"/>
      <c r="B15" s="19"/>
      <c r="C15" s="19"/>
      <c r="D15" s="33"/>
      <c r="E15" s="33"/>
      <c r="F15" s="33"/>
      <c r="G15" s="34"/>
      <c r="H15" s="19"/>
      <c r="I15" s="91"/>
    </row>
    <row r="16" spans="1:9" ht="18.75" customHeight="1">
      <c r="A16" s="35" t="s">
        <v>19</v>
      </c>
      <c r="B16" s="19"/>
      <c r="C16" s="19"/>
      <c r="D16" s="20"/>
      <c r="E16" s="21"/>
      <c r="F16" s="21"/>
      <c r="G16" s="825"/>
      <c r="H16" s="825"/>
      <c r="I16" s="91"/>
    </row>
    <row r="17" spans="1:9" ht="20.25" customHeight="1" thickBot="1">
      <c r="A17" s="36" t="s">
        <v>6</v>
      </c>
      <c r="B17" s="36" t="s">
        <v>20</v>
      </c>
      <c r="C17" s="37" t="s">
        <v>21</v>
      </c>
      <c r="D17" s="37" t="s">
        <v>9</v>
      </c>
      <c r="E17" s="38" t="s">
        <v>10</v>
      </c>
      <c r="F17" s="38" t="s">
        <v>11</v>
      </c>
      <c r="G17" s="38" t="s">
        <v>12</v>
      </c>
      <c r="H17" s="39" t="s">
        <v>22</v>
      </c>
      <c r="I17" s="91"/>
    </row>
    <row r="18" spans="1:9" ht="20.25" customHeight="1" thickTop="1">
      <c r="A18" s="301">
        <v>1</v>
      </c>
      <c r="B18" s="116" t="s">
        <v>23</v>
      </c>
      <c r="C18" s="116" t="s">
        <v>24</v>
      </c>
      <c r="D18" s="215">
        <f>+'1'!G18</f>
        <v>156438419</v>
      </c>
      <c r="E18" s="216"/>
      <c r="F18" s="217"/>
      <c r="G18" s="216">
        <f t="shared" ref="G18:G23" si="0">D18+E18-F18</f>
        <v>156438419</v>
      </c>
      <c r="H18" s="40"/>
      <c r="I18" s="117">
        <f>+G18-KEB!E43</f>
        <v>0</v>
      </c>
    </row>
    <row r="19" spans="1:9" ht="20.25" customHeight="1">
      <c r="A19" s="275">
        <v>2</v>
      </c>
      <c r="B19" s="305" t="s">
        <v>25</v>
      </c>
      <c r="C19" s="305" t="s">
        <v>26</v>
      </c>
      <c r="D19" s="218">
        <f>+'1'!G19</f>
        <v>574604095</v>
      </c>
      <c r="E19" s="549"/>
      <c r="F19" s="549"/>
      <c r="G19" s="218">
        <f t="shared" si="0"/>
        <v>574604095</v>
      </c>
      <c r="H19" s="41"/>
      <c r="I19" s="91">
        <f>+G19-'SHB373'!E63</f>
        <v>0</v>
      </c>
    </row>
    <row r="20" spans="1:9" ht="20.25" customHeight="1">
      <c r="A20" s="275">
        <v>3</v>
      </c>
      <c r="B20" s="274" t="s">
        <v>27</v>
      </c>
      <c r="C20" s="274" t="s">
        <v>28</v>
      </c>
      <c r="D20" s="218">
        <f>+'1'!G20</f>
        <v>19126621</v>
      </c>
      <c r="E20" s="549"/>
      <c r="F20" s="549"/>
      <c r="G20" s="219">
        <f t="shared" si="0"/>
        <v>19126621</v>
      </c>
      <c r="H20" s="43"/>
      <c r="I20" s="117">
        <f>+G20-Vietcombank!D43</f>
        <v>0</v>
      </c>
    </row>
    <row r="21" spans="1:9" ht="20.25" customHeight="1">
      <c r="A21" s="275">
        <v>4</v>
      </c>
      <c r="B21" s="274" t="s">
        <v>103</v>
      </c>
      <c r="C21" s="276" t="s">
        <v>105</v>
      </c>
      <c r="D21" s="218">
        <f>+'1'!G21</f>
        <v>0</v>
      </c>
      <c r="E21" s="549"/>
      <c r="F21" s="549"/>
      <c r="G21" s="219">
        <f t="shared" si="0"/>
        <v>0</v>
      </c>
      <c r="H21" s="43"/>
      <c r="I21" s="117"/>
    </row>
    <row r="22" spans="1:9" ht="20.25" customHeight="1">
      <c r="A22" s="275">
        <v>5</v>
      </c>
      <c r="B22" s="274" t="s">
        <v>119</v>
      </c>
      <c r="C22" s="276" t="s">
        <v>120</v>
      </c>
      <c r="D22" s="218">
        <f>+'1'!G22</f>
        <v>11984300</v>
      </c>
      <c r="E22" s="550"/>
      <c r="F22" s="550">
        <v>1000000</v>
      </c>
      <c r="G22" s="219">
        <f t="shared" si="0"/>
        <v>10984300</v>
      </c>
      <c r="H22" s="302"/>
      <c r="I22" s="117">
        <f>+G22-'PG bank'!D12</f>
        <v>0</v>
      </c>
    </row>
    <row r="23" spans="1:9" ht="20.25" customHeight="1">
      <c r="A23" s="275">
        <v>6</v>
      </c>
      <c r="B23" s="274" t="s">
        <v>54</v>
      </c>
      <c r="C23" s="276" t="s">
        <v>121</v>
      </c>
      <c r="D23" s="218">
        <f>+'1'!G23</f>
        <v>17355680192</v>
      </c>
      <c r="E23" s="549"/>
      <c r="F23" s="549"/>
      <c r="G23" s="219">
        <f t="shared" si="0"/>
        <v>17355680192</v>
      </c>
      <c r="H23" s="302"/>
      <c r="I23" s="117">
        <f>+G23-Woori525!E206</f>
        <v>0</v>
      </c>
    </row>
    <row r="24" spans="1:9" s="13" customFormat="1" ht="20.25" customHeight="1">
      <c r="A24" s="801" t="s">
        <v>29</v>
      </c>
      <c r="B24" s="802"/>
      <c r="C24" s="803"/>
      <c r="D24" s="262">
        <f>SUM(D18:D23)</f>
        <v>18117833627</v>
      </c>
      <c r="E24" s="262">
        <f>SUM(E18:E23)</f>
        <v>0</v>
      </c>
      <c r="F24" s="262">
        <f>SUM(F18:F23)</f>
        <v>1000000</v>
      </c>
      <c r="G24" s="303">
        <f>SUM(G18:G23)</f>
        <v>18116833627</v>
      </c>
      <c r="H24" s="45">
        <f>G24/H25</f>
        <v>779218.65062365588</v>
      </c>
      <c r="I24" s="91"/>
    </row>
    <row r="25" spans="1:9" s="13" customFormat="1" ht="19.5" customHeight="1">
      <c r="A25" s="19"/>
      <c r="B25" s="19"/>
      <c r="C25" s="19"/>
      <c r="D25" s="33"/>
      <c r="E25" s="33"/>
      <c r="F25" s="33"/>
      <c r="G25" s="34" t="s">
        <v>30</v>
      </c>
      <c r="H25" s="46">
        <v>23250</v>
      </c>
      <c r="I25" s="91"/>
    </row>
    <row r="26" spans="1:9" s="13" customFormat="1" ht="21" customHeight="1">
      <c r="A26" s="826" t="s">
        <v>31</v>
      </c>
      <c r="B26" s="826"/>
      <c r="C26" s="826"/>
      <c r="D26" s="20"/>
      <c r="E26" s="21"/>
      <c r="F26" s="21"/>
      <c r="G26" s="47"/>
      <c r="H26" s="48"/>
      <c r="I26" s="91"/>
    </row>
    <row r="27" spans="1:9" s="13" customFormat="1" ht="21" customHeight="1">
      <c r="A27" s="827" t="s">
        <v>6</v>
      </c>
      <c r="B27" s="829" t="s">
        <v>20</v>
      </c>
      <c r="C27" s="829" t="s">
        <v>32</v>
      </c>
      <c r="D27" s="49" t="s">
        <v>33</v>
      </c>
      <c r="E27" s="50" t="s">
        <v>34</v>
      </c>
      <c r="F27" s="50" t="s">
        <v>35</v>
      </c>
      <c r="G27" s="51" t="s">
        <v>36</v>
      </c>
      <c r="H27" s="827" t="s">
        <v>37</v>
      </c>
      <c r="I27" s="91"/>
    </row>
    <row r="28" spans="1:9" s="13" customFormat="1" ht="21" customHeight="1" thickBot="1">
      <c r="A28" s="828"/>
      <c r="B28" s="830"/>
      <c r="C28" s="830"/>
      <c r="D28" s="52" t="s">
        <v>38</v>
      </c>
      <c r="E28" s="53" t="s">
        <v>39</v>
      </c>
      <c r="F28" s="53" t="s">
        <v>40</v>
      </c>
      <c r="G28" s="53" t="s">
        <v>41</v>
      </c>
      <c r="H28" s="828"/>
      <c r="I28" s="91"/>
    </row>
    <row r="29" spans="1:9" s="13" customFormat="1" ht="21" customHeight="1" thickTop="1">
      <c r="A29" s="835">
        <v>1</v>
      </c>
      <c r="B29" s="836" t="s">
        <v>42</v>
      </c>
      <c r="C29" s="837" t="s">
        <v>43</v>
      </c>
      <c r="D29" s="54">
        <f>+'1'!G29</f>
        <v>0</v>
      </c>
      <c r="E29" s="306"/>
      <c r="F29" s="306"/>
      <c r="G29" s="56">
        <f t="shared" ref="G29:G40" si="1">D29+E29-F29</f>
        <v>0</v>
      </c>
      <c r="H29" s="810" t="s">
        <v>44</v>
      </c>
      <c r="I29" s="134"/>
    </row>
    <row r="30" spans="1:9" s="13" customFormat="1" ht="21" customHeight="1">
      <c r="A30" s="788"/>
      <c r="B30" s="815"/>
      <c r="C30" s="788"/>
      <c r="D30" s="57">
        <f>+'1'!G30</f>
        <v>0</v>
      </c>
      <c r="E30" s="307"/>
      <c r="F30" s="307"/>
      <c r="G30" s="58">
        <f t="shared" si="1"/>
        <v>0</v>
      </c>
      <c r="H30" s="784"/>
      <c r="I30" s="140">
        <f>+G30-KEB!E79</f>
        <v>0</v>
      </c>
    </row>
    <row r="31" spans="1:9" s="13" customFormat="1" ht="21" customHeight="1">
      <c r="A31" s="813">
        <v>2</v>
      </c>
      <c r="B31" s="814" t="s">
        <v>23</v>
      </c>
      <c r="C31" s="811" t="s">
        <v>45</v>
      </c>
      <c r="D31" s="59">
        <f>+'1'!G31</f>
        <v>0</v>
      </c>
      <c r="E31" s="306"/>
      <c r="F31" s="306"/>
      <c r="G31" s="60">
        <f t="shared" si="1"/>
        <v>0</v>
      </c>
      <c r="H31" s="812" t="s">
        <v>46</v>
      </c>
      <c r="I31" s="139"/>
    </row>
    <row r="32" spans="1:9" s="13" customFormat="1" ht="21" customHeight="1">
      <c r="A32" s="788"/>
      <c r="B32" s="815"/>
      <c r="C32" s="788"/>
      <c r="D32" s="58">
        <f>+'1'!G32</f>
        <v>56.490000000000009</v>
      </c>
      <c r="E32" s="307"/>
      <c r="F32" s="307"/>
      <c r="G32" s="61">
        <f t="shared" si="1"/>
        <v>56.490000000000009</v>
      </c>
      <c r="H32" s="784"/>
      <c r="I32" s="140">
        <f>+G32-KEB!E66</f>
        <v>0</v>
      </c>
    </row>
    <row r="33" spans="1:10" s="13" customFormat="1" ht="21" customHeight="1">
      <c r="A33" s="787">
        <v>3</v>
      </c>
      <c r="B33" s="814" t="s">
        <v>47</v>
      </c>
      <c r="C33" s="787" t="s">
        <v>48</v>
      </c>
      <c r="D33" s="60">
        <f>+'1'!G33</f>
        <v>0</v>
      </c>
      <c r="E33" s="306"/>
      <c r="F33" s="306"/>
      <c r="G33" s="60"/>
      <c r="H33" s="783" t="s">
        <v>49</v>
      </c>
      <c r="I33" s="139"/>
    </row>
    <row r="34" spans="1:10" s="13" customFormat="1" ht="21" customHeight="1">
      <c r="A34" s="788"/>
      <c r="B34" s="815"/>
      <c r="C34" s="788"/>
      <c r="D34" s="63">
        <f>+'1'!G34</f>
        <v>2109.5100000000002</v>
      </c>
      <c r="E34" s="308"/>
      <c r="F34" s="308"/>
      <c r="G34" s="63">
        <f>D34+E34-F34</f>
        <v>2109.5100000000002</v>
      </c>
      <c r="H34" s="784"/>
      <c r="I34" s="139">
        <f>+G34-'SHB398'!E2</f>
        <v>0</v>
      </c>
    </row>
    <row r="35" spans="1:10" s="13" customFormat="1" ht="21" customHeight="1">
      <c r="A35" s="813">
        <v>4</v>
      </c>
      <c r="B35" s="814" t="s">
        <v>50</v>
      </c>
      <c r="C35" s="811" t="s">
        <v>51</v>
      </c>
      <c r="D35" s="59">
        <f>+'1'!G35</f>
        <v>0</v>
      </c>
      <c r="E35" s="306"/>
      <c r="F35" s="306"/>
      <c r="G35" s="60">
        <f>D35+E35-F35</f>
        <v>0</v>
      </c>
      <c r="H35" s="809" t="s">
        <v>46</v>
      </c>
      <c r="I35" s="134"/>
    </row>
    <row r="36" spans="1:10" s="13" customFormat="1" ht="21" customHeight="1">
      <c r="A36" s="788"/>
      <c r="B36" s="815"/>
      <c r="C36" s="788"/>
      <c r="D36" s="58">
        <f>+'1'!G36</f>
        <v>1796209.82</v>
      </c>
      <c r="E36" s="308"/>
      <c r="F36" s="308"/>
      <c r="G36" s="61">
        <f t="shared" si="1"/>
        <v>1796209.82</v>
      </c>
      <c r="H36" s="784"/>
      <c r="I36" s="142">
        <f>+G36-'SHB988'!E9</f>
        <v>0</v>
      </c>
    </row>
    <row r="37" spans="1:10" s="13" customFormat="1" ht="21" customHeight="1">
      <c r="A37" s="787">
        <v>5</v>
      </c>
      <c r="B37" s="814" t="s">
        <v>52</v>
      </c>
      <c r="C37" s="787" t="s">
        <v>53</v>
      </c>
      <c r="D37" s="138">
        <f>+'1'!G37</f>
        <v>0</v>
      </c>
      <c r="E37" s="309"/>
      <c r="F37" s="309"/>
      <c r="G37" s="138">
        <f t="shared" si="1"/>
        <v>0</v>
      </c>
      <c r="H37" s="783" t="s">
        <v>49</v>
      </c>
      <c r="I37" s="142"/>
    </row>
    <row r="38" spans="1:10" s="13" customFormat="1" ht="21" customHeight="1">
      <c r="A38" s="788"/>
      <c r="B38" s="815"/>
      <c r="C38" s="788"/>
      <c r="D38" s="135">
        <f>+'1'!G38</f>
        <v>0</v>
      </c>
      <c r="E38" s="310"/>
      <c r="F38" s="310"/>
      <c r="G38" s="135">
        <f t="shared" si="1"/>
        <v>0</v>
      </c>
      <c r="H38" s="784"/>
      <c r="I38" s="142"/>
    </row>
    <row r="39" spans="1:10" s="13" customFormat="1" ht="21" customHeight="1">
      <c r="A39" s="787">
        <v>6</v>
      </c>
      <c r="B39" s="814" t="s">
        <v>54</v>
      </c>
      <c r="C39" s="787" t="s">
        <v>55</v>
      </c>
      <c r="D39" s="138">
        <f>+'1'!G39</f>
        <v>0</v>
      </c>
      <c r="E39" s="309"/>
      <c r="F39" s="309"/>
      <c r="G39" s="138">
        <f t="shared" si="1"/>
        <v>0</v>
      </c>
      <c r="H39" s="783" t="s">
        <v>49</v>
      </c>
      <c r="I39" s="142"/>
    </row>
    <row r="40" spans="1:10" s="13" customFormat="1" ht="21" customHeight="1">
      <c r="A40" s="788"/>
      <c r="B40" s="815"/>
      <c r="C40" s="788"/>
      <c r="D40" s="135">
        <f>+'1'!G40</f>
        <v>12014842.689999999</v>
      </c>
      <c r="E40" s="310"/>
      <c r="F40" s="310"/>
      <c r="G40" s="135">
        <f t="shared" si="1"/>
        <v>12014842.689999999</v>
      </c>
      <c r="H40" s="784"/>
      <c r="I40" s="142">
        <f>+G40-Woori517!E125</f>
        <v>0</v>
      </c>
    </row>
    <row r="41" spans="1:10" s="13" customFormat="1" ht="21" customHeight="1">
      <c r="A41" s="787">
        <v>7</v>
      </c>
      <c r="B41" s="789" t="s">
        <v>103</v>
      </c>
      <c r="C41" s="791" t="s">
        <v>104</v>
      </c>
      <c r="D41" s="138">
        <f>+'1'!G41</f>
        <v>0</v>
      </c>
      <c r="E41" s="309"/>
      <c r="F41" s="309"/>
      <c r="G41" s="138">
        <f>D41+E41-F41</f>
        <v>0</v>
      </c>
      <c r="H41" s="783" t="s">
        <v>49</v>
      </c>
      <c r="I41" s="91"/>
    </row>
    <row r="42" spans="1:10" s="13" customFormat="1" ht="21" customHeight="1">
      <c r="A42" s="788"/>
      <c r="B42" s="790"/>
      <c r="C42" s="792"/>
      <c r="D42" s="135">
        <f>+'1'!G42</f>
        <v>2085.27000000001</v>
      </c>
      <c r="E42" s="310"/>
      <c r="F42" s="310"/>
      <c r="G42" s="135">
        <f>D42+E42-F42</f>
        <v>2085.27000000001</v>
      </c>
      <c r="H42" s="784"/>
      <c r="I42" s="91"/>
    </row>
    <row r="43" spans="1:10" s="13" customFormat="1" ht="21" customHeight="1">
      <c r="A43" s="801" t="s">
        <v>56</v>
      </c>
      <c r="B43" s="802"/>
      <c r="C43" s="803"/>
      <c r="D43" s="271">
        <f t="shared" ref="D43:G44" si="2">+D29+D31+D33+D35+D37+D39+D41</f>
        <v>0</v>
      </c>
      <c r="E43" s="311">
        <f t="shared" si="2"/>
        <v>0</v>
      </c>
      <c r="F43" s="311">
        <f t="shared" si="2"/>
        <v>0</v>
      </c>
      <c r="G43" s="271">
        <f t="shared" si="2"/>
        <v>0</v>
      </c>
      <c r="H43" s="67"/>
      <c r="I43" s="91"/>
    </row>
    <row r="44" spans="1:10" s="13" customFormat="1" ht="21" customHeight="1">
      <c r="A44" s="801" t="s">
        <v>57</v>
      </c>
      <c r="B44" s="802"/>
      <c r="C44" s="803"/>
      <c r="D44" s="272">
        <f t="shared" si="2"/>
        <v>13815303.779999999</v>
      </c>
      <c r="E44" s="312">
        <f t="shared" si="2"/>
        <v>0</v>
      </c>
      <c r="F44" s="312">
        <f t="shared" si="2"/>
        <v>0</v>
      </c>
      <c r="G44" s="272">
        <f t="shared" si="2"/>
        <v>13815303.779999999</v>
      </c>
      <c r="H44" s="69"/>
      <c r="I44" s="91"/>
    </row>
    <row r="45" spans="1:10" s="13" customFormat="1" ht="21" customHeight="1">
      <c r="A45" s="801" t="s">
        <v>58</v>
      </c>
      <c r="B45" s="802"/>
      <c r="C45" s="803"/>
      <c r="D45" s="68"/>
      <c r="E45" s="70"/>
      <c r="F45" s="71"/>
      <c r="G45" s="72"/>
      <c r="H45" s="69"/>
      <c r="I45" s="91"/>
    </row>
    <row r="46" spans="1:10" s="13" customFormat="1" ht="21" customHeight="1">
      <c r="A46" s="19"/>
      <c r="B46" s="19"/>
      <c r="C46" s="19"/>
      <c r="D46" s="73"/>
      <c r="E46" s="73"/>
      <c r="F46" s="33"/>
      <c r="G46" s="74"/>
      <c r="H46" s="75" t="s">
        <v>59</v>
      </c>
    </row>
    <row r="47" spans="1:10" s="92" customFormat="1" ht="18.75" customHeight="1">
      <c r="A47" s="330" t="s">
        <v>139</v>
      </c>
      <c r="B47" s="97"/>
      <c r="C47" s="97"/>
      <c r="D47" s="98"/>
      <c r="E47" s="99"/>
      <c r="F47" s="99"/>
      <c r="G47" s="793"/>
      <c r="H47" s="793"/>
      <c r="I47" s="91"/>
      <c r="J47" s="120"/>
    </row>
    <row r="48" spans="1:10" s="92" customFormat="1" ht="20.25" customHeight="1" thickBot="1">
      <c r="A48" s="112" t="s">
        <v>6</v>
      </c>
      <c r="B48" s="112" t="s">
        <v>20</v>
      </c>
      <c r="C48" s="113" t="s">
        <v>140</v>
      </c>
      <c r="D48" s="113" t="s">
        <v>60</v>
      </c>
      <c r="E48" s="114" t="s">
        <v>141</v>
      </c>
      <c r="F48" s="114" t="s">
        <v>142</v>
      </c>
      <c r="G48" s="114" t="s">
        <v>143</v>
      </c>
      <c r="H48" s="115" t="s">
        <v>22</v>
      </c>
      <c r="I48" s="91"/>
    </row>
    <row r="49" spans="1:11" s="92" customFormat="1" ht="20.25" customHeight="1" thickTop="1">
      <c r="A49" s="635">
        <v>1</v>
      </c>
      <c r="B49" s="636" t="s">
        <v>54</v>
      </c>
      <c r="C49" s="637" t="s">
        <v>144</v>
      </c>
      <c r="D49" s="638">
        <v>2062755000</v>
      </c>
      <c r="E49" s="639" t="s">
        <v>214</v>
      </c>
      <c r="F49" s="638" t="s">
        <v>215</v>
      </c>
      <c r="G49" s="332" t="s">
        <v>147</v>
      </c>
      <c r="H49" s="640"/>
      <c r="I49" s="91"/>
      <c r="J49" s="122"/>
      <c r="K49" s="123"/>
    </row>
    <row r="50" spans="1:11" s="92" customFormat="1" ht="20.25" customHeight="1">
      <c r="A50" s="641">
        <v>2</v>
      </c>
      <c r="B50" s="642" t="s">
        <v>54</v>
      </c>
      <c r="C50" s="643" t="s">
        <v>148</v>
      </c>
      <c r="D50" s="638">
        <v>1404500000</v>
      </c>
      <c r="E50" s="333" t="s">
        <v>214</v>
      </c>
      <c r="F50" s="638" t="s">
        <v>215</v>
      </c>
      <c r="G50" s="332" t="s">
        <v>151</v>
      </c>
      <c r="H50" s="640"/>
      <c r="I50" s="91"/>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14594522.430623654</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392" t="s">
        <v>88</v>
      </c>
      <c r="C70" s="200" t="s">
        <v>92</v>
      </c>
      <c r="D70" s="200" t="s">
        <v>93</v>
      </c>
      <c r="E70" s="200" t="s">
        <v>94</v>
      </c>
      <c r="F70" s="200" t="s">
        <v>95</v>
      </c>
      <c r="G70" s="200" t="s">
        <v>96</v>
      </c>
      <c r="H70" s="201" t="s">
        <v>89</v>
      </c>
    </row>
    <row r="71" spans="1:9" s="173" customFormat="1" ht="12.75">
      <c r="A71" s="188" t="s">
        <v>97</v>
      </c>
      <c r="B71" s="489"/>
      <c r="C71" s="454"/>
      <c r="D71" s="203"/>
      <c r="E71" s="203"/>
      <c r="F71" s="203"/>
      <c r="G71" s="455"/>
      <c r="H71" s="461"/>
    </row>
    <row r="72" spans="1:9" s="173" customFormat="1" ht="12.75">
      <c r="A72" s="193"/>
      <c r="B72" s="489"/>
      <c r="C72" s="349"/>
      <c r="D72" s="350"/>
      <c r="E72" s="350"/>
      <c r="F72" s="350"/>
      <c r="G72" s="457"/>
      <c r="H72" s="456"/>
    </row>
    <row r="73" spans="1:9" s="173" customFormat="1" thickBot="1">
      <c r="A73" s="195"/>
      <c r="B73" s="458"/>
      <c r="C73" s="459"/>
      <c r="D73" s="458"/>
      <c r="E73" s="458"/>
      <c r="F73" s="458"/>
      <c r="G73" s="458"/>
      <c r="H73" s="460"/>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382"/>
      <c r="C75" s="179"/>
      <c r="D75" s="179"/>
      <c r="E75" s="180" t="s">
        <v>87</v>
      </c>
      <c r="F75" s="179">
        <f>+SUMIF($E$71:$E$73,$E75,$F$71:$F$73)</f>
        <v>0</v>
      </c>
      <c r="G75" s="181">
        <f>+SUMIF($E$71:$E$73,$E75,$G$71:$G$73)</f>
        <v>0</v>
      </c>
      <c r="H75" s="179"/>
      <c r="I75" s="326">
        <f>G75-E44</f>
        <v>0</v>
      </c>
    </row>
    <row r="76" spans="1:9" s="173" customFormat="1" ht="12.75">
      <c r="A76" s="188" t="s">
        <v>100</v>
      </c>
      <c r="B76" s="478" t="s">
        <v>346</v>
      </c>
      <c r="C76" s="520">
        <v>44502</v>
      </c>
      <c r="D76" s="521" t="s">
        <v>351</v>
      </c>
      <c r="E76" s="521" t="s">
        <v>78</v>
      </c>
      <c r="F76" s="521"/>
      <c r="G76" s="522">
        <v>1000000</v>
      </c>
      <c r="H76" s="523" t="s">
        <v>354</v>
      </c>
    </row>
    <row r="77" spans="1:9" s="173" customFormat="1" ht="12.75">
      <c r="A77" s="342"/>
      <c r="B77" s="478"/>
      <c r="C77" s="399"/>
      <c r="D77" s="464"/>
      <c r="E77" s="464"/>
      <c r="F77" s="464"/>
      <c r="G77" s="487"/>
      <c r="H77" s="466"/>
    </row>
    <row r="78" spans="1:9" s="173" customFormat="1" ht="12.75">
      <c r="A78" s="342"/>
      <c r="B78" s="478"/>
      <c r="C78" s="399"/>
      <c r="D78" s="464"/>
      <c r="E78" s="464"/>
      <c r="F78" s="464"/>
      <c r="G78" s="487"/>
      <c r="H78" s="466"/>
    </row>
    <row r="79" spans="1:9" s="173" customFormat="1" ht="12.75">
      <c r="A79" s="342"/>
      <c r="B79" s="464"/>
      <c r="C79" s="399"/>
      <c r="D79" s="464"/>
      <c r="E79" s="464"/>
      <c r="F79" s="464"/>
      <c r="G79" s="465"/>
      <c r="H79" s="466"/>
    </row>
    <row r="80" spans="1:9" s="173" customFormat="1" ht="12.75">
      <c r="A80" s="193"/>
      <c r="B80" s="350"/>
      <c r="C80" s="350"/>
      <c r="D80" s="470"/>
      <c r="E80" s="350"/>
      <c r="F80" s="470"/>
      <c r="G80" s="597"/>
      <c r="H80" s="352"/>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1000000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sheetData>
  <mergeCells count="54">
    <mergeCell ref="H33:H34"/>
    <mergeCell ref="H29:H30"/>
    <mergeCell ref="A31:A32"/>
    <mergeCell ref="B31:B32"/>
    <mergeCell ref="C31:C32"/>
    <mergeCell ref="H31:H32"/>
    <mergeCell ref="A82:A83"/>
    <mergeCell ref="A29:A30"/>
    <mergeCell ref="B29:B30"/>
    <mergeCell ref="C29:C30"/>
    <mergeCell ref="A51:C51"/>
    <mergeCell ref="C33:C34"/>
    <mergeCell ref="A33:A34"/>
    <mergeCell ref="B33:B34"/>
    <mergeCell ref="C35:C36"/>
    <mergeCell ref="A43:C43"/>
    <mergeCell ref="A44:C44"/>
    <mergeCell ref="A45:C45"/>
    <mergeCell ref="A39:A40"/>
    <mergeCell ref="B39:B40"/>
    <mergeCell ref="C39:C40"/>
    <mergeCell ref="C41:C42"/>
    <mergeCell ref="A2:H2"/>
    <mergeCell ref="D3:E3"/>
    <mergeCell ref="F6:F8"/>
    <mergeCell ref="G6:G8"/>
    <mergeCell ref="H6:H8"/>
    <mergeCell ref="A14:C14"/>
    <mergeCell ref="G16:H16"/>
    <mergeCell ref="A24:C24"/>
    <mergeCell ref="A26:C26"/>
    <mergeCell ref="A27:A28"/>
    <mergeCell ref="B27:B28"/>
    <mergeCell ref="C27:C28"/>
    <mergeCell ref="H27:H28"/>
    <mergeCell ref="H35:H36"/>
    <mergeCell ref="A37:A38"/>
    <mergeCell ref="B37:B38"/>
    <mergeCell ref="C37:C38"/>
    <mergeCell ref="H37:H38"/>
    <mergeCell ref="A35:A36"/>
    <mergeCell ref="B35:B36"/>
    <mergeCell ref="A41:A42"/>
    <mergeCell ref="B41:B42"/>
    <mergeCell ref="A74:A75"/>
    <mergeCell ref="H39:H40"/>
    <mergeCell ref="H41:H42"/>
    <mergeCell ref="G47:H47"/>
    <mergeCell ref="G65:H65"/>
    <mergeCell ref="G66:H66"/>
    <mergeCell ref="G64:H64"/>
    <mergeCell ref="G62:H62"/>
    <mergeCell ref="G63:H63"/>
    <mergeCell ref="G54:H54"/>
  </mergeCells>
  <phoneticPr fontId="57" type="noConversion"/>
  <pageMargins left="0.7" right="0.45" top="0.75" bottom="0.75" header="0.3" footer="0.3"/>
  <pageSetup scale="60"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7"/>
  <sheetViews>
    <sheetView topLeftCell="A57" workbookViewId="0">
      <selection activeCell="D72" sqref="D72"/>
    </sheetView>
  </sheetViews>
  <sheetFormatPr defaultColWidth="11.42578125" defaultRowHeight="13.5"/>
  <cols>
    <col min="1" max="1" width="11.28515625" style="92" customWidth="1"/>
    <col min="2" max="2" width="17.42578125" style="92" customWidth="1"/>
    <col min="3" max="3" width="19.7109375" style="92" customWidth="1"/>
    <col min="4" max="7" width="17.42578125" style="92" customWidth="1"/>
    <col min="8" max="8" width="22.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240</v>
      </c>
      <c r="E3" s="854"/>
      <c r="F3" s="83"/>
      <c r="G3" s="84"/>
      <c r="H3" s="85"/>
      <c r="I3" s="80"/>
    </row>
    <row r="4" spans="1:9" s="81" customFormat="1" ht="15" customHeight="1">
      <c r="A4" s="82"/>
      <c r="B4" s="82"/>
      <c r="C4" s="82"/>
      <c r="D4" s="161"/>
      <c r="E4" s="161"/>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'19'!F6:F8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2" t="s">
        <v>6</v>
      </c>
      <c r="B10" s="162" t="s">
        <v>7</v>
      </c>
      <c r="C10" s="162" t="s">
        <v>8</v>
      </c>
      <c r="D10" s="162" t="s">
        <v>9</v>
      </c>
      <c r="E10" s="103" t="s">
        <v>10</v>
      </c>
      <c r="F10" s="103" t="s">
        <v>11</v>
      </c>
      <c r="G10" s="103" t="s">
        <v>12</v>
      </c>
      <c r="H10" s="104" t="s">
        <v>13</v>
      </c>
    </row>
    <row r="11" spans="1:9" ht="26.45" customHeight="1" thickTop="1">
      <c r="A11" s="105">
        <v>1</v>
      </c>
      <c r="B11" s="106" t="s">
        <v>14</v>
      </c>
      <c r="C11" s="106" t="s">
        <v>15</v>
      </c>
      <c r="D11" s="233">
        <f>+'19'!G11</f>
        <v>0</v>
      </c>
      <c r="E11" s="233"/>
      <c r="F11" s="233"/>
      <c r="G11" s="233">
        <f>D11+E11-F11</f>
        <v>0</v>
      </c>
      <c r="H11" s="254"/>
      <c r="I11" s="91">
        <f>G11-Cash!F32</f>
        <v>0</v>
      </c>
    </row>
    <row r="12" spans="1:9" ht="26.45" customHeight="1">
      <c r="A12" s="107">
        <v>2</v>
      </c>
      <c r="B12" s="108" t="s">
        <v>14</v>
      </c>
      <c r="C12" s="108" t="s">
        <v>16</v>
      </c>
      <c r="D12" s="234">
        <f>+'19'!G12</f>
        <v>0</v>
      </c>
      <c r="E12" s="234"/>
      <c r="F12" s="234"/>
      <c r="G12" s="234">
        <f>D12+E12-F12</f>
        <v>0</v>
      </c>
      <c r="H12" s="255"/>
    </row>
    <row r="13" spans="1:9" ht="26.45" customHeight="1">
      <c r="A13" s="107">
        <v>3</v>
      </c>
      <c r="B13" s="108" t="s">
        <v>14</v>
      </c>
      <c r="C13" s="108" t="s">
        <v>17</v>
      </c>
      <c r="D13" s="234">
        <f>+'19'!G13</f>
        <v>0</v>
      </c>
      <c r="E13" s="234"/>
      <c r="F13" s="234"/>
      <c r="G13" s="234">
        <f>D13+E13-F13</f>
        <v>0</v>
      </c>
      <c r="H13" s="256"/>
    </row>
    <row r="14" spans="1:9" ht="26.45" customHeight="1">
      <c r="A14" s="861" t="s">
        <v>18</v>
      </c>
      <c r="B14" s="862"/>
      <c r="C14" s="846"/>
      <c r="D14" s="234">
        <f>SUM(D11:D13)</f>
        <v>0</v>
      </c>
      <c r="E14" s="234">
        <f>SUM(E11:E13)</f>
        <v>0</v>
      </c>
      <c r="F14" s="234">
        <f>SUM(F11:F13)</f>
        <v>0</v>
      </c>
      <c r="G14" s="234">
        <f>SUM(G11:G13)</f>
        <v>0</v>
      </c>
      <c r="H14" s="257"/>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+'19'!G18</f>
        <v>156438419</v>
      </c>
      <c r="E18" s="215"/>
      <c r="F18" s="210"/>
      <c r="G18" s="236">
        <f t="shared" ref="G18:G23" si="0">D18+E18-F18</f>
        <v>156438419</v>
      </c>
      <c r="H18" s="116"/>
      <c r="I18" s="117">
        <f>+G18-KEB!E43</f>
        <v>0</v>
      </c>
      <c r="J18" s="118"/>
    </row>
    <row r="19" spans="1:11" ht="20.25" customHeight="1">
      <c r="A19" s="275">
        <v>2</v>
      </c>
      <c r="B19" s="305" t="s">
        <v>25</v>
      </c>
      <c r="C19" s="305" t="s">
        <v>26</v>
      </c>
      <c r="D19" s="237">
        <f>+'19'!G19</f>
        <v>3996996987</v>
      </c>
      <c r="E19" s="238">
        <v>148426</v>
      </c>
      <c r="F19" s="238"/>
      <c r="G19" s="237">
        <f t="shared" si="0"/>
        <v>3997145413</v>
      </c>
      <c r="H19" s="119"/>
      <c r="I19" s="91">
        <f>+G19-'SHB373'!E29</f>
        <v>0</v>
      </c>
      <c r="J19" s="120"/>
    </row>
    <row r="20" spans="1:11" ht="20.25" customHeight="1">
      <c r="A20" s="275">
        <v>3</v>
      </c>
      <c r="B20" s="274" t="s">
        <v>27</v>
      </c>
      <c r="C20" s="274" t="s">
        <v>28</v>
      </c>
      <c r="D20" s="237">
        <f>+'19'!G20</f>
        <v>19126621</v>
      </c>
      <c r="E20" s="204"/>
      <c r="F20" s="205"/>
      <c r="G20" s="239">
        <f t="shared" si="0"/>
        <v>19126621</v>
      </c>
      <c r="H20" s="121"/>
      <c r="I20" s="117">
        <f>+G20-Vietcombank!D43</f>
        <v>0</v>
      </c>
      <c r="J20" s="122"/>
      <c r="K20" s="123"/>
    </row>
    <row r="21" spans="1:11" ht="20.25" customHeight="1">
      <c r="A21" s="275">
        <v>4</v>
      </c>
      <c r="B21" s="274" t="s">
        <v>103</v>
      </c>
      <c r="C21" s="276" t="s">
        <v>105</v>
      </c>
      <c r="D21" s="237">
        <f>+'19'!G21</f>
        <v>0</v>
      </c>
      <c r="E21" s="204"/>
      <c r="F21" s="205"/>
      <c r="G21" s="239">
        <f t="shared" si="0"/>
        <v>0</v>
      </c>
      <c r="H21" s="121"/>
      <c r="I21" s="117"/>
      <c r="J21" s="122"/>
      <c r="K21" s="123"/>
    </row>
    <row r="22" spans="1:11" ht="20.25" customHeight="1">
      <c r="A22" s="275">
        <v>5</v>
      </c>
      <c r="B22" s="274" t="s">
        <v>119</v>
      </c>
      <c r="C22" s="276" t="s">
        <v>120</v>
      </c>
      <c r="D22" s="237">
        <f>+'19'!G22</f>
        <v>15184300</v>
      </c>
      <c r="E22" s="204"/>
      <c r="F22" s="205">
        <v>1000000</v>
      </c>
      <c r="G22" s="239">
        <f t="shared" si="0"/>
        <v>14184300</v>
      </c>
      <c r="H22" s="274"/>
      <c r="I22" s="117">
        <f>+G22-'PG bank'!D43</f>
        <v>0</v>
      </c>
      <c r="J22" s="122"/>
      <c r="K22" s="123"/>
    </row>
    <row r="23" spans="1:11" ht="20.25" customHeight="1">
      <c r="A23" s="275">
        <v>6</v>
      </c>
      <c r="B23" s="274" t="s">
        <v>54</v>
      </c>
      <c r="C23" s="276" t="s">
        <v>121</v>
      </c>
      <c r="D23" s="237">
        <f>+'19'!G23</f>
        <v>25326369784</v>
      </c>
      <c r="E23" s="204">
        <v>823727</v>
      </c>
      <c r="F23" s="205"/>
      <c r="G23" s="239">
        <f t="shared" si="0"/>
        <v>25327193511</v>
      </c>
      <c r="H23" s="274"/>
      <c r="I23" s="117">
        <f>+G23-Woori525!E121</f>
        <v>0</v>
      </c>
      <c r="J23" s="122"/>
      <c r="K23" s="123"/>
    </row>
    <row r="24" spans="1:11" s="91" customFormat="1" ht="20.25" customHeight="1">
      <c r="A24" s="845" t="s">
        <v>29</v>
      </c>
      <c r="B24" s="798"/>
      <c r="C24" s="846"/>
      <c r="D24" s="262">
        <f>SUM(D18:D23)</f>
        <v>29514116111</v>
      </c>
      <c r="E24" s="262">
        <f>SUM(E18:E23)</f>
        <v>972153</v>
      </c>
      <c r="F24" s="262">
        <f>SUM(F18:F23)</f>
        <v>1000000</v>
      </c>
      <c r="G24" s="303">
        <f>SUM(G18:G23)</f>
        <v>29514088264</v>
      </c>
      <c r="H24" s="124">
        <f>G24/H25</f>
        <v>1265612.7042881646</v>
      </c>
    </row>
    <row r="25" spans="1:11" s="91" customFormat="1" ht="19.5" customHeight="1">
      <c r="A25" s="97"/>
      <c r="B25" s="97"/>
      <c r="C25" s="97"/>
      <c r="D25" s="34"/>
      <c r="E25" s="34"/>
      <c r="F25" s="34"/>
      <c r="G25" s="34" t="s">
        <v>30</v>
      </c>
      <c r="H25" s="125">
        <f>'19'!H25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+'19'!G29</f>
        <v>0</v>
      </c>
      <c r="E29" s="306"/>
      <c r="F29" s="306"/>
      <c r="G29" s="241">
        <f t="shared" ref="G29:G40" si="1">D29+E29-F29</f>
        <v>0</v>
      </c>
      <c r="H29" s="874" t="s">
        <v>44</v>
      </c>
      <c r="I29" s="134"/>
    </row>
    <row r="30" spans="1:11" s="91" customFormat="1" ht="21" customHeight="1">
      <c r="A30" s="850"/>
      <c r="B30" s="852"/>
      <c r="C30" s="850"/>
      <c r="D30" s="242">
        <f>+'19'!G30</f>
        <v>0</v>
      </c>
      <c r="E30" s="307"/>
      <c r="F30" s="307"/>
      <c r="G30" s="228">
        <f t="shared" si="1"/>
        <v>0</v>
      </c>
      <c r="H30" s="848"/>
      <c r="I30" s="140">
        <f>+G30-KEB!E79</f>
        <v>0</v>
      </c>
      <c r="J30" s="137"/>
    </row>
    <row r="31" spans="1:11" s="91" customFormat="1" ht="21" customHeight="1">
      <c r="A31" s="868">
        <v>2</v>
      </c>
      <c r="B31" s="851" t="s">
        <v>23</v>
      </c>
      <c r="C31" s="869" t="s">
        <v>45</v>
      </c>
      <c r="D31" s="133">
        <f>+'19'!G31</f>
        <v>0</v>
      </c>
      <c r="E31" s="306"/>
      <c r="F31" s="306"/>
      <c r="G31" s="141">
        <f t="shared" si="1"/>
        <v>0</v>
      </c>
      <c r="H31" s="875" t="s">
        <v>46</v>
      </c>
      <c r="I31" s="139"/>
    </row>
    <row r="32" spans="1:11" s="91" customFormat="1" ht="21" customHeight="1">
      <c r="A32" s="850"/>
      <c r="B32" s="852"/>
      <c r="C32" s="850"/>
      <c r="D32" s="228">
        <f>+'19'!G32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+'19'!G33</f>
        <v>0</v>
      </c>
      <c r="E33" s="306"/>
      <c r="F33" s="306"/>
      <c r="G33" s="141"/>
      <c r="H33" s="847" t="s">
        <v>49</v>
      </c>
      <c r="I33" s="139"/>
    </row>
    <row r="34" spans="1:10" s="91" customFormat="1" ht="21" customHeight="1">
      <c r="A34" s="850"/>
      <c r="B34" s="852"/>
      <c r="C34" s="850"/>
      <c r="D34" s="244">
        <f>+'19'!G34</f>
        <v>2109.5100000000002</v>
      </c>
      <c r="E34" s="308"/>
      <c r="F34" s="308"/>
      <c r="G34" s="244">
        <f>D34+E34-F34</f>
        <v>2109.5100000000002</v>
      </c>
      <c r="H34" s="848"/>
      <c r="I34" s="139">
        <f>+G34-'SHB398'!E2</f>
        <v>0</v>
      </c>
    </row>
    <row r="35" spans="1:10" s="91" customFormat="1" ht="21" customHeight="1">
      <c r="A35" s="868">
        <v>4</v>
      </c>
      <c r="B35" s="851" t="s">
        <v>50</v>
      </c>
      <c r="C35" s="869" t="s">
        <v>51</v>
      </c>
      <c r="D35" s="133">
        <f>+'19'!G35</f>
        <v>0</v>
      </c>
      <c r="E35" s="306"/>
      <c r="F35" s="306"/>
      <c r="G35" s="141">
        <f t="shared" si="1"/>
        <v>0</v>
      </c>
      <c r="H35" s="870" t="s">
        <v>46</v>
      </c>
      <c r="I35" s="134"/>
    </row>
    <row r="36" spans="1:10" s="91" customFormat="1" ht="21" customHeight="1">
      <c r="A36" s="850"/>
      <c r="B36" s="852"/>
      <c r="C36" s="850"/>
      <c r="D36" s="228">
        <f>+'19'!G36</f>
        <v>1571623.3699999996</v>
      </c>
      <c r="E36" s="307"/>
      <c r="F36" s="313"/>
      <c r="G36" s="243">
        <f t="shared" si="1"/>
        <v>1571623.3699999996</v>
      </c>
      <c r="H36" s="848"/>
      <c r="I36" s="142">
        <f>+G36-'SHB988'!E2</f>
        <v>0</v>
      </c>
    </row>
    <row r="37" spans="1:10" s="91" customFormat="1" ht="21" customHeight="1">
      <c r="A37" s="849">
        <v>5</v>
      </c>
      <c r="B37" s="851" t="s">
        <v>52</v>
      </c>
      <c r="C37" s="849" t="s">
        <v>53</v>
      </c>
      <c r="D37" s="141">
        <f>+'19'!G37</f>
        <v>0</v>
      </c>
      <c r="E37" s="309"/>
      <c r="F37" s="309"/>
      <c r="G37" s="141">
        <f t="shared" si="1"/>
        <v>0</v>
      </c>
      <c r="H37" s="847" t="s">
        <v>49</v>
      </c>
      <c r="I37" s="142"/>
      <c r="J37" s="137"/>
    </row>
    <row r="38" spans="1:10" s="91" customFormat="1" ht="21" customHeight="1">
      <c r="A38" s="850"/>
      <c r="B38" s="852"/>
      <c r="C38" s="850"/>
      <c r="D38" s="228">
        <f>+'19'!G38</f>
        <v>0</v>
      </c>
      <c r="E38" s="310"/>
      <c r="F38" s="310"/>
      <c r="G38" s="228">
        <f t="shared" si="1"/>
        <v>0</v>
      </c>
      <c r="H38" s="848"/>
      <c r="I38" s="142"/>
      <c r="J38" s="117"/>
    </row>
    <row r="39" spans="1:10" s="91" customFormat="1" ht="21" customHeight="1">
      <c r="A39" s="849">
        <v>6</v>
      </c>
      <c r="B39" s="851" t="s">
        <v>54</v>
      </c>
      <c r="C39" s="849" t="s">
        <v>55</v>
      </c>
      <c r="D39" s="141">
        <f>+'19'!G39</f>
        <v>0</v>
      </c>
      <c r="E39" s="309"/>
      <c r="F39" s="309"/>
      <c r="G39" s="141">
        <f t="shared" si="1"/>
        <v>0</v>
      </c>
      <c r="H39" s="847" t="s">
        <v>49</v>
      </c>
      <c r="I39" s="142"/>
      <c r="J39" s="137"/>
    </row>
    <row r="40" spans="1:10" s="91" customFormat="1" ht="21" customHeight="1">
      <c r="A40" s="850"/>
      <c r="B40" s="852"/>
      <c r="C40" s="850"/>
      <c r="D40" s="228">
        <f>+'19'!G40</f>
        <v>17681408.960000001</v>
      </c>
      <c r="E40" s="310"/>
      <c r="F40" s="310"/>
      <c r="G40" s="228">
        <f t="shared" si="1"/>
        <v>17681408.960000001</v>
      </c>
      <c r="H40" s="848"/>
      <c r="I40" s="142">
        <f>+G40-Woori517!E94</f>
        <v>0</v>
      </c>
    </row>
    <row r="41" spans="1:10" s="91" customFormat="1" ht="21" customHeight="1">
      <c r="A41" s="787">
        <v>7</v>
      </c>
      <c r="B41" s="789" t="s">
        <v>103</v>
      </c>
      <c r="C41" s="791" t="s">
        <v>104</v>
      </c>
      <c r="D41" s="141">
        <f>+'19'!G41</f>
        <v>0</v>
      </c>
      <c r="E41" s="309"/>
      <c r="F41" s="309"/>
      <c r="G41" s="141">
        <f>D41+E41-F41</f>
        <v>0</v>
      </c>
      <c r="H41" s="847" t="s">
        <v>49</v>
      </c>
      <c r="J41" s="137"/>
    </row>
    <row r="42" spans="1:10" s="91" customFormat="1" ht="21" customHeight="1">
      <c r="A42" s="788"/>
      <c r="B42" s="790"/>
      <c r="C42" s="792"/>
      <c r="D42" s="228">
        <f>+'19'!G42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19257283.600000001</v>
      </c>
      <c r="E44" s="312">
        <f t="shared" si="2"/>
        <v>0</v>
      </c>
      <c r="F44" s="312">
        <f t="shared" si="2"/>
        <v>0</v>
      </c>
      <c r="G44" s="272">
        <f t="shared" si="2"/>
        <v>19257283.600000001</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20522896.304288168</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392" t="s">
        <v>88</v>
      </c>
      <c r="C70" s="200" t="s">
        <v>92</v>
      </c>
      <c r="D70" s="200" t="s">
        <v>93</v>
      </c>
      <c r="E70" s="200" t="s">
        <v>94</v>
      </c>
      <c r="F70" s="200" t="s">
        <v>95</v>
      </c>
      <c r="G70" s="200" t="s">
        <v>96</v>
      </c>
      <c r="H70" s="201" t="s">
        <v>89</v>
      </c>
    </row>
    <row r="71" spans="1:9" s="173" customFormat="1" ht="12.75">
      <c r="A71" s="188" t="s">
        <v>97</v>
      </c>
      <c r="B71" s="602" t="s">
        <v>340</v>
      </c>
      <c r="C71" s="349">
        <v>44520</v>
      </c>
      <c r="D71" s="203" t="s">
        <v>994</v>
      </c>
      <c r="E71" s="203" t="s">
        <v>78</v>
      </c>
      <c r="F71" s="203"/>
      <c r="G71" s="455">
        <v>148426</v>
      </c>
      <c r="H71" s="461" t="s">
        <v>993</v>
      </c>
    </row>
    <row r="72" spans="1:9" s="173" customFormat="1" ht="12.75">
      <c r="A72" s="193"/>
      <c r="B72" s="602" t="s">
        <v>344</v>
      </c>
      <c r="C72" s="349">
        <v>44520</v>
      </c>
      <c r="D72" s="350" t="s">
        <v>994</v>
      </c>
      <c r="E72" s="350" t="s">
        <v>78</v>
      </c>
      <c r="F72" s="350"/>
      <c r="G72" s="457">
        <v>823727</v>
      </c>
      <c r="H72" s="456" t="s">
        <v>959</v>
      </c>
    </row>
    <row r="73" spans="1:9" s="173" customFormat="1" thickBot="1">
      <c r="A73" s="195"/>
      <c r="B73" s="196"/>
      <c r="C73" s="197"/>
      <c r="D73" s="196"/>
      <c r="E73" s="196"/>
      <c r="F73" s="196"/>
      <c r="G73" s="196" t="s">
        <v>118</v>
      </c>
      <c r="H73" s="198"/>
    </row>
    <row r="74" spans="1:9" s="173" customFormat="1" ht="12.75">
      <c r="A74" s="785" t="s">
        <v>98</v>
      </c>
      <c r="B74" s="176"/>
      <c r="C74" s="176"/>
      <c r="D74" s="176"/>
      <c r="E74" s="177" t="s">
        <v>78</v>
      </c>
      <c r="F74" s="176">
        <f>+SUMIF($E$71:$E$73,$E74,$F$71:$F$73)</f>
        <v>0</v>
      </c>
      <c r="G74" s="178">
        <f>+SUMIF($E$71:$E$73,$E74,$G$71:$G$73)</f>
        <v>972153</v>
      </c>
      <c r="H74" s="176"/>
      <c r="I74" s="325">
        <f>G74-E24</f>
        <v>0</v>
      </c>
    </row>
    <row r="75" spans="1:9" s="173" customFormat="1" ht="15.75" customHeight="1" thickBot="1">
      <c r="A75" s="786"/>
      <c r="B75" s="382"/>
      <c r="C75" s="179"/>
      <c r="D75" s="179"/>
      <c r="E75" s="180" t="s">
        <v>87</v>
      </c>
      <c r="F75" s="179">
        <f>+SUMIF($E$71:$E$73,$E75,$F$71:$F$73)</f>
        <v>0</v>
      </c>
      <c r="G75" s="356">
        <f>+SUMIF($E$71:$E$73,$E75,$G$71:$G$73)</f>
        <v>0</v>
      </c>
      <c r="H75" s="179"/>
      <c r="I75" s="326">
        <f>G75-E44</f>
        <v>0</v>
      </c>
    </row>
    <row r="76" spans="1:9" s="173" customFormat="1" ht="12.75">
      <c r="A76" s="188" t="s">
        <v>100</v>
      </c>
      <c r="B76" s="684" t="s">
        <v>346</v>
      </c>
      <c r="C76" s="349">
        <v>44520</v>
      </c>
      <c r="D76" s="203" t="s">
        <v>992</v>
      </c>
      <c r="E76" s="203" t="s">
        <v>78</v>
      </c>
      <c r="F76" s="203"/>
      <c r="G76" s="463">
        <v>1000000</v>
      </c>
      <c r="H76" s="461" t="s">
        <v>354</v>
      </c>
    </row>
    <row r="77" spans="1:9" s="173" customFormat="1" ht="12.75">
      <c r="A77" s="509"/>
      <c r="B77" s="684"/>
      <c r="C77" s="349"/>
      <c r="D77" s="517"/>
      <c r="E77" s="517"/>
      <c r="F77" s="517"/>
      <c r="G77" s="533"/>
      <c r="H77" s="534"/>
    </row>
    <row r="78" spans="1:9" s="173" customFormat="1" ht="12.75">
      <c r="A78" s="509"/>
      <c r="B78" s="684"/>
      <c r="C78" s="349"/>
      <c r="D78" s="517"/>
      <c r="E78" s="517"/>
      <c r="F78" s="517"/>
      <c r="G78" s="533"/>
      <c r="H78" s="534"/>
    </row>
    <row r="79" spans="1:9" s="173" customFormat="1" ht="12.75">
      <c r="A79" s="509"/>
      <c r="B79" s="478"/>
      <c r="C79" s="532"/>
      <c r="D79" s="517"/>
      <c r="E79" s="517"/>
      <c r="F79" s="517"/>
      <c r="G79" s="533"/>
      <c r="H79" s="534"/>
    </row>
    <row r="80" spans="1:9" s="173" customFormat="1" thickBot="1">
      <c r="A80" s="193"/>
      <c r="B80" s="174"/>
      <c r="C80" s="174"/>
      <c r="D80" s="174"/>
      <c r="E80" s="174"/>
      <c r="F80" s="174"/>
      <c r="G80" s="174"/>
      <c r="H80" s="194"/>
    </row>
    <row r="81" spans="1:9" s="173" customFormat="1" ht="12.75">
      <c r="A81" s="785" t="s">
        <v>99</v>
      </c>
      <c r="B81" s="182"/>
      <c r="C81" s="182"/>
      <c r="D81" s="182"/>
      <c r="E81" s="177" t="s">
        <v>78</v>
      </c>
      <c r="F81" s="183">
        <f>+SUMIF($E$76:$E$80,$E81,$F$76:$F$80)</f>
        <v>0</v>
      </c>
      <c r="G81" s="183">
        <f>+SUMIF($E$76:$E$80,$E81,$G$76:$G$80)</f>
        <v>1000000</v>
      </c>
      <c r="H81" s="184"/>
      <c r="I81" s="325">
        <f>G81-F24</f>
        <v>0</v>
      </c>
    </row>
    <row r="82" spans="1:9" s="173" customFormat="1" ht="15.75" customHeight="1" thickBot="1">
      <c r="A82" s="786"/>
      <c r="B82" s="185"/>
      <c r="C82" s="185"/>
      <c r="D82" s="185"/>
      <c r="E82" s="180" t="s">
        <v>87</v>
      </c>
      <c r="F82" s="186">
        <f>+SUMIF($E$76:$E$80,$E82,$F$76:$F$80)</f>
        <v>0</v>
      </c>
      <c r="G82" s="186">
        <f>+SUMIF($E$76:$E$80,$E82,$G$76:$G$80)</f>
        <v>0</v>
      </c>
      <c r="H82" s="187"/>
      <c r="I82" s="326">
        <f>G82-F44</f>
        <v>0</v>
      </c>
    </row>
    <row r="83" spans="1:9" s="173" customFormat="1" ht="12.75"/>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sheetData>
  <mergeCells count="54">
    <mergeCell ref="H39:H40"/>
    <mergeCell ref="A41:A42"/>
    <mergeCell ref="B41:B42"/>
    <mergeCell ref="C41:C42"/>
    <mergeCell ref="H41:H42"/>
    <mergeCell ref="H35:H36"/>
    <mergeCell ref="A81:A82"/>
    <mergeCell ref="G64:H64"/>
    <mergeCell ref="G65:H65"/>
    <mergeCell ref="G66:H66"/>
    <mergeCell ref="A43:C43"/>
    <mergeCell ref="G54:H54"/>
    <mergeCell ref="G62:H62"/>
    <mergeCell ref="G63:H63"/>
    <mergeCell ref="A74:A75"/>
    <mergeCell ref="A44:C44"/>
    <mergeCell ref="A45:C45"/>
    <mergeCell ref="G47:H47"/>
    <mergeCell ref="A51:C51"/>
    <mergeCell ref="A39:A40"/>
    <mergeCell ref="B39:B40"/>
    <mergeCell ref="H37:H38"/>
    <mergeCell ref="A29:A30"/>
    <mergeCell ref="B29:B30"/>
    <mergeCell ref="C29:C30"/>
    <mergeCell ref="H29:H30"/>
    <mergeCell ref="A31:A32"/>
    <mergeCell ref="B31:B32"/>
    <mergeCell ref="C31:C32"/>
    <mergeCell ref="H31:H32"/>
    <mergeCell ref="A33:A34"/>
    <mergeCell ref="B33:B34"/>
    <mergeCell ref="C33:C34"/>
    <mergeCell ref="H33:H34"/>
    <mergeCell ref="A35:A36"/>
    <mergeCell ref="B35:B36"/>
    <mergeCell ref="C35:C36"/>
    <mergeCell ref="G16:H16"/>
    <mergeCell ref="A24:C24"/>
    <mergeCell ref="A26:C26"/>
    <mergeCell ref="A27:A28"/>
    <mergeCell ref="B27:B28"/>
    <mergeCell ref="C27:C28"/>
    <mergeCell ref="H27:H28"/>
    <mergeCell ref="A2:H2"/>
    <mergeCell ref="D3:E3"/>
    <mergeCell ref="F6:F8"/>
    <mergeCell ref="G6:G8"/>
    <mergeCell ref="H6:H8"/>
    <mergeCell ref="A14:C14"/>
    <mergeCell ref="A37:A38"/>
    <mergeCell ref="B37:B38"/>
    <mergeCell ref="C37:C38"/>
    <mergeCell ref="C39:C40"/>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9"/>
  <sheetViews>
    <sheetView topLeftCell="A22" workbookViewId="0">
      <selection activeCell="I17" sqref="I17:I45"/>
    </sheetView>
  </sheetViews>
  <sheetFormatPr defaultColWidth="11.42578125" defaultRowHeight="13.5"/>
  <cols>
    <col min="1" max="1" width="12" style="92" customWidth="1"/>
    <col min="2" max="2" width="17.42578125" style="92" customWidth="1"/>
    <col min="3" max="3" width="19.7109375" style="92" customWidth="1"/>
    <col min="4" max="4" width="20.140625" style="92" customWidth="1"/>
    <col min="5" max="7" width="17.42578125" style="92" customWidth="1"/>
    <col min="8" max="8" width="20.2851562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241</v>
      </c>
      <c r="E3" s="854"/>
      <c r="F3" s="83"/>
      <c r="G3" s="84"/>
      <c r="H3" s="85"/>
      <c r="I3" s="80"/>
    </row>
    <row r="4" spans="1:9" s="81" customFormat="1" ht="15" customHeight="1">
      <c r="A4" s="82"/>
      <c r="B4" s="82"/>
      <c r="C4" s="82"/>
      <c r="D4" s="161"/>
      <c r="E4" s="161"/>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'20'!F6:F8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2" t="s">
        <v>6</v>
      </c>
      <c r="B10" s="162" t="s">
        <v>7</v>
      </c>
      <c r="C10" s="162" t="s">
        <v>8</v>
      </c>
      <c r="D10" s="162" t="s">
        <v>9</v>
      </c>
      <c r="E10" s="103" t="s">
        <v>10</v>
      </c>
      <c r="F10" s="103" t="s">
        <v>11</v>
      </c>
      <c r="G10" s="103" t="s">
        <v>12</v>
      </c>
      <c r="H10" s="104" t="s">
        <v>13</v>
      </c>
    </row>
    <row r="11" spans="1:9" ht="26.45" customHeight="1" thickTop="1">
      <c r="A11" s="105">
        <v>1</v>
      </c>
      <c r="B11" s="106" t="s">
        <v>14</v>
      </c>
      <c r="C11" s="106" t="s">
        <v>15</v>
      </c>
      <c r="D11" s="233">
        <f>+'20'!G11</f>
        <v>0</v>
      </c>
      <c r="E11" s="233"/>
      <c r="F11" s="233"/>
      <c r="G11" s="233">
        <f>D11+E11-F11</f>
        <v>0</v>
      </c>
      <c r="H11" s="106"/>
      <c r="I11" s="91">
        <f>G11-Cash!F32</f>
        <v>0</v>
      </c>
    </row>
    <row r="12" spans="1:9" ht="26.45" customHeight="1">
      <c r="A12" s="107">
        <v>2</v>
      </c>
      <c r="B12" s="108" t="s">
        <v>14</v>
      </c>
      <c r="C12" s="108" t="s">
        <v>16</v>
      </c>
      <c r="D12" s="234">
        <f>+'20'!G12</f>
        <v>0</v>
      </c>
      <c r="E12" s="234"/>
      <c r="F12" s="234"/>
      <c r="G12" s="234">
        <f>D12+E12-F12</f>
        <v>0</v>
      </c>
      <c r="H12" s="109"/>
    </row>
    <row r="13" spans="1:9" ht="26.45" customHeight="1">
      <c r="A13" s="107">
        <v>3</v>
      </c>
      <c r="B13" s="108" t="s">
        <v>14</v>
      </c>
      <c r="C13" s="108" t="s">
        <v>17</v>
      </c>
      <c r="D13" s="234">
        <f>+'20'!G13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+'20'!G18</f>
        <v>156438419</v>
      </c>
      <c r="E18" s="215"/>
      <c r="F18" s="210"/>
      <c r="G18" s="236">
        <f t="shared" ref="G18:G23" si="0">D18+E18-F18</f>
        <v>156438419</v>
      </c>
      <c r="H18" s="116"/>
      <c r="I18" s="117">
        <f>+G18-KEB!E43</f>
        <v>0</v>
      </c>
      <c r="J18" s="118"/>
    </row>
    <row r="19" spans="1:11" ht="20.25" customHeight="1">
      <c r="A19" s="275">
        <v>2</v>
      </c>
      <c r="B19" s="305" t="s">
        <v>25</v>
      </c>
      <c r="C19" s="305" t="s">
        <v>26</v>
      </c>
      <c r="D19" s="237">
        <f>+'20'!G19</f>
        <v>3997145413</v>
      </c>
      <c r="E19" s="238"/>
      <c r="F19" s="238"/>
      <c r="G19" s="237">
        <f t="shared" si="0"/>
        <v>3997145413</v>
      </c>
      <c r="H19" s="119"/>
      <c r="I19" s="91">
        <f>+G19-'SHB373'!E29</f>
        <v>0</v>
      </c>
      <c r="J19" s="120"/>
    </row>
    <row r="20" spans="1:11" ht="20.25" customHeight="1">
      <c r="A20" s="275">
        <v>3</v>
      </c>
      <c r="B20" s="274" t="s">
        <v>27</v>
      </c>
      <c r="C20" s="274" t="s">
        <v>28</v>
      </c>
      <c r="D20" s="237">
        <f>+'20'!G20</f>
        <v>19126621</v>
      </c>
      <c r="E20" s="204"/>
      <c r="F20" s="205"/>
      <c r="G20" s="239">
        <f t="shared" si="0"/>
        <v>19126621</v>
      </c>
      <c r="H20" s="121"/>
      <c r="I20" s="117">
        <f>+G20-Vietcombank!D43</f>
        <v>0</v>
      </c>
      <c r="J20" s="122"/>
      <c r="K20" s="123"/>
    </row>
    <row r="21" spans="1:11" ht="20.25" customHeight="1">
      <c r="A21" s="275">
        <v>4</v>
      </c>
      <c r="B21" s="274" t="s">
        <v>103</v>
      </c>
      <c r="C21" s="276" t="s">
        <v>105</v>
      </c>
      <c r="D21" s="237">
        <f>+'20'!G21</f>
        <v>0</v>
      </c>
      <c r="E21" s="204"/>
      <c r="F21" s="205"/>
      <c r="G21" s="239">
        <f t="shared" si="0"/>
        <v>0</v>
      </c>
      <c r="H21" s="121"/>
      <c r="I21" s="117"/>
      <c r="J21" s="122"/>
      <c r="K21" s="123"/>
    </row>
    <row r="22" spans="1:11" ht="20.25" customHeight="1">
      <c r="A22" s="275">
        <v>5</v>
      </c>
      <c r="B22" s="274" t="s">
        <v>119</v>
      </c>
      <c r="C22" s="276" t="s">
        <v>120</v>
      </c>
      <c r="D22" s="237">
        <f>+'20'!G22</f>
        <v>14184300</v>
      </c>
      <c r="E22" s="204"/>
      <c r="F22" s="205"/>
      <c r="G22" s="239">
        <f t="shared" si="0"/>
        <v>14184300</v>
      </c>
      <c r="H22" s="274"/>
      <c r="I22" s="117">
        <f>+G22-'PG bank'!D43</f>
        <v>0</v>
      </c>
      <c r="J22" s="122"/>
      <c r="K22" s="123"/>
    </row>
    <row r="23" spans="1:11" ht="20.25" customHeight="1">
      <c r="A23" s="275">
        <v>6</v>
      </c>
      <c r="B23" s="274" t="s">
        <v>54</v>
      </c>
      <c r="C23" s="276" t="s">
        <v>121</v>
      </c>
      <c r="D23" s="237">
        <f>+'20'!G23</f>
        <v>25327193511</v>
      </c>
      <c r="E23" s="204"/>
      <c r="F23" s="205"/>
      <c r="G23" s="239">
        <f t="shared" si="0"/>
        <v>25327193511</v>
      </c>
      <c r="H23" s="274"/>
      <c r="I23" s="117">
        <f>+G23-Woori525!E121</f>
        <v>0</v>
      </c>
      <c r="J23" s="122"/>
      <c r="K23" s="123"/>
    </row>
    <row r="24" spans="1:11" s="91" customFormat="1" ht="20.25" customHeight="1">
      <c r="A24" s="845" t="s">
        <v>29</v>
      </c>
      <c r="B24" s="798"/>
      <c r="C24" s="846"/>
      <c r="D24" s="262">
        <f>SUM(D18:D23)</f>
        <v>29514088264</v>
      </c>
      <c r="E24" s="262">
        <f>SUM(E18:E23)</f>
        <v>0</v>
      </c>
      <c r="F24" s="262">
        <f>SUM(F18:F23)</f>
        <v>0</v>
      </c>
      <c r="G24" s="303">
        <f>SUM(G18:G23)</f>
        <v>29514088264</v>
      </c>
      <c r="H24" s="124">
        <f>G24/H25</f>
        <v>1265612.7042881646</v>
      </c>
    </row>
    <row r="25" spans="1:11" s="91" customFormat="1" ht="19.5" customHeight="1">
      <c r="A25" s="97"/>
      <c r="B25" s="97"/>
      <c r="C25" s="97"/>
      <c r="D25" s="34"/>
      <c r="E25" s="34"/>
      <c r="F25" s="34"/>
      <c r="G25" s="34" t="s">
        <v>30</v>
      </c>
      <c r="H25" s="125">
        <f>'20'!H25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+'20'!G29</f>
        <v>0</v>
      </c>
      <c r="E29" s="306"/>
      <c r="F29" s="306"/>
      <c r="G29" s="241">
        <f t="shared" ref="G29:G40" si="1">D29+E29-F29</f>
        <v>0</v>
      </c>
      <c r="H29" s="874" t="s">
        <v>44</v>
      </c>
      <c r="I29" s="134"/>
    </row>
    <row r="30" spans="1:11" s="91" customFormat="1" ht="21" customHeight="1">
      <c r="A30" s="850"/>
      <c r="B30" s="852"/>
      <c r="C30" s="850"/>
      <c r="D30" s="242">
        <f>+'20'!G30</f>
        <v>0</v>
      </c>
      <c r="E30" s="307"/>
      <c r="F30" s="307"/>
      <c r="G30" s="228">
        <f t="shared" si="1"/>
        <v>0</v>
      </c>
      <c r="H30" s="848"/>
      <c r="I30" s="140">
        <f>+G30-KEB!E79</f>
        <v>0</v>
      </c>
      <c r="J30" s="137"/>
    </row>
    <row r="31" spans="1:11" s="91" customFormat="1" ht="21" customHeight="1">
      <c r="A31" s="868">
        <v>2</v>
      </c>
      <c r="B31" s="851" t="s">
        <v>23</v>
      </c>
      <c r="C31" s="869" t="s">
        <v>45</v>
      </c>
      <c r="D31" s="133">
        <f>+'20'!G31</f>
        <v>0</v>
      </c>
      <c r="E31" s="306"/>
      <c r="F31" s="306"/>
      <c r="G31" s="141">
        <f t="shared" si="1"/>
        <v>0</v>
      </c>
      <c r="H31" s="875" t="s">
        <v>46</v>
      </c>
      <c r="I31" s="139"/>
    </row>
    <row r="32" spans="1:11" s="91" customFormat="1" ht="21" customHeight="1">
      <c r="A32" s="850"/>
      <c r="B32" s="852"/>
      <c r="C32" s="850"/>
      <c r="D32" s="228">
        <f>+'20'!G32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+'20'!G33</f>
        <v>0</v>
      </c>
      <c r="E33" s="306"/>
      <c r="F33" s="306"/>
      <c r="G33" s="141"/>
      <c r="H33" s="847" t="s">
        <v>49</v>
      </c>
      <c r="I33" s="139"/>
    </row>
    <row r="34" spans="1:10" s="91" customFormat="1" ht="21" customHeight="1">
      <c r="A34" s="850"/>
      <c r="B34" s="852"/>
      <c r="C34" s="850"/>
      <c r="D34" s="244">
        <f>+'20'!G34</f>
        <v>2109.5100000000002</v>
      </c>
      <c r="E34" s="308"/>
      <c r="F34" s="308"/>
      <c r="G34" s="244">
        <f>D34+E34-F34</f>
        <v>2109.5100000000002</v>
      </c>
      <c r="H34" s="848"/>
      <c r="I34" s="139">
        <f>+G34-'SHB398'!E2</f>
        <v>0</v>
      </c>
    </row>
    <row r="35" spans="1:10" s="91" customFormat="1" ht="21" customHeight="1">
      <c r="A35" s="868">
        <v>4</v>
      </c>
      <c r="B35" s="851" t="s">
        <v>50</v>
      </c>
      <c r="C35" s="869" t="s">
        <v>51</v>
      </c>
      <c r="D35" s="133">
        <f>+'20'!G35</f>
        <v>0</v>
      </c>
      <c r="E35" s="306"/>
      <c r="F35" s="306"/>
      <c r="G35" s="141">
        <f t="shared" si="1"/>
        <v>0</v>
      </c>
      <c r="H35" s="870" t="s">
        <v>46</v>
      </c>
      <c r="I35" s="134"/>
    </row>
    <row r="36" spans="1:10" s="91" customFormat="1" ht="21" customHeight="1">
      <c r="A36" s="850"/>
      <c r="B36" s="852"/>
      <c r="C36" s="850"/>
      <c r="D36" s="228">
        <f>+'20'!G36</f>
        <v>1571623.3699999996</v>
      </c>
      <c r="E36" s="307"/>
      <c r="F36" s="313"/>
      <c r="G36" s="243">
        <f t="shared" si="1"/>
        <v>1571623.3699999996</v>
      </c>
      <c r="H36" s="848"/>
      <c r="I36" s="142">
        <f>+G36-'SHB988'!E2</f>
        <v>0</v>
      </c>
    </row>
    <row r="37" spans="1:10" s="91" customFormat="1" ht="21" customHeight="1">
      <c r="A37" s="849">
        <v>5</v>
      </c>
      <c r="B37" s="851" t="s">
        <v>52</v>
      </c>
      <c r="C37" s="849" t="s">
        <v>53</v>
      </c>
      <c r="D37" s="141">
        <f>+'20'!G37</f>
        <v>0</v>
      </c>
      <c r="E37" s="309"/>
      <c r="F37" s="309"/>
      <c r="G37" s="141">
        <f t="shared" si="1"/>
        <v>0</v>
      </c>
      <c r="H37" s="847" t="s">
        <v>49</v>
      </c>
      <c r="I37" s="142"/>
      <c r="J37" s="137"/>
    </row>
    <row r="38" spans="1:10" s="91" customFormat="1" ht="21" customHeight="1">
      <c r="A38" s="850"/>
      <c r="B38" s="852"/>
      <c r="C38" s="850"/>
      <c r="D38" s="228">
        <f>+'20'!G38</f>
        <v>0</v>
      </c>
      <c r="E38" s="310"/>
      <c r="F38" s="310"/>
      <c r="G38" s="228">
        <f t="shared" si="1"/>
        <v>0</v>
      </c>
      <c r="H38" s="848"/>
      <c r="I38" s="142"/>
      <c r="J38" s="117"/>
    </row>
    <row r="39" spans="1:10" s="91" customFormat="1" ht="21" customHeight="1">
      <c r="A39" s="849">
        <v>6</v>
      </c>
      <c r="B39" s="851" t="s">
        <v>54</v>
      </c>
      <c r="C39" s="849" t="s">
        <v>55</v>
      </c>
      <c r="D39" s="141">
        <f>+'20'!G39</f>
        <v>0</v>
      </c>
      <c r="E39" s="309"/>
      <c r="F39" s="309"/>
      <c r="G39" s="141">
        <f t="shared" si="1"/>
        <v>0</v>
      </c>
      <c r="H39" s="847" t="s">
        <v>49</v>
      </c>
      <c r="I39" s="142"/>
      <c r="J39" s="137"/>
    </row>
    <row r="40" spans="1:10" s="91" customFormat="1" ht="21" customHeight="1">
      <c r="A40" s="850"/>
      <c r="B40" s="852"/>
      <c r="C40" s="850"/>
      <c r="D40" s="228">
        <f>+'20'!G40</f>
        <v>17681408.960000001</v>
      </c>
      <c r="E40" s="310"/>
      <c r="F40" s="310"/>
      <c r="G40" s="228">
        <f t="shared" si="1"/>
        <v>17681408.960000001</v>
      </c>
      <c r="H40" s="848"/>
      <c r="I40" s="142">
        <f>+G40-Woori517!E94</f>
        <v>0</v>
      </c>
    </row>
    <row r="41" spans="1:10" s="91" customFormat="1" ht="21" customHeight="1">
      <c r="A41" s="787">
        <v>7</v>
      </c>
      <c r="B41" s="789" t="s">
        <v>103</v>
      </c>
      <c r="C41" s="791" t="s">
        <v>104</v>
      </c>
      <c r="D41" s="141">
        <f>+'20'!G41</f>
        <v>0</v>
      </c>
      <c r="E41" s="309"/>
      <c r="F41" s="309"/>
      <c r="G41" s="141">
        <f>D41+E41-F41</f>
        <v>0</v>
      </c>
      <c r="H41" s="847" t="s">
        <v>49</v>
      </c>
      <c r="J41" s="137"/>
    </row>
    <row r="42" spans="1:10" s="91" customFormat="1" ht="21" customHeight="1">
      <c r="A42" s="788"/>
      <c r="B42" s="790"/>
      <c r="C42" s="792"/>
      <c r="D42" s="228">
        <f>+'20'!G42</f>
        <v>2085.27000000001</v>
      </c>
      <c r="E42" s="359"/>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19257283.600000001</v>
      </c>
      <c r="E44" s="312">
        <f t="shared" si="2"/>
        <v>0</v>
      </c>
      <c r="F44" s="312">
        <f t="shared" si="2"/>
        <v>0</v>
      </c>
      <c r="G44" s="272">
        <f t="shared" si="2"/>
        <v>19257283.600000001</v>
      </c>
      <c r="H44" s="146"/>
    </row>
    <row r="45" spans="1:10" s="91" customFormat="1" ht="21" customHeight="1">
      <c r="A45" s="845" t="s">
        <v>58</v>
      </c>
      <c r="B45" s="798"/>
      <c r="C45" s="846"/>
      <c r="D45" s="246"/>
      <c r="E45" s="314"/>
      <c r="F45" s="314"/>
      <c r="G45" s="249"/>
      <c r="H45" s="146"/>
    </row>
    <row r="46" spans="1:10" s="91" customFormat="1" ht="21" customHeight="1">
      <c r="A46" s="97"/>
      <c r="B46" s="97"/>
      <c r="C46" s="97"/>
      <c r="D46" s="252"/>
      <c r="E46" s="252"/>
      <c r="F46" s="99"/>
      <c r="G46" s="253"/>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20522896.304288168</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1" s="91" customFormat="1" ht="21" customHeight="1">
      <c r="A65" s="263">
        <v>5</v>
      </c>
      <c r="B65" s="324">
        <v>43579</v>
      </c>
      <c r="C65" s="323">
        <v>0</v>
      </c>
      <c r="D65" s="322">
        <v>6</v>
      </c>
      <c r="E65" s="324">
        <v>43670</v>
      </c>
      <c r="F65" s="323">
        <v>0</v>
      </c>
      <c r="G65" s="794"/>
      <c r="H65" s="795"/>
    </row>
    <row r="66" spans="1:11" s="91" customFormat="1" ht="21" customHeight="1">
      <c r="A66" s="263">
        <v>7</v>
      </c>
      <c r="B66" s="324">
        <v>43762</v>
      </c>
      <c r="C66" s="323">
        <v>0</v>
      </c>
      <c r="D66" s="322">
        <v>8</v>
      </c>
      <c r="E66" s="324">
        <v>43854</v>
      </c>
      <c r="F66" s="323">
        <v>449573.98</v>
      </c>
      <c r="G66" s="796">
        <f>SUM(C63:C66,F63:F66)</f>
        <v>449573.98</v>
      </c>
      <c r="H66" s="795"/>
    </row>
    <row r="67" spans="1:11" s="91" customFormat="1" ht="21" customHeight="1">
      <c r="A67" s="202"/>
      <c r="B67" s="92"/>
      <c r="C67" s="92"/>
      <c r="D67" s="92"/>
      <c r="E67" s="92"/>
      <c r="F67" s="92"/>
      <c r="G67" s="92"/>
      <c r="H67" s="92"/>
    </row>
    <row r="68" spans="1:11" s="172" customFormat="1" ht="21" customHeight="1">
      <c r="A68" s="171" t="s">
        <v>90</v>
      </c>
      <c r="B68" s="171"/>
      <c r="C68" s="171"/>
      <c r="D68" s="171"/>
      <c r="E68" s="171"/>
      <c r="F68" s="171"/>
      <c r="G68" s="171"/>
      <c r="H68" s="171"/>
    </row>
    <row r="69" spans="1:11" s="173" customFormat="1" thickBot="1"/>
    <row r="70" spans="1:11" s="173" customFormat="1" thickBot="1">
      <c r="A70" s="199" t="s">
        <v>91</v>
      </c>
      <c r="B70" s="200" t="s">
        <v>88</v>
      </c>
      <c r="C70" s="200" t="s">
        <v>92</v>
      </c>
      <c r="D70" s="200" t="s">
        <v>93</v>
      </c>
      <c r="E70" s="200" t="s">
        <v>94</v>
      </c>
      <c r="F70" s="200" t="s">
        <v>95</v>
      </c>
      <c r="G70" s="200" t="s">
        <v>96</v>
      </c>
      <c r="H70" s="201" t="s">
        <v>89</v>
      </c>
    </row>
    <row r="71" spans="1:11" s="173" customFormat="1" ht="15">
      <c r="A71" s="188" t="s">
        <v>97</v>
      </c>
      <c r="B71" s="402"/>
      <c r="C71" s="454"/>
      <c r="D71" s="203"/>
      <c r="E71" s="203"/>
      <c r="F71" s="203"/>
      <c r="G71" s="462"/>
      <c r="H71" s="479"/>
      <c r="K71" s="348"/>
    </row>
    <row r="72" spans="1:11" s="173" customFormat="1" ht="12.75">
      <c r="A72" s="193"/>
      <c r="B72" s="374"/>
      <c r="C72" s="371"/>
      <c r="D72" s="372"/>
      <c r="E72" s="372"/>
      <c r="F72" s="372"/>
      <c r="G72" s="378"/>
      <c r="H72" s="377"/>
    </row>
    <row r="73" spans="1:11" s="173" customFormat="1" thickBot="1">
      <c r="A73" s="195"/>
      <c r="B73" s="379"/>
      <c r="C73" s="380"/>
      <c r="D73" s="379"/>
      <c r="E73" s="379"/>
      <c r="F73" s="379"/>
      <c r="G73" s="379"/>
      <c r="H73" s="381"/>
    </row>
    <row r="74" spans="1:11" s="173" customFormat="1" ht="12.75">
      <c r="A74" s="785" t="s">
        <v>98</v>
      </c>
      <c r="B74" s="176"/>
      <c r="C74" s="176"/>
      <c r="D74" s="176"/>
      <c r="E74" s="177" t="s">
        <v>78</v>
      </c>
      <c r="F74" s="176">
        <f>+SUMIF($E$71:$E$73,$E74,$F$71:$F$73)</f>
        <v>0</v>
      </c>
      <c r="G74" s="178">
        <f>+SUMIF($E$71:$E$73,$E74,$G$71:$G$73)</f>
        <v>0</v>
      </c>
      <c r="H74" s="176"/>
      <c r="I74" s="325">
        <f>G74-E24</f>
        <v>0</v>
      </c>
    </row>
    <row r="75" spans="1:11" s="173" customFormat="1" ht="15.75" customHeight="1" thickBot="1">
      <c r="A75" s="786"/>
      <c r="B75" s="382"/>
      <c r="C75" s="179"/>
      <c r="D75" s="179"/>
      <c r="E75" s="180" t="s">
        <v>87</v>
      </c>
      <c r="F75" s="179">
        <f>+SUMIF($E$71:$E$73,$E75,$F$71:$F$73)</f>
        <v>0</v>
      </c>
      <c r="G75" s="356">
        <f>+SUMIF($E$71:$E$73,$E75,$G$71:$G$73)</f>
        <v>0</v>
      </c>
      <c r="H75" s="179"/>
      <c r="I75" s="326">
        <f>G75-E44</f>
        <v>0</v>
      </c>
    </row>
    <row r="76" spans="1:11" s="173" customFormat="1" ht="12.75">
      <c r="A76" s="188" t="s">
        <v>100</v>
      </c>
      <c r="B76" s="478"/>
      <c r="C76" s="454"/>
      <c r="D76" s="203"/>
      <c r="E76" s="203"/>
      <c r="F76" s="203"/>
      <c r="G76" s="577"/>
      <c r="H76" s="461"/>
    </row>
    <row r="77" spans="1:11" s="173" customFormat="1" ht="12.75">
      <c r="A77" s="193"/>
      <c r="B77" s="878"/>
      <c r="C77" s="349"/>
      <c r="D77" s="350"/>
      <c r="E77" s="350"/>
      <c r="F77" s="350"/>
      <c r="G77" s="351"/>
      <c r="H77" s="456"/>
    </row>
    <row r="78" spans="1:11" s="173" customFormat="1" ht="12.75">
      <c r="A78" s="193"/>
      <c r="B78" s="843"/>
      <c r="C78" s="349"/>
      <c r="D78" s="350"/>
      <c r="E78" s="350"/>
      <c r="F78" s="350"/>
      <c r="G78" s="457"/>
      <c r="H78" s="456"/>
    </row>
    <row r="79" spans="1:11" s="173" customFormat="1" ht="12.75">
      <c r="A79" s="193"/>
      <c r="B79" s="841"/>
      <c r="C79" s="349"/>
      <c r="D79" s="350"/>
      <c r="E79" s="350"/>
      <c r="F79" s="350"/>
      <c r="G79" s="578"/>
      <c r="H79" s="456"/>
    </row>
    <row r="80" spans="1:11" s="173" customFormat="1" ht="12.75">
      <c r="A80" s="193"/>
      <c r="B80" s="478"/>
      <c r="C80" s="349"/>
      <c r="D80" s="350"/>
      <c r="E80" s="350"/>
      <c r="F80" s="350"/>
      <c r="G80" s="457"/>
      <c r="H80" s="456"/>
    </row>
    <row r="81" spans="1:9" s="173" customFormat="1" ht="12.75">
      <c r="A81" s="193"/>
      <c r="B81" s="478"/>
      <c r="C81" s="371"/>
      <c r="D81" s="372"/>
      <c r="E81" s="372"/>
      <c r="F81" s="372"/>
      <c r="G81" s="372"/>
      <c r="H81" s="377"/>
    </row>
    <row r="82" spans="1:9" s="173" customFormat="1" thickBot="1">
      <c r="A82" s="193"/>
      <c r="B82" s="372"/>
      <c r="C82" s="372"/>
      <c r="D82" s="372"/>
      <c r="E82" s="372"/>
      <c r="F82" s="372"/>
      <c r="G82" s="372"/>
      <c r="H82" s="377"/>
    </row>
    <row r="83" spans="1:9" s="173" customFormat="1" ht="12.75">
      <c r="A83" s="785" t="s">
        <v>99</v>
      </c>
      <c r="B83" s="182"/>
      <c r="C83" s="182"/>
      <c r="D83" s="182"/>
      <c r="E83" s="177" t="s">
        <v>78</v>
      </c>
      <c r="F83" s="183">
        <f>+SUMIF($E$76:$E$82,$E83,$F$76:$F$82)</f>
        <v>0</v>
      </c>
      <c r="G83" s="183">
        <f>+SUMIF($E$76:$E$82,$E83,$G$76:$G$82)</f>
        <v>0</v>
      </c>
      <c r="H83" s="184"/>
      <c r="I83" s="325">
        <f>G83-F24</f>
        <v>0</v>
      </c>
    </row>
    <row r="84" spans="1:9" s="173" customFormat="1" ht="15.75" customHeight="1" thickBot="1">
      <c r="A84" s="786"/>
      <c r="B84" s="185"/>
      <c r="C84" s="185"/>
      <c r="D84" s="185"/>
      <c r="E84" s="180" t="s">
        <v>87</v>
      </c>
      <c r="F84" s="186">
        <f>+SUMIF($E$76:$E$82,$E84,$F$76:$F$82)</f>
        <v>0</v>
      </c>
      <c r="G84" s="186">
        <f>+SUMIF($E$76:$E$82,$E84,$G$76:$G$82)</f>
        <v>0</v>
      </c>
      <c r="H84" s="187"/>
      <c r="I84" s="326">
        <f>G84-F44</f>
        <v>0</v>
      </c>
    </row>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sheetData>
  <mergeCells count="55">
    <mergeCell ref="A41:A42"/>
    <mergeCell ref="C41:C42"/>
    <mergeCell ref="H41:H42"/>
    <mergeCell ref="A37:A38"/>
    <mergeCell ref="B37:B38"/>
    <mergeCell ref="C37:C38"/>
    <mergeCell ref="H37:H38"/>
    <mergeCell ref="A39:A40"/>
    <mergeCell ref="B39:B40"/>
    <mergeCell ref="C39:C40"/>
    <mergeCell ref="H39:H40"/>
    <mergeCell ref="B35:B36"/>
    <mergeCell ref="C35:C36"/>
    <mergeCell ref="H35:H36"/>
    <mergeCell ref="B41:B42"/>
    <mergeCell ref="A83:A84"/>
    <mergeCell ref="G64:H64"/>
    <mergeCell ref="G65:H65"/>
    <mergeCell ref="G66:H66"/>
    <mergeCell ref="A43:C43"/>
    <mergeCell ref="G54:H54"/>
    <mergeCell ref="G62:H62"/>
    <mergeCell ref="G63:H63"/>
    <mergeCell ref="A74:A75"/>
    <mergeCell ref="A44:C44"/>
    <mergeCell ref="A45:C45"/>
    <mergeCell ref="G47:H47"/>
    <mergeCell ref="H29:H30"/>
    <mergeCell ref="A31:A32"/>
    <mergeCell ref="B31:B32"/>
    <mergeCell ref="C31:C32"/>
    <mergeCell ref="H31:H32"/>
    <mergeCell ref="A51:C51"/>
    <mergeCell ref="B77:B79"/>
    <mergeCell ref="A2:H2"/>
    <mergeCell ref="D3:E3"/>
    <mergeCell ref="F6:F8"/>
    <mergeCell ref="G6:G8"/>
    <mergeCell ref="H6:H8"/>
    <mergeCell ref="H33:H34"/>
    <mergeCell ref="A35:A36"/>
    <mergeCell ref="G16:H16"/>
    <mergeCell ref="A24:C24"/>
    <mergeCell ref="A26:C26"/>
    <mergeCell ref="A27:A28"/>
    <mergeCell ref="B27:B28"/>
    <mergeCell ref="C27:C28"/>
    <mergeCell ref="H27:H28"/>
    <mergeCell ref="A14:C14"/>
    <mergeCell ref="A29:A30"/>
    <mergeCell ref="B29:B30"/>
    <mergeCell ref="C29:C30"/>
    <mergeCell ref="A33:A34"/>
    <mergeCell ref="B33:B34"/>
    <mergeCell ref="C33:C34"/>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0"/>
  <sheetViews>
    <sheetView topLeftCell="A53" workbookViewId="0">
      <selection activeCell="B76" sqref="B76:H76"/>
    </sheetView>
  </sheetViews>
  <sheetFormatPr defaultColWidth="11.42578125" defaultRowHeight="13.5"/>
  <cols>
    <col min="1" max="1" width="8" style="92" customWidth="1"/>
    <col min="2" max="2" width="17.42578125" style="92" customWidth="1"/>
    <col min="3" max="3" width="19.7109375" style="92" customWidth="1"/>
    <col min="4" max="7" width="17.42578125" style="92" customWidth="1"/>
    <col min="8" max="8" width="22.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242</v>
      </c>
      <c r="E3" s="854"/>
      <c r="F3" s="83"/>
      <c r="G3" s="84"/>
      <c r="H3" s="85"/>
      <c r="I3" s="80"/>
    </row>
    <row r="4" spans="1:9" s="81" customFormat="1" ht="15" customHeight="1">
      <c r="A4" s="82"/>
      <c r="B4" s="82"/>
      <c r="C4" s="82"/>
      <c r="D4" s="161"/>
      <c r="E4" s="161"/>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'21'!F6:F8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2" t="s">
        <v>6</v>
      </c>
      <c r="B10" s="162" t="s">
        <v>7</v>
      </c>
      <c r="C10" s="162" t="s">
        <v>8</v>
      </c>
      <c r="D10" s="162" t="s">
        <v>9</v>
      </c>
      <c r="E10" s="103" t="s">
        <v>10</v>
      </c>
      <c r="F10" s="103" t="s">
        <v>11</v>
      </c>
      <c r="G10" s="103" t="s">
        <v>12</v>
      </c>
      <c r="H10" s="104" t="s">
        <v>13</v>
      </c>
    </row>
    <row r="11" spans="1:9" ht="26.45" customHeight="1" thickTop="1">
      <c r="A11" s="105">
        <v>1</v>
      </c>
      <c r="B11" s="106" t="s">
        <v>14</v>
      </c>
      <c r="C11" s="106" t="s">
        <v>15</v>
      </c>
      <c r="D11" s="233">
        <f>+'21'!G11</f>
        <v>0</v>
      </c>
      <c r="E11" s="233"/>
      <c r="F11" s="233"/>
      <c r="G11" s="233">
        <f>D11+E11-F11</f>
        <v>0</v>
      </c>
      <c r="H11" s="106"/>
      <c r="I11" s="91">
        <f>G11-Cash!F32</f>
        <v>0</v>
      </c>
    </row>
    <row r="12" spans="1:9" ht="26.45" customHeight="1">
      <c r="A12" s="107">
        <v>2</v>
      </c>
      <c r="B12" s="108" t="s">
        <v>14</v>
      </c>
      <c r="C12" s="108" t="s">
        <v>16</v>
      </c>
      <c r="D12" s="234">
        <f>+'21'!G12</f>
        <v>0</v>
      </c>
      <c r="E12" s="234"/>
      <c r="F12" s="234"/>
      <c r="G12" s="234">
        <f>D12+E12-F12</f>
        <v>0</v>
      </c>
      <c r="H12" s="109"/>
    </row>
    <row r="13" spans="1:9" ht="26.45" customHeight="1">
      <c r="A13" s="107">
        <v>3</v>
      </c>
      <c r="B13" s="108" t="s">
        <v>14</v>
      </c>
      <c r="C13" s="108" t="s">
        <v>17</v>
      </c>
      <c r="D13" s="234">
        <f>+'21'!G13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50">
        <f>+'21'!G18</f>
        <v>156438419</v>
      </c>
      <c r="E18" s="215"/>
      <c r="F18" s="210"/>
      <c r="G18" s="236">
        <f t="shared" ref="G18:G23" si="0">D18+E18-F18</f>
        <v>156438419</v>
      </c>
      <c r="H18" s="116"/>
      <c r="I18" s="117">
        <f>+G18-KEB!E43</f>
        <v>0</v>
      </c>
      <c r="J18" s="118"/>
    </row>
    <row r="19" spans="1:11" ht="20.25" customHeight="1">
      <c r="A19" s="275">
        <v>2</v>
      </c>
      <c r="B19" s="305" t="s">
        <v>25</v>
      </c>
      <c r="C19" s="305" t="s">
        <v>26</v>
      </c>
      <c r="D19" s="234">
        <f>+'21'!G19</f>
        <v>3997145413</v>
      </c>
      <c r="E19" s="238"/>
      <c r="F19" s="238"/>
      <c r="G19" s="237">
        <f t="shared" si="0"/>
        <v>3997145413</v>
      </c>
      <c r="H19" s="119"/>
      <c r="I19" s="91">
        <f>+G19-'SHB373'!E29</f>
        <v>0</v>
      </c>
      <c r="J19" s="120"/>
    </row>
    <row r="20" spans="1:11" ht="20.25" customHeight="1">
      <c r="A20" s="275">
        <v>3</v>
      </c>
      <c r="B20" s="274" t="s">
        <v>27</v>
      </c>
      <c r="C20" s="274" t="s">
        <v>28</v>
      </c>
      <c r="D20" s="251">
        <f>+'21'!G20</f>
        <v>19126621</v>
      </c>
      <c r="E20" s="204"/>
      <c r="F20" s="205"/>
      <c r="G20" s="239">
        <f t="shared" si="0"/>
        <v>19126621</v>
      </c>
      <c r="H20" s="121"/>
      <c r="I20" s="117">
        <f>+G20-Vietcombank!D43</f>
        <v>0</v>
      </c>
      <c r="J20" s="122"/>
      <c r="K20" s="123"/>
    </row>
    <row r="21" spans="1:11" ht="20.25" customHeight="1">
      <c r="A21" s="275">
        <v>4</v>
      </c>
      <c r="B21" s="274" t="s">
        <v>103</v>
      </c>
      <c r="C21" s="276" t="s">
        <v>105</v>
      </c>
      <c r="D21" s="251">
        <f>+'21'!G21</f>
        <v>0</v>
      </c>
      <c r="E21" s="204"/>
      <c r="F21" s="205"/>
      <c r="G21" s="239">
        <f t="shared" si="0"/>
        <v>0</v>
      </c>
      <c r="H21" s="121"/>
      <c r="I21" s="117"/>
      <c r="J21" s="122"/>
      <c r="K21" s="123"/>
    </row>
    <row r="22" spans="1:11" ht="20.25" customHeight="1">
      <c r="A22" s="275">
        <v>5</v>
      </c>
      <c r="B22" s="274" t="s">
        <v>119</v>
      </c>
      <c r="C22" s="276" t="s">
        <v>120</v>
      </c>
      <c r="D22" s="251">
        <f>+'21'!G22</f>
        <v>14184300</v>
      </c>
      <c r="E22" s="204"/>
      <c r="F22" s="205">
        <v>2000000</v>
      </c>
      <c r="G22" s="239">
        <f t="shared" si="0"/>
        <v>12184300</v>
      </c>
      <c r="H22" s="274"/>
      <c r="I22" s="117">
        <f>+G22-'PG bank'!D46</f>
        <v>0</v>
      </c>
      <c r="J22" s="122"/>
      <c r="K22" s="123"/>
    </row>
    <row r="23" spans="1:11" ht="20.25" customHeight="1">
      <c r="A23" s="275">
        <v>6</v>
      </c>
      <c r="B23" s="274" t="s">
        <v>54</v>
      </c>
      <c r="C23" s="276" t="s">
        <v>121</v>
      </c>
      <c r="D23" s="251">
        <f>+'21'!G23</f>
        <v>25327193511</v>
      </c>
      <c r="E23" s="204"/>
      <c r="F23" s="205"/>
      <c r="G23" s="239">
        <f t="shared" si="0"/>
        <v>25327193511</v>
      </c>
      <c r="H23" s="274"/>
      <c r="I23" s="117">
        <f>+G23-Woori525!E121</f>
        <v>0</v>
      </c>
      <c r="J23" s="122"/>
      <c r="K23" s="123"/>
    </row>
    <row r="24" spans="1:11" s="91" customFormat="1" ht="20.25" customHeight="1">
      <c r="A24" s="845" t="s">
        <v>29</v>
      </c>
      <c r="B24" s="798"/>
      <c r="C24" s="846"/>
      <c r="D24" s="262">
        <f>SUM(D18:D23)</f>
        <v>29514088264</v>
      </c>
      <c r="E24" s="262">
        <f>SUM(E18:E23)</f>
        <v>0</v>
      </c>
      <c r="F24" s="262">
        <f>SUM(F18:F23)</f>
        <v>2000000</v>
      </c>
      <c r="G24" s="303">
        <f>SUM(G18:G23)</f>
        <v>29512088264</v>
      </c>
      <c r="H24" s="124">
        <f>G24/H25</f>
        <v>1265526.9409948543</v>
      </c>
    </row>
    <row r="25" spans="1:11" s="91" customFormat="1" ht="19.5" customHeight="1">
      <c r="A25" s="97"/>
      <c r="B25" s="97"/>
      <c r="C25" s="97"/>
      <c r="D25" s="34"/>
      <c r="E25" s="34"/>
      <c r="F25" s="34"/>
      <c r="G25" s="34" t="s">
        <v>30</v>
      </c>
      <c r="H25" s="125">
        <f>'21'!H25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+'21'!G29</f>
        <v>0</v>
      </c>
      <c r="E29" s="306"/>
      <c r="F29" s="306"/>
      <c r="G29" s="241">
        <f t="shared" ref="G29:G40" si="1">D29+E29-F29</f>
        <v>0</v>
      </c>
      <c r="H29" s="874" t="s">
        <v>44</v>
      </c>
      <c r="I29" s="134"/>
    </row>
    <row r="30" spans="1:11" s="91" customFormat="1" ht="21" customHeight="1">
      <c r="A30" s="850"/>
      <c r="B30" s="852"/>
      <c r="C30" s="850"/>
      <c r="D30" s="242">
        <f>+'21'!G30</f>
        <v>0</v>
      </c>
      <c r="E30" s="307"/>
      <c r="F30" s="307"/>
      <c r="G30" s="228">
        <f t="shared" si="1"/>
        <v>0</v>
      </c>
      <c r="H30" s="848"/>
      <c r="I30" s="140">
        <f>+G30-KEB!E79</f>
        <v>0</v>
      </c>
      <c r="J30" s="137"/>
    </row>
    <row r="31" spans="1:11" s="91" customFormat="1" ht="21" customHeight="1">
      <c r="A31" s="868">
        <v>2</v>
      </c>
      <c r="B31" s="851" t="s">
        <v>23</v>
      </c>
      <c r="C31" s="869" t="s">
        <v>45</v>
      </c>
      <c r="D31" s="133">
        <f>+'21'!G31</f>
        <v>0</v>
      </c>
      <c r="E31" s="306"/>
      <c r="F31" s="306"/>
      <c r="G31" s="141">
        <f t="shared" si="1"/>
        <v>0</v>
      </c>
      <c r="H31" s="875" t="s">
        <v>46</v>
      </c>
      <c r="I31" s="139"/>
    </row>
    <row r="32" spans="1:11" s="91" customFormat="1" ht="21" customHeight="1">
      <c r="A32" s="850"/>
      <c r="B32" s="852"/>
      <c r="C32" s="850"/>
      <c r="D32" s="228">
        <f>+'21'!G32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+'21'!G33</f>
        <v>0</v>
      </c>
      <c r="E33" s="306"/>
      <c r="F33" s="306"/>
      <c r="G33" s="141"/>
      <c r="H33" s="847" t="s">
        <v>49</v>
      </c>
      <c r="I33" s="139"/>
    </row>
    <row r="34" spans="1:10" s="91" customFormat="1" ht="21" customHeight="1">
      <c r="A34" s="850"/>
      <c r="B34" s="852"/>
      <c r="C34" s="850"/>
      <c r="D34" s="244">
        <f>+'21'!G34</f>
        <v>2109.5100000000002</v>
      </c>
      <c r="E34" s="308"/>
      <c r="F34" s="308"/>
      <c r="G34" s="244">
        <f>D34+E34-F34</f>
        <v>2109.5100000000002</v>
      </c>
      <c r="H34" s="848"/>
      <c r="I34" s="139">
        <f>+G34-'SHB398'!E2</f>
        <v>0</v>
      </c>
    </row>
    <row r="35" spans="1:10" s="91" customFormat="1" ht="21" customHeight="1">
      <c r="A35" s="868">
        <v>4</v>
      </c>
      <c r="B35" s="851" t="s">
        <v>50</v>
      </c>
      <c r="C35" s="869" t="s">
        <v>51</v>
      </c>
      <c r="D35" s="133">
        <f>+'21'!G35</f>
        <v>0</v>
      </c>
      <c r="E35" s="306"/>
      <c r="F35" s="306"/>
      <c r="G35" s="141">
        <f t="shared" si="1"/>
        <v>0</v>
      </c>
      <c r="H35" s="870" t="s">
        <v>46</v>
      </c>
      <c r="I35" s="134"/>
    </row>
    <row r="36" spans="1:10" s="91" customFormat="1" ht="21" customHeight="1">
      <c r="A36" s="850"/>
      <c r="B36" s="852"/>
      <c r="C36" s="850"/>
      <c r="D36" s="228">
        <f>+'21'!G36</f>
        <v>1571623.3699999996</v>
      </c>
      <c r="E36" s="307"/>
      <c r="F36" s="313"/>
      <c r="G36" s="243">
        <f t="shared" si="1"/>
        <v>1571623.3699999996</v>
      </c>
      <c r="H36" s="848"/>
      <c r="I36" s="142">
        <f>+G36-'SHB988'!E2</f>
        <v>0</v>
      </c>
    </row>
    <row r="37" spans="1:10" s="91" customFormat="1" ht="21" customHeight="1">
      <c r="A37" s="849">
        <v>5</v>
      </c>
      <c r="B37" s="851" t="s">
        <v>52</v>
      </c>
      <c r="C37" s="849" t="s">
        <v>53</v>
      </c>
      <c r="D37" s="141">
        <f>+'21'!G37</f>
        <v>0</v>
      </c>
      <c r="E37" s="309"/>
      <c r="F37" s="309"/>
      <c r="G37" s="141">
        <f t="shared" si="1"/>
        <v>0</v>
      </c>
      <c r="H37" s="847" t="s">
        <v>49</v>
      </c>
      <c r="I37" s="142"/>
      <c r="J37" s="137"/>
    </row>
    <row r="38" spans="1:10" s="91" customFormat="1" ht="21" customHeight="1">
      <c r="A38" s="850"/>
      <c r="B38" s="852"/>
      <c r="C38" s="850"/>
      <c r="D38" s="228">
        <f>+'21'!G38</f>
        <v>0</v>
      </c>
      <c r="E38" s="310"/>
      <c r="F38" s="310"/>
      <c r="G38" s="228">
        <f t="shared" si="1"/>
        <v>0</v>
      </c>
      <c r="H38" s="848"/>
      <c r="I38" s="142"/>
      <c r="J38" s="117"/>
    </row>
    <row r="39" spans="1:10" s="91" customFormat="1" ht="21" customHeight="1">
      <c r="A39" s="849">
        <v>6</v>
      </c>
      <c r="B39" s="851" t="s">
        <v>54</v>
      </c>
      <c r="C39" s="849" t="s">
        <v>55</v>
      </c>
      <c r="D39" s="141">
        <f>+'21'!G39</f>
        <v>0</v>
      </c>
      <c r="E39" s="309"/>
      <c r="F39" s="309"/>
      <c r="G39" s="141">
        <f t="shared" si="1"/>
        <v>0</v>
      </c>
      <c r="H39" s="847" t="s">
        <v>49</v>
      </c>
      <c r="I39" s="142"/>
      <c r="J39" s="137"/>
    </row>
    <row r="40" spans="1:10" s="91" customFormat="1" ht="21" customHeight="1">
      <c r="A40" s="850"/>
      <c r="B40" s="852"/>
      <c r="C40" s="850"/>
      <c r="D40" s="228">
        <f>+'21'!G40</f>
        <v>17681408.960000001</v>
      </c>
      <c r="E40" s="310">
        <v>852.45</v>
      </c>
      <c r="F40" s="310">
        <v>6003908.4699999997</v>
      </c>
      <c r="G40" s="228">
        <f t="shared" si="1"/>
        <v>11678352.940000001</v>
      </c>
      <c r="H40" s="848"/>
      <c r="I40" s="142">
        <f>+G40-Woori517!E92</f>
        <v>0</v>
      </c>
    </row>
    <row r="41" spans="1:10" s="91" customFormat="1" ht="21" customHeight="1">
      <c r="A41" s="787">
        <v>7</v>
      </c>
      <c r="B41" s="789" t="s">
        <v>103</v>
      </c>
      <c r="C41" s="791" t="s">
        <v>104</v>
      </c>
      <c r="D41" s="141">
        <f>+'21'!G41</f>
        <v>0</v>
      </c>
      <c r="E41" s="309"/>
      <c r="F41" s="309"/>
      <c r="G41" s="141">
        <f>D41+E41-F41</f>
        <v>0</v>
      </c>
      <c r="H41" s="847" t="s">
        <v>49</v>
      </c>
      <c r="J41" s="137"/>
    </row>
    <row r="42" spans="1:10" s="91" customFormat="1" ht="21" customHeight="1">
      <c r="A42" s="788"/>
      <c r="B42" s="790"/>
      <c r="C42" s="792"/>
      <c r="D42" s="228">
        <f>+'21'!G42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19257283.600000001</v>
      </c>
      <c r="E44" s="312">
        <f t="shared" si="2"/>
        <v>852.45</v>
      </c>
      <c r="F44" s="312">
        <f t="shared" si="2"/>
        <v>6003908.4699999997</v>
      </c>
      <c r="G44" s="272">
        <f t="shared" si="2"/>
        <v>13254227.58</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14519754.520994855</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203" t="s">
        <v>343</v>
      </c>
      <c r="C71" s="454">
        <v>44522</v>
      </c>
      <c r="D71" s="203" t="s">
        <v>412</v>
      </c>
      <c r="E71" s="203" t="s">
        <v>87</v>
      </c>
      <c r="F71" s="203"/>
      <c r="G71" s="463">
        <v>852.45</v>
      </c>
      <c r="H71" s="461" t="s">
        <v>998</v>
      </c>
    </row>
    <row r="72" spans="1:9" s="173" customFormat="1" ht="12.75">
      <c r="A72" s="193"/>
      <c r="B72" s="174"/>
      <c r="C72" s="175"/>
      <c r="D72" s="174"/>
      <c r="E72" s="174"/>
      <c r="F72" s="174"/>
      <c r="G72" s="174"/>
      <c r="H72" s="194"/>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722"/>
      <c r="C75" s="179"/>
      <c r="D75" s="179"/>
      <c r="E75" s="180" t="s">
        <v>87</v>
      </c>
      <c r="F75" s="179">
        <f>+SUMIF($E$71:$E$73,$E75,$F$71:$F$73)</f>
        <v>0</v>
      </c>
      <c r="G75" s="181">
        <f>+SUMIF($E$71:$E$73,$E75,$G$71:$G$73)</f>
        <v>852.45</v>
      </c>
      <c r="H75" s="179"/>
      <c r="I75" s="326">
        <f>G75-E44</f>
        <v>0</v>
      </c>
    </row>
    <row r="76" spans="1:9" s="173" customFormat="1" ht="12.75">
      <c r="A76" s="188" t="s">
        <v>100</v>
      </c>
      <c r="B76" s="723" t="s">
        <v>346</v>
      </c>
      <c r="C76" s="724">
        <v>44522</v>
      </c>
      <c r="D76" s="521" t="s">
        <v>1010</v>
      </c>
      <c r="E76" s="203" t="s">
        <v>78</v>
      </c>
      <c r="F76" s="203"/>
      <c r="G76" s="463">
        <v>2000000</v>
      </c>
      <c r="H76" s="461" t="s">
        <v>354</v>
      </c>
    </row>
    <row r="77" spans="1:9" s="173" customFormat="1" ht="12.75">
      <c r="A77" s="540"/>
      <c r="B77" s="723" t="s">
        <v>343</v>
      </c>
      <c r="C77" s="725">
        <v>44522</v>
      </c>
      <c r="D77" s="475" t="s">
        <v>1011</v>
      </c>
      <c r="E77" s="580" t="s">
        <v>87</v>
      </c>
      <c r="F77" s="580"/>
      <c r="G77" s="581">
        <v>6003908.4699999997</v>
      </c>
      <c r="H77" s="582" t="s">
        <v>1012</v>
      </c>
    </row>
    <row r="78" spans="1:9" s="173" customFormat="1" ht="12.75">
      <c r="A78" s="540"/>
      <c r="B78" s="723"/>
      <c r="C78" s="579"/>
      <c r="D78" s="475"/>
      <c r="E78" s="580"/>
      <c r="F78" s="580"/>
      <c r="G78" s="581"/>
      <c r="H78" s="582"/>
    </row>
    <row r="79" spans="1:9" s="173" customFormat="1" ht="12.75">
      <c r="A79" s="540"/>
      <c r="B79" s="723"/>
      <c r="C79" s="579"/>
      <c r="D79" s="475"/>
      <c r="E79" s="580"/>
      <c r="F79" s="580"/>
      <c r="G79" s="581"/>
      <c r="H79" s="582"/>
    </row>
    <row r="80" spans="1:9" s="173" customFormat="1" ht="12.75">
      <c r="A80" s="540"/>
      <c r="B80" s="478"/>
      <c r="C80" s="579"/>
      <c r="D80" s="580"/>
      <c r="E80" s="580"/>
      <c r="F80" s="580"/>
      <c r="G80" s="581"/>
      <c r="H80" s="582"/>
    </row>
    <row r="81" spans="1:9" s="173" customFormat="1" ht="12.75">
      <c r="A81" s="193"/>
      <c r="B81" s="350"/>
      <c r="C81" s="349"/>
      <c r="D81" s="350"/>
      <c r="E81" s="350"/>
      <c r="F81" s="350"/>
      <c r="G81" s="457"/>
      <c r="H81" s="456"/>
    </row>
    <row r="82" spans="1:9" s="173" customFormat="1" ht="12.75">
      <c r="A82" s="193"/>
      <c r="B82" s="174"/>
      <c r="C82" s="174"/>
      <c r="D82" s="174"/>
      <c r="E82" s="174"/>
      <c r="F82" s="174"/>
      <c r="G82" s="174"/>
      <c r="H82" s="194"/>
    </row>
    <row r="83" spans="1:9" s="173" customFormat="1" thickBot="1">
      <c r="A83" s="193"/>
      <c r="B83" s="174"/>
      <c r="C83" s="174"/>
      <c r="D83" s="174"/>
      <c r="E83" s="174"/>
      <c r="F83" s="174"/>
      <c r="G83" s="174"/>
      <c r="H83" s="194"/>
    </row>
    <row r="84" spans="1:9" s="173" customFormat="1" ht="12.75">
      <c r="A84" s="785" t="s">
        <v>99</v>
      </c>
      <c r="B84" s="182"/>
      <c r="C84" s="182"/>
      <c r="D84" s="182"/>
      <c r="E84" s="177" t="s">
        <v>78</v>
      </c>
      <c r="F84" s="183">
        <f>+SUMIF($E$76:$E$83,$E84,$F$76:$F$83)</f>
        <v>0</v>
      </c>
      <c r="G84" s="183">
        <f>+SUMIF($E$76:$E$83,$E84,$G$76:$G$83)</f>
        <v>2000000</v>
      </c>
      <c r="H84" s="184"/>
      <c r="I84" s="325">
        <f>G84-F24</f>
        <v>0</v>
      </c>
    </row>
    <row r="85" spans="1:9" s="173" customFormat="1" ht="15.75" customHeight="1" thickBot="1">
      <c r="A85" s="786"/>
      <c r="B85" s="185"/>
      <c r="C85" s="185"/>
      <c r="D85" s="185"/>
      <c r="E85" s="180" t="s">
        <v>87</v>
      </c>
      <c r="F85" s="186">
        <f>+SUMIF($E$76:$E$83,$E85,$F$76:$F$83)</f>
        <v>0</v>
      </c>
      <c r="G85" s="186">
        <f>+SUMIF($E$76:$E$83,$E85,$G$76:$G$83)</f>
        <v>6003908.4699999997</v>
      </c>
      <c r="H85" s="187"/>
      <c r="I85" s="326">
        <f>G85-F44</f>
        <v>0</v>
      </c>
    </row>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c r="G93" s="173">
        <v>6003913.4699999997</v>
      </c>
    </row>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sheetData>
  <mergeCells count="54">
    <mergeCell ref="A51:C51"/>
    <mergeCell ref="A39:A40"/>
    <mergeCell ref="B39:B40"/>
    <mergeCell ref="C39:C40"/>
    <mergeCell ref="H39:H40"/>
    <mergeCell ref="A41:A42"/>
    <mergeCell ref="B41:B42"/>
    <mergeCell ref="C41:C42"/>
    <mergeCell ref="H41:H42"/>
    <mergeCell ref="A35:A36"/>
    <mergeCell ref="B35:B36"/>
    <mergeCell ref="C35:C36"/>
    <mergeCell ref="H35:H36"/>
    <mergeCell ref="A84:A85"/>
    <mergeCell ref="G64:H64"/>
    <mergeCell ref="G65:H65"/>
    <mergeCell ref="G66:H66"/>
    <mergeCell ref="A43:C43"/>
    <mergeCell ref="G54:H54"/>
    <mergeCell ref="G62:H62"/>
    <mergeCell ref="G63:H63"/>
    <mergeCell ref="A74:A75"/>
    <mergeCell ref="A44:C44"/>
    <mergeCell ref="A45:C45"/>
    <mergeCell ref="G47:H47"/>
    <mergeCell ref="A37:A38"/>
    <mergeCell ref="B37:B38"/>
    <mergeCell ref="C37:C38"/>
    <mergeCell ref="H37:H38"/>
    <mergeCell ref="A29:A30"/>
    <mergeCell ref="B29:B30"/>
    <mergeCell ref="C29:C30"/>
    <mergeCell ref="H29:H30"/>
    <mergeCell ref="A31:A32"/>
    <mergeCell ref="B31:B32"/>
    <mergeCell ref="C31:C32"/>
    <mergeCell ref="H31:H32"/>
    <mergeCell ref="A33:A34"/>
    <mergeCell ref="B33:B34"/>
    <mergeCell ref="C33:C34"/>
    <mergeCell ref="H33:H34"/>
    <mergeCell ref="G16:H16"/>
    <mergeCell ref="A24:C24"/>
    <mergeCell ref="A26:C26"/>
    <mergeCell ref="A27:A28"/>
    <mergeCell ref="B27:B28"/>
    <mergeCell ref="C27:C28"/>
    <mergeCell ref="H27:H28"/>
    <mergeCell ref="A14:C14"/>
    <mergeCell ref="A2:H2"/>
    <mergeCell ref="D3:E3"/>
    <mergeCell ref="F6:F8"/>
    <mergeCell ref="G6:G8"/>
    <mergeCell ref="H6:H8"/>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7"/>
  <sheetViews>
    <sheetView topLeftCell="A57" workbookViewId="0">
      <selection activeCell="B77" sqref="B77:H77"/>
    </sheetView>
  </sheetViews>
  <sheetFormatPr defaultColWidth="11.42578125" defaultRowHeight="13.5"/>
  <cols>
    <col min="1" max="1" width="9.5703125" style="92" customWidth="1"/>
    <col min="2" max="2" width="17.42578125" style="92" customWidth="1"/>
    <col min="3" max="3" width="19.7109375" style="92" customWidth="1"/>
    <col min="4" max="7" width="17.42578125" style="92" customWidth="1"/>
    <col min="8" max="8" width="19.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243</v>
      </c>
      <c r="E3" s="854"/>
      <c r="F3" s="83"/>
      <c r="G3" s="84"/>
      <c r="H3" s="85"/>
      <c r="I3" s="80"/>
    </row>
    <row r="4" spans="1:9" s="81" customFormat="1" ht="15" customHeight="1">
      <c r="A4" s="82"/>
      <c r="B4" s="82"/>
      <c r="C4" s="82"/>
      <c r="D4" s="161"/>
      <c r="E4" s="161"/>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'22'!F6:F8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2" t="s">
        <v>6</v>
      </c>
      <c r="B10" s="162" t="s">
        <v>7</v>
      </c>
      <c r="C10" s="162" t="s">
        <v>8</v>
      </c>
      <c r="D10" s="162" t="s">
        <v>9</v>
      </c>
      <c r="E10" s="103" t="s">
        <v>10</v>
      </c>
      <c r="F10" s="103" t="s">
        <v>11</v>
      </c>
      <c r="G10" s="103" t="s">
        <v>12</v>
      </c>
      <c r="H10" s="104" t="s">
        <v>13</v>
      </c>
    </row>
    <row r="11" spans="1:9" ht="26.45" customHeight="1" thickTop="1">
      <c r="A11" s="105">
        <v>1</v>
      </c>
      <c r="B11" s="106" t="s">
        <v>14</v>
      </c>
      <c r="C11" s="106" t="s">
        <v>15</v>
      </c>
      <c r="D11" s="233">
        <f>+'22'!G11</f>
        <v>0</v>
      </c>
      <c r="E11" s="233"/>
      <c r="F11" s="233"/>
      <c r="G11" s="233">
        <f>D11+E11-F11</f>
        <v>0</v>
      </c>
      <c r="H11" s="106"/>
      <c r="I11" s="91">
        <f>G11-Cash!F32</f>
        <v>0</v>
      </c>
    </row>
    <row r="12" spans="1:9" ht="26.45" customHeight="1">
      <c r="A12" s="107">
        <v>2</v>
      </c>
      <c r="B12" s="108" t="s">
        <v>14</v>
      </c>
      <c r="C12" s="108" t="s">
        <v>16</v>
      </c>
      <c r="D12" s="234">
        <f>+'22'!G12</f>
        <v>0</v>
      </c>
      <c r="E12" s="234"/>
      <c r="F12" s="234"/>
      <c r="G12" s="234">
        <f>D12+E12-F12</f>
        <v>0</v>
      </c>
      <c r="H12" s="109"/>
    </row>
    <row r="13" spans="1:9" ht="26.45" customHeight="1">
      <c r="A13" s="107">
        <v>3</v>
      </c>
      <c r="B13" s="108" t="s">
        <v>14</v>
      </c>
      <c r="C13" s="108" t="s">
        <v>17</v>
      </c>
      <c r="D13" s="234">
        <f>+'22'!G13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+'22'!G18</f>
        <v>156438419</v>
      </c>
      <c r="E18" s="215"/>
      <c r="F18" s="210">
        <v>2267000</v>
      </c>
      <c r="G18" s="236">
        <f t="shared" ref="G18:G23" si="0">D18+E18-F18</f>
        <v>154171419</v>
      </c>
      <c r="H18" s="116"/>
      <c r="I18" s="117">
        <f>+G18-KEB!E18</f>
        <v>0</v>
      </c>
      <c r="J18" s="118"/>
    </row>
    <row r="19" spans="1:11" ht="20.25" customHeight="1">
      <c r="A19" s="275">
        <v>2</v>
      </c>
      <c r="B19" s="305" t="s">
        <v>25</v>
      </c>
      <c r="C19" s="305" t="s">
        <v>26</v>
      </c>
      <c r="D19" s="237">
        <f>+'22'!G19</f>
        <v>3997145413</v>
      </c>
      <c r="E19" s="238"/>
      <c r="F19" s="238">
        <v>141395200</v>
      </c>
      <c r="G19" s="237">
        <f t="shared" si="0"/>
        <v>3855750213</v>
      </c>
      <c r="H19" s="119"/>
      <c r="I19" s="91">
        <f>+G19-'SHB373'!E28</f>
        <v>0</v>
      </c>
      <c r="J19" s="120"/>
    </row>
    <row r="20" spans="1:11" ht="20.25" customHeight="1">
      <c r="A20" s="275">
        <v>3</v>
      </c>
      <c r="B20" s="274" t="s">
        <v>27</v>
      </c>
      <c r="C20" s="274" t="s">
        <v>28</v>
      </c>
      <c r="D20" s="237">
        <f>+'22'!G20</f>
        <v>19126621</v>
      </c>
      <c r="E20" s="204"/>
      <c r="F20" s="205"/>
      <c r="G20" s="239">
        <f t="shared" si="0"/>
        <v>19126621</v>
      </c>
      <c r="H20" s="121"/>
      <c r="I20" s="117">
        <f>+G20-Vietcombank!D43</f>
        <v>0</v>
      </c>
      <c r="J20" s="122"/>
      <c r="K20" s="123"/>
    </row>
    <row r="21" spans="1:11" ht="20.25" customHeight="1">
      <c r="A21" s="275">
        <v>4</v>
      </c>
      <c r="B21" s="274" t="s">
        <v>103</v>
      </c>
      <c r="C21" s="276" t="s">
        <v>105</v>
      </c>
      <c r="D21" s="237">
        <f>+'22'!G21</f>
        <v>0</v>
      </c>
      <c r="E21" s="204"/>
      <c r="F21" s="205"/>
      <c r="G21" s="239">
        <f t="shared" si="0"/>
        <v>0</v>
      </c>
      <c r="H21" s="121"/>
      <c r="I21" s="117"/>
      <c r="J21" s="122"/>
      <c r="K21" s="123"/>
    </row>
    <row r="22" spans="1:11" ht="20.25" customHeight="1">
      <c r="A22" s="275">
        <v>5</v>
      </c>
      <c r="B22" s="274" t="s">
        <v>119</v>
      </c>
      <c r="C22" s="276" t="s">
        <v>120</v>
      </c>
      <c r="D22" s="237">
        <f>+'22'!G22</f>
        <v>12184300</v>
      </c>
      <c r="E22" s="204"/>
      <c r="F22" s="205">
        <v>2000000</v>
      </c>
      <c r="G22" s="239">
        <f t="shared" si="0"/>
        <v>10184300</v>
      </c>
      <c r="H22" s="274"/>
      <c r="I22" s="117">
        <f>+G22-'PG bank'!D49</f>
        <v>0</v>
      </c>
      <c r="J22" s="122"/>
      <c r="K22" s="123"/>
    </row>
    <row r="23" spans="1:11" ht="20.25" customHeight="1">
      <c r="A23" s="275">
        <v>6</v>
      </c>
      <c r="B23" s="274" t="s">
        <v>54</v>
      </c>
      <c r="C23" s="276" t="s">
        <v>121</v>
      </c>
      <c r="D23" s="237">
        <f>+'22'!G23</f>
        <v>25327193511</v>
      </c>
      <c r="E23" s="204"/>
      <c r="F23" s="205">
        <v>160617243</v>
      </c>
      <c r="G23" s="239">
        <f t="shared" si="0"/>
        <v>25166576268</v>
      </c>
      <c r="H23" s="274"/>
      <c r="I23" s="117">
        <f>+G23-Woori525!E113</f>
        <v>0</v>
      </c>
      <c r="J23" s="122"/>
      <c r="K23" s="123"/>
    </row>
    <row r="24" spans="1:11" s="91" customFormat="1" ht="20.25" customHeight="1">
      <c r="A24" s="845" t="s">
        <v>29</v>
      </c>
      <c r="B24" s="798"/>
      <c r="C24" s="846"/>
      <c r="D24" s="262">
        <f>SUM(D18:D23)</f>
        <v>29512088264</v>
      </c>
      <c r="E24" s="262">
        <f>SUM(E18:E23)</f>
        <v>0</v>
      </c>
      <c r="F24" s="262">
        <f>SUM(F18:F23)</f>
        <v>306279443</v>
      </c>
      <c r="G24" s="303">
        <f>SUM(G18:G23)</f>
        <v>29205808821</v>
      </c>
      <c r="H24" s="124">
        <f>G24/H25</f>
        <v>1255893.7355837454</v>
      </c>
    </row>
    <row r="25" spans="1:11" s="91" customFormat="1" ht="19.5" customHeight="1">
      <c r="A25" s="97"/>
      <c r="B25" s="97"/>
      <c r="C25" s="97"/>
      <c r="D25" s="34"/>
      <c r="E25" s="34"/>
      <c r="F25" s="34"/>
      <c r="G25" s="34" t="s">
        <v>30</v>
      </c>
      <c r="H25" s="125">
        <v>23255</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+'22'!G29</f>
        <v>0</v>
      </c>
      <c r="E29" s="55"/>
      <c r="F29" s="55"/>
      <c r="G29" s="241">
        <f t="shared" ref="G29:G40" si="1">D29+E29-F29</f>
        <v>0</v>
      </c>
      <c r="H29" s="874" t="s">
        <v>44</v>
      </c>
      <c r="I29" s="134"/>
    </row>
    <row r="30" spans="1:11" s="91" customFormat="1" ht="21" customHeight="1">
      <c r="A30" s="850"/>
      <c r="B30" s="852"/>
      <c r="C30" s="850"/>
      <c r="D30" s="242">
        <f>+'22'!G30</f>
        <v>0</v>
      </c>
      <c r="E30" s="65">
        <v>2021138.06</v>
      </c>
      <c r="F30" s="65">
        <v>2021138.06</v>
      </c>
      <c r="G30" s="228">
        <f t="shared" si="1"/>
        <v>0</v>
      </c>
      <c r="H30" s="848"/>
      <c r="I30" s="140">
        <f>+G30-KEB!E23</f>
        <v>0</v>
      </c>
      <c r="J30" s="137"/>
    </row>
    <row r="31" spans="1:11" s="91" customFormat="1" ht="21" customHeight="1">
      <c r="A31" s="868">
        <v>2</v>
      </c>
      <c r="B31" s="851" t="s">
        <v>23</v>
      </c>
      <c r="C31" s="869" t="s">
        <v>45</v>
      </c>
      <c r="D31" s="133">
        <f>+'22'!G31</f>
        <v>0</v>
      </c>
      <c r="E31" s="55"/>
      <c r="F31" s="55"/>
      <c r="G31" s="141">
        <f t="shared" si="1"/>
        <v>0</v>
      </c>
      <c r="H31" s="875" t="s">
        <v>46</v>
      </c>
      <c r="I31" s="139"/>
    </row>
    <row r="32" spans="1:11" s="91" customFormat="1" ht="21" customHeight="1">
      <c r="A32" s="850"/>
      <c r="B32" s="852"/>
      <c r="C32" s="850"/>
      <c r="D32" s="228">
        <f>+'22'!G32</f>
        <v>56.490000000000009</v>
      </c>
      <c r="E32" s="65"/>
      <c r="F32" s="65"/>
      <c r="G32" s="243">
        <f t="shared" si="1"/>
        <v>56.490000000000009</v>
      </c>
      <c r="H32" s="848"/>
      <c r="I32" s="140">
        <f>+G32-KEB!E66</f>
        <v>0</v>
      </c>
      <c r="J32" s="137"/>
    </row>
    <row r="33" spans="1:10" s="91" customFormat="1" ht="21" customHeight="1">
      <c r="A33" s="849">
        <v>3</v>
      </c>
      <c r="B33" s="851" t="s">
        <v>47</v>
      </c>
      <c r="C33" s="849" t="s">
        <v>48</v>
      </c>
      <c r="D33" s="141">
        <f>+'22'!G33</f>
        <v>0</v>
      </c>
      <c r="E33" s="62"/>
      <c r="F33" s="62"/>
      <c r="G33" s="141"/>
      <c r="H33" s="847" t="s">
        <v>49</v>
      </c>
      <c r="I33" s="139"/>
    </row>
    <row r="34" spans="1:10" s="91" customFormat="1" ht="21" customHeight="1">
      <c r="A34" s="850"/>
      <c r="B34" s="852"/>
      <c r="C34" s="850"/>
      <c r="D34" s="244">
        <f>+'22'!G34</f>
        <v>2109.5100000000002</v>
      </c>
      <c r="E34" s="64"/>
      <c r="F34" s="64"/>
      <c r="G34" s="244">
        <f>D34+E34-F34</f>
        <v>2109.5100000000002</v>
      </c>
      <c r="H34" s="848"/>
      <c r="I34" s="139">
        <f>+G34-'SHB398'!E2</f>
        <v>0</v>
      </c>
    </row>
    <row r="35" spans="1:10" s="91" customFormat="1" ht="21" customHeight="1">
      <c r="A35" s="868">
        <v>4</v>
      </c>
      <c r="B35" s="851" t="s">
        <v>50</v>
      </c>
      <c r="C35" s="869" t="s">
        <v>51</v>
      </c>
      <c r="D35" s="133">
        <f>+'22'!G35</f>
        <v>0</v>
      </c>
      <c r="E35" s="55"/>
      <c r="F35" s="55"/>
      <c r="G35" s="141">
        <f t="shared" si="1"/>
        <v>0</v>
      </c>
      <c r="H35" s="870" t="s">
        <v>46</v>
      </c>
      <c r="I35" s="134"/>
    </row>
    <row r="36" spans="1:10" s="91" customFormat="1" ht="21" customHeight="1">
      <c r="A36" s="850"/>
      <c r="B36" s="852"/>
      <c r="C36" s="850"/>
      <c r="D36" s="228">
        <f>+'22'!G36</f>
        <v>1571623.3699999996</v>
      </c>
      <c r="E36" s="65"/>
      <c r="F36" s="245"/>
      <c r="G36" s="243">
        <f t="shared" si="1"/>
        <v>1571623.3699999996</v>
      </c>
      <c r="H36" s="848"/>
      <c r="I36" s="142">
        <f>+G36-'SHB988'!E2</f>
        <v>0</v>
      </c>
    </row>
    <row r="37" spans="1:10" s="91" customFormat="1" ht="21" customHeight="1">
      <c r="A37" s="849">
        <v>5</v>
      </c>
      <c r="B37" s="851" t="s">
        <v>52</v>
      </c>
      <c r="C37" s="849" t="s">
        <v>53</v>
      </c>
      <c r="D37" s="141">
        <f>+'22'!G37</f>
        <v>0</v>
      </c>
      <c r="E37" s="133"/>
      <c r="F37" s="133"/>
      <c r="G37" s="141">
        <f t="shared" si="1"/>
        <v>0</v>
      </c>
      <c r="H37" s="847" t="s">
        <v>49</v>
      </c>
      <c r="I37" s="142"/>
      <c r="J37" s="137"/>
    </row>
    <row r="38" spans="1:10" s="91" customFormat="1" ht="21" customHeight="1">
      <c r="A38" s="850"/>
      <c r="B38" s="852"/>
      <c r="C38" s="850"/>
      <c r="D38" s="228">
        <f>+'22'!G38</f>
        <v>0</v>
      </c>
      <c r="E38" s="143"/>
      <c r="F38" s="143"/>
      <c r="G38" s="228">
        <f t="shared" si="1"/>
        <v>0</v>
      </c>
      <c r="H38" s="848"/>
      <c r="I38" s="142"/>
      <c r="J38" s="117"/>
    </row>
    <row r="39" spans="1:10" s="91" customFormat="1" ht="21" customHeight="1">
      <c r="A39" s="849">
        <v>6</v>
      </c>
      <c r="B39" s="851" t="s">
        <v>54</v>
      </c>
      <c r="C39" s="849" t="s">
        <v>55</v>
      </c>
      <c r="D39" s="141">
        <f>+'22'!G39</f>
        <v>0</v>
      </c>
      <c r="E39" s="133"/>
      <c r="F39" s="141"/>
      <c r="G39" s="141">
        <f t="shared" si="1"/>
        <v>0</v>
      </c>
      <c r="H39" s="847" t="s">
        <v>49</v>
      </c>
      <c r="I39" s="142"/>
      <c r="J39" s="137"/>
    </row>
    <row r="40" spans="1:10" s="91" customFormat="1" ht="21" customHeight="1">
      <c r="A40" s="850"/>
      <c r="B40" s="852"/>
      <c r="C40" s="850"/>
      <c r="D40" s="228">
        <f>+'22'!G40</f>
        <v>11678352.940000001</v>
      </c>
      <c r="E40" s="143">
        <v>6000000</v>
      </c>
      <c r="F40" s="143">
        <v>6000163.6200000001</v>
      </c>
      <c r="G40" s="228">
        <f t="shared" si="1"/>
        <v>11678189.32</v>
      </c>
      <c r="H40" s="848"/>
      <c r="I40" s="142">
        <f>+G40-Woori517!E85</f>
        <v>0</v>
      </c>
    </row>
    <row r="41" spans="1:10" s="91" customFormat="1" ht="21" customHeight="1">
      <c r="A41" s="787">
        <v>7</v>
      </c>
      <c r="B41" s="789" t="s">
        <v>103</v>
      </c>
      <c r="C41" s="791" t="s">
        <v>104</v>
      </c>
      <c r="D41" s="141">
        <f>+'22'!G41</f>
        <v>0</v>
      </c>
      <c r="E41" s="133"/>
      <c r="F41" s="141"/>
      <c r="G41" s="141">
        <f>D41+E41-F41</f>
        <v>0</v>
      </c>
      <c r="H41" s="847" t="s">
        <v>49</v>
      </c>
      <c r="J41" s="137"/>
    </row>
    <row r="42" spans="1:10" s="91" customFormat="1" ht="21" customHeight="1">
      <c r="A42" s="788"/>
      <c r="B42" s="790"/>
      <c r="C42" s="792"/>
      <c r="D42" s="228">
        <f>+'22'!G42</f>
        <v>2085.27000000001</v>
      </c>
      <c r="E42" s="143"/>
      <c r="F42" s="228"/>
      <c r="G42" s="228">
        <f>D42+E42-F42</f>
        <v>2085.27000000001</v>
      </c>
      <c r="H42" s="848"/>
    </row>
    <row r="43" spans="1:10" s="91" customFormat="1" ht="21" customHeight="1">
      <c r="A43" s="845" t="s">
        <v>56</v>
      </c>
      <c r="B43" s="798"/>
      <c r="C43" s="846"/>
      <c r="D43" s="271">
        <f t="shared" ref="D43:G44" si="2">+D29+D31+D33+D35+D37+D39+D41</f>
        <v>0</v>
      </c>
      <c r="E43" s="271">
        <f t="shared" si="2"/>
        <v>0</v>
      </c>
      <c r="F43" s="271">
        <f t="shared" si="2"/>
        <v>0</v>
      </c>
      <c r="G43" s="271">
        <f t="shared" si="2"/>
        <v>0</v>
      </c>
      <c r="H43" s="144"/>
    </row>
    <row r="44" spans="1:10" s="91" customFormat="1" ht="21" customHeight="1">
      <c r="A44" s="845" t="s">
        <v>57</v>
      </c>
      <c r="B44" s="798"/>
      <c r="C44" s="846"/>
      <c r="D44" s="272">
        <f t="shared" si="2"/>
        <v>13254227.58</v>
      </c>
      <c r="E44" s="272">
        <f t="shared" si="2"/>
        <v>8021138.0600000005</v>
      </c>
      <c r="F44" s="272">
        <f t="shared" si="2"/>
        <v>8021301.6799999997</v>
      </c>
      <c r="G44" s="272">
        <f t="shared" si="2"/>
        <v>13254063.959999999</v>
      </c>
      <c r="H44" s="146"/>
    </row>
    <row r="45" spans="1:10" s="91" customFormat="1" ht="21" customHeight="1">
      <c r="A45" s="845" t="s">
        <v>58</v>
      </c>
      <c r="B45" s="798"/>
      <c r="C45" s="846"/>
      <c r="D45" s="246"/>
      <c r="E45" s="247"/>
      <c r="F45" s="248"/>
      <c r="G45" s="2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149097.18340141905</v>
      </c>
    </row>
    <row r="52" spans="1:11" s="91" customFormat="1" ht="19.5" customHeight="1">
      <c r="A52" s="97"/>
      <c r="B52" s="97"/>
      <c r="C52" s="97"/>
      <c r="D52" s="34"/>
      <c r="E52" s="34"/>
      <c r="F52" s="34"/>
      <c r="G52" s="34" t="s">
        <v>30</v>
      </c>
      <c r="H52" s="340">
        <f>H25</f>
        <v>23255</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14509957.695583744</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189" t="s">
        <v>1067</v>
      </c>
      <c r="C71" s="736">
        <v>44523</v>
      </c>
      <c r="D71" s="203" t="s">
        <v>958</v>
      </c>
      <c r="E71" s="189" t="s">
        <v>87</v>
      </c>
      <c r="F71" s="189"/>
      <c r="G71" s="735">
        <v>2021138.06</v>
      </c>
      <c r="H71" s="192" t="s">
        <v>454</v>
      </c>
    </row>
    <row r="72" spans="1:9" s="173" customFormat="1" ht="12.75">
      <c r="A72" s="193"/>
      <c r="B72" s="174" t="s">
        <v>343</v>
      </c>
      <c r="C72" s="737">
        <v>44523</v>
      </c>
      <c r="D72" s="174" t="s">
        <v>1068</v>
      </c>
      <c r="E72" s="174" t="s">
        <v>87</v>
      </c>
      <c r="F72" s="174"/>
      <c r="G72" s="409">
        <v>6000000</v>
      </c>
      <c r="H72" s="194" t="s">
        <v>419</v>
      </c>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179"/>
      <c r="C75" s="179"/>
      <c r="D75" s="179"/>
      <c r="E75" s="180" t="s">
        <v>87</v>
      </c>
      <c r="F75" s="179">
        <f>+SUMIF($E$71:$E$73,$E75,$F$71:$F$73)</f>
        <v>0</v>
      </c>
      <c r="G75" s="181">
        <f>+SUMIF($E$71:$E$73,$E75,$G$71:$G$73)</f>
        <v>8021138.0600000005</v>
      </c>
      <c r="H75" s="179"/>
      <c r="I75" s="326">
        <f>G75-E44</f>
        <v>0</v>
      </c>
    </row>
    <row r="76" spans="1:9" s="173" customFormat="1" ht="12.75">
      <c r="A76" s="188" t="s">
        <v>100</v>
      </c>
      <c r="B76" s="402" t="s">
        <v>340</v>
      </c>
      <c r="C76" s="736">
        <v>44523</v>
      </c>
      <c r="D76" s="203" t="s">
        <v>1078</v>
      </c>
      <c r="E76" s="203" t="s">
        <v>78</v>
      </c>
      <c r="F76" s="203"/>
      <c r="G76" s="463">
        <v>141395200</v>
      </c>
      <c r="H76" s="461" t="s">
        <v>475</v>
      </c>
    </row>
    <row r="77" spans="1:9" s="173" customFormat="1" ht="12.75">
      <c r="A77" s="509"/>
      <c r="B77" s="720" t="s">
        <v>346</v>
      </c>
      <c r="C77" s="737">
        <v>44523</v>
      </c>
      <c r="D77" s="517" t="s">
        <v>1010</v>
      </c>
      <c r="E77" s="517" t="s">
        <v>78</v>
      </c>
      <c r="F77" s="517"/>
      <c r="G77" s="533">
        <v>2000000</v>
      </c>
      <c r="H77" s="534" t="s">
        <v>354</v>
      </c>
    </row>
    <row r="78" spans="1:9" s="173" customFormat="1" ht="12.75">
      <c r="A78" s="509"/>
      <c r="B78" s="882" t="s">
        <v>344</v>
      </c>
      <c r="C78" s="737">
        <v>44523</v>
      </c>
      <c r="D78" s="517" t="s">
        <v>975</v>
      </c>
      <c r="E78" s="517" t="s">
        <v>78</v>
      </c>
      <c r="F78" s="517"/>
      <c r="G78" s="533">
        <v>2090780</v>
      </c>
      <c r="H78" s="534" t="s">
        <v>1069</v>
      </c>
    </row>
    <row r="79" spans="1:9" s="173" customFormat="1" ht="12.75">
      <c r="A79" s="509"/>
      <c r="B79" s="843"/>
      <c r="C79" s="737">
        <v>44523</v>
      </c>
      <c r="D79" s="517" t="s">
        <v>1079</v>
      </c>
      <c r="E79" s="517" t="s">
        <v>78</v>
      </c>
      <c r="F79" s="517"/>
      <c r="G79" s="533">
        <v>16000000</v>
      </c>
      <c r="H79" s="534" t="s">
        <v>1070</v>
      </c>
    </row>
    <row r="80" spans="1:9" s="173" customFormat="1" ht="12.75">
      <c r="A80" s="509"/>
      <c r="B80" s="843"/>
      <c r="C80" s="737">
        <v>44523</v>
      </c>
      <c r="D80" s="517" t="s">
        <v>1080</v>
      </c>
      <c r="E80" s="517" t="s">
        <v>78</v>
      </c>
      <c r="F80" s="517"/>
      <c r="G80" s="533">
        <v>125092000</v>
      </c>
      <c r="H80" s="534" t="s">
        <v>456</v>
      </c>
    </row>
    <row r="81" spans="1:9" s="173" customFormat="1" ht="12.75">
      <c r="A81" s="509"/>
      <c r="B81" s="843"/>
      <c r="C81" s="737">
        <v>44523</v>
      </c>
      <c r="D81" s="517" t="s">
        <v>1081</v>
      </c>
      <c r="E81" s="517" t="s">
        <v>78</v>
      </c>
      <c r="F81" s="517"/>
      <c r="G81" s="533">
        <v>17400000</v>
      </c>
      <c r="H81" s="534" t="s">
        <v>1071</v>
      </c>
    </row>
    <row r="82" spans="1:9" s="173" customFormat="1" ht="12.75">
      <c r="A82" s="540"/>
      <c r="B82" s="841"/>
      <c r="C82" s="737">
        <v>44523</v>
      </c>
      <c r="D82" s="517" t="s">
        <v>377</v>
      </c>
      <c r="E82" s="517" t="s">
        <v>78</v>
      </c>
      <c r="F82" s="517"/>
      <c r="G82" s="533">
        <v>34463</v>
      </c>
      <c r="H82" s="194" t="s">
        <v>419</v>
      </c>
    </row>
    <row r="83" spans="1:9" s="173" customFormat="1" ht="12.75">
      <c r="A83" s="509"/>
      <c r="B83" s="720" t="s">
        <v>341</v>
      </c>
      <c r="C83" s="737">
        <v>44523</v>
      </c>
      <c r="D83" s="517" t="s">
        <v>1072</v>
      </c>
      <c r="E83" s="517" t="s">
        <v>78</v>
      </c>
      <c r="F83" s="517"/>
      <c r="G83" s="533">
        <v>2267000</v>
      </c>
      <c r="H83" s="534" t="s">
        <v>1073</v>
      </c>
    </row>
    <row r="84" spans="1:9" s="173" customFormat="1" ht="12.75">
      <c r="A84" s="509"/>
      <c r="B84" s="720" t="s">
        <v>1067</v>
      </c>
      <c r="C84" s="737">
        <v>44523</v>
      </c>
      <c r="D84" s="517" t="s">
        <v>1074</v>
      </c>
      <c r="E84" s="517" t="s">
        <v>87</v>
      </c>
      <c r="F84" s="517"/>
      <c r="G84" s="533">
        <v>2021138.06</v>
      </c>
      <c r="H84" s="534" t="s">
        <v>422</v>
      </c>
    </row>
    <row r="85" spans="1:9" s="173" customFormat="1" ht="12.75">
      <c r="A85" s="509"/>
      <c r="B85" s="882" t="s">
        <v>343</v>
      </c>
      <c r="C85" s="737">
        <v>44523</v>
      </c>
      <c r="D85" s="517" t="s">
        <v>1076</v>
      </c>
      <c r="E85" s="517" t="s">
        <v>87</v>
      </c>
      <c r="F85" s="517"/>
      <c r="G85" s="533">
        <v>179352</v>
      </c>
      <c r="H85" s="534" t="s">
        <v>1058</v>
      </c>
    </row>
    <row r="86" spans="1:9" s="173" customFormat="1" ht="12.75">
      <c r="A86" s="509"/>
      <c r="B86" s="843"/>
      <c r="C86" s="737">
        <v>44523</v>
      </c>
      <c r="D86" s="517" t="s">
        <v>1076</v>
      </c>
      <c r="E86" s="517" t="s">
        <v>87</v>
      </c>
      <c r="F86" s="517"/>
      <c r="G86" s="533">
        <v>5219581.2</v>
      </c>
      <c r="H86" s="534" t="s">
        <v>1075</v>
      </c>
    </row>
    <row r="87" spans="1:9" s="173" customFormat="1" ht="12.75">
      <c r="A87" s="509"/>
      <c r="B87" s="843"/>
      <c r="C87" s="737">
        <v>44523</v>
      </c>
      <c r="D87" s="517" t="s">
        <v>1077</v>
      </c>
      <c r="E87" s="517" t="s">
        <v>87</v>
      </c>
      <c r="F87" s="517"/>
      <c r="G87" s="533">
        <v>601066.80000000005</v>
      </c>
      <c r="H87" s="534" t="s">
        <v>899</v>
      </c>
    </row>
    <row r="88" spans="1:9" s="173" customFormat="1" ht="12.75">
      <c r="A88" s="509"/>
      <c r="B88" s="841"/>
      <c r="C88" s="737">
        <v>44523</v>
      </c>
      <c r="D88" s="517" t="s">
        <v>377</v>
      </c>
      <c r="E88" s="517" t="s">
        <v>87</v>
      </c>
      <c r="F88" s="517"/>
      <c r="G88" s="533">
        <v>163.62</v>
      </c>
      <c r="H88" s="194" t="s">
        <v>419</v>
      </c>
    </row>
    <row r="89" spans="1:9" s="173" customFormat="1" ht="12.75">
      <c r="A89" s="193"/>
      <c r="B89" s="372"/>
      <c r="C89" s="372"/>
      <c r="D89" s="372"/>
      <c r="E89" s="372"/>
      <c r="F89" s="372"/>
      <c r="G89" s="372"/>
      <c r="H89" s="377"/>
    </row>
    <row r="90" spans="1:9" s="173" customFormat="1" thickBot="1">
      <c r="A90" s="193"/>
      <c r="B90" s="174"/>
      <c r="C90" s="174"/>
      <c r="D90" s="174"/>
      <c r="E90" s="174"/>
      <c r="F90" s="174"/>
      <c r="G90" s="174"/>
      <c r="H90" s="194"/>
    </row>
    <row r="91" spans="1:9" s="173" customFormat="1" ht="12.75">
      <c r="A91" s="785" t="s">
        <v>99</v>
      </c>
      <c r="B91" s="182"/>
      <c r="C91" s="182"/>
      <c r="D91" s="182"/>
      <c r="E91" s="177" t="s">
        <v>78</v>
      </c>
      <c r="F91" s="183">
        <f>+SUMIF($E$76:$E$90,$E91,$F$76:$F$90)</f>
        <v>0</v>
      </c>
      <c r="G91" s="183">
        <f>+SUMIF($E$76:$E$90,$E91,$G$76:$G$90)</f>
        <v>306279443</v>
      </c>
      <c r="H91" s="184"/>
      <c r="I91" s="325">
        <f>G91-F24</f>
        <v>0</v>
      </c>
    </row>
    <row r="92" spans="1:9" s="173" customFormat="1" ht="15.75" customHeight="1" thickBot="1">
      <c r="A92" s="786"/>
      <c r="B92" s="185"/>
      <c r="C92" s="185"/>
      <c r="D92" s="185"/>
      <c r="E92" s="180" t="s">
        <v>87</v>
      </c>
      <c r="F92" s="186">
        <f>+SUMIF($E$76:$E$90,$E92,$F$76:$F$90)</f>
        <v>0</v>
      </c>
      <c r="G92" s="186">
        <f>+SUMIF($E$76:$E$90,$E92,$G$76:$G$90)</f>
        <v>8021301.6799999997</v>
      </c>
      <c r="H92" s="187"/>
      <c r="I92" s="326">
        <f>G92-F44</f>
        <v>0</v>
      </c>
    </row>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row r="284" s="173" customFormat="1" ht="12.75"/>
    <row r="285" s="173" customFormat="1" ht="12.75"/>
    <row r="286" s="173" customFormat="1" ht="12.75"/>
    <row r="287" s="173" customFormat="1" ht="12.75"/>
  </sheetData>
  <mergeCells count="56">
    <mergeCell ref="B78:B82"/>
    <mergeCell ref="B85:B88"/>
    <mergeCell ref="A51:C51"/>
    <mergeCell ref="A39:A40"/>
    <mergeCell ref="B39:B40"/>
    <mergeCell ref="C39:C40"/>
    <mergeCell ref="H39:H40"/>
    <mergeCell ref="A41:A42"/>
    <mergeCell ref="B41:B42"/>
    <mergeCell ref="C41:C42"/>
    <mergeCell ref="H41:H42"/>
    <mergeCell ref="A35:A36"/>
    <mergeCell ref="B35:B36"/>
    <mergeCell ref="C35:C36"/>
    <mergeCell ref="H35:H36"/>
    <mergeCell ref="A91:A92"/>
    <mergeCell ref="G64:H64"/>
    <mergeCell ref="G65:H65"/>
    <mergeCell ref="G66:H66"/>
    <mergeCell ref="A43:C43"/>
    <mergeCell ref="G54:H54"/>
    <mergeCell ref="G62:H62"/>
    <mergeCell ref="G63:H63"/>
    <mergeCell ref="A74:A75"/>
    <mergeCell ref="A44:C44"/>
    <mergeCell ref="A45:C45"/>
    <mergeCell ref="G47:H47"/>
    <mergeCell ref="A37:A38"/>
    <mergeCell ref="B37:B38"/>
    <mergeCell ref="C37:C38"/>
    <mergeCell ref="H37:H38"/>
    <mergeCell ref="A29:A30"/>
    <mergeCell ref="B29:B30"/>
    <mergeCell ref="C29:C30"/>
    <mergeCell ref="H29:H30"/>
    <mergeCell ref="A31:A32"/>
    <mergeCell ref="B31:B32"/>
    <mergeCell ref="C31:C32"/>
    <mergeCell ref="H31:H32"/>
    <mergeCell ref="A33:A34"/>
    <mergeCell ref="B33:B34"/>
    <mergeCell ref="C33:C34"/>
    <mergeCell ref="H33:H34"/>
    <mergeCell ref="G16:H16"/>
    <mergeCell ref="A24:C24"/>
    <mergeCell ref="A26:C26"/>
    <mergeCell ref="A27:A28"/>
    <mergeCell ref="B27:B28"/>
    <mergeCell ref="C27:C28"/>
    <mergeCell ref="H27:H28"/>
    <mergeCell ref="A14:C14"/>
    <mergeCell ref="A2:H2"/>
    <mergeCell ref="D3:E3"/>
    <mergeCell ref="F6:F8"/>
    <mergeCell ref="G6:G8"/>
    <mergeCell ref="H6:H8"/>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56" workbookViewId="0">
      <selection activeCell="B76" sqref="B76:H76"/>
    </sheetView>
  </sheetViews>
  <sheetFormatPr defaultColWidth="11.42578125" defaultRowHeight="13.5"/>
  <cols>
    <col min="1" max="1" width="8.7109375" style="92" customWidth="1"/>
    <col min="2" max="2" width="17.42578125" style="92" customWidth="1"/>
    <col min="3" max="3" width="19.7109375" style="92" customWidth="1"/>
    <col min="4" max="7" width="17.42578125" style="92" customWidth="1"/>
    <col min="8" max="8" width="22.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244</v>
      </c>
      <c r="E3" s="854"/>
      <c r="F3" s="83"/>
      <c r="G3" s="84"/>
      <c r="H3" s="85"/>
      <c r="I3" s="80"/>
    </row>
    <row r="4" spans="1:9" s="81" customFormat="1" ht="15" customHeight="1">
      <c r="A4" s="82"/>
      <c r="B4" s="82"/>
      <c r="C4" s="82"/>
      <c r="D4" s="163"/>
      <c r="E4" s="163"/>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'23'!F6:F8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4" t="s">
        <v>6</v>
      </c>
      <c r="B10" s="164" t="s">
        <v>7</v>
      </c>
      <c r="C10" s="164" t="s">
        <v>8</v>
      </c>
      <c r="D10" s="164" t="s">
        <v>9</v>
      </c>
      <c r="E10" s="103" t="s">
        <v>10</v>
      </c>
      <c r="F10" s="103" t="s">
        <v>11</v>
      </c>
      <c r="G10" s="103" t="s">
        <v>12</v>
      </c>
      <c r="H10" s="104" t="s">
        <v>13</v>
      </c>
    </row>
    <row r="11" spans="1:9" ht="26.45" customHeight="1" thickTop="1">
      <c r="A11" s="105">
        <v>1</v>
      </c>
      <c r="B11" s="106" t="s">
        <v>14</v>
      </c>
      <c r="C11" s="106" t="s">
        <v>15</v>
      </c>
      <c r="D11" s="233">
        <f>+'23'!G11</f>
        <v>0</v>
      </c>
      <c r="E11" s="233"/>
      <c r="F11" s="233"/>
      <c r="G11" s="233">
        <f>D11+E11-F11</f>
        <v>0</v>
      </c>
      <c r="H11" s="106"/>
      <c r="I11" s="91">
        <f>G11-Cash!F32</f>
        <v>0</v>
      </c>
    </row>
    <row r="12" spans="1:9" ht="26.45" customHeight="1">
      <c r="A12" s="107">
        <v>2</v>
      </c>
      <c r="B12" s="108" t="s">
        <v>14</v>
      </c>
      <c r="C12" s="108" t="s">
        <v>16</v>
      </c>
      <c r="D12" s="234">
        <f>+'23'!G12</f>
        <v>0</v>
      </c>
      <c r="E12" s="234"/>
      <c r="F12" s="234"/>
      <c r="G12" s="234">
        <f>D12+E12-F12</f>
        <v>0</v>
      </c>
      <c r="H12" s="109"/>
    </row>
    <row r="13" spans="1:9" ht="26.45" customHeight="1">
      <c r="A13" s="107">
        <v>3</v>
      </c>
      <c r="B13" s="108" t="s">
        <v>14</v>
      </c>
      <c r="C13" s="108" t="s">
        <v>17</v>
      </c>
      <c r="D13" s="234">
        <f>+'23'!G13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+'23'!G18</f>
        <v>154171419</v>
      </c>
      <c r="E18" s="215"/>
      <c r="F18" s="210"/>
      <c r="G18" s="236">
        <f t="shared" ref="G18:G23" si="0">D18+E18-F18</f>
        <v>154171419</v>
      </c>
      <c r="H18" s="116"/>
      <c r="I18" s="117">
        <f>+G18-KEB!E18</f>
        <v>0</v>
      </c>
      <c r="J18" s="118"/>
    </row>
    <row r="19" spans="1:11" ht="20.25" customHeight="1">
      <c r="A19" s="275">
        <v>2</v>
      </c>
      <c r="B19" s="305" t="s">
        <v>25</v>
      </c>
      <c r="C19" s="305" t="s">
        <v>26</v>
      </c>
      <c r="D19" s="237">
        <f>+'23'!G19</f>
        <v>3855750213</v>
      </c>
      <c r="E19" s="238"/>
      <c r="F19" s="238"/>
      <c r="G19" s="237">
        <f t="shared" si="0"/>
        <v>3855750213</v>
      </c>
      <c r="H19" s="119"/>
      <c r="I19" s="91">
        <f>+G19-'SHB373'!E28</f>
        <v>0</v>
      </c>
      <c r="J19" s="120"/>
    </row>
    <row r="20" spans="1:11" ht="20.25" customHeight="1">
      <c r="A20" s="275">
        <v>3</v>
      </c>
      <c r="B20" s="274" t="s">
        <v>27</v>
      </c>
      <c r="C20" s="274" t="s">
        <v>28</v>
      </c>
      <c r="D20" s="237">
        <f>+'23'!G20</f>
        <v>19126621</v>
      </c>
      <c r="E20" s="204"/>
      <c r="F20" s="205"/>
      <c r="G20" s="239">
        <f t="shared" si="0"/>
        <v>19126621</v>
      </c>
      <c r="H20" s="121"/>
      <c r="I20" s="117">
        <f>+G20-Vietcombank!D43</f>
        <v>0</v>
      </c>
      <c r="J20" s="122"/>
      <c r="K20" s="123"/>
    </row>
    <row r="21" spans="1:11" ht="20.25" customHeight="1">
      <c r="A21" s="275">
        <v>4</v>
      </c>
      <c r="B21" s="274" t="s">
        <v>103</v>
      </c>
      <c r="C21" s="276" t="s">
        <v>105</v>
      </c>
      <c r="D21" s="237">
        <f>+'23'!G21</f>
        <v>0</v>
      </c>
      <c r="E21" s="204"/>
      <c r="F21" s="205"/>
      <c r="G21" s="239">
        <f t="shared" si="0"/>
        <v>0</v>
      </c>
      <c r="H21" s="121"/>
      <c r="I21" s="117"/>
      <c r="J21" s="122"/>
      <c r="K21" s="123"/>
    </row>
    <row r="22" spans="1:11" ht="20.25" customHeight="1">
      <c r="A22" s="275">
        <v>5</v>
      </c>
      <c r="B22" s="274" t="s">
        <v>119</v>
      </c>
      <c r="C22" s="276" t="s">
        <v>120</v>
      </c>
      <c r="D22" s="237">
        <f>+'23'!G22</f>
        <v>10184300</v>
      </c>
      <c r="E22" s="204"/>
      <c r="F22" s="205">
        <v>1000000</v>
      </c>
      <c r="G22" s="239">
        <f t="shared" si="0"/>
        <v>9184300</v>
      </c>
      <c r="H22" s="274"/>
      <c r="I22" s="117">
        <f>+G22-'PG bank'!D51</f>
        <v>0</v>
      </c>
      <c r="J22" s="122"/>
      <c r="K22" s="123"/>
    </row>
    <row r="23" spans="1:11" ht="20.25" customHeight="1">
      <c r="A23" s="275">
        <v>6</v>
      </c>
      <c r="B23" s="274" t="s">
        <v>54</v>
      </c>
      <c r="C23" s="276" t="s">
        <v>121</v>
      </c>
      <c r="D23" s="237">
        <f>+'23'!G23</f>
        <v>25166576268</v>
      </c>
      <c r="E23" s="204"/>
      <c r="F23" s="205"/>
      <c r="G23" s="239">
        <f t="shared" si="0"/>
        <v>25166576268</v>
      </c>
      <c r="H23" s="274"/>
      <c r="I23" s="117">
        <f>+G23-Woori525!E113</f>
        <v>0</v>
      </c>
      <c r="J23" s="122"/>
      <c r="K23" s="123"/>
    </row>
    <row r="24" spans="1:11" s="91" customFormat="1" ht="20.25" customHeight="1">
      <c r="A24" s="845" t="s">
        <v>29</v>
      </c>
      <c r="B24" s="798"/>
      <c r="C24" s="846"/>
      <c r="D24" s="262">
        <f>SUM(D18:D23)</f>
        <v>29205808821</v>
      </c>
      <c r="E24" s="262">
        <f>SUM(E18:E23)</f>
        <v>0</v>
      </c>
      <c r="F24" s="262">
        <f>SUM(F18:F23)</f>
        <v>1000000</v>
      </c>
      <c r="G24" s="303">
        <f>SUM(G18:G23)</f>
        <v>29204808821</v>
      </c>
      <c r="H24" s="124">
        <f>G24/H25</f>
        <v>1255850.7340786927</v>
      </c>
    </row>
    <row r="25" spans="1:11" s="91" customFormat="1" ht="19.5" customHeight="1">
      <c r="A25" s="97"/>
      <c r="B25" s="97"/>
      <c r="C25" s="97"/>
      <c r="D25" s="34"/>
      <c r="E25" s="34"/>
      <c r="F25" s="34"/>
      <c r="G25" s="34" t="s">
        <v>30</v>
      </c>
      <c r="H25" s="125">
        <f>'23'!H25</f>
        <v>23255</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+'23'!G29</f>
        <v>0</v>
      </c>
      <c r="E29" s="306"/>
      <c r="F29" s="306"/>
      <c r="G29" s="241">
        <f t="shared" ref="G29:G40" si="1">D29+E29-F29</f>
        <v>0</v>
      </c>
      <c r="H29" s="874" t="s">
        <v>44</v>
      </c>
      <c r="I29" s="134"/>
    </row>
    <row r="30" spans="1:11" s="91" customFormat="1" ht="21" customHeight="1">
      <c r="A30" s="850"/>
      <c r="B30" s="852"/>
      <c r="C30" s="850"/>
      <c r="D30" s="242">
        <f>+'23'!G30</f>
        <v>0</v>
      </c>
      <c r="E30" s="307"/>
      <c r="F30" s="307"/>
      <c r="G30" s="228">
        <f t="shared" si="1"/>
        <v>0</v>
      </c>
      <c r="H30" s="848"/>
      <c r="I30" s="140">
        <f>+G30-KEB!E23</f>
        <v>0</v>
      </c>
      <c r="J30" s="137"/>
    </row>
    <row r="31" spans="1:11" s="91" customFormat="1" ht="21" customHeight="1">
      <c r="A31" s="868">
        <v>2</v>
      </c>
      <c r="B31" s="851" t="s">
        <v>23</v>
      </c>
      <c r="C31" s="869" t="s">
        <v>45</v>
      </c>
      <c r="D31" s="133">
        <f>+'23'!G31</f>
        <v>0</v>
      </c>
      <c r="E31" s="306"/>
      <c r="F31" s="306"/>
      <c r="G31" s="141">
        <f t="shared" si="1"/>
        <v>0</v>
      </c>
      <c r="H31" s="875" t="s">
        <v>46</v>
      </c>
      <c r="I31" s="139"/>
    </row>
    <row r="32" spans="1:11" s="91" customFormat="1" ht="21" customHeight="1">
      <c r="A32" s="850"/>
      <c r="B32" s="852"/>
      <c r="C32" s="850"/>
      <c r="D32" s="228">
        <f>+'23'!G32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+'23'!G33</f>
        <v>0</v>
      </c>
      <c r="E33" s="306"/>
      <c r="F33" s="306"/>
      <c r="G33" s="141"/>
      <c r="H33" s="847" t="s">
        <v>49</v>
      </c>
      <c r="I33" s="139"/>
    </row>
    <row r="34" spans="1:10" s="91" customFormat="1" ht="21" customHeight="1">
      <c r="A34" s="850"/>
      <c r="B34" s="852"/>
      <c r="C34" s="850"/>
      <c r="D34" s="244">
        <f>+'23'!G34</f>
        <v>2109.5100000000002</v>
      </c>
      <c r="E34" s="308"/>
      <c r="F34" s="308"/>
      <c r="G34" s="244">
        <f>D34+E34-F34</f>
        <v>2109.5100000000002</v>
      </c>
      <c r="H34" s="848"/>
      <c r="I34" s="139">
        <f>+G34-'SHB398'!E2</f>
        <v>0</v>
      </c>
    </row>
    <row r="35" spans="1:10" s="91" customFormat="1" ht="21" customHeight="1">
      <c r="A35" s="868">
        <v>4</v>
      </c>
      <c r="B35" s="851" t="s">
        <v>50</v>
      </c>
      <c r="C35" s="869" t="s">
        <v>51</v>
      </c>
      <c r="D35" s="133">
        <f>+'23'!G35</f>
        <v>0</v>
      </c>
      <c r="E35" s="306"/>
      <c r="F35" s="306"/>
      <c r="G35" s="141">
        <f t="shared" si="1"/>
        <v>0</v>
      </c>
      <c r="H35" s="870" t="s">
        <v>46</v>
      </c>
      <c r="I35" s="134"/>
    </row>
    <row r="36" spans="1:10" s="91" customFormat="1" ht="21" customHeight="1">
      <c r="A36" s="850"/>
      <c r="B36" s="852"/>
      <c r="C36" s="850"/>
      <c r="D36" s="228">
        <f>+'23'!G36</f>
        <v>1571623.3699999996</v>
      </c>
      <c r="E36" s="307"/>
      <c r="F36" s="313"/>
      <c r="G36" s="243">
        <f t="shared" si="1"/>
        <v>1571623.3699999996</v>
      </c>
      <c r="H36" s="848"/>
      <c r="I36" s="142">
        <f>+G36-'SHB988'!E2</f>
        <v>0</v>
      </c>
    </row>
    <row r="37" spans="1:10" s="91" customFormat="1" ht="21" customHeight="1">
      <c r="A37" s="849">
        <v>5</v>
      </c>
      <c r="B37" s="851" t="s">
        <v>52</v>
      </c>
      <c r="C37" s="849" t="s">
        <v>53</v>
      </c>
      <c r="D37" s="141">
        <f>+'23'!G37</f>
        <v>0</v>
      </c>
      <c r="E37" s="309"/>
      <c r="F37" s="309"/>
      <c r="G37" s="141">
        <f t="shared" si="1"/>
        <v>0</v>
      </c>
      <c r="H37" s="847" t="s">
        <v>49</v>
      </c>
      <c r="I37" s="142"/>
      <c r="J37" s="137"/>
    </row>
    <row r="38" spans="1:10" s="91" customFormat="1" ht="21" customHeight="1">
      <c r="A38" s="850"/>
      <c r="B38" s="852"/>
      <c r="C38" s="850"/>
      <c r="D38" s="228">
        <f>+'23'!G38</f>
        <v>0</v>
      </c>
      <c r="E38" s="310"/>
      <c r="F38" s="310"/>
      <c r="G38" s="228">
        <f t="shared" si="1"/>
        <v>0</v>
      </c>
      <c r="H38" s="848"/>
      <c r="I38" s="142"/>
      <c r="J38" s="117"/>
    </row>
    <row r="39" spans="1:10" s="91" customFormat="1" ht="21" customHeight="1">
      <c r="A39" s="849">
        <v>6</v>
      </c>
      <c r="B39" s="851" t="s">
        <v>54</v>
      </c>
      <c r="C39" s="849" t="s">
        <v>55</v>
      </c>
      <c r="D39" s="141">
        <f>+'23'!G39</f>
        <v>0</v>
      </c>
      <c r="E39" s="309"/>
      <c r="F39" s="309"/>
      <c r="G39" s="141">
        <f t="shared" si="1"/>
        <v>0</v>
      </c>
      <c r="H39" s="847" t="s">
        <v>49</v>
      </c>
      <c r="I39" s="142"/>
      <c r="J39" s="137"/>
    </row>
    <row r="40" spans="1:10" s="91" customFormat="1" ht="21" customHeight="1">
      <c r="A40" s="850"/>
      <c r="B40" s="852"/>
      <c r="C40" s="850"/>
      <c r="D40" s="228">
        <f>+'23'!G40</f>
        <v>11678189.32</v>
      </c>
      <c r="E40" s="310"/>
      <c r="F40" s="310"/>
      <c r="G40" s="228">
        <f t="shared" si="1"/>
        <v>11678189.32</v>
      </c>
      <c r="H40" s="848"/>
      <c r="I40" s="142">
        <f>+G40-Woori517!E85</f>
        <v>0</v>
      </c>
    </row>
    <row r="41" spans="1:10" s="91" customFormat="1" ht="21" customHeight="1">
      <c r="A41" s="787">
        <v>7</v>
      </c>
      <c r="B41" s="789" t="s">
        <v>103</v>
      </c>
      <c r="C41" s="791" t="s">
        <v>104</v>
      </c>
      <c r="D41" s="141">
        <f>+'23'!G41</f>
        <v>0</v>
      </c>
      <c r="E41" s="309"/>
      <c r="F41" s="309"/>
      <c r="G41" s="141">
        <f>D41+E41-F41</f>
        <v>0</v>
      </c>
      <c r="H41" s="847" t="s">
        <v>49</v>
      </c>
      <c r="J41" s="137"/>
    </row>
    <row r="42" spans="1:10" s="91" customFormat="1" ht="21" customHeight="1">
      <c r="A42" s="788"/>
      <c r="B42" s="790"/>
      <c r="C42" s="792"/>
      <c r="D42" s="228">
        <f>+'23'!G42</f>
        <v>2085.27000000001</v>
      </c>
      <c r="E42" s="310"/>
      <c r="F42" s="228"/>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13254063.959999999</v>
      </c>
      <c r="E44" s="312">
        <f t="shared" si="2"/>
        <v>0</v>
      </c>
      <c r="F44" s="312">
        <f t="shared" si="2"/>
        <v>0</v>
      </c>
      <c r="G44" s="272">
        <f t="shared" si="2"/>
        <v>13254063.959999999</v>
      </c>
      <c r="H44" s="146"/>
    </row>
    <row r="45" spans="1:10" s="91" customFormat="1" ht="21" customHeight="1">
      <c r="A45" s="845" t="s">
        <v>58</v>
      </c>
      <c r="B45" s="798"/>
      <c r="C45" s="846"/>
      <c r="D45" s="145"/>
      <c r="E45" s="315"/>
      <c r="F45" s="315"/>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149097.18340141905</v>
      </c>
    </row>
    <row r="52" spans="1:11" s="91" customFormat="1" ht="19.5" customHeight="1">
      <c r="A52" s="97"/>
      <c r="B52" s="97"/>
      <c r="C52" s="97"/>
      <c r="D52" s="34"/>
      <c r="E52" s="34"/>
      <c r="F52" s="34"/>
      <c r="G52" s="34" t="s">
        <v>30</v>
      </c>
      <c r="H52" s="340">
        <f>H25</f>
        <v>23255</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14509914.694078691</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27"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189"/>
      <c r="C71" s="190"/>
      <c r="D71" s="203"/>
      <c r="E71" s="189"/>
      <c r="F71" s="189"/>
      <c r="G71" s="191"/>
      <c r="H71" s="192"/>
    </row>
    <row r="72" spans="1:9" s="173" customFormat="1" ht="12.75">
      <c r="A72" s="193"/>
      <c r="B72" s="174"/>
      <c r="C72" s="175"/>
      <c r="D72" s="174"/>
      <c r="E72" s="174"/>
      <c r="F72" s="174"/>
      <c r="G72" s="174"/>
      <c r="H72" s="194"/>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382"/>
      <c r="C75" s="179"/>
      <c r="D75" s="179"/>
      <c r="E75" s="180" t="s">
        <v>87</v>
      </c>
      <c r="F75" s="179">
        <f>+SUMIF($E$71:$E$73,$E75,$F$71:$F$73)</f>
        <v>0</v>
      </c>
      <c r="G75" s="181">
        <f>+SUMIF($E$71:$E$73,$E75,$G$71:$G$73)</f>
        <v>0</v>
      </c>
      <c r="H75" s="179"/>
      <c r="I75" s="326">
        <f>G75-E44</f>
        <v>0</v>
      </c>
    </row>
    <row r="76" spans="1:9" s="173" customFormat="1" ht="12.75">
      <c r="A76" s="541" t="s">
        <v>100</v>
      </c>
      <c r="B76" s="602" t="s">
        <v>346</v>
      </c>
      <c r="C76" s="583">
        <v>44524</v>
      </c>
      <c r="D76" s="584" t="s">
        <v>1086</v>
      </c>
      <c r="E76" s="584" t="s">
        <v>78</v>
      </c>
      <c r="F76" s="584"/>
      <c r="G76" s="585">
        <v>1000000</v>
      </c>
      <c r="H76" s="586" t="s">
        <v>354</v>
      </c>
    </row>
    <row r="77" spans="1:9" s="173" customFormat="1" ht="12.75">
      <c r="A77" s="504"/>
      <c r="B77" s="602"/>
      <c r="C77" s="476"/>
      <c r="D77" s="475"/>
      <c r="E77" s="475"/>
      <c r="F77" s="475"/>
      <c r="G77" s="477"/>
      <c r="H77" s="456"/>
    </row>
    <row r="78" spans="1:9" s="173" customFormat="1" ht="12.75">
      <c r="A78" s="504"/>
      <c r="B78" s="602"/>
      <c r="C78" s="476"/>
      <c r="D78" s="475"/>
      <c r="E78" s="475"/>
      <c r="F78" s="475"/>
      <c r="G78" s="477"/>
      <c r="H78" s="456"/>
    </row>
    <row r="79" spans="1:9" s="173" customFormat="1" ht="12.75">
      <c r="A79" s="193"/>
      <c r="B79" s="443"/>
      <c r="C79" s="371"/>
      <c r="D79" s="372"/>
      <c r="E79" s="372"/>
      <c r="F79" s="372"/>
      <c r="G79" s="387"/>
      <c r="H79" s="377"/>
    </row>
    <row r="80" spans="1:9" s="173" customFormat="1" ht="12.75">
      <c r="A80" s="193"/>
      <c r="B80" s="443"/>
      <c r="C80" s="371"/>
      <c r="D80" s="372"/>
      <c r="E80" s="372"/>
      <c r="F80" s="372"/>
      <c r="G80" s="387"/>
      <c r="H80" s="377"/>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1000000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4">
    <mergeCell ref="A41:A42"/>
    <mergeCell ref="B41:B42"/>
    <mergeCell ref="C41:C42"/>
    <mergeCell ref="H41:H42"/>
    <mergeCell ref="C35:C36"/>
    <mergeCell ref="H35:H36"/>
    <mergeCell ref="A39:A40"/>
    <mergeCell ref="C37:C38"/>
    <mergeCell ref="H37:H38"/>
    <mergeCell ref="A37:A38"/>
    <mergeCell ref="B37:B38"/>
    <mergeCell ref="B39:B40"/>
    <mergeCell ref="C39:C40"/>
    <mergeCell ref="H39:H40"/>
    <mergeCell ref="A82:A83"/>
    <mergeCell ref="G64:H64"/>
    <mergeCell ref="G65:H65"/>
    <mergeCell ref="G66:H66"/>
    <mergeCell ref="A43:C43"/>
    <mergeCell ref="G54:H54"/>
    <mergeCell ref="G62:H62"/>
    <mergeCell ref="G63:H63"/>
    <mergeCell ref="A74:A75"/>
    <mergeCell ref="A44:C44"/>
    <mergeCell ref="A45:C45"/>
    <mergeCell ref="G47:H47"/>
    <mergeCell ref="A51:C51"/>
    <mergeCell ref="A29:A30"/>
    <mergeCell ref="B29:B30"/>
    <mergeCell ref="C29:C30"/>
    <mergeCell ref="H29:H30"/>
    <mergeCell ref="A31:A32"/>
    <mergeCell ref="B31:B32"/>
    <mergeCell ref="C31:C32"/>
    <mergeCell ref="H31:H32"/>
    <mergeCell ref="A33:A34"/>
    <mergeCell ref="B33:B34"/>
    <mergeCell ref="C33:C34"/>
    <mergeCell ref="H33:H34"/>
    <mergeCell ref="A35:A36"/>
    <mergeCell ref="B35:B36"/>
    <mergeCell ref="A14:C14"/>
    <mergeCell ref="A2:H2"/>
    <mergeCell ref="D3:E3"/>
    <mergeCell ref="F6:F8"/>
    <mergeCell ref="G6:G8"/>
    <mergeCell ref="H6:H8"/>
    <mergeCell ref="G16:H16"/>
    <mergeCell ref="A24:C24"/>
    <mergeCell ref="A26:C26"/>
    <mergeCell ref="A27:A28"/>
    <mergeCell ref="B27:B28"/>
    <mergeCell ref="C27:C28"/>
    <mergeCell ref="H27:H28"/>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0"/>
  <sheetViews>
    <sheetView topLeftCell="A58" workbookViewId="0">
      <selection activeCell="B76" sqref="B76:H76"/>
    </sheetView>
  </sheetViews>
  <sheetFormatPr defaultColWidth="11.42578125" defaultRowHeight="13.5"/>
  <cols>
    <col min="1" max="1" width="6.7109375" style="92" customWidth="1"/>
    <col min="2" max="2" width="17.42578125" style="92" customWidth="1"/>
    <col min="3" max="3" width="19.7109375" style="92" customWidth="1"/>
    <col min="4" max="7" width="17.42578125" style="92" customWidth="1"/>
    <col min="8" max="8" width="22.7109375" style="92" customWidth="1"/>
    <col min="9" max="9" width="23" style="91" bestFit="1" customWidth="1"/>
    <col min="10" max="10" width="16"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245</v>
      </c>
      <c r="E3" s="854"/>
      <c r="F3" s="83"/>
      <c r="G3" s="84"/>
      <c r="H3" s="85"/>
      <c r="I3" s="80"/>
    </row>
    <row r="4" spans="1:9" s="81" customFormat="1" ht="15" customHeight="1">
      <c r="A4" s="82"/>
      <c r="B4" s="82"/>
      <c r="C4" s="82"/>
      <c r="D4" s="163"/>
      <c r="E4" s="163"/>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'24'!F6:F8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4" t="s">
        <v>6</v>
      </c>
      <c r="B10" s="164" t="s">
        <v>7</v>
      </c>
      <c r="C10" s="164" t="s">
        <v>8</v>
      </c>
      <c r="D10" s="164" t="s">
        <v>9</v>
      </c>
      <c r="E10" s="103" t="s">
        <v>10</v>
      </c>
      <c r="F10" s="103" t="s">
        <v>11</v>
      </c>
      <c r="G10" s="103" t="s">
        <v>12</v>
      </c>
      <c r="H10" s="104" t="s">
        <v>13</v>
      </c>
    </row>
    <row r="11" spans="1:9" ht="26.45" customHeight="1" thickTop="1">
      <c r="A11" s="105">
        <v>1</v>
      </c>
      <c r="B11" s="106" t="s">
        <v>14</v>
      </c>
      <c r="C11" s="106" t="s">
        <v>15</v>
      </c>
      <c r="D11" s="233">
        <f>+'24'!G11</f>
        <v>0</v>
      </c>
      <c r="E11" s="233"/>
      <c r="F11" s="233"/>
      <c r="G11" s="233">
        <f>D11+E11-F11</f>
        <v>0</v>
      </c>
      <c r="H11" s="106"/>
      <c r="I11" s="91">
        <f>G11-Cash!F32</f>
        <v>0</v>
      </c>
    </row>
    <row r="12" spans="1:9" ht="26.45" customHeight="1">
      <c r="A12" s="107">
        <v>2</v>
      </c>
      <c r="B12" s="108" t="s">
        <v>14</v>
      </c>
      <c r="C12" s="108" t="s">
        <v>16</v>
      </c>
      <c r="D12" s="234">
        <f>+'24'!G12</f>
        <v>0</v>
      </c>
      <c r="E12" s="234"/>
      <c r="F12" s="234"/>
      <c r="G12" s="234">
        <f>D12+E12-F12</f>
        <v>0</v>
      </c>
      <c r="H12" s="109"/>
    </row>
    <row r="13" spans="1:9" ht="26.45" customHeight="1">
      <c r="A13" s="107">
        <v>3</v>
      </c>
      <c r="B13" s="108" t="s">
        <v>14</v>
      </c>
      <c r="C13" s="108" t="s">
        <v>17</v>
      </c>
      <c r="D13" s="234">
        <f>+'24'!G13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+'24'!G18</f>
        <v>154171419</v>
      </c>
      <c r="E18" s="215"/>
      <c r="F18" s="210"/>
      <c r="G18" s="236">
        <f t="shared" ref="G18:G23" si="0">D18+E18-F18</f>
        <v>154171419</v>
      </c>
      <c r="H18" s="116"/>
      <c r="I18" s="117">
        <f>+G18-KEB!E18</f>
        <v>0</v>
      </c>
      <c r="J18" s="118"/>
    </row>
    <row r="19" spans="1:11" ht="20.25" customHeight="1">
      <c r="A19" s="275">
        <v>2</v>
      </c>
      <c r="B19" s="305" t="s">
        <v>25</v>
      </c>
      <c r="C19" s="305" t="s">
        <v>26</v>
      </c>
      <c r="D19" s="237">
        <f>+'24'!G19</f>
        <v>3855750213</v>
      </c>
      <c r="E19" s="238"/>
      <c r="F19" s="238"/>
      <c r="G19" s="237">
        <f t="shared" si="0"/>
        <v>3855750213</v>
      </c>
      <c r="H19" s="119"/>
      <c r="I19" s="91">
        <f>+G19-'SHB373'!E28</f>
        <v>0</v>
      </c>
      <c r="J19" s="120"/>
    </row>
    <row r="20" spans="1:11" ht="20.25" customHeight="1">
      <c r="A20" s="275">
        <v>3</v>
      </c>
      <c r="B20" s="274" t="s">
        <v>27</v>
      </c>
      <c r="C20" s="274" t="s">
        <v>28</v>
      </c>
      <c r="D20" s="237">
        <f>+'24'!G20</f>
        <v>19126621</v>
      </c>
      <c r="E20" s="204"/>
      <c r="F20" s="205"/>
      <c r="G20" s="239">
        <f t="shared" si="0"/>
        <v>19126621</v>
      </c>
      <c r="H20" s="121"/>
      <c r="I20" s="117">
        <f>+G20-Vietcombank!D43</f>
        <v>0</v>
      </c>
      <c r="J20" s="122"/>
      <c r="K20" s="123"/>
    </row>
    <row r="21" spans="1:11" ht="20.25" customHeight="1">
      <c r="A21" s="275">
        <v>4</v>
      </c>
      <c r="B21" s="274" t="s">
        <v>103</v>
      </c>
      <c r="C21" s="276" t="s">
        <v>105</v>
      </c>
      <c r="D21" s="237">
        <f>+'24'!G21</f>
        <v>0</v>
      </c>
      <c r="E21" s="204"/>
      <c r="F21" s="205"/>
      <c r="G21" s="239">
        <f t="shared" si="0"/>
        <v>0</v>
      </c>
      <c r="H21" s="121"/>
      <c r="I21" s="117"/>
      <c r="J21" s="122"/>
      <c r="K21" s="123"/>
    </row>
    <row r="22" spans="1:11" ht="20.25" customHeight="1">
      <c r="A22" s="275">
        <v>5</v>
      </c>
      <c r="B22" s="274" t="s">
        <v>119</v>
      </c>
      <c r="C22" s="276" t="s">
        <v>120</v>
      </c>
      <c r="D22" s="237">
        <f>+'24'!G22</f>
        <v>9184300</v>
      </c>
      <c r="E22" s="204"/>
      <c r="F22" s="205">
        <v>2000000</v>
      </c>
      <c r="G22" s="239">
        <f t="shared" si="0"/>
        <v>7184300</v>
      </c>
      <c r="H22" s="274"/>
      <c r="I22" s="117">
        <f>+G22-'PG bank'!D54</f>
        <v>0</v>
      </c>
      <c r="J22" s="122"/>
      <c r="K22" s="123"/>
    </row>
    <row r="23" spans="1:11" ht="20.25" customHeight="1">
      <c r="A23" s="275">
        <v>6</v>
      </c>
      <c r="B23" s="274" t="s">
        <v>54</v>
      </c>
      <c r="C23" s="276" t="s">
        <v>121</v>
      </c>
      <c r="D23" s="237">
        <f>+'24'!G23</f>
        <v>25166576268</v>
      </c>
      <c r="E23" s="204"/>
      <c r="F23" s="205"/>
      <c r="G23" s="239">
        <f t="shared" si="0"/>
        <v>25166576268</v>
      </c>
      <c r="H23" s="274"/>
      <c r="I23" s="117">
        <f>+G23-Woori525!E113</f>
        <v>0</v>
      </c>
      <c r="J23" s="122"/>
      <c r="K23" s="123"/>
    </row>
    <row r="24" spans="1:11" s="91" customFormat="1" ht="20.25" customHeight="1">
      <c r="A24" s="845" t="s">
        <v>29</v>
      </c>
      <c r="B24" s="798"/>
      <c r="C24" s="846"/>
      <c r="D24" s="262">
        <f>SUM(D18:D23)</f>
        <v>29204808821</v>
      </c>
      <c r="E24" s="262">
        <f>SUM(E18:E23)</f>
        <v>0</v>
      </c>
      <c r="F24" s="262">
        <f>SUM(F18:F23)</f>
        <v>2000000</v>
      </c>
      <c r="G24" s="303">
        <f>SUM(G18:G23)</f>
        <v>29202808821</v>
      </c>
      <c r="H24" s="124">
        <f>G24/H25</f>
        <v>1256034.7879999999</v>
      </c>
    </row>
    <row r="25" spans="1:11" s="91" customFormat="1" ht="19.5" customHeight="1">
      <c r="A25" s="97"/>
      <c r="B25" s="97"/>
      <c r="C25" s="97"/>
      <c r="D25" s="34"/>
      <c r="E25" s="34"/>
      <c r="F25" s="34"/>
      <c r="G25" s="34" t="s">
        <v>30</v>
      </c>
      <c r="H25" s="125">
        <v>23250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+'24'!G29</f>
        <v>0</v>
      </c>
      <c r="E29" s="306"/>
      <c r="F29" s="306"/>
      <c r="G29" s="241">
        <f t="shared" ref="G29:G40" si="1">D29+E29-F29</f>
        <v>0</v>
      </c>
      <c r="H29" s="874" t="s">
        <v>44</v>
      </c>
      <c r="I29" s="134"/>
    </row>
    <row r="30" spans="1:11" s="91" customFormat="1" ht="21" customHeight="1">
      <c r="A30" s="850"/>
      <c r="B30" s="852"/>
      <c r="C30" s="850"/>
      <c r="D30" s="242">
        <f>+'24'!G30</f>
        <v>0</v>
      </c>
      <c r="E30" s="307"/>
      <c r="F30" s="307"/>
      <c r="G30" s="228">
        <f t="shared" si="1"/>
        <v>0</v>
      </c>
      <c r="H30" s="848"/>
      <c r="I30" s="140">
        <f>+G30-KEB!E23</f>
        <v>0</v>
      </c>
      <c r="J30" s="137"/>
    </row>
    <row r="31" spans="1:11" s="91" customFormat="1" ht="21" customHeight="1">
      <c r="A31" s="868">
        <v>2</v>
      </c>
      <c r="B31" s="851" t="s">
        <v>23</v>
      </c>
      <c r="C31" s="869" t="s">
        <v>45</v>
      </c>
      <c r="D31" s="133">
        <f>+'24'!G31</f>
        <v>0</v>
      </c>
      <c r="E31" s="306"/>
      <c r="F31" s="306"/>
      <c r="G31" s="141">
        <f t="shared" si="1"/>
        <v>0</v>
      </c>
      <c r="H31" s="875" t="s">
        <v>46</v>
      </c>
      <c r="I31" s="139"/>
    </row>
    <row r="32" spans="1:11" s="91" customFormat="1" ht="21" customHeight="1">
      <c r="A32" s="850"/>
      <c r="B32" s="852"/>
      <c r="C32" s="850"/>
      <c r="D32" s="228">
        <f>+'24'!G32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+'24'!G33</f>
        <v>0</v>
      </c>
      <c r="E33" s="306"/>
      <c r="F33" s="306"/>
      <c r="G33" s="141"/>
      <c r="H33" s="847" t="s">
        <v>49</v>
      </c>
      <c r="I33" s="139"/>
    </row>
    <row r="34" spans="1:10" s="91" customFormat="1" ht="21" customHeight="1">
      <c r="A34" s="850"/>
      <c r="B34" s="852"/>
      <c r="C34" s="850"/>
      <c r="D34" s="244">
        <f>+'24'!G34</f>
        <v>2109.5100000000002</v>
      </c>
      <c r="E34" s="308"/>
      <c r="F34" s="308"/>
      <c r="G34" s="244">
        <f>D34+E34-F34</f>
        <v>2109.5100000000002</v>
      </c>
      <c r="H34" s="848"/>
      <c r="I34" s="139">
        <f>+G34-'SHB398'!E2</f>
        <v>0</v>
      </c>
    </row>
    <row r="35" spans="1:10" s="91" customFormat="1" ht="21" customHeight="1">
      <c r="A35" s="868">
        <v>4</v>
      </c>
      <c r="B35" s="851" t="s">
        <v>50</v>
      </c>
      <c r="C35" s="869" t="s">
        <v>51</v>
      </c>
      <c r="D35" s="133">
        <f>+'24'!G35</f>
        <v>0</v>
      </c>
      <c r="E35" s="306"/>
      <c r="F35" s="306"/>
      <c r="G35" s="141">
        <f t="shared" si="1"/>
        <v>0</v>
      </c>
      <c r="H35" s="870" t="s">
        <v>46</v>
      </c>
      <c r="I35" s="134"/>
    </row>
    <row r="36" spans="1:10" s="91" customFormat="1" ht="21" customHeight="1">
      <c r="A36" s="850"/>
      <c r="B36" s="852"/>
      <c r="C36" s="850"/>
      <c r="D36" s="228">
        <f>+'24'!G36</f>
        <v>1571623.3699999996</v>
      </c>
      <c r="E36" s="307"/>
      <c r="F36" s="313"/>
      <c r="G36" s="243">
        <f t="shared" si="1"/>
        <v>1571623.3699999996</v>
      </c>
      <c r="H36" s="848"/>
      <c r="I36" s="142">
        <f>+G36-'SHB988'!E2</f>
        <v>0</v>
      </c>
    </row>
    <row r="37" spans="1:10" s="91" customFormat="1" ht="21" customHeight="1">
      <c r="A37" s="849">
        <v>5</v>
      </c>
      <c r="B37" s="851" t="s">
        <v>52</v>
      </c>
      <c r="C37" s="849" t="s">
        <v>53</v>
      </c>
      <c r="D37" s="141">
        <f>+'24'!G37</f>
        <v>0</v>
      </c>
      <c r="E37" s="309"/>
      <c r="F37" s="309"/>
      <c r="G37" s="141">
        <f t="shared" si="1"/>
        <v>0</v>
      </c>
      <c r="H37" s="847" t="s">
        <v>49</v>
      </c>
      <c r="I37" s="142"/>
      <c r="J37" s="137"/>
    </row>
    <row r="38" spans="1:10" s="91" customFormat="1" ht="21" customHeight="1">
      <c r="A38" s="850"/>
      <c r="B38" s="852"/>
      <c r="C38" s="850"/>
      <c r="D38" s="228">
        <f>+'24'!G38</f>
        <v>0</v>
      </c>
      <c r="E38" s="310"/>
      <c r="F38" s="310"/>
      <c r="G38" s="228">
        <f t="shared" si="1"/>
        <v>0</v>
      </c>
      <c r="H38" s="848"/>
      <c r="I38" s="142"/>
      <c r="J38" s="117"/>
    </row>
    <row r="39" spans="1:10" s="91" customFormat="1" ht="21" customHeight="1">
      <c r="A39" s="849">
        <v>6</v>
      </c>
      <c r="B39" s="851" t="s">
        <v>54</v>
      </c>
      <c r="C39" s="849" t="s">
        <v>55</v>
      </c>
      <c r="D39" s="141">
        <f>+'24'!G39</f>
        <v>0</v>
      </c>
      <c r="E39" s="309"/>
      <c r="F39" s="309"/>
      <c r="G39" s="141">
        <f t="shared" si="1"/>
        <v>0</v>
      </c>
      <c r="H39" s="847" t="s">
        <v>49</v>
      </c>
      <c r="I39" s="142"/>
      <c r="J39" s="137"/>
    </row>
    <row r="40" spans="1:10" s="91" customFormat="1" ht="21" customHeight="1">
      <c r="A40" s="850"/>
      <c r="B40" s="852"/>
      <c r="C40" s="850"/>
      <c r="D40" s="228">
        <f>+'24'!G40</f>
        <v>11678189.32</v>
      </c>
      <c r="E40" s="310"/>
      <c r="F40" s="310"/>
      <c r="G40" s="228">
        <f t="shared" si="1"/>
        <v>11678189.32</v>
      </c>
      <c r="H40" s="848"/>
      <c r="I40" s="142">
        <f>+G40-Woori517!E85</f>
        <v>0</v>
      </c>
    </row>
    <row r="41" spans="1:10" s="91" customFormat="1" ht="21" customHeight="1">
      <c r="A41" s="787">
        <v>7</v>
      </c>
      <c r="B41" s="789" t="s">
        <v>103</v>
      </c>
      <c r="C41" s="791" t="s">
        <v>104</v>
      </c>
      <c r="D41" s="141">
        <f>+'24'!G41</f>
        <v>0</v>
      </c>
      <c r="E41" s="309"/>
      <c r="F41" s="309"/>
      <c r="G41" s="141">
        <f>D41+E41-F41</f>
        <v>0</v>
      </c>
      <c r="H41" s="847" t="s">
        <v>49</v>
      </c>
      <c r="J41" s="137"/>
    </row>
    <row r="42" spans="1:10" s="91" customFormat="1" ht="21" customHeight="1">
      <c r="A42" s="788"/>
      <c r="B42" s="790"/>
      <c r="C42" s="792"/>
      <c r="D42" s="228">
        <f>+'24'!G42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13254063.959999999</v>
      </c>
      <c r="E44" s="312">
        <f t="shared" si="2"/>
        <v>0</v>
      </c>
      <c r="F44" s="312">
        <f t="shared" si="2"/>
        <v>0</v>
      </c>
      <c r="G44" s="272">
        <f t="shared" si="2"/>
        <v>13254063.959999999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14510098.748</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2" s="91" customFormat="1" ht="21" customHeight="1">
      <c r="A65" s="263">
        <v>5</v>
      </c>
      <c r="B65" s="324">
        <v>43579</v>
      </c>
      <c r="C65" s="323">
        <v>0</v>
      </c>
      <c r="D65" s="322">
        <v>6</v>
      </c>
      <c r="E65" s="324">
        <v>43670</v>
      </c>
      <c r="F65" s="323">
        <v>0</v>
      </c>
      <c r="G65" s="794"/>
      <c r="H65" s="795"/>
    </row>
    <row r="66" spans="1:12" s="91" customFormat="1" ht="21" customHeight="1">
      <c r="A66" s="263">
        <v>7</v>
      </c>
      <c r="B66" s="324">
        <v>43762</v>
      </c>
      <c r="C66" s="323">
        <v>0</v>
      </c>
      <c r="D66" s="322">
        <v>8</v>
      </c>
      <c r="E66" s="324">
        <v>43854</v>
      </c>
      <c r="F66" s="323">
        <v>449573.98</v>
      </c>
      <c r="G66" s="796">
        <f>SUM(C63:C66,F63:F66)</f>
        <v>449573.98</v>
      </c>
      <c r="H66" s="795"/>
    </row>
    <row r="67" spans="1:12" s="91" customFormat="1" ht="21" customHeight="1">
      <c r="A67" s="202"/>
      <c r="B67" s="92"/>
      <c r="C67" s="92"/>
      <c r="D67" s="92"/>
      <c r="E67" s="92"/>
      <c r="F67" s="92"/>
      <c r="G67" s="92"/>
      <c r="H67" s="92"/>
    </row>
    <row r="68" spans="1:12" s="172" customFormat="1" ht="21" customHeight="1">
      <c r="A68" s="171" t="s">
        <v>90</v>
      </c>
      <c r="B68" s="171"/>
      <c r="C68" s="171"/>
      <c r="D68" s="171"/>
      <c r="E68" s="171"/>
      <c r="F68" s="171"/>
      <c r="G68" s="171"/>
      <c r="H68" s="171"/>
    </row>
    <row r="69" spans="1:12" s="173" customFormat="1" thickBot="1"/>
    <row r="70" spans="1:12" s="173" customFormat="1" thickBot="1">
      <c r="A70" s="199" t="s">
        <v>91</v>
      </c>
      <c r="B70" s="200" t="s">
        <v>88</v>
      </c>
      <c r="C70" s="200" t="s">
        <v>92</v>
      </c>
      <c r="D70" s="200" t="s">
        <v>93</v>
      </c>
      <c r="E70" s="200" t="s">
        <v>94</v>
      </c>
      <c r="F70" s="200" t="s">
        <v>95</v>
      </c>
      <c r="G70" s="200" t="s">
        <v>96</v>
      </c>
      <c r="H70" s="201" t="s">
        <v>89</v>
      </c>
    </row>
    <row r="71" spans="1:12" s="173" customFormat="1" ht="12.75">
      <c r="A71" s="188" t="s">
        <v>97</v>
      </c>
      <c r="B71" s="203"/>
      <c r="C71" s="454"/>
      <c r="D71" s="203"/>
      <c r="E71" s="203"/>
      <c r="F71" s="203"/>
      <c r="G71" s="462"/>
      <c r="H71" s="461"/>
    </row>
    <row r="72" spans="1:12" s="173" customFormat="1" ht="15">
      <c r="A72" s="193"/>
      <c r="B72" s="443"/>
      <c r="C72" s="371"/>
      <c r="D72" s="376"/>
      <c r="E72" s="372"/>
      <c r="F72" s="372"/>
      <c r="G72" s="383"/>
      <c r="H72" s="384"/>
      <c r="K72" s="172"/>
      <c r="L72" s="172"/>
    </row>
    <row r="73" spans="1:12" s="173" customFormat="1" thickBot="1">
      <c r="A73" s="195"/>
      <c r="B73" s="196"/>
      <c r="C73" s="197"/>
      <c r="D73" s="196"/>
      <c r="E73" s="196"/>
      <c r="F73" s="196"/>
      <c r="G73" s="196"/>
      <c r="H73" s="198"/>
    </row>
    <row r="74" spans="1:12" s="173" customFormat="1" ht="12.75">
      <c r="A74" s="785" t="s">
        <v>98</v>
      </c>
      <c r="B74" s="176"/>
      <c r="C74" s="176"/>
      <c r="D74" s="176"/>
      <c r="E74" s="177" t="s">
        <v>78</v>
      </c>
      <c r="F74" s="176">
        <f>+SUMIF($E$71:$E$73,$E74,$F$71:$F$73)</f>
        <v>0</v>
      </c>
      <c r="G74" s="178">
        <f>+SUMIF($E$71:$E$73,$E74,$G$71:$G$73)</f>
        <v>0</v>
      </c>
      <c r="H74" s="176"/>
      <c r="I74" s="325">
        <f>G74-E24</f>
        <v>0</v>
      </c>
    </row>
    <row r="75" spans="1:12" s="173" customFormat="1" ht="15.75" customHeight="1" thickBot="1">
      <c r="A75" s="786"/>
      <c r="B75" s="382"/>
      <c r="C75" s="179"/>
      <c r="D75" s="179"/>
      <c r="E75" s="180" t="s">
        <v>87</v>
      </c>
      <c r="F75" s="179">
        <f>+SUMIF($E$71:$E$73,$E75,$F$71:$F$73)</f>
        <v>0</v>
      </c>
      <c r="G75" s="356">
        <f>+SUMIF($E$71:$E$73,$E75,$G$71:$G$73)</f>
        <v>0</v>
      </c>
      <c r="H75" s="179"/>
      <c r="I75" s="326">
        <f>G75-E44</f>
        <v>0</v>
      </c>
    </row>
    <row r="76" spans="1:12" s="173" customFormat="1">
      <c r="A76" s="188" t="s">
        <v>100</v>
      </c>
      <c r="B76" s="203" t="s">
        <v>346</v>
      </c>
      <c r="C76" s="454">
        <v>44525</v>
      </c>
      <c r="D76" s="469" t="s">
        <v>1086</v>
      </c>
      <c r="E76" s="469" t="s">
        <v>78</v>
      </c>
      <c r="F76" s="469"/>
      <c r="G76" s="587">
        <v>2000000</v>
      </c>
      <c r="H76" s="461" t="s">
        <v>354</v>
      </c>
    </row>
    <row r="77" spans="1:12" s="173" customFormat="1" ht="12.75">
      <c r="A77" s="193"/>
      <c r="B77" s="478"/>
      <c r="C77" s="476"/>
      <c r="D77" s="475"/>
      <c r="E77" s="475"/>
      <c r="F77" s="475"/>
      <c r="G77" s="477"/>
      <c r="H77" s="456"/>
    </row>
    <row r="78" spans="1:12" s="173" customFormat="1">
      <c r="A78" s="193"/>
      <c r="B78" s="510"/>
      <c r="C78" s="471"/>
      <c r="D78" s="464"/>
      <c r="E78" s="464"/>
      <c r="F78" s="464"/>
      <c r="G78" s="511"/>
      <c r="H78" s="512"/>
    </row>
    <row r="79" spans="1:12" s="173" customFormat="1">
      <c r="A79" s="193"/>
      <c r="B79" s="475"/>
      <c r="C79" s="480"/>
      <c r="D79" s="470"/>
      <c r="E79" s="350"/>
      <c r="F79" s="350"/>
      <c r="G79" s="481"/>
      <c r="H79" s="482"/>
    </row>
    <row r="80" spans="1:12" s="173" customFormat="1" ht="12.75">
      <c r="A80" s="193"/>
      <c r="B80" s="443"/>
      <c r="C80" s="388"/>
      <c r="D80" s="372"/>
      <c r="E80" s="372"/>
      <c r="F80" s="372"/>
      <c r="G80" s="375"/>
      <c r="H80" s="377"/>
    </row>
    <row r="81" spans="1:10" s="173" customFormat="1" ht="15">
      <c r="A81" s="193"/>
      <c r="B81" s="443"/>
      <c r="C81" s="388"/>
      <c r="D81" s="372"/>
      <c r="E81" s="372"/>
      <c r="F81" s="372"/>
      <c r="G81" s="383"/>
      <c r="H81" s="377"/>
    </row>
    <row r="82" spans="1:10" s="173" customFormat="1" ht="12.75">
      <c r="A82" s="193"/>
      <c r="B82" s="443"/>
      <c r="C82" s="388"/>
      <c r="D82" s="372"/>
      <c r="E82" s="372"/>
      <c r="F82" s="372"/>
      <c r="G82" s="386"/>
      <c r="H82" s="377"/>
    </row>
    <row r="83" spans="1:10" s="173" customFormat="1" thickBot="1">
      <c r="A83" s="193"/>
      <c r="B83" s="174"/>
      <c r="C83" s="174"/>
      <c r="D83" s="174"/>
      <c r="E83" s="174"/>
      <c r="F83" s="174"/>
      <c r="G83" s="174"/>
      <c r="H83" s="194"/>
    </row>
    <row r="84" spans="1:10" s="173" customFormat="1" ht="12.75">
      <c r="A84" s="785" t="s">
        <v>99</v>
      </c>
      <c r="B84" s="182"/>
      <c r="C84" s="182"/>
      <c r="D84" s="182"/>
      <c r="E84" s="177" t="s">
        <v>78</v>
      </c>
      <c r="F84" s="183">
        <f>+SUMIF($E$76:$E$83,$E84,$F$76:$F$83)</f>
        <v>0</v>
      </c>
      <c r="G84" s="183">
        <f>+SUMIF($E$76:$E$83,$E84,$G$76:$G$83)</f>
        <v>2000000</v>
      </c>
      <c r="H84" s="184"/>
      <c r="I84" s="325">
        <f>G84-F24</f>
        <v>0</v>
      </c>
    </row>
    <row r="85" spans="1:10" s="173" customFormat="1" ht="15.75" customHeight="1" thickBot="1">
      <c r="A85" s="786"/>
      <c r="B85" s="185"/>
      <c r="C85" s="185"/>
      <c r="D85" s="185"/>
      <c r="E85" s="180" t="s">
        <v>87</v>
      </c>
      <c r="F85" s="186">
        <f>+SUMIF($E$76:$E$83,$E85,$F$76:$F$83)</f>
        <v>0</v>
      </c>
      <c r="G85" s="186">
        <f>+SUMIF($E$76:$E$83,$E85,$G$76:$G$83)</f>
        <v>0</v>
      </c>
      <c r="H85" s="187"/>
      <c r="I85" s="326">
        <f>G85-F44</f>
        <v>0</v>
      </c>
    </row>
    <row r="86" spans="1:10" s="173" customFormat="1" ht="12.75"/>
    <row r="87" spans="1:10" s="173" customFormat="1" ht="12.75"/>
    <row r="88" spans="1:10" s="173" customFormat="1" ht="12.75"/>
    <row r="89" spans="1:10" s="173" customFormat="1" ht="12.75"/>
    <row r="90" spans="1:10" s="173" customFormat="1" ht="12.75"/>
    <row r="91" spans="1:10" s="173" customFormat="1" ht="12.75"/>
    <row r="92" spans="1:10" s="173" customFormat="1" ht="12.75"/>
    <row r="93" spans="1:10" s="173" customFormat="1" ht="12.75">
      <c r="D93" s="363"/>
      <c r="E93" s="363"/>
      <c r="F93" s="363"/>
      <c r="G93" s="363"/>
      <c r="H93" s="363"/>
      <c r="I93" s="363"/>
      <c r="J93" s="326"/>
    </row>
    <row r="94" spans="1:10" s="173" customFormat="1" ht="12.75">
      <c r="D94" s="363"/>
      <c r="E94" s="363"/>
      <c r="F94" s="363"/>
      <c r="G94" s="363"/>
      <c r="H94" s="363"/>
      <c r="I94" s="363"/>
      <c r="J94" s="326"/>
    </row>
    <row r="95" spans="1:10" s="173" customFormat="1" ht="12.75">
      <c r="D95" s="363"/>
      <c r="E95" s="363"/>
      <c r="F95" s="363"/>
      <c r="G95" s="363"/>
      <c r="H95" s="363"/>
      <c r="I95" s="363"/>
      <c r="J95" s="326"/>
    </row>
    <row r="96" spans="1:10" s="173" customFormat="1" ht="12.75">
      <c r="D96" s="363"/>
      <c r="E96" s="363"/>
      <c r="F96" s="363"/>
      <c r="G96" s="363"/>
      <c r="H96" s="363"/>
      <c r="I96" s="363"/>
      <c r="J96" s="326"/>
    </row>
    <row r="97" spans="9:9" s="173" customFormat="1" ht="12.75"/>
    <row r="98" spans="9:9" s="173" customFormat="1" ht="12.75"/>
    <row r="99" spans="9:9" s="173" customFormat="1" ht="12.75"/>
    <row r="100" spans="9:9" s="173" customFormat="1" ht="12.75"/>
    <row r="101" spans="9:9" s="173" customFormat="1" ht="12.75">
      <c r="I101" s="348">
        <v>852307</v>
      </c>
    </row>
    <row r="102" spans="9:9" s="173" customFormat="1" ht="12.75">
      <c r="I102" s="348">
        <v>1800271.4</v>
      </c>
    </row>
    <row r="103" spans="9:9" s="173" customFormat="1" ht="12.75">
      <c r="I103" s="348">
        <f>SUM(I101:I102)</f>
        <v>2652578.4</v>
      </c>
    </row>
    <row r="104" spans="9:9" s="173" customFormat="1" ht="12.75"/>
    <row r="105" spans="9:9" s="173" customFormat="1" ht="12.75"/>
    <row r="106" spans="9:9" s="173" customFormat="1" ht="12.75"/>
    <row r="107" spans="9:9" s="173" customFormat="1" ht="12.75"/>
    <row r="108" spans="9:9" s="173" customFormat="1" ht="12.75"/>
    <row r="109" spans="9:9" s="173" customFormat="1" ht="12.75"/>
    <row r="110" spans="9:9" s="173" customFormat="1" ht="12.75"/>
    <row r="111" spans="9:9" s="173" customFormat="1" ht="12.75"/>
    <row r="112" spans="9:9"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sheetData>
  <mergeCells count="54">
    <mergeCell ref="A51:C51"/>
    <mergeCell ref="A39:A40"/>
    <mergeCell ref="B39:B40"/>
    <mergeCell ref="C39:C40"/>
    <mergeCell ref="H39:H40"/>
    <mergeCell ref="A41:A42"/>
    <mergeCell ref="B41:B42"/>
    <mergeCell ref="C41:C42"/>
    <mergeCell ref="H41:H42"/>
    <mergeCell ref="A35:A36"/>
    <mergeCell ref="B35:B36"/>
    <mergeCell ref="C35:C36"/>
    <mergeCell ref="H35:H36"/>
    <mergeCell ref="A84:A85"/>
    <mergeCell ref="G64:H64"/>
    <mergeCell ref="G65:H65"/>
    <mergeCell ref="G66:H66"/>
    <mergeCell ref="A43:C43"/>
    <mergeCell ref="G54:H54"/>
    <mergeCell ref="G62:H62"/>
    <mergeCell ref="G63:H63"/>
    <mergeCell ref="A74:A75"/>
    <mergeCell ref="A44:C44"/>
    <mergeCell ref="A45:C45"/>
    <mergeCell ref="G47:H47"/>
    <mergeCell ref="A37:A38"/>
    <mergeCell ref="B37:B38"/>
    <mergeCell ref="C37:C38"/>
    <mergeCell ref="H37:H38"/>
    <mergeCell ref="A29:A30"/>
    <mergeCell ref="B29:B30"/>
    <mergeCell ref="C29:C30"/>
    <mergeCell ref="H29:H30"/>
    <mergeCell ref="A31:A32"/>
    <mergeCell ref="B31:B32"/>
    <mergeCell ref="C31:C32"/>
    <mergeCell ref="H31:H32"/>
    <mergeCell ref="A33:A34"/>
    <mergeCell ref="B33:B34"/>
    <mergeCell ref="C33:C34"/>
    <mergeCell ref="H33:H34"/>
    <mergeCell ref="G16:H16"/>
    <mergeCell ref="A24:C24"/>
    <mergeCell ref="A26:C26"/>
    <mergeCell ref="A27:A28"/>
    <mergeCell ref="B27:B28"/>
    <mergeCell ref="C27:C28"/>
    <mergeCell ref="H27:H28"/>
    <mergeCell ref="A14:C14"/>
    <mergeCell ref="A2:H2"/>
    <mergeCell ref="D3:E3"/>
    <mergeCell ref="F6:F8"/>
    <mergeCell ref="G6:G8"/>
    <mergeCell ref="H6:H8"/>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51" workbookViewId="0">
      <selection activeCell="B76" sqref="B76:H76"/>
    </sheetView>
  </sheetViews>
  <sheetFormatPr defaultColWidth="11.42578125" defaultRowHeight="13.5"/>
  <cols>
    <col min="1" max="1" width="9.5703125" style="92" customWidth="1"/>
    <col min="2" max="2" width="17.42578125" style="92" customWidth="1"/>
    <col min="3" max="3" width="19.7109375" style="92" customWidth="1"/>
    <col min="4" max="7" width="17.42578125" style="92" customWidth="1"/>
    <col min="8" max="8" width="19"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246</v>
      </c>
      <c r="E3" s="854"/>
      <c r="F3" s="83"/>
      <c r="G3" s="84"/>
      <c r="H3" s="85"/>
      <c r="I3" s="80"/>
    </row>
    <row r="4" spans="1:9" s="81" customFormat="1" ht="15" customHeight="1">
      <c r="A4" s="82"/>
      <c r="B4" s="82"/>
      <c r="C4" s="82"/>
      <c r="D4" s="165"/>
      <c r="E4" s="165"/>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'25'!F6:F8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6" t="s">
        <v>6</v>
      </c>
      <c r="B10" s="166" t="s">
        <v>7</v>
      </c>
      <c r="C10" s="166" t="s">
        <v>8</v>
      </c>
      <c r="D10" s="166" t="s">
        <v>9</v>
      </c>
      <c r="E10" s="103" t="s">
        <v>10</v>
      </c>
      <c r="F10" s="103" t="s">
        <v>11</v>
      </c>
      <c r="G10" s="103" t="s">
        <v>12</v>
      </c>
      <c r="H10" s="104" t="s">
        <v>13</v>
      </c>
    </row>
    <row r="11" spans="1:9" ht="26.45" customHeight="1" thickTop="1">
      <c r="A11" s="105">
        <v>1</v>
      </c>
      <c r="B11" s="106" t="s">
        <v>14</v>
      </c>
      <c r="C11" s="106" t="s">
        <v>15</v>
      </c>
      <c r="D11" s="233">
        <f>+'25'!G11</f>
        <v>0</v>
      </c>
      <c r="E11" s="233"/>
      <c r="F11" s="233"/>
      <c r="G11" s="233">
        <f>D11+E11-F11</f>
        <v>0</v>
      </c>
      <c r="H11" s="106"/>
      <c r="I11" s="91">
        <f>G11-Cash!F32</f>
        <v>0</v>
      </c>
    </row>
    <row r="12" spans="1:9" ht="26.45" customHeight="1">
      <c r="A12" s="107">
        <v>2</v>
      </c>
      <c r="B12" s="108" t="s">
        <v>14</v>
      </c>
      <c r="C12" s="108" t="s">
        <v>16</v>
      </c>
      <c r="D12" s="234">
        <f>+'25'!G12</f>
        <v>0</v>
      </c>
      <c r="E12" s="234"/>
      <c r="F12" s="234"/>
      <c r="G12" s="234">
        <f>D12+E12-F12</f>
        <v>0</v>
      </c>
      <c r="H12" s="109"/>
    </row>
    <row r="13" spans="1:9" ht="26.45" customHeight="1">
      <c r="A13" s="107">
        <v>3</v>
      </c>
      <c r="B13" s="108" t="s">
        <v>14</v>
      </c>
      <c r="C13" s="108" t="s">
        <v>17</v>
      </c>
      <c r="D13" s="234">
        <f>+'25'!G13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+'25'!G18</f>
        <v>154171419</v>
      </c>
      <c r="E18" s="215"/>
      <c r="F18" s="210"/>
      <c r="G18" s="236">
        <f t="shared" ref="G18:G23" si="0">D18+E18-F18</f>
        <v>154171419</v>
      </c>
      <c r="H18" s="116"/>
      <c r="I18" s="117">
        <f>+G18-KEB!E18</f>
        <v>0</v>
      </c>
      <c r="J18" s="118"/>
    </row>
    <row r="19" spans="1:11" ht="20.25" customHeight="1">
      <c r="A19" s="275">
        <v>2</v>
      </c>
      <c r="B19" s="305" t="s">
        <v>25</v>
      </c>
      <c r="C19" s="305" t="s">
        <v>26</v>
      </c>
      <c r="D19" s="237">
        <f>+'25'!G19</f>
        <v>3855750213</v>
      </c>
      <c r="E19" s="238"/>
      <c r="F19" s="238"/>
      <c r="G19" s="237">
        <f t="shared" si="0"/>
        <v>3855750213</v>
      </c>
      <c r="H19" s="119"/>
      <c r="I19" s="91">
        <f>+G19-'SHB373'!E28</f>
        <v>0</v>
      </c>
      <c r="J19" s="120"/>
    </row>
    <row r="20" spans="1:11" ht="20.25" customHeight="1">
      <c r="A20" s="275">
        <v>3</v>
      </c>
      <c r="B20" s="274" t="s">
        <v>27</v>
      </c>
      <c r="C20" s="274" t="s">
        <v>28</v>
      </c>
      <c r="D20" s="237">
        <f>+'25'!G20</f>
        <v>19126621</v>
      </c>
      <c r="E20" s="204">
        <v>3249</v>
      </c>
      <c r="F20" s="205">
        <v>22000</v>
      </c>
      <c r="G20" s="239">
        <f t="shared" si="0"/>
        <v>19107870</v>
      </c>
      <c r="H20" s="121"/>
      <c r="I20" s="117">
        <f>+G20-Vietcombank!D10</f>
        <v>0</v>
      </c>
      <c r="J20" s="122"/>
      <c r="K20" s="123"/>
    </row>
    <row r="21" spans="1:11" ht="20.25" customHeight="1">
      <c r="A21" s="275">
        <v>4</v>
      </c>
      <c r="B21" s="274" t="s">
        <v>103</v>
      </c>
      <c r="C21" s="276" t="s">
        <v>105</v>
      </c>
      <c r="D21" s="237">
        <f>+'25'!G21</f>
        <v>0</v>
      </c>
      <c r="E21" s="204"/>
      <c r="F21" s="205"/>
      <c r="G21" s="239">
        <f t="shared" si="0"/>
        <v>0</v>
      </c>
      <c r="H21" s="121"/>
      <c r="I21" s="117"/>
      <c r="J21" s="122"/>
      <c r="K21" s="123"/>
    </row>
    <row r="22" spans="1:11" ht="20.25" customHeight="1">
      <c r="A22" s="275">
        <v>5</v>
      </c>
      <c r="B22" s="274" t="s">
        <v>119</v>
      </c>
      <c r="C22" s="276" t="s">
        <v>120</v>
      </c>
      <c r="D22" s="237">
        <f>+'25'!G22</f>
        <v>7184300</v>
      </c>
      <c r="E22" s="204"/>
      <c r="F22" s="205">
        <v>1000000</v>
      </c>
      <c r="G22" s="239">
        <f t="shared" si="0"/>
        <v>6184300</v>
      </c>
      <c r="H22" s="274"/>
      <c r="I22" s="117">
        <f>+G22-'PG bank'!D56</f>
        <v>0</v>
      </c>
      <c r="J22" s="122"/>
      <c r="K22" s="123"/>
    </row>
    <row r="23" spans="1:11" ht="20.25" customHeight="1">
      <c r="A23" s="275">
        <v>6</v>
      </c>
      <c r="B23" s="274" t="s">
        <v>54</v>
      </c>
      <c r="C23" s="276" t="s">
        <v>121</v>
      </c>
      <c r="D23" s="237">
        <f>+'25'!G23</f>
        <v>25166576268</v>
      </c>
      <c r="E23" s="204"/>
      <c r="F23" s="205">
        <v>926284281</v>
      </c>
      <c r="G23" s="239">
        <f t="shared" si="0"/>
        <v>24240291987</v>
      </c>
      <c r="H23" s="274"/>
      <c r="I23" s="117">
        <f>+G23-Woori525!E111</f>
        <v>0</v>
      </c>
      <c r="J23" s="122"/>
      <c r="K23" s="123"/>
    </row>
    <row r="24" spans="1:11" s="91" customFormat="1" ht="20.25" customHeight="1">
      <c r="A24" s="845" t="s">
        <v>29</v>
      </c>
      <c r="B24" s="798"/>
      <c r="C24" s="846"/>
      <c r="D24" s="262">
        <f>SUM(D18:D23)</f>
        <v>29202808821</v>
      </c>
      <c r="E24" s="262">
        <f>SUM(E18:E23)</f>
        <v>3249</v>
      </c>
      <c r="F24" s="262">
        <f>SUM(F18:F23)</f>
        <v>927306281</v>
      </c>
      <c r="G24" s="303">
        <f>SUM(G18:G23)</f>
        <v>28275505789</v>
      </c>
      <c r="H24" s="124">
        <f>G24/H25</f>
        <v>1216150.7866236558</v>
      </c>
    </row>
    <row r="25" spans="1:11" s="91" customFormat="1" ht="19.5" customHeight="1">
      <c r="A25" s="97"/>
      <c r="B25" s="97"/>
      <c r="C25" s="97"/>
      <c r="D25" s="34"/>
      <c r="E25" s="34"/>
      <c r="F25" s="34"/>
      <c r="G25" s="34" t="s">
        <v>30</v>
      </c>
      <c r="H25" s="125">
        <f>'25'!H25</f>
        <v>23250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+'25'!G29</f>
        <v>0</v>
      </c>
      <c r="E29" s="306"/>
      <c r="F29" s="306"/>
      <c r="G29" s="241">
        <f t="shared" ref="G29:G40" si="1">D29+E29-F29</f>
        <v>0</v>
      </c>
      <c r="H29" s="874" t="s">
        <v>44</v>
      </c>
      <c r="I29" s="134"/>
    </row>
    <row r="30" spans="1:11" s="91" customFormat="1" ht="21" customHeight="1">
      <c r="A30" s="850"/>
      <c r="B30" s="852"/>
      <c r="C30" s="850"/>
      <c r="D30" s="242">
        <f>+'25'!G30</f>
        <v>0</v>
      </c>
      <c r="E30" s="307"/>
      <c r="F30" s="307"/>
      <c r="G30" s="228">
        <f t="shared" si="1"/>
        <v>0</v>
      </c>
      <c r="H30" s="848"/>
      <c r="I30" s="140">
        <f>+G30-KEB!E23</f>
        <v>0</v>
      </c>
      <c r="J30" s="137"/>
    </row>
    <row r="31" spans="1:11" s="91" customFormat="1" ht="21" customHeight="1">
      <c r="A31" s="868">
        <v>2</v>
      </c>
      <c r="B31" s="851" t="s">
        <v>23</v>
      </c>
      <c r="C31" s="869" t="s">
        <v>45</v>
      </c>
      <c r="D31" s="133">
        <f>+'25'!G31</f>
        <v>0</v>
      </c>
      <c r="E31" s="306"/>
      <c r="F31" s="306"/>
      <c r="G31" s="141">
        <f t="shared" si="1"/>
        <v>0</v>
      </c>
      <c r="H31" s="875" t="s">
        <v>46</v>
      </c>
      <c r="I31" s="139"/>
    </row>
    <row r="32" spans="1:11" s="91" customFormat="1" ht="21" customHeight="1">
      <c r="A32" s="850"/>
      <c r="B32" s="852"/>
      <c r="C32" s="850"/>
      <c r="D32" s="228">
        <f>+'25'!G32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+'25'!G33</f>
        <v>0</v>
      </c>
      <c r="E33" s="306"/>
      <c r="F33" s="306"/>
      <c r="G33" s="141"/>
      <c r="H33" s="847" t="s">
        <v>49</v>
      </c>
      <c r="I33" s="139"/>
    </row>
    <row r="34" spans="1:10" s="91" customFormat="1" ht="21" customHeight="1">
      <c r="A34" s="850"/>
      <c r="B34" s="852"/>
      <c r="C34" s="850"/>
      <c r="D34" s="244">
        <f>+'25'!G34</f>
        <v>2109.5100000000002</v>
      </c>
      <c r="E34" s="308"/>
      <c r="F34" s="308"/>
      <c r="G34" s="244">
        <f>D34+E34-F34</f>
        <v>2109.5100000000002</v>
      </c>
      <c r="H34" s="848"/>
      <c r="I34" s="139">
        <f>+G34-'SHB398'!E2</f>
        <v>0</v>
      </c>
    </row>
    <row r="35" spans="1:10" s="91" customFormat="1" ht="21" customHeight="1">
      <c r="A35" s="868">
        <v>4</v>
      </c>
      <c r="B35" s="851" t="s">
        <v>50</v>
      </c>
      <c r="C35" s="869" t="s">
        <v>51</v>
      </c>
      <c r="D35" s="133">
        <f>+'25'!G35</f>
        <v>0</v>
      </c>
      <c r="E35" s="306"/>
      <c r="F35" s="306"/>
      <c r="G35" s="141">
        <f t="shared" si="1"/>
        <v>0</v>
      </c>
      <c r="H35" s="870" t="s">
        <v>46</v>
      </c>
      <c r="I35" s="134"/>
    </row>
    <row r="36" spans="1:10" s="91" customFormat="1" ht="21" customHeight="1">
      <c r="A36" s="850"/>
      <c r="B36" s="852"/>
      <c r="C36" s="850"/>
      <c r="D36" s="228">
        <f>+'25'!G36</f>
        <v>1571623.3699999996</v>
      </c>
      <c r="E36" s="307"/>
      <c r="F36" s="313"/>
      <c r="G36" s="243">
        <f t="shared" si="1"/>
        <v>1571623.3699999996</v>
      </c>
      <c r="H36" s="848"/>
      <c r="I36" s="142">
        <f>+G36-'SHB988'!E2</f>
        <v>0</v>
      </c>
    </row>
    <row r="37" spans="1:10" s="91" customFormat="1" ht="21" customHeight="1">
      <c r="A37" s="849">
        <v>5</v>
      </c>
      <c r="B37" s="851" t="s">
        <v>52</v>
      </c>
      <c r="C37" s="849" t="s">
        <v>53</v>
      </c>
      <c r="D37" s="141">
        <f>+'25'!G37</f>
        <v>0</v>
      </c>
      <c r="E37" s="309"/>
      <c r="F37" s="309"/>
      <c r="G37" s="141">
        <f t="shared" si="1"/>
        <v>0</v>
      </c>
      <c r="H37" s="847" t="s">
        <v>49</v>
      </c>
      <c r="I37" s="142"/>
      <c r="J37" s="137"/>
    </row>
    <row r="38" spans="1:10" s="91" customFormat="1" ht="21" customHeight="1">
      <c r="A38" s="850"/>
      <c r="B38" s="852"/>
      <c r="C38" s="850"/>
      <c r="D38" s="228">
        <f>+'25'!G38</f>
        <v>0</v>
      </c>
      <c r="E38" s="310"/>
      <c r="F38" s="310"/>
      <c r="G38" s="228">
        <f t="shared" si="1"/>
        <v>0</v>
      </c>
      <c r="H38" s="848"/>
      <c r="I38" s="142"/>
      <c r="J38" s="117"/>
    </row>
    <row r="39" spans="1:10" s="91" customFormat="1" ht="21" customHeight="1">
      <c r="A39" s="849">
        <v>6</v>
      </c>
      <c r="B39" s="851" t="s">
        <v>54</v>
      </c>
      <c r="C39" s="849" t="s">
        <v>55</v>
      </c>
      <c r="D39" s="141">
        <f>+'25'!G39</f>
        <v>0</v>
      </c>
      <c r="E39" s="309"/>
      <c r="F39" s="309"/>
      <c r="G39" s="141">
        <f t="shared" si="1"/>
        <v>0</v>
      </c>
      <c r="H39" s="847" t="s">
        <v>49</v>
      </c>
      <c r="I39" s="142"/>
      <c r="J39" s="137"/>
    </row>
    <row r="40" spans="1:10" s="91" customFormat="1" ht="21" customHeight="1">
      <c r="A40" s="850"/>
      <c r="B40" s="852"/>
      <c r="C40" s="850"/>
      <c r="D40" s="228">
        <f>+'25'!G40</f>
        <v>11678189.32</v>
      </c>
      <c r="E40" s="310"/>
      <c r="F40" s="310"/>
      <c r="G40" s="228">
        <f t="shared" si="1"/>
        <v>11678189.32</v>
      </c>
      <c r="H40" s="848"/>
      <c r="I40" s="142">
        <f>+G40-Woori517!E85</f>
        <v>0</v>
      </c>
    </row>
    <row r="41" spans="1:10" s="91" customFormat="1" ht="21" customHeight="1">
      <c r="A41" s="787">
        <v>7</v>
      </c>
      <c r="B41" s="789" t="s">
        <v>103</v>
      </c>
      <c r="C41" s="791" t="s">
        <v>104</v>
      </c>
      <c r="D41" s="141">
        <f>+'25'!G41</f>
        <v>0</v>
      </c>
      <c r="E41" s="309"/>
      <c r="F41" s="309"/>
      <c r="G41" s="141">
        <f>D41+E41-F41</f>
        <v>0</v>
      </c>
      <c r="H41" s="847" t="s">
        <v>49</v>
      </c>
      <c r="J41" s="137"/>
    </row>
    <row r="42" spans="1:10" s="91" customFormat="1" ht="21" customHeight="1">
      <c r="A42" s="788"/>
      <c r="B42" s="790"/>
      <c r="C42" s="792"/>
      <c r="D42" s="228">
        <f>+'25'!G42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13254063.959999999</v>
      </c>
      <c r="E44" s="312">
        <f t="shared" si="2"/>
        <v>0</v>
      </c>
      <c r="F44" s="312">
        <f t="shared" si="2"/>
        <v>0</v>
      </c>
      <c r="G44" s="272">
        <f t="shared" si="2"/>
        <v>13254063.959999999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14470214.746623654</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525" t="s">
        <v>1109</v>
      </c>
      <c r="C71" s="526">
        <v>44526</v>
      </c>
      <c r="D71" s="469" t="s">
        <v>994</v>
      </c>
      <c r="E71" s="203" t="s">
        <v>78</v>
      </c>
      <c r="F71" s="203"/>
      <c r="G71" s="527">
        <v>3249</v>
      </c>
      <c r="H71" s="461" t="s">
        <v>1110</v>
      </c>
    </row>
    <row r="72" spans="1:9" s="173" customFormat="1" ht="12.75">
      <c r="A72" s="193"/>
      <c r="B72" s="350"/>
      <c r="C72" s="349"/>
      <c r="D72" s="350"/>
      <c r="E72" s="350"/>
      <c r="F72" s="350"/>
      <c r="G72" s="350"/>
      <c r="H72" s="456"/>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3249</v>
      </c>
      <c r="H74" s="176"/>
      <c r="I74" s="325">
        <f>G74-E24</f>
        <v>0</v>
      </c>
    </row>
    <row r="75" spans="1:9" s="173" customFormat="1" ht="15.75" customHeight="1" thickBot="1">
      <c r="A75" s="786"/>
      <c r="B75" s="382"/>
      <c r="C75" s="179"/>
      <c r="D75" s="179"/>
      <c r="E75" s="180" t="s">
        <v>87</v>
      </c>
      <c r="F75" s="179">
        <f>+SUMIF($E$71:$E$73,$E75,$F$71:$F$73)</f>
        <v>0</v>
      </c>
      <c r="G75" s="181">
        <f>+SUMIF($E$71:$E$73,$E75,$G$71:$G$73)</f>
        <v>0</v>
      </c>
      <c r="H75" s="179"/>
      <c r="I75" s="326">
        <f>G75-E44</f>
        <v>0</v>
      </c>
    </row>
    <row r="76" spans="1:9" s="173" customFormat="1" ht="12.75">
      <c r="A76" s="188" t="s">
        <v>100</v>
      </c>
      <c r="B76" s="478" t="s">
        <v>346</v>
      </c>
      <c r="C76" s="526">
        <v>44526</v>
      </c>
      <c r="D76" s="203" t="s">
        <v>1111</v>
      </c>
      <c r="E76" s="203" t="s">
        <v>78</v>
      </c>
      <c r="F76" s="203"/>
      <c r="G76" s="455">
        <v>1000000</v>
      </c>
      <c r="H76" s="461" t="s">
        <v>354</v>
      </c>
    </row>
    <row r="77" spans="1:9" s="173" customFormat="1" ht="12.75">
      <c r="A77" s="342"/>
      <c r="B77" s="478" t="s">
        <v>1109</v>
      </c>
      <c r="C77" s="685">
        <v>44526</v>
      </c>
      <c r="D77" s="464" t="s">
        <v>1112</v>
      </c>
      <c r="E77" s="464" t="s">
        <v>78</v>
      </c>
      <c r="F77" s="464"/>
      <c r="G77" s="407">
        <v>22000</v>
      </c>
      <c r="H77" s="466" t="s">
        <v>1113</v>
      </c>
    </row>
    <row r="78" spans="1:9" s="173" customFormat="1" ht="12.75">
      <c r="A78" s="193"/>
      <c r="B78" s="883" t="s">
        <v>344</v>
      </c>
      <c r="C78" s="685">
        <v>44526</v>
      </c>
      <c r="D78" s="350" t="s">
        <v>1114</v>
      </c>
      <c r="E78" s="464" t="s">
        <v>78</v>
      </c>
      <c r="F78" s="350"/>
      <c r="G78" s="457">
        <v>926200081</v>
      </c>
      <c r="H78" s="456" t="s">
        <v>498</v>
      </c>
    </row>
    <row r="79" spans="1:9" s="173" customFormat="1" ht="12.75">
      <c r="A79" s="193"/>
      <c r="B79" s="880"/>
      <c r="C79" s="685">
        <v>44526</v>
      </c>
      <c r="D79" s="350" t="s">
        <v>377</v>
      </c>
      <c r="E79" s="464" t="s">
        <v>78</v>
      </c>
      <c r="F79" s="350"/>
      <c r="G79" s="457">
        <v>84200</v>
      </c>
      <c r="H79" s="456" t="s">
        <v>348</v>
      </c>
    </row>
    <row r="80" spans="1:9" s="173" customFormat="1" ht="12.75">
      <c r="A80" s="431"/>
      <c r="B80" s="478"/>
      <c r="C80" s="349"/>
      <c r="D80" s="483"/>
      <c r="E80" s="464"/>
      <c r="F80" s="483"/>
      <c r="G80" s="424"/>
      <c r="H80" s="484"/>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927306281</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5">
    <mergeCell ref="A29:A30"/>
    <mergeCell ref="B29:B30"/>
    <mergeCell ref="C29:C30"/>
    <mergeCell ref="H29:H30"/>
    <mergeCell ref="A41:A42"/>
    <mergeCell ref="B41:B42"/>
    <mergeCell ref="C41:C42"/>
    <mergeCell ref="H31:H32"/>
    <mergeCell ref="H33:H34"/>
    <mergeCell ref="H39:H40"/>
    <mergeCell ref="H41:H42"/>
    <mergeCell ref="H35:H36"/>
    <mergeCell ref="B37:B38"/>
    <mergeCell ref="C37:C38"/>
    <mergeCell ref="H37:H38"/>
    <mergeCell ref="A14:C14"/>
    <mergeCell ref="G16:H16"/>
    <mergeCell ref="A24:C24"/>
    <mergeCell ref="A26:C26"/>
    <mergeCell ref="A27:A28"/>
    <mergeCell ref="B27:B28"/>
    <mergeCell ref="C27:C28"/>
    <mergeCell ref="H27:H28"/>
    <mergeCell ref="A44:C44"/>
    <mergeCell ref="A45:C45"/>
    <mergeCell ref="A31:A32"/>
    <mergeCell ref="B31:B32"/>
    <mergeCell ref="C31:C32"/>
    <mergeCell ref="A33:A34"/>
    <mergeCell ref="B33:B34"/>
    <mergeCell ref="C33:C34"/>
    <mergeCell ref="A39:A40"/>
    <mergeCell ref="B39:B40"/>
    <mergeCell ref="C39:C40"/>
    <mergeCell ref="A43:C43"/>
    <mergeCell ref="A35:A36"/>
    <mergeCell ref="B35:B36"/>
    <mergeCell ref="C35:C36"/>
    <mergeCell ref="A37:A38"/>
    <mergeCell ref="A2:H2"/>
    <mergeCell ref="D3:E3"/>
    <mergeCell ref="F6:F8"/>
    <mergeCell ref="G6:G8"/>
    <mergeCell ref="H6:H8"/>
    <mergeCell ref="G47:H47"/>
    <mergeCell ref="G64:H64"/>
    <mergeCell ref="G65:H65"/>
    <mergeCell ref="G66:H66"/>
    <mergeCell ref="A82:A83"/>
    <mergeCell ref="A51:C51"/>
    <mergeCell ref="G54:H54"/>
    <mergeCell ref="G62:H62"/>
    <mergeCell ref="G63:H63"/>
    <mergeCell ref="A74:A75"/>
    <mergeCell ref="B78:B79"/>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53" workbookViewId="0">
      <selection activeCell="B76" sqref="B76:H76"/>
    </sheetView>
  </sheetViews>
  <sheetFormatPr defaultColWidth="11.42578125" defaultRowHeight="13.5"/>
  <cols>
    <col min="1" max="1" width="9.5703125" style="92" customWidth="1"/>
    <col min="2" max="2" width="17.42578125" style="92" customWidth="1"/>
    <col min="3" max="3" width="19.7109375" style="92" customWidth="1"/>
    <col min="4" max="4" width="17.7109375" style="92" customWidth="1"/>
    <col min="5" max="7" width="17.42578125" style="92" customWidth="1"/>
    <col min="8" max="8" width="19.855468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247</v>
      </c>
      <c r="E3" s="854"/>
      <c r="F3" s="83"/>
      <c r="G3" s="84"/>
      <c r="H3" s="85"/>
      <c r="I3" s="80"/>
    </row>
    <row r="4" spans="1:9" s="81" customFormat="1" ht="15" customHeight="1">
      <c r="A4" s="82"/>
      <c r="B4" s="82"/>
      <c r="C4" s="82"/>
      <c r="D4" s="167"/>
      <c r="E4" s="167"/>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'26'!F6:F8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68" t="s">
        <v>6</v>
      </c>
      <c r="B10" s="168" t="s">
        <v>7</v>
      </c>
      <c r="C10" s="168" t="s">
        <v>8</v>
      </c>
      <c r="D10" s="168" t="s">
        <v>9</v>
      </c>
      <c r="E10" s="103" t="s">
        <v>10</v>
      </c>
      <c r="F10" s="103" t="s">
        <v>11</v>
      </c>
      <c r="G10" s="103" t="s">
        <v>12</v>
      </c>
      <c r="H10" s="104" t="s">
        <v>13</v>
      </c>
    </row>
    <row r="11" spans="1:9" ht="26.45" customHeight="1" thickTop="1">
      <c r="A11" s="105">
        <v>1</v>
      </c>
      <c r="B11" s="106" t="s">
        <v>14</v>
      </c>
      <c r="C11" s="106" t="s">
        <v>15</v>
      </c>
      <c r="D11" s="233">
        <f>+'26'!G11</f>
        <v>0</v>
      </c>
      <c r="E11" s="233"/>
      <c r="F11" s="233"/>
      <c r="G11" s="233">
        <f>D11+E11-F11</f>
        <v>0</v>
      </c>
      <c r="H11" s="106"/>
      <c r="I11" s="91">
        <f>G11-Cash!F32</f>
        <v>0</v>
      </c>
    </row>
    <row r="12" spans="1:9" ht="26.45" customHeight="1">
      <c r="A12" s="107">
        <v>2</v>
      </c>
      <c r="B12" s="108" t="s">
        <v>14</v>
      </c>
      <c r="C12" s="108" t="s">
        <v>16</v>
      </c>
      <c r="D12" s="234">
        <f>+'26'!G12</f>
        <v>0</v>
      </c>
      <c r="E12" s="234"/>
      <c r="F12" s="234"/>
      <c r="G12" s="234">
        <f>D12+E12-F12</f>
        <v>0</v>
      </c>
      <c r="H12" s="109"/>
    </row>
    <row r="13" spans="1:9" ht="26.45" customHeight="1">
      <c r="A13" s="107">
        <v>3</v>
      </c>
      <c r="B13" s="108" t="s">
        <v>14</v>
      </c>
      <c r="C13" s="108" t="s">
        <v>17</v>
      </c>
      <c r="D13" s="234">
        <f>+'26'!G13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+'26'!G18</f>
        <v>154171419</v>
      </c>
      <c r="E18" s="215"/>
      <c r="F18" s="210"/>
      <c r="G18" s="236">
        <f t="shared" ref="G18:G23" si="0">D18+E18-F18</f>
        <v>154171419</v>
      </c>
      <c r="H18" s="116"/>
      <c r="I18" s="117">
        <f>+G18-KEB!E18</f>
        <v>0</v>
      </c>
      <c r="J18" s="118"/>
    </row>
    <row r="19" spans="1:11" ht="20.25" customHeight="1">
      <c r="A19" s="275">
        <v>2</v>
      </c>
      <c r="B19" s="305" t="s">
        <v>25</v>
      </c>
      <c r="C19" s="305" t="s">
        <v>26</v>
      </c>
      <c r="D19" s="237">
        <f>+'26'!G19</f>
        <v>3855750213</v>
      </c>
      <c r="E19" s="238"/>
      <c r="F19" s="238"/>
      <c r="G19" s="237">
        <f t="shared" si="0"/>
        <v>3855750213</v>
      </c>
      <c r="H19" s="119"/>
      <c r="I19" s="91">
        <f>+G19-'SHB373'!E28</f>
        <v>0</v>
      </c>
      <c r="J19" s="120"/>
    </row>
    <row r="20" spans="1:11" ht="20.25" customHeight="1">
      <c r="A20" s="275">
        <v>3</v>
      </c>
      <c r="B20" s="274" t="s">
        <v>27</v>
      </c>
      <c r="C20" s="274" t="s">
        <v>28</v>
      </c>
      <c r="D20" s="237">
        <f>+'26'!G20</f>
        <v>19107870</v>
      </c>
      <c r="E20" s="204"/>
      <c r="F20" s="205"/>
      <c r="G20" s="239">
        <f t="shared" si="0"/>
        <v>19107870</v>
      </c>
      <c r="H20" s="121"/>
      <c r="I20" s="117">
        <f>+G20-Vietcombank!D10</f>
        <v>0</v>
      </c>
      <c r="J20" s="122"/>
      <c r="K20" s="123"/>
    </row>
    <row r="21" spans="1:11" ht="20.25" customHeight="1">
      <c r="A21" s="275">
        <v>4</v>
      </c>
      <c r="B21" s="274" t="s">
        <v>103</v>
      </c>
      <c r="C21" s="276" t="s">
        <v>105</v>
      </c>
      <c r="D21" s="237">
        <f>+'26'!G21</f>
        <v>0</v>
      </c>
      <c r="E21" s="204"/>
      <c r="F21" s="205"/>
      <c r="G21" s="239">
        <f t="shared" si="0"/>
        <v>0</v>
      </c>
      <c r="H21" s="121"/>
      <c r="I21" s="117"/>
      <c r="J21" s="122"/>
      <c r="K21" s="123"/>
    </row>
    <row r="22" spans="1:11" ht="20.25" customHeight="1">
      <c r="A22" s="275">
        <v>5</v>
      </c>
      <c r="B22" s="274" t="s">
        <v>119</v>
      </c>
      <c r="C22" s="276" t="s">
        <v>120</v>
      </c>
      <c r="D22" s="237">
        <f>+'26'!G22</f>
        <v>6184300</v>
      </c>
      <c r="E22" s="204"/>
      <c r="F22" s="205">
        <v>2000000</v>
      </c>
      <c r="G22" s="239">
        <f t="shared" si="0"/>
        <v>4184300</v>
      </c>
      <c r="H22" s="274"/>
      <c r="I22" s="117">
        <f>+G22-'PG bank'!D59</f>
        <v>0</v>
      </c>
      <c r="J22" s="122"/>
      <c r="K22" s="123"/>
    </row>
    <row r="23" spans="1:11" ht="20.25" customHeight="1">
      <c r="A23" s="275">
        <v>6</v>
      </c>
      <c r="B23" s="274" t="s">
        <v>54</v>
      </c>
      <c r="C23" s="276" t="s">
        <v>121</v>
      </c>
      <c r="D23" s="237">
        <f>+'26'!G23</f>
        <v>24240291987</v>
      </c>
      <c r="E23" s="204"/>
      <c r="F23" s="205"/>
      <c r="G23" s="239">
        <f t="shared" si="0"/>
        <v>24240291987</v>
      </c>
      <c r="H23" s="274"/>
      <c r="I23" s="117">
        <f>+G23-Woori525!E111</f>
        <v>0</v>
      </c>
      <c r="J23" s="122"/>
      <c r="K23" s="123"/>
    </row>
    <row r="24" spans="1:11" s="91" customFormat="1" ht="20.25" customHeight="1">
      <c r="A24" s="845" t="s">
        <v>29</v>
      </c>
      <c r="B24" s="798"/>
      <c r="C24" s="846"/>
      <c r="D24" s="262">
        <f>SUM(D18:D23)</f>
        <v>28275505789</v>
      </c>
      <c r="E24" s="262">
        <f>SUM(E18:E23)</f>
        <v>0</v>
      </c>
      <c r="F24" s="262">
        <f>SUM(F18:F23)</f>
        <v>2000000</v>
      </c>
      <c r="G24" s="303">
        <f>SUM(G18:G23)</f>
        <v>28273505789</v>
      </c>
      <c r="H24" s="124">
        <f>G24/H25</f>
        <v>1216064.7651182795</v>
      </c>
    </row>
    <row r="25" spans="1:11" s="91" customFormat="1" ht="19.5" customHeight="1">
      <c r="A25" s="97"/>
      <c r="B25" s="97"/>
      <c r="C25" s="97"/>
      <c r="D25" s="34"/>
      <c r="E25" s="34"/>
      <c r="F25" s="34"/>
      <c r="G25" s="34" t="s">
        <v>30</v>
      </c>
      <c r="H25" s="125">
        <f>'26'!H25</f>
        <v>23250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+'26'!G29</f>
        <v>0</v>
      </c>
      <c r="E29" s="306"/>
      <c r="F29" s="306"/>
      <c r="G29" s="241">
        <f t="shared" ref="G29:G40" si="1">D29+E29-F29</f>
        <v>0</v>
      </c>
      <c r="H29" s="874" t="s">
        <v>44</v>
      </c>
      <c r="I29" s="134"/>
    </row>
    <row r="30" spans="1:11" s="91" customFormat="1" ht="21" customHeight="1">
      <c r="A30" s="850"/>
      <c r="B30" s="852"/>
      <c r="C30" s="850"/>
      <c r="D30" s="242">
        <f>+'26'!G30</f>
        <v>0</v>
      </c>
      <c r="E30" s="307"/>
      <c r="F30" s="307"/>
      <c r="G30" s="228">
        <f t="shared" si="1"/>
        <v>0</v>
      </c>
      <c r="H30" s="848"/>
      <c r="I30" s="140">
        <f>+G30-KEB!E23</f>
        <v>0</v>
      </c>
      <c r="J30" s="137"/>
    </row>
    <row r="31" spans="1:11" s="91" customFormat="1" ht="21" customHeight="1">
      <c r="A31" s="868">
        <v>2</v>
      </c>
      <c r="B31" s="851" t="s">
        <v>23</v>
      </c>
      <c r="C31" s="869" t="s">
        <v>45</v>
      </c>
      <c r="D31" s="133">
        <f>+'26'!G31</f>
        <v>0</v>
      </c>
      <c r="E31" s="306"/>
      <c r="F31" s="306"/>
      <c r="G31" s="141">
        <f t="shared" si="1"/>
        <v>0</v>
      </c>
      <c r="H31" s="875" t="s">
        <v>46</v>
      </c>
      <c r="I31" s="139"/>
    </row>
    <row r="32" spans="1:11" s="91" customFormat="1" ht="21" customHeight="1">
      <c r="A32" s="850"/>
      <c r="B32" s="852"/>
      <c r="C32" s="850"/>
      <c r="D32" s="228">
        <f>+'26'!G32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+'26'!G33</f>
        <v>0</v>
      </c>
      <c r="E33" s="306"/>
      <c r="F33" s="306"/>
      <c r="G33" s="141"/>
      <c r="H33" s="847" t="s">
        <v>49</v>
      </c>
      <c r="I33" s="139"/>
    </row>
    <row r="34" spans="1:10" s="91" customFormat="1" ht="21" customHeight="1">
      <c r="A34" s="850"/>
      <c r="B34" s="852"/>
      <c r="C34" s="850"/>
      <c r="D34" s="244">
        <f>+'26'!G34</f>
        <v>2109.5100000000002</v>
      </c>
      <c r="E34" s="308"/>
      <c r="F34" s="308"/>
      <c r="G34" s="244">
        <f>D34+E34-F34</f>
        <v>2109.5100000000002</v>
      </c>
      <c r="H34" s="848"/>
      <c r="I34" s="139">
        <f>+G34-'SHB398'!E2</f>
        <v>0</v>
      </c>
    </row>
    <row r="35" spans="1:10" s="91" customFormat="1" ht="21" customHeight="1">
      <c r="A35" s="868">
        <v>4</v>
      </c>
      <c r="B35" s="851" t="s">
        <v>50</v>
      </c>
      <c r="C35" s="869" t="s">
        <v>51</v>
      </c>
      <c r="D35" s="133">
        <f>+'26'!G35</f>
        <v>0</v>
      </c>
      <c r="E35" s="306"/>
      <c r="F35" s="306"/>
      <c r="G35" s="141">
        <f t="shared" si="1"/>
        <v>0</v>
      </c>
      <c r="H35" s="870" t="s">
        <v>46</v>
      </c>
      <c r="I35" s="134"/>
    </row>
    <row r="36" spans="1:10" s="91" customFormat="1" ht="21" customHeight="1">
      <c r="A36" s="850"/>
      <c r="B36" s="852"/>
      <c r="C36" s="850"/>
      <c r="D36" s="228">
        <f>+'26'!G36</f>
        <v>1571623.3699999996</v>
      </c>
      <c r="E36" s="307"/>
      <c r="F36" s="313"/>
      <c r="G36" s="243">
        <f t="shared" si="1"/>
        <v>1571623.3699999996</v>
      </c>
      <c r="H36" s="848"/>
      <c r="I36" s="142">
        <f>+G36-'SHB988'!E2</f>
        <v>0</v>
      </c>
    </row>
    <row r="37" spans="1:10" s="91" customFormat="1" ht="21" customHeight="1">
      <c r="A37" s="849">
        <v>5</v>
      </c>
      <c r="B37" s="851" t="s">
        <v>52</v>
      </c>
      <c r="C37" s="849" t="s">
        <v>53</v>
      </c>
      <c r="D37" s="141">
        <f>+'26'!G37</f>
        <v>0</v>
      </c>
      <c r="E37" s="309"/>
      <c r="F37" s="309"/>
      <c r="G37" s="141">
        <f t="shared" si="1"/>
        <v>0</v>
      </c>
      <c r="H37" s="847" t="s">
        <v>49</v>
      </c>
      <c r="I37" s="142"/>
      <c r="J37" s="137"/>
    </row>
    <row r="38" spans="1:10" s="91" customFormat="1" ht="21" customHeight="1">
      <c r="A38" s="850"/>
      <c r="B38" s="852"/>
      <c r="C38" s="850"/>
      <c r="D38" s="228">
        <f>+'26'!G38</f>
        <v>0</v>
      </c>
      <c r="E38" s="310"/>
      <c r="F38" s="310"/>
      <c r="G38" s="228">
        <f t="shared" si="1"/>
        <v>0</v>
      </c>
      <c r="H38" s="848"/>
      <c r="I38" s="142"/>
      <c r="J38" s="117"/>
    </row>
    <row r="39" spans="1:10" s="91" customFormat="1" ht="21" customHeight="1">
      <c r="A39" s="849">
        <v>6</v>
      </c>
      <c r="B39" s="851" t="s">
        <v>54</v>
      </c>
      <c r="C39" s="849" t="s">
        <v>55</v>
      </c>
      <c r="D39" s="141">
        <f>+'26'!G39</f>
        <v>0</v>
      </c>
      <c r="E39" s="309"/>
      <c r="F39" s="309"/>
      <c r="G39" s="141">
        <f t="shared" si="1"/>
        <v>0</v>
      </c>
      <c r="H39" s="847" t="s">
        <v>49</v>
      </c>
      <c r="I39" s="142"/>
      <c r="J39" s="137"/>
    </row>
    <row r="40" spans="1:10" s="91" customFormat="1" ht="21" customHeight="1">
      <c r="A40" s="850"/>
      <c r="B40" s="852"/>
      <c r="C40" s="850"/>
      <c r="D40" s="228">
        <f>+'26'!G40</f>
        <v>11678189.32</v>
      </c>
      <c r="E40" s="310"/>
      <c r="F40" s="310"/>
      <c r="G40" s="228">
        <f t="shared" si="1"/>
        <v>11678189.32</v>
      </c>
      <c r="H40" s="848"/>
      <c r="I40" s="142">
        <f>+G40-Woori517!E85</f>
        <v>0</v>
      </c>
    </row>
    <row r="41" spans="1:10" s="91" customFormat="1" ht="21" customHeight="1">
      <c r="A41" s="787">
        <v>7</v>
      </c>
      <c r="B41" s="789" t="s">
        <v>103</v>
      </c>
      <c r="C41" s="791" t="s">
        <v>104</v>
      </c>
      <c r="D41" s="141">
        <f>+'26'!G41</f>
        <v>0</v>
      </c>
      <c r="E41" s="309"/>
      <c r="F41" s="309"/>
      <c r="G41" s="141">
        <f>D41+E41-F41</f>
        <v>0</v>
      </c>
      <c r="H41" s="847" t="s">
        <v>49</v>
      </c>
      <c r="J41" s="137"/>
    </row>
    <row r="42" spans="1:10" s="91" customFormat="1" ht="21" customHeight="1">
      <c r="A42" s="788"/>
      <c r="B42" s="790"/>
      <c r="C42" s="792"/>
      <c r="D42" s="228">
        <f>+'26'!G42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13254063.959999999</v>
      </c>
      <c r="E44" s="312">
        <f t="shared" si="2"/>
        <v>0</v>
      </c>
      <c r="F44" s="312">
        <f t="shared" si="2"/>
        <v>0</v>
      </c>
      <c r="G44" s="272">
        <f t="shared" si="2"/>
        <v>13254063.959999999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14470128.725118279</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392" t="s">
        <v>88</v>
      </c>
      <c r="C70" s="200" t="s">
        <v>92</v>
      </c>
      <c r="D70" s="200" t="s">
        <v>93</v>
      </c>
      <c r="E70" s="200" t="s">
        <v>94</v>
      </c>
      <c r="F70" s="200" t="s">
        <v>95</v>
      </c>
      <c r="G70" s="200" t="s">
        <v>96</v>
      </c>
      <c r="H70" s="201" t="s">
        <v>89</v>
      </c>
    </row>
    <row r="71" spans="1:9" s="173" customFormat="1" ht="12.75">
      <c r="A71" s="188" t="s">
        <v>97</v>
      </c>
      <c r="B71" s="478"/>
      <c r="C71" s="454"/>
      <c r="D71" s="537"/>
      <c r="E71" s="203"/>
      <c r="F71" s="203"/>
      <c r="G71" s="463"/>
      <c r="H71" s="461"/>
    </row>
    <row r="72" spans="1:9" s="173" customFormat="1" ht="12.75">
      <c r="A72" s="193"/>
      <c r="B72" s="488"/>
      <c r="C72" s="175"/>
      <c r="D72" s="514"/>
      <c r="E72" s="174"/>
      <c r="F72" s="174"/>
      <c r="G72" s="174"/>
      <c r="H72" s="194"/>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742"/>
      <c r="C75" s="179"/>
      <c r="D75" s="179"/>
      <c r="E75" s="180" t="s">
        <v>87</v>
      </c>
      <c r="F75" s="179">
        <f>+SUMIF($E$71:$E$73,$E75,$F$71:$F$73)</f>
        <v>0</v>
      </c>
      <c r="G75" s="181">
        <f>+SUMIF($E$71:$E$73,$E75,$G$71:$G$73)</f>
        <v>0</v>
      </c>
      <c r="H75" s="179"/>
      <c r="I75" s="326">
        <f>G75-E44</f>
        <v>0</v>
      </c>
    </row>
    <row r="76" spans="1:9" s="173" customFormat="1" ht="12.75">
      <c r="A76" s="188" t="s">
        <v>100</v>
      </c>
      <c r="B76" s="684" t="s">
        <v>346</v>
      </c>
      <c r="C76" s="454">
        <v>44527</v>
      </c>
      <c r="D76" s="203" t="s">
        <v>1122</v>
      </c>
      <c r="E76" s="203" t="s">
        <v>78</v>
      </c>
      <c r="F76" s="203"/>
      <c r="G76" s="455">
        <v>2000000</v>
      </c>
      <c r="H76" s="461" t="s">
        <v>354</v>
      </c>
    </row>
    <row r="77" spans="1:9" s="173" customFormat="1" ht="12.75">
      <c r="A77" s="540"/>
      <c r="B77" s="684"/>
      <c r="C77" s="532"/>
      <c r="D77" s="517"/>
      <c r="E77" s="517"/>
      <c r="F77" s="517"/>
      <c r="G77" s="542"/>
      <c r="H77" s="534"/>
    </row>
    <row r="78" spans="1:9" s="173" customFormat="1" ht="12.75">
      <c r="A78" s="540"/>
      <c r="B78" s="684"/>
      <c r="C78" s="532"/>
      <c r="D78" s="517"/>
      <c r="E78" s="517"/>
      <c r="F78" s="517"/>
      <c r="G78" s="542"/>
      <c r="H78" s="534"/>
    </row>
    <row r="79" spans="1:9" s="173" customFormat="1" ht="12.75">
      <c r="A79" s="193"/>
      <c r="B79" s="513"/>
      <c r="C79" s="175"/>
      <c r="D79" s="174"/>
      <c r="E79" s="174"/>
      <c r="F79" s="174"/>
      <c r="G79" s="409"/>
      <c r="H79" s="194"/>
    </row>
    <row r="80" spans="1:9" s="173" customFormat="1" ht="12.75">
      <c r="A80" s="193"/>
      <c r="B80" s="174"/>
      <c r="C80" s="174"/>
      <c r="D80" s="174"/>
      <c r="E80" s="174"/>
      <c r="F80" s="174"/>
      <c r="G80" s="174"/>
      <c r="H80" s="194"/>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2000000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4">
    <mergeCell ref="A51:C51"/>
    <mergeCell ref="A39:A40"/>
    <mergeCell ref="B39:B40"/>
    <mergeCell ref="C39:C40"/>
    <mergeCell ref="H39:H40"/>
    <mergeCell ref="A41:A42"/>
    <mergeCell ref="B41:B42"/>
    <mergeCell ref="C41:C42"/>
    <mergeCell ref="H41:H42"/>
    <mergeCell ref="A35:A36"/>
    <mergeCell ref="B35:B36"/>
    <mergeCell ref="C35:C36"/>
    <mergeCell ref="H35:H36"/>
    <mergeCell ref="A82:A83"/>
    <mergeCell ref="G64:H64"/>
    <mergeCell ref="G65:H65"/>
    <mergeCell ref="G66:H66"/>
    <mergeCell ref="A43:C43"/>
    <mergeCell ref="G54:H54"/>
    <mergeCell ref="G62:H62"/>
    <mergeCell ref="G63:H63"/>
    <mergeCell ref="A74:A75"/>
    <mergeCell ref="A44:C44"/>
    <mergeCell ref="A45:C45"/>
    <mergeCell ref="G47:H47"/>
    <mergeCell ref="B31:B32"/>
    <mergeCell ref="C31:C32"/>
    <mergeCell ref="H31:H32"/>
    <mergeCell ref="A33:A34"/>
    <mergeCell ref="B33:B34"/>
    <mergeCell ref="C33:C34"/>
    <mergeCell ref="H33:H34"/>
    <mergeCell ref="A14:C14"/>
    <mergeCell ref="A2:H2"/>
    <mergeCell ref="D3:E3"/>
    <mergeCell ref="F6:F8"/>
    <mergeCell ref="G6:G8"/>
    <mergeCell ref="H6:H8"/>
    <mergeCell ref="A37:A38"/>
    <mergeCell ref="B37:B38"/>
    <mergeCell ref="G16:H16"/>
    <mergeCell ref="A24:C24"/>
    <mergeCell ref="A26:C26"/>
    <mergeCell ref="A27:A28"/>
    <mergeCell ref="B27:B28"/>
    <mergeCell ref="C27:C28"/>
    <mergeCell ref="H27:H28"/>
    <mergeCell ref="C37:C38"/>
    <mergeCell ref="H37:H38"/>
    <mergeCell ref="A29:A30"/>
    <mergeCell ref="B29:B30"/>
    <mergeCell ref="C29:C30"/>
    <mergeCell ref="H29:H30"/>
    <mergeCell ref="A31:A32"/>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49" workbookViewId="0">
      <selection activeCell="I17" sqref="I17:I45"/>
    </sheetView>
  </sheetViews>
  <sheetFormatPr defaultColWidth="11.42578125" defaultRowHeight="13.5"/>
  <cols>
    <col min="1" max="1" width="9" style="92" customWidth="1"/>
    <col min="2" max="2" width="17.42578125" style="92" customWidth="1"/>
    <col min="3" max="3" width="19.7109375" style="92" customWidth="1"/>
    <col min="4" max="4" width="17.85546875" style="92" customWidth="1"/>
    <col min="5" max="5" width="21" style="92" customWidth="1"/>
    <col min="6" max="6" width="15.5703125" style="92" bestFit="1" customWidth="1"/>
    <col min="7" max="7" width="17.42578125" style="92" customWidth="1"/>
    <col min="8" max="8" width="22" style="92" customWidth="1"/>
    <col min="9" max="9" width="23" style="91" bestFit="1" customWidth="1"/>
    <col min="10" max="10" width="15.28515625" style="92" bestFit="1" customWidth="1"/>
    <col min="11" max="11" width="16.7109375" style="92" bestFit="1" customWidth="1"/>
    <col min="12"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248</v>
      </c>
      <c r="E3" s="854"/>
      <c r="F3" s="83"/>
      <c r="G3" s="84"/>
      <c r="H3" s="85"/>
      <c r="I3" s="80"/>
    </row>
    <row r="4" spans="1:9" s="81" customFormat="1" ht="15" customHeight="1">
      <c r="A4" s="82"/>
      <c r="B4" s="82"/>
      <c r="C4" s="82"/>
      <c r="D4" s="622"/>
      <c r="E4" s="622"/>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'27'!F6:F8</f>
        <v>Nguyen Thi Hiệp</v>
      </c>
      <c r="G6" s="855"/>
      <c r="H6" s="858"/>
    </row>
    <row r="7" spans="1:9" ht="15" customHeight="1">
      <c r="A7" s="93"/>
      <c r="B7" s="93"/>
      <c r="C7" s="93"/>
      <c r="D7" s="93"/>
      <c r="E7" s="93"/>
      <c r="F7" s="818"/>
      <c r="G7" s="856"/>
      <c r="H7" s="859"/>
    </row>
    <row r="8" spans="1:9" ht="15" customHeight="1">
      <c r="A8" s="94"/>
      <c r="B8" s="94"/>
      <c r="C8" s="95"/>
      <c r="D8" s="93"/>
      <c r="E8" s="93"/>
      <c r="F8" s="819"/>
      <c r="G8" s="857"/>
      <c r="H8" s="860"/>
    </row>
    <row r="9" spans="1:9" ht="19.5" customHeight="1">
      <c r="A9" s="96" t="s">
        <v>4</v>
      </c>
      <c r="B9" s="97"/>
      <c r="C9" s="97"/>
      <c r="D9" s="98"/>
      <c r="E9" s="99"/>
      <c r="F9" s="100"/>
      <c r="G9" s="100"/>
      <c r="H9" s="101" t="s">
        <v>5</v>
      </c>
    </row>
    <row r="10" spans="1:9" ht="26.45" customHeight="1" thickBot="1">
      <c r="A10" s="170" t="s">
        <v>6</v>
      </c>
      <c r="B10" s="170" t="s">
        <v>7</v>
      </c>
      <c r="C10" s="170" t="s">
        <v>8</v>
      </c>
      <c r="D10" s="621" t="s">
        <v>9</v>
      </c>
      <c r="E10" s="103" t="s">
        <v>10</v>
      </c>
      <c r="F10" s="103" t="s">
        <v>11</v>
      </c>
      <c r="G10" s="103" t="s">
        <v>12</v>
      </c>
      <c r="H10" s="104" t="s">
        <v>13</v>
      </c>
    </row>
    <row r="11" spans="1:9" ht="26.45" customHeight="1" thickTop="1">
      <c r="A11" s="105">
        <v>1</v>
      </c>
      <c r="B11" s="106" t="s">
        <v>14</v>
      </c>
      <c r="C11" s="106" t="s">
        <v>15</v>
      </c>
      <c r="D11" s="233">
        <f>+'27'!G11</f>
        <v>0</v>
      </c>
      <c r="E11" s="233"/>
      <c r="F11" s="233"/>
      <c r="G11" s="233">
        <f>D11+E11-F11</f>
        <v>0</v>
      </c>
      <c r="H11" s="106"/>
      <c r="I11" s="91">
        <f>G11-Cash!F32</f>
        <v>0</v>
      </c>
    </row>
    <row r="12" spans="1:9" ht="26.45" customHeight="1">
      <c r="A12" s="107">
        <v>2</v>
      </c>
      <c r="B12" s="108" t="s">
        <v>14</v>
      </c>
      <c r="C12" s="108" t="s">
        <v>16</v>
      </c>
      <c r="D12" s="234">
        <f>+'27'!G12</f>
        <v>0</v>
      </c>
      <c r="E12" s="234"/>
      <c r="F12" s="234"/>
      <c r="G12" s="234">
        <f>D12+E12-F12</f>
        <v>0</v>
      </c>
      <c r="H12" s="109"/>
    </row>
    <row r="13" spans="1:9" ht="26.45" customHeight="1">
      <c r="A13" s="107">
        <v>3</v>
      </c>
      <c r="B13" s="108" t="s">
        <v>14</v>
      </c>
      <c r="C13" s="108" t="s">
        <v>17</v>
      </c>
      <c r="D13" s="234">
        <f>+'27'!G13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+'27'!G18</f>
        <v>154171419</v>
      </c>
      <c r="E18" s="215"/>
      <c r="F18" s="210"/>
      <c r="G18" s="236">
        <f t="shared" ref="G18:G23" si="0">D18+E18-F18</f>
        <v>154171419</v>
      </c>
      <c r="H18" s="116"/>
      <c r="I18" s="117">
        <f>+G18-KEB!E18</f>
        <v>0</v>
      </c>
      <c r="J18" s="118"/>
    </row>
    <row r="19" spans="1:11" ht="20.25" customHeight="1">
      <c r="A19" s="275">
        <v>2</v>
      </c>
      <c r="B19" s="305" t="s">
        <v>25</v>
      </c>
      <c r="C19" s="305" t="s">
        <v>26</v>
      </c>
      <c r="D19" s="237">
        <f>+'27'!G19</f>
        <v>3855750213</v>
      </c>
      <c r="E19" s="238"/>
      <c r="F19" s="238"/>
      <c r="G19" s="237">
        <f t="shared" si="0"/>
        <v>3855750213</v>
      </c>
      <c r="H19" s="119"/>
      <c r="I19" s="91">
        <f>+G19-'SHB373'!E28</f>
        <v>0</v>
      </c>
      <c r="J19" s="120"/>
    </row>
    <row r="20" spans="1:11" ht="20.25" customHeight="1">
      <c r="A20" s="275">
        <v>3</v>
      </c>
      <c r="B20" s="274" t="s">
        <v>27</v>
      </c>
      <c r="C20" s="274" t="s">
        <v>28</v>
      </c>
      <c r="D20" s="237">
        <f>+'27'!G20</f>
        <v>19107870</v>
      </c>
      <c r="E20" s="204"/>
      <c r="F20" s="205"/>
      <c r="G20" s="239">
        <f t="shared" si="0"/>
        <v>19107870</v>
      </c>
      <c r="H20" s="121"/>
      <c r="I20" s="117">
        <f>+G20-Vietcombank!D10</f>
        <v>0</v>
      </c>
      <c r="J20" s="122"/>
      <c r="K20" s="123"/>
    </row>
    <row r="21" spans="1:11" ht="20.25" customHeight="1">
      <c r="A21" s="275">
        <v>4</v>
      </c>
      <c r="B21" s="274" t="s">
        <v>103</v>
      </c>
      <c r="C21" s="276" t="s">
        <v>105</v>
      </c>
      <c r="D21" s="237">
        <f>+'27'!G21</f>
        <v>0</v>
      </c>
      <c r="E21" s="204"/>
      <c r="F21" s="205"/>
      <c r="G21" s="239">
        <f t="shared" si="0"/>
        <v>0</v>
      </c>
      <c r="H21" s="121"/>
      <c r="I21" s="117"/>
      <c r="J21" s="122"/>
      <c r="K21" s="123"/>
    </row>
    <row r="22" spans="1:11" ht="20.25" customHeight="1">
      <c r="A22" s="275">
        <v>5</v>
      </c>
      <c r="B22" s="274" t="s">
        <v>119</v>
      </c>
      <c r="C22" s="276" t="s">
        <v>120</v>
      </c>
      <c r="D22" s="237">
        <f>+'27'!G22</f>
        <v>4184300</v>
      </c>
      <c r="E22" s="204"/>
      <c r="F22" s="205"/>
      <c r="G22" s="239">
        <f t="shared" si="0"/>
        <v>4184300</v>
      </c>
      <c r="H22" s="274"/>
      <c r="I22" s="117">
        <f>+G22-'PG bank'!D59</f>
        <v>0</v>
      </c>
      <c r="J22" s="122"/>
      <c r="K22" s="123"/>
    </row>
    <row r="23" spans="1:11" ht="20.25" customHeight="1">
      <c r="A23" s="275">
        <v>6</v>
      </c>
      <c r="B23" s="274" t="s">
        <v>54</v>
      </c>
      <c r="C23" s="276" t="s">
        <v>121</v>
      </c>
      <c r="D23" s="237">
        <f>+'27'!G23</f>
        <v>24240291987</v>
      </c>
      <c r="E23" s="204"/>
      <c r="F23" s="205"/>
      <c r="G23" s="239">
        <f t="shared" si="0"/>
        <v>24240291987</v>
      </c>
      <c r="H23" s="274"/>
      <c r="I23" s="117">
        <f>+G23-Woori525!E111</f>
        <v>0</v>
      </c>
      <c r="J23" s="122"/>
      <c r="K23" s="123"/>
    </row>
    <row r="24" spans="1:11" s="91" customFormat="1" ht="20.25" customHeight="1">
      <c r="A24" s="845" t="s">
        <v>29</v>
      </c>
      <c r="B24" s="798"/>
      <c r="C24" s="846"/>
      <c r="D24" s="262">
        <f>SUM(D18:D23)</f>
        <v>28273505789</v>
      </c>
      <c r="E24" s="262">
        <f>SUM(E18:E23)</f>
        <v>0</v>
      </c>
      <c r="F24" s="262">
        <f>SUM(F18:F23)</f>
        <v>0</v>
      </c>
      <c r="G24" s="303">
        <f>SUM(G18:G23)</f>
        <v>28273505789</v>
      </c>
      <c r="H24" s="124">
        <f>G24/H25</f>
        <v>1216064.7651182795</v>
      </c>
    </row>
    <row r="25" spans="1:11" s="91" customFormat="1" ht="19.5" customHeight="1">
      <c r="A25" s="97"/>
      <c r="B25" s="97"/>
      <c r="C25" s="97"/>
      <c r="D25" s="34"/>
      <c r="E25" s="34"/>
      <c r="F25" s="34"/>
      <c r="G25" s="34" t="s">
        <v>30</v>
      </c>
      <c r="H25" s="125">
        <f>'27'!H25</f>
        <v>23250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+'27'!G29</f>
        <v>0</v>
      </c>
      <c r="E29" s="306"/>
      <c r="F29" s="306"/>
      <c r="G29" s="241">
        <f t="shared" ref="G29:G40" si="1">D29+E29-F29</f>
        <v>0</v>
      </c>
      <c r="H29" s="874" t="s">
        <v>44</v>
      </c>
      <c r="I29" s="134"/>
    </row>
    <row r="30" spans="1:11" s="91" customFormat="1" ht="21" customHeight="1">
      <c r="A30" s="850"/>
      <c r="B30" s="852"/>
      <c r="C30" s="850"/>
      <c r="D30" s="242">
        <f>+'27'!G30</f>
        <v>0</v>
      </c>
      <c r="E30" s="307"/>
      <c r="F30" s="307"/>
      <c r="G30" s="228">
        <f t="shared" si="1"/>
        <v>0</v>
      </c>
      <c r="H30" s="848"/>
      <c r="I30" s="140">
        <f>+G30-KEB!E23</f>
        <v>0</v>
      </c>
      <c r="J30" s="137"/>
    </row>
    <row r="31" spans="1:11" s="91" customFormat="1" ht="21" customHeight="1">
      <c r="A31" s="868">
        <v>2</v>
      </c>
      <c r="B31" s="851" t="s">
        <v>23</v>
      </c>
      <c r="C31" s="869" t="s">
        <v>45</v>
      </c>
      <c r="D31" s="133">
        <f>+'27'!G31</f>
        <v>0</v>
      </c>
      <c r="E31" s="306"/>
      <c r="F31" s="306"/>
      <c r="G31" s="141">
        <f t="shared" si="1"/>
        <v>0</v>
      </c>
      <c r="H31" s="875" t="s">
        <v>46</v>
      </c>
      <c r="I31" s="139"/>
    </row>
    <row r="32" spans="1:11" s="91" customFormat="1" ht="21" customHeight="1">
      <c r="A32" s="850"/>
      <c r="B32" s="852"/>
      <c r="C32" s="850"/>
      <c r="D32" s="228">
        <f>+'27'!G32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+'27'!G33</f>
        <v>0</v>
      </c>
      <c r="E33" s="306"/>
      <c r="F33" s="306"/>
      <c r="G33" s="141"/>
      <c r="H33" s="847" t="s">
        <v>49</v>
      </c>
      <c r="I33" s="139"/>
    </row>
    <row r="34" spans="1:10" s="91" customFormat="1" ht="21" customHeight="1">
      <c r="A34" s="850"/>
      <c r="B34" s="852"/>
      <c r="C34" s="850"/>
      <c r="D34" s="244">
        <f>+'27'!G34</f>
        <v>2109.5100000000002</v>
      </c>
      <c r="E34" s="308"/>
      <c r="F34" s="308"/>
      <c r="G34" s="244">
        <f>D34+E34-F34</f>
        <v>2109.5100000000002</v>
      </c>
      <c r="H34" s="848"/>
      <c r="I34" s="139">
        <f>+G34-'SHB398'!E2</f>
        <v>0</v>
      </c>
    </row>
    <row r="35" spans="1:10" s="91" customFormat="1" ht="21" customHeight="1">
      <c r="A35" s="868">
        <v>4</v>
      </c>
      <c r="B35" s="851" t="s">
        <v>50</v>
      </c>
      <c r="C35" s="869" t="s">
        <v>51</v>
      </c>
      <c r="D35" s="133">
        <f>+'27'!G35</f>
        <v>0</v>
      </c>
      <c r="E35" s="306"/>
      <c r="F35" s="306"/>
      <c r="G35" s="141">
        <f t="shared" si="1"/>
        <v>0</v>
      </c>
      <c r="H35" s="870" t="s">
        <v>46</v>
      </c>
      <c r="I35" s="134"/>
    </row>
    <row r="36" spans="1:10" s="91" customFormat="1" ht="21" customHeight="1">
      <c r="A36" s="850"/>
      <c r="B36" s="852"/>
      <c r="C36" s="850"/>
      <c r="D36" s="228">
        <f>+'27'!G36</f>
        <v>1571623.3699999996</v>
      </c>
      <c r="E36" s="307"/>
      <c r="F36" s="313"/>
      <c r="G36" s="243">
        <f t="shared" si="1"/>
        <v>1571623.3699999996</v>
      </c>
      <c r="H36" s="848"/>
      <c r="I36" s="142">
        <f>+G36-'SHB988'!E2</f>
        <v>0</v>
      </c>
    </row>
    <row r="37" spans="1:10" s="91" customFormat="1" ht="21" customHeight="1">
      <c r="A37" s="849">
        <v>5</v>
      </c>
      <c r="B37" s="851" t="s">
        <v>52</v>
      </c>
      <c r="C37" s="849" t="s">
        <v>53</v>
      </c>
      <c r="D37" s="141">
        <f>+'27'!G37</f>
        <v>0</v>
      </c>
      <c r="E37" s="309"/>
      <c r="F37" s="309"/>
      <c r="G37" s="141">
        <f t="shared" si="1"/>
        <v>0</v>
      </c>
      <c r="H37" s="847" t="s">
        <v>49</v>
      </c>
      <c r="I37" s="142"/>
      <c r="J37" s="137"/>
    </row>
    <row r="38" spans="1:10" s="91" customFormat="1" ht="21" customHeight="1">
      <c r="A38" s="850"/>
      <c r="B38" s="852"/>
      <c r="C38" s="850"/>
      <c r="D38" s="228">
        <f>+'27'!G38</f>
        <v>0</v>
      </c>
      <c r="E38" s="310"/>
      <c r="F38" s="310"/>
      <c r="G38" s="228">
        <f t="shared" si="1"/>
        <v>0</v>
      </c>
      <c r="H38" s="848"/>
      <c r="I38" s="142"/>
      <c r="J38" s="117"/>
    </row>
    <row r="39" spans="1:10" s="91" customFormat="1" ht="21" customHeight="1">
      <c r="A39" s="849">
        <v>6</v>
      </c>
      <c r="B39" s="851" t="s">
        <v>54</v>
      </c>
      <c r="C39" s="849" t="s">
        <v>55</v>
      </c>
      <c r="D39" s="141">
        <f>+'27'!G39</f>
        <v>0</v>
      </c>
      <c r="E39" s="309"/>
      <c r="F39" s="309"/>
      <c r="G39" s="141">
        <f t="shared" si="1"/>
        <v>0</v>
      </c>
      <c r="H39" s="847" t="s">
        <v>49</v>
      </c>
      <c r="I39" s="142"/>
      <c r="J39" s="137"/>
    </row>
    <row r="40" spans="1:10" s="91" customFormat="1" ht="21" customHeight="1">
      <c r="A40" s="850"/>
      <c r="B40" s="852"/>
      <c r="C40" s="850"/>
      <c r="D40" s="228">
        <f>+'27'!G40</f>
        <v>11678189.32</v>
      </c>
      <c r="E40" s="361"/>
      <c r="F40" s="310"/>
      <c r="G40" s="228">
        <f t="shared" si="1"/>
        <v>11678189.32</v>
      </c>
      <c r="H40" s="848"/>
      <c r="I40" s="142">
        <f>+G40-Woori517!E85</f>
        <v>0</v>
      </c>
    </row>
    <row r="41" spans="1:10" s="91" customFormat="1" ht="21" customHeight="1">
      <c r="A41" s="787">
        <v>7</v>
      </c>
      <c r="B41" s="789" t="s">
        <v>103</v>
      </c>
      <c r="C41" s="791" t="s">
        <v>104</v>
      </c>
      <c r="D41" s="141">
        <f>+'27'!G41</f>
        <v>0</v>
      </c>
      <c r="E41" s="309"/>
      <c r="F41" s="309"/>
      <c r="G41" s="141">
        <f>D41+E41-F41</f>
        <v>0</v>
      </c>
      <c r="H41" s="847" t="s">
        <v>49</v>
      </c>
      <c r="J41" s="137"/>
    </row>
    <row r="42" spans="1:10" s="91" customFormat="1" ht="21" customHeight="1">
      <c r="A42" s="788"/>
      <c r="B42" s="790"/>
      <c r="C42" s="792"/>
      <c r="D42" s="228">
        <f>+'27'!G42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13254063.959999999</v>
      </c>
      <c r="E44" s="312">
        <f t="shared" si="2"/>
        <v>0</v>
      </c>
      <c r="F44" s="312">
        <f t="shared" si="2"/>
        <v>0</v>
      </c>
      <c r="G44" s="272">
        <f t="shared" si="2"/>
        <v>13254063.959999999</v>
      </c>
      <c r="H44" s="146"/>
    </row>
    <row r="45" spans="1:10" s="91" customFormat="1" ht="21" customHeight="1">
      <c r="A45" s="845" t="s">
        <v>58</v>
      </c>
      <c r="B45" s="798"/>
      <c r="C45" s="846"/>
      <c r="D45" s="246"/>
      <c r="E45" s="247"/>
      <c r="F45" s="248"/>
      <c r="G45" s="2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14470128.725118279</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177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1" s="91" customFormat="1" ht="21" customHeight="1">
      <c r="A65" s="263">
        <v>5</v>
      </c>
      <c r="B65" s="324">
        <v>43579</v>
      </c>
      <c r="C65" s="323">
        <v>0</v>
      </c>
      <c r="D65" s="322">
        <v>6</v>
      </c>
      <c r="E65" s="324">
        <v>43670</v>
      </c>
      <c r="F65" s="323">
        <v>0</v>
      </c>
      <c r="G65" s="794"/>
      <c r="H65" s="795"/>
    </row>
    <row r="66" spans="1:11" s="91" customFormat="1" ht="21" customHeight="1">
      <c r="A66" s="263">
        <v>7</v>
      </c>
      <c r="B66" s="324">
        <v>43762</v>
      </c>
      <c r="C66" s="323">
        <v>0</v>
      </c>
      <c r="D66" s="322">
        <v>8</v>
      </c>
      <c r="E66" s="324">
        <v>43854</v>
      </c>
      <c r="F66" s="323">
        <v>449573.98</v>
      </c>
      <c r="G66" s="796">
        <f>SUM(C63:C66,F63:F66)</f>
        <v>449573.98</v>
      </c>
      <c r="H66" s="795"/>
    </row>
    <row r="67" spans="1:11" s="91" customFormat="1" ht="21" customHeight="1">
      <c r="A67" s="202"/>
      <c r="B67" s="92"/>
      <c r="C67" s="92"/>
      <c r="D67" s="92"/>
      <c r="E67" s="92"/>
      <c r="F67" s="92"/>
      <c r="G67" s="92"/>
      <c r="H67" s="92"/>
    </row>
    <row r="68" spans="1:11" s="172" customFormat="1" ht="21" customHeight="1">
      <c r="A68" s="171" t="s">
        <v>90</v>
      </c>
      <c r="B68" s="171"/>
      <c r="C68" s="171"/>
      <c r="D68" s="171"/>
      <c r="E68" s="171"/>
      <c r="F68" s="171"/>
      <c r="G68" s="171"/>
      <c r="H68" s="171"/>
    </row>
    <row r="69" spans="1:11" s="173" customFormat="1" thickBot="1"/>
    <row r="70" spans="1:11" s="173" customFormat="1" thickBot="1">
      <c r="A70" s="199" t="s">
        <v>91</v>
      </c>
      <c r="B70" s="200" t="s">
        <v>88</v>
      </c>
      <c r="C70" s="200" t="s">
        <v>92</v>
      </c>
      <c r="D70" s="200" t="s">
        <v>93</v>
      </c>
      <c r="E70" s="200" t="s">
        <v>94</v>
      </c>
      <c r="F70" s="200" t="s">
        <v>95</v>
      </c>
      <c r="G70" s="200" t="s">
        <v>96</v>
      </c>
      <c r="H70" s="201" t="s">
        <v>89</v>
      </c>
    </row>
    <row r="71" spans="1:11" s="173" customFormat="1" ht="15">
      <c r="A71" s="188" t="s">
        <v>97</v>
      </c>
      <c r="B71" s="402"/>
      <c r="C71" s="454"/>
      <c r="D71" s="203"/>
      <c r="E71" s="203"/>
      <c r="F71" s="203"/>
      <c r="G71" s="455"/>
      <c r="H71" s="492"/>
      <c r="K71" s="355"/>
    </row>
    <row r="72" spans="1:11" s="173" customFormat="1" ht="12.75">
      <c r="A72" s="193"/>
      <c r="B72" s="405"/>
      <c r="C72" s="349"/>
      <c r="D72" s="350"/>
      <c r="E72" s="350"/>
      <c r="F72" s="350"/>
      <c r="G72" s="457"/>
      <c r="H72" s="456"/>
    </row>
    <row r="73" spans="1:11" s="173" customFormat="1" thickBot="1">
      <c r="A73" s="195"/>
      <c r="B73" s="196"/>
      <c r="C73" s="197"/>
      <c r="D73" s="196"/>
      <c r="E73" s="196"/>
      <c r="F73" s="196"/>
      <c r="G73" s="196"/>
      <c r="H73" s="198"/>
    </row>
    <row r="74" spans="1:11" s="173" customFormat="1" ht="12.75">
      <c r="A74" s="785" t="s">
        <v>98</v>
      </c>
      <c r="B74" s="176"/>
      <c r="C74" s="176"/>
      <c r="D74" s="176"/>
      <c r="E74" s="177" t="s">
        <v>78</v>
      </c>
      <c r="F74" s="176">
        <f>+SUMIF($E$71:$E$73,$E74,$F$71:$F$73)</f>
        <v>0</v>
      </c>
      <c r="G74" s="178">
        <f>+SUMIF($E$71:$E$73,$E74,$G$71:$G$73)</f>
        <v>0</v>
      </c>
      <c r="H74" s="176"/>
      <c r="I74" s="325">
        <f>G74-E24</f>
        <v>0</v>
      </c>
    </row>
    <row r="75" spans="1:11" s="173" customFormat="1" ht="15.75" customHeight="1" thickBot="1">
      <c r="A75" s="786"/>
      <c r="B75" s="382"/>
      <c r="C75" s="179"/>
      <c r="D75" s="179"/>
      <c r="E75" s="180" t="s">
        <v>87</v>
      </c>
      <c r="F75" s="179">
        <f>+SUMIF($E$71:$E$73,$E75,$F$71:$F$73)</f>
        <v>0</v>
      </c>
      <c r="G75" s="356">
        <f>+SUMIF($E$71:$E$73,$E75,$G$71:$G$73)</f>
        <v>0</v>
      </c>
      <c r="H75" s="179"/>
      <c r="I75" s="326">
        <f>G75-E44</f>
        <v>0</v>
      </c>
    </row>
    <row r="76" spans="1:11" s="173" customFormat="1" ht="12.75">
      <c r="A76" s="188" t="s">
        <v>100</v>
      </c>
      <c r="B76" s="433"/>
      <c r="C76" s="349"/>
      <c r="D76" s="475"/>
      <c r="E76" s="350"/>
      <c r="F76" s="475"/>
      <c r="G76" s="477"/>
      <c r="H76" s="352"/>
    </row>
    <row r="77" spans="1:11" s="173" customFormat="1" ht="12.75">
      <c r="A77" s="353"/>
      <c r="B77" s="433"/>
      <c r="C77" s="349"/>
      <c r="D77" s="475"/>
      <c r="E77" s="350"/>
      <c r="F77" s="475"/>
      <c r="G77" s="477"/>
      <c r="H77" s="352"/>
    </row>
    <row r="78" spans="1:11" s="173" customFormat="1" ht="12.75">
      <c r="A78" s="353"/>
      <c r="B78" s="433"/>
      <c r="C78" s="349"/>
      <c r="D78" s="475"/>
      <c r="E78" s="350"/>
      <c r="F78" s="475"/>
      <c r="G78" s="477"/>
      <c r="H78" s="352"/>
    </row>
    <row r="79" spans="1:11" s="173" customFormat="1" ht="12.75">
      <c r="A79" s="193"/>
      <c r="B79" s="433"/>
      <c r="C79" s="349"/>
      <c r="D79" s="475"/>
      <c r="E79" s="350"/>
      <c r="F79" s="475"/>
      <c r="G79" s="477"/>
      <c r="H79" s="352"/>
    </row>
    <row r="80" spans="1:11" s="173" customFormat="1" ht="12.75">
      <c r="A80" s="353"/>
      <c r="B80" s="443"/>
      <c r="C80" s="448"/>
      <c r="D80" s="445"/>
      <c r="E80" s="445"/>
      <c r="F80" s="445"/>
      <c r="G80" s="449"/>
      <c r="H80" s="373"/>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4">
    <mergeCell ref="H41:H42"/>
    <mergeCell ref="G66:H66"/>
    <mergeCell ref="G47:H47"/>
    <mergeCell ref="A43:C43"/>
    <mergeCell ref="A44:C44"/>
    <mergeCell ref="A45:C45"/>
    <mergeCell ref="A41:A42"/>
    <mergeCell ref="B41:B42"/>
    <mergeCell ref="C41:C42"/>
    <mergeCell ref="G64:H64"/>
    <mergeCell ref="G65:H65"/>
    <mergeCell ref="A51:C51"/>
    <mergeCell ref="G54:H54"/>
    <mergeCell ref="G62:H62"/>
    <mergeCell ref="G63:H63"/>
    <mergeCell ref="A14:C14"/>
    <mergeCell ref="A29:A30"/>
    <mergeCell ref="B29:B30"/>
    <mergeCell ref="C29:C30"/>
    <mergeCell ref="A33:A34"/>
    <mergeCell ref="B33:B34"/>
    <mergeCell ref="C33:C34"/>
    <mergeCell ref="G16:H16"/>
    <mergeCell ref="A24:C24"/>
    <mergeCell ref="A26:C26"/>
    <mergeCell ref="A27:A28"/>
    <mergeCell ref="B27:B28"/>
    <mergeCell ref="C27:C28"/>
    <mergeCell ref="H27:H28"/>
    <mergeCell ref="A2:H2"/>
    <mergeCell ref="D3:E3"/>
    <mergeCell ref="F6:F8"/>
    <mergeCell ref="G6:G8"/>
    <mergeCell ref="H6:H8"/>
    <mergeCell ref="H29:H30"/>
    <mergeCell ref="A31:A32"/>
    <mergeCell ref="B31:B32"/>
    <mergeCell ref="C31:C32"/>
    <mergeCell ref="H31:H32"/>
    <mergeCell ref="H33:H34"/>
    <mergeCell ref="A35:A36"/>
    <mergeCell ref="B35:B36"/>
    <mergeCell ref="C35:C36"/>
    <mergeCell ref="H35:H36"/>
    <mergeCell ref="H37:H38"/>
    <mergeCell ref="A39:A40"/>
    <mergeCell ref="B39:B40"/>
    <mergeCell ref="C39:C40"/>
    <mergeCell ref="H39:H40"/>
    <mergeCell ref="A74:A75"/>
    <mergeCell ref="A82:A83"/>
    <mergeCell ref="A37:A38"/>
    <mergeCell ref="B37:B38"/>
    <mergeCell ref="C37:C38"/>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89"/>
  <sheetViews>
    <sheetView topLeftCell="A148" workbookViewId="0">
      <selection activeCell="I17" sqref="I17:I45"/>
    </sheetView>
  </sheetViews>
  <sheetFormatPr defaultColWidth="11.42578125" defaultRowHeight="13.5"/>
  <cols>
    <col min="1" max="1" width="8" style="92" customWidth="1"/>
    <col min="2" max="2" width="17.42578125" style="92" customWidth="1"/>
    <col min="3" max="3" width="19.7109375" style="92" customWidth="1"/>
    <col min="4" max="4" width="20.28515625" style="92" customWidth="1"/>
    <col min="5" max="7" width="17.42578125" style="92" customWidth="1"/>
    <col min="8" max="8" width="22.7109375" style="92" customWidth="1"/>
    <col min="9" max="9" width="23" style="91" bestFit="1" customWidth="1"/>
    <col min="10" max="10" width="15.28515625" style="92" bestFit="1" customWidth="1"/>
    <col min="11" max="11" width="12" style="92" bestFit="1" customWidth="1"/>
    <col min="12"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249</v>
      </c>
      <c r="E3" s="854"/>
      <c r="F3" s="83"/>
      <c r="G3" s="84"/>
      <c r="H3" s="85"/>
      <c r="I3" s="80"/>
    </row>
    <row r="4" spans="1:9" s="81" customFormat="1" ht="15" customHeight="1">
      <c r="A4" s="82"/>
      <c r="B4" s="82"/>
      <c r="C4" s="82"/>
      <c r="D4" s="169"/>
      <c r="E4" s="169"/>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20" t="str">
        <f>'28'!F6:F8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70" t="s">
        <v>6</v>
      </c>
      <c r="B10" s="170" t="s">
        <v>7</v>
      </c>
      <c r="C10" s="170" t="s">
        <v>8</v>
      </c>
      <c r="D10" s="170" t="s">
        <v>9</v>
      </c>
      <c r="E10" s="103" t="s">
        <v>10</v>
      </c>
      <c r="F10" s="103" t="s">
        <v>11</v>
      </c>
      <c r="G10" s="103" t="s">
        <v>12</v>
      </c>
      <c r="H10" s="104" t="s">
        <v>13</v>
      </c>
    </row>
    <row r="11" spans="1:9" ht="26.45" customHeight="1" thickTop="1">
      <c r="A11" s="105">
        <v>1</v>
      </c>
      <c r="B11" s="106" t="s">
        <v>14</v>
      </c>
      <c r="C11" s="106" t="s">
        <v>15</v>
      </c>
      <c r="D11" s="233">
        <f>+'28'!G11</f>
        <v>0</v>
      </c>
      <c r="E11" s="233"/>
      <c r="F11" s="233"/>
      <c r="G11" s="233">
        <f>D11+E11-F11</f>
        <v>0</v>
      </c>
      <c r="H11" s="106"/>
      <c r="I11" s="91">
        <f>G11-Cash!F32</f>
        <v>0</v>
      </c>
    </row>
    <row r="12" spans="1:9" ht="26.45" customHeight="1">
      <c r="A12" s="107">
        <v>2</v>
      </c>
      <c r="B12" s="108" t="s">
        <v>14</v>
      </c>
      <c r="C12" s="108" t="s">
        <v>16</v>
      </c>
      <c r="D12" s="234">
        <f>+'28'!G12</f>
        <v>0</v>
      </c>
      <c r="E12" s="234"/>
      <c r="F12" s="234"/>
      <c r="G12" s="234">
        <f>D12+E12-F12</f>
        <v>0</v>
      </c>
      <c r="H12" s="109"/>
    </row>
    <row r="13" spans="1:9" ht="26.45" customHeight="1">
      <c r="A13" s="107">
        <v>3</v>
      </c>
      <c r="B13" s="108" t="s">
        <v>14</v>
      </c>
      <c r="C13" s="108" t="s">
        <v>17</v>
      </c>
      <c r="D13" s="234">
        <f>+'28'!G13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+'28'!G18</f>
        <v>154171419</v>
      </c>
      <c r="E18" s="215"/>
      <c r="F18" s="210"/>
      <c r="G18" s="236">
        <f t="shared" ref="G18:G23" si="0">D18+E18-F18</f>
        <v>154171419</v>
      </c>
      <c r="H18" s="116"/>
      <c r="I18" s="117">
        <f>+G18-KEB!E18</f>
        <v>0</v>
      </c>
      <c r="J18" s="118"/>
    </row>
    <row r="19" spans="1:11" ht="20.25" customHeight="1">
      <c r="A19" s="275">
        <v>2</v>
      </c>
      <c r="B19" s="305" t="s">
        <v>25</v>
      </c>
      <c r="C19" s="305" t="s">
        <v>26</v>
      </c>
      <c r="D19" s="237">
        <f>+'28'!G19</f>
        <v>3855750213</v>
      </c>
      <c r="E19" s="238">
        <v>9000</v>
      </c>
      <c r="F19" s="238">
        <v>1163467633</v>
      </c>
      <c r="G19" s="237">
        <f t="shared" si="0"/>
        <v>2692291580</v>
      </c>
      <c r="H19" s="119"/>
      <c r="I19" s="91">
        <f>+G19-'SHB373'!E2</f>
        <v>0</v>
      </c>
      <c r="J19" s="120"/>
    </row>
    <row r="20" spans="1:11" ht="20.25" customHeight="1">
      <c r="A20" s="275">
        <v>3</v>
      </c>
      <c r="B20" s="274" t="s">
        <v>27</v>
      </c>
      <c r="C20" s="274" t="s">
        <v>28</v>
      </c>
      <c r="D20" s="237">
        <f>+'28'!G20</f>
        <v>19107870</v>
      </c>
      <c r="E20" s="204"/>
      <c r="F20" s="205"/>
      <c r="G20" s="239">
        <f t="shared" si="0"/>
        <v>19107870</v>
      </c>
      <c r="H20" s="121"/>
      <c r="I20" s="117">
        <f>+G20-Vietcombank!D10</f>
        <v>0</v>
      </c>
      <c r="J20" s="122"/>
      <c r="K20" s="123"/>
    </row>
    <row r="21" spans="1:11" ht="20.25" customHeight="1">
      <c r="A21" s="275">
        <v>4</v>
      </c>
      <c r="B21" s="274" t="s">
        <v>103</v>
      </c>
      <c r="C21" s="276" t="s">
        <v>105</v>
      </c>
      <c r="D21" s="237">
        <f>+'28'!G21</f>
        <v>0</v>
      </c>
      <c r="E21" s="204"/>
      <c r="F21" s="205"/>
      <c r="G21" s="239">
        <f t="shared" si="0"/>
        <v>0</v>
      </c>
      <c r="H21" s="121"/>
      <c r="I21" s="117"/>
      <c r="J21" s="122"/>
      <c r="K21" s="123"/>
    </row>
    <row r="22" spans="1:11" ht="20.25" customHeight="1">
      <c r="A22" s="275">
        <v>5</v>
      </c>
      <c r="B22" s="274" t="s">
        <v>119</v>
      </c>
      <c r="C22" s="276" t="s">
        <v>120</v>
      </c>
      <c r="D22" s="237">
        <f>+'28'!G22</f>
        <v>4184300</v>
      </c>
      <c r="E22" s="357">
        <v>2300</v>
      </c>
      <c r="F22" s="205"/>
      <c r="G22" s="239">
        <f t="shared" si="0"/>
        <v>4186600</v>
      </c>
      <c r="H22" s="274"/>
      <c r="I22" s="117">
        <f>+G22-'PG bank'!D61</f>
        <v>0</v>
      </c>
      <c r="J22" s="122"/>
      <c r="K22" s="123"/>
    </row>
    <row r="23" spans="1:11" ht="20.25" customHeight="1">
      <c r="A23" s="275">
        <v>6</v>
      </c>
      <c r="B23" s="274" t="s">
        <v>54</v>
      </c>
      <c r="C23" s="276" t="s">
        <v>121</v>
      </c>
      <c r="D23" s="237">
        <f>+'28'!G23</f>
        <v>24240291987</v>
      </c>
      <c r="E23" s="204"/>
      <c r="F23" s="205">
        <v>7219407815</v>
      </c>
      <c r="G23" s="239">
        <f t="shared" si="0"/>
        <v>17020884172</v>
      </c>
      <c r="H23" s="274"/>
      <c r="I23" s="117">
        <f>+G23-Woori525!E2</f>
        <v>0</v>
      </c>
      <c r="J23" s="122"/>
      <c r="K23" s="123"/>
    </row>
    <row r="24" spans="1:11" s="91" customFormat="1" ht="20.25" customHeight="1">
      <c r="A24" s="845" t="s">
        <v>29</v>
      </c>
      <c r="B24" s="798"/>
      <c r="C24" s="846"/>
      <c r="D24" s="262">
        <f>SUM(D18:D23)</f>
        <v>28273505789</v>
      </c>
      <c r="E24" s="262">
        <f>SUM(E18:E23)</f>
        <v>11300</v>
      </c>
      <c r="F24" s="262">
        <f>SUM(F18:F23)</f>
        <v>8382875448</v>
      </c>
      <c r="G24" s="303">
        <f>SUM(G18:G23)</f>
        <v>19890641641</v>
      </c>
      <c r="H24" s="124">
        <f>G24/H25</f>
        <v>855511.46843010758</v>
      </c>
    </row>
    <row r="25" spans="1:11" s="91" customFormat="1" ht="19.5" customHeight="1">
      <c r="A25" s="97"/>
      <c r="B25" s="97"/>
      <c r="C25" s="97"/>
      <c r="D25" s="34"/>
      <c r="E25" s="34"/>
      <c r="F25" s="34"/>
      <c r="G25" s="34" t="s">
        <v>30</v>
      </c>
      <c r="H25" s="125">
        <f>'28'!H25</f>
        <v>23250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+'28'!G29</f>
        <v>0</v>
      </c>
      <c r="E29" s="306"/>
      <c r="F29" s="306"/>
      <c r="G29" s="241">
        <f t="shared" ref="G29:G40" si="1">D29+E29-F29</f>
        <v>0</v>
      </c>
      <c r="H29" s="874" t="s">
        <v>44</v>
      </c>
      <c r="I29" s="134"/>
    </row>
    <row r="30" spans="1:11" s="91" customFormat="1" ht="21" customHeight="1">
      <c r="A30" s="850"/>
      <c r="B30" s="852"/>
      <c r="C30" s="850"/>
      <c r="D30" s="242">
        <f>+'28'!G30</f>
        <v>0</v>
      </c>
      <c r="E30" s="307"/>
      <c r="F30" s="307"/>
      <c r="G30" s="228">
        <f t="shared" si="1"/>
        <v>0</v>
      </c>
      <c r="H30" s="848"/>
      <c r="I30" s="140">
        <f>+G30-KEB!E23</f>
        <v>0</v>
      </c>
      <c r="J30" s="137"/>
    </row>
    <row r="31" spans="1:11" s="91" customFormat="1" ht="21" customHeight="1">
      <c r="A31" s="868">
        <v>2</v>
      </c>
      <c r="B31" s="851" t="s">
        <v>23</v>
      </c>
      <c r="C31" s="869" t="s">
        <v>45</v>
      </c>
      <c r="D31" s="133">
        <f>+'28'!G31</f>
        <v>0</v>
      </c>
      <c r="E31" s="306"/>
      <c r="F31" s="306"/>
      <c r="G31" s="141">
        <f t="shared" si="1"/>
        <v>0</v>
      </c>
      <c r="H31" s="875" t="s">
        <v>46</v>
      </c>
      <c r="I31" s="139"/>
    </row>
    <row r="32" spans="1:11" s="91" customFormat="1" ht="21" customHeight="1">
      <c r="A32" s="850"/>
      <c r="B32" s="852"/>
      <c r="C32" s="850"/>
      <c r="D32" s="228">
        <f>+'28'!G32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+'28'!G33</f>
        <v>0</v>
      </c>
      <c r="E33" s="306"/>
      <c r="F33" s="306"/>
      <c r="G33" s="141"/>
      <c r="H33" s="847" t="s">
        <v>49</v>
      </c>
      <c r="I33" s="139"/>
    </row>
    <row r="34" spans="1:10" s="91" customFormat="1" ht="21" customHeight="1">
      <c r="A34" s="850"/>
      <c r="B34" s="852"/>
      <c r="C34" s="850"/>
      <c r="D34" s="244">
        <f>+'28'!G34</f>
        <v>2109.5100000000002</v>
      </c>
      <c r="E34" s="308"/>
      <c r="F34" s="308"/>
      <c r="G34" s="244">
        <f>D34+E34-F34</f>
        <v>2109.5100000000002</v>
      </c>
      <c r="H34" s="848"/>
      <c r="I34" s="139">
        <f>+G34-'SHB398'!E2</f>
        <v>0</v>
      </c>
    </row>
    <row r="35" spans="1:10" s="91" customFormat="1" ht="21" customHeight="1">
      <c r="A35" s="868">
        <v>4</v>
      </c>
      <c r="B35" s="851" t="s">
        <v>50</v>
      </c>
      <c r="C35" s="869" t="s">
        <v>51</v>
      </c>
      <c r="D35" s="133">
        <f>+'28'!G35</f>
        <v>0</v>
      </c>
      <c r="E35" s="306"/>
      <c r="F35" s="306"/>
      <c r="G35" s="141">
        <f t="shared" si="1"/>
        <v>0</v>
      </c>
      <c r="H35" s="870" t="s">
        <v>46</v>
      </c>
      <c r="I35" s="134"/>
    </row>
    <row r="36" spans="1:10" s="91" customFormat="1" ht="21" customHeight="1">
      <c r="A36" s="850"/>
      <c r="B36" s="852"/>
      <c r="C36" s="850"/>
      <c r="D36" s="228">
        <f>+'28'!G36</f>
        <v>1571623.3699999996</v>
      </c>
      <c r="E36" s="307"/>
      <c r="F36" s="313"/>
      <c r="G36" s="243">
        <f t="shared" si="1"/>
        <v>1571623.3699999996</v>
      </c>
      <c r="H36" s="848"/>
      <c r="I36" s="142">
        <f>+G36-'SHB988'!E2</f>
        <v>0</v>
      </c>
    </row>
    <row r="37" spans="1:10" s="91" customFormat="1" ht="21" customHeight="1">
      <c r="A37" s="849">
        <v>5</v>
      </c>
      <c r="B37" s="851" t="s">
        <v>52</v>
      </c>
      <c r="C37" s="849" t="s">
        <v>53</v>
      </c>
      <c r="D37" s="141">
        <f>+'28'!G37</f>
        <v>0</v>
      </c>
      <c r="E37" s="309"/>
      <c r="F37" s="309"/>
      <c r="G37" s="141">
        <f t="shared" si="1"/>
        <v>0</v>
      </c>
      <c r="H37" s="847" t="s">
        <v>49</v>
      </c>
      <c r="I37" s="142"/>
      <c r="J37" s="137"/>
    </row>
    <row r="38" spans="1:10" s="91" customFormat="1" ht="21" customHeight="1">
      <c r="A38" s="850"/>
      <c r="B38" s="852"/>
      <c r="C38" s="850"/>
      <c r="D38" s="228">
        <f>+'28'!G38</f>
        <v>0</v>
      </c>
      <c r="E38" s="310"/>
      <c r="F38" s="310"/>
      <c r="G38" s="228">
        <f t="shared" si="1"/>
        <v>0</v>
      </c>
      <c r="H38" s="848"/>
      <c r="I38" s="142"/>
      <c r="J38" s="117"/>
    </row>
    <row r="39" spans="1:10" s="91" customFormat="1" ht="21" customHeight="1">
      <c r="A39" s="849">
        <v>6</v>
      </c>
      <c r="B39" s="851" t="s">
        <v>54</v>
      </c>
      <c r="C39" s="849" t="s">
        <v>55</v>
      </c>
      <c r="D39" s="141">
        <f>+'28'!G39</f>
        <v>0</v>
      </c>
      <c r="E39" s="309"/>
      <c r="F39" s="309"/>
      <c r="G39" s="141">
        <f t="shared" si="1"/>
        <v>0</v>
      </c>
      <c r="H39" s="847" t="s">
        <v>49</v>
      </c>
      <c r="I39" s="142"/>
      <c r="J39" s="137"/>
    </row>
    <row r="40" spans="1:10" s="91" customFormat="1" ht="21" customHeight="1">
      <c r="A40" s="850"/>
      <c r="B40" s="852"/>
      <c r="C40" s="850"/>
      <c r="D40" s="228">
        <f>+'28'!G40</f>
        <v>11678189.32</v>
      </c>
      <c r="E40" s="310"/>
      <c r="F40" s="310">
        <v>2493753.16</v>
      </c>
      <c r="G40" s="228">
        <f t="shared" si="1"/>
        <v>9184436.1600000001</v>
      </c>
      <c r="H40" s="848"/>
      <c r="I40" s="142">
        <f>+G40-Woori517!E7</f>
        <v>0</v>
      </c>
    </row>
    <row r="41" spans="1:10" s="91" customFormat="1" ht="21" customHeight="1">
      <c r="A41" s="787">
        <v>7</v>
      </c>
      <c r="B41" s="789" t="s">
        <v>103</v>
      </c>
      <c r="C41" s="791" t="s">
        <v>104</v>
      </c>
      <c r="D41" s="141">
        <f>+'28'!G41</f>
        <v>0</v>
      </c>
      <c r="E41" s="309"/>
      <c r="F41" s="309"/>
      <c r="G41" s="141">
        <f>D41+E41-F41</f>
        <v>0</v>
      </c>
      <c r="H41" s="847" t="s">
        <v>49</v>
      </c>
      <c r="J41" s="137"/>
    </row>
    <row r="42" spans="1:10" s="91" customFormat="1" ht="21" customHeight="1">
      <c r="A42" s="788"/>
      <c r="B42" s="790"/>
      <c r="C42" s="792"/>
      <c r="D42" s="228">
        <f>+'28'!G42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13254063.959999999</v>
      </c>
      <c r="E44" s="312">
        <f t="shared" si="2"/>
        <v>0</v>
      </c>
      <c r="F44" s="312">
        <f t="shared" si="2"/>
        <v>2493753.16</v>
      </c>
      <c r="G44" s="272">
        <f t="shared" si="2"/>
        <v>10760310.799999999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11615822.268430106</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397" customFormat="1" ht="12.75">
      <c r="A71" s="396" t="s">
        <v>97</v>
      </c>
      <c r="B71" s="402" t="s">
        <v>346</v>
      </c>
      <c r="C71" s="454">
        <v>44529</v>
      </c>
      <c r="D71" s="203" t="s">
        <v>994</v>
      </c>
      <c r="E71" s="203" t="s">
        <v>78</v>
      </c>
      <c r="F71" s="203"/>
      <c r="G71" s="463">
        <v>2300</v>
      </c>
      <c r="H71" s="461" t="s">
        <v>346</v>
      </c>
    </row>
    <row r="72" spans="1:9" s="173" customFormat="1" ht="12.75">
      <c r="A72" s="193"/>
      <c r="B72" s="405" t="s">
        <v>340</v>
      </c>
      <c r="C72" s="349">
        <v>44529</v>
      </c>
      <c r="D72" s="350" t="s">
        <v>1761</v>
      </c>
      <c r="E72" s="350" t="s">
        <v>78</v>
      </c>
      <c r="F72" s="350"/>
      <c r="G72" s="457">
        <v>9000</v>
      </c>
      <c r="H72" s="456" t="s">
        <v>1760</v>
      </c>
    </row>
    <row r="73" spans="1:9" s="173" customFormat="1" ht="12.75">
      <c r="A73" s="347"/>
      <c r="B73" s="478"/>
      <c r="C73" s="349"/>
      <c r="D73" s="493"/>
      <c r="E73" s="493"/>
      <c r="F73" s="493"/>
      <c r="G73" s="494"/>
      <c r="H73" s="495"/>
    </row>
    <row r="74" spans="1:9" s="173" customFormat="1" ht="12.75">
      <c r="A74" s="347"/>
      <c r="B74" s="478"/>
      <c r="C74" s="349"/>
      <c r="D74" s="493"/>
      <c r="E74" s="493"/>
      <c r="F74" s="493"/>
      <c r="G74" s="494"/>
      <c r="H74" s="495"/>
    </row>
    <row r="75" spans="1:9" s="173" customFormat="1" thickBot="1">
      <c r="A75" s="195"/>
      <c r="B75" s="196"/>
      <c r="C75" s="197"/>
      <c r="D75" s="196"/>
      <c r="E75" s="196"/>
      <c r="F75" s="196"/>
      <c r="G75" s="196"/>
      <c r="H75" s="198"/>
    </row>
    <row r="76" spans="1:9" s="173" customFormat="1" ht="12.75">
      <c r="A76" s="785" t="s">
        <v>98</v>
      </c>
      <c r="B76" s="176"/>
      <c r="C76" s="176"/>
      <c r="D76" s="176"/>
      <c r="E76" s="177" t="s">
        <v>78</v>
      </c>
      <c r="F76" s="176">
        <f>+SUMIF($E$71:$E$75,$E76,$F$71:$F$75)</f>
        <v>0</v>
      </c>
      <c r="G76" s="178">
        <f>+SUMIF($E$71:$E$75,$E76,$G$71:$G$75)</f>
        <v>11300</v>
      </c>
      <c r="H76" s="176"/>
      <c r="I76" s="325">
        <f>G76-E24</f>
        <v>0</v>
      </c>
    </row>
    <row r="77" spans="1:9" s="173" customFormat="1" ht="15.75" customHeight="1" thickBot="1">
      <c r="A77" s="786"/>
      <c r="B77" s="382"/>
      <c r="C77" s="179"/>
      <c r="D77" s="179"/>
      <c r="E77" s="180" t="s">
        <v>87</v>
      </c>
      <c r="F77" s="179">
        <f>+SUMIF($E$71:$E$75,$E77,$F$71:$F$75)</f>
        <v>0</v>
      </c>
      <c r="G77" s="181">
        <f>+SUMIF($E$71:$E$75,$E77,$G$71:$G$75)</f>
        <v>0</v>
      </c>
      <c r="H77" s="179"/>
      <c r="I77" s="326">
        <f>G77-E44</f>
        <v>0</v>
      </c>
    </row>
    <row r="78" spans="1:9" s="173" customFormat="1" ht="12.75">
      <c r="A78" s="188" t="s">
        <v>100</v>
      </c>
      <c r="B78" s="884" t="s">
        <v>340</v>
      </c>
      <c r="C78" s="778">
        <v>44529</v>
      </c>
      <c r="D78" s="779" t="s">
        <v>1750</v>
      </c>
      <c r="E78" s="779" t="s">
        <v>78</v>
      </c>
      <c r="F78" s="779"/>
      <c r="G78" s="780">
        <v>40800000</v>
      </c>
      <c r="H78" s="781" t="s">
        <v>1123</v>
      </c>
    </row>
    <row r="79" spans="1:9" s="173" customFormat="1" ht="12.75">
      <c r="A79" s="193"/>
      <c r="B79" s="885"/>
      <c r="C79" s="753">
        <v>44529</v>
      </c>
      <c r="D79" s="757" t="s">
        <v>1751</v>
      </c>
      <c r="E79" s="757" t="s">
        <v>78</v>
      </c>
      <c r="F79" s="757"/>
      <c r="G79" s="782">
        <v>789542000</v>
      </c>
      <c r="H79" s="758" t="s">
        <v>1124</v>
      </c>
    </row>
    <row r="80" spans="1:9" s="173" customFormat="1" ht="12.75">
      <c r="A80" s="743"/>
      <c r="B80" s="885"/>
      <c r="C80" s="753">
        <v>44529</v>
      </c>
      <c r="D80" s="754" t="s">
        <v>1754</v>
      </c>
      <c r="E80" s="757" t="s">
        <v>78</v>
      </c>
      <c r="F80" s="754"/>
      <c r="G80" s="755">
        <v>177000000</v>
      </c>
      <c r="H80" s="756" t="s">
        <v>478</v>
      </c>
    </row>
    <row r="81" spans="1:8" s="173" customFormat="1" ht="12.75">
      <c r="A81" s="743"/>
      <c r="B81" s="885"/>
      <c r="C81" s="753">
        <v>44529</v>
      </c>
      <c r="D81" s="754" t="s">
        <v>1755</v>
      </c>
      <c r="E81" s="757" t="s">
        <v>78</v>
      </c>
      <c r="F81" s="754"/>
      <c r="G81" s="755">
        <v>23040000</v>
      </c>
      <c r="H81" s="756" t="s">
        <v>478</v>
      </c>
    </row>
    <row r="82" spans="1:8" s="173" customFormat="1" ht="12.75">
      <c r="A82" s="743"/>
      <c r="B82" s="885"/>
      <c r="C82" s="753">
        <v>44529</v>
      </c>
      <c r="D82" s="754" t="s">
        <v>1756</v>
      </c>
      <c r="E82" s="757" t="s">
        <v>78</v>
      </c>
      <c r="F82" s="754"/>
      <c r="G82" s="755">
        <v>11742167</v>
      </c>
      <c r="H82" s="756" t="s">
        <v>1125</v>
      </c>
    </row>
    <row r="83" spans="1:8" s="173" customFormat="1" ht="12.75">
      <c r="A83" s="743"/>
      <c r="B83" s="885"/>
      <c r="C83" s="753">
        <v>44529</v>
      </c>
      <c r="D83" s="754" t="s">
        <v>1757</v>
      </c>
      <c r="E83" s="757" t="s">
        <v>78</v>
      </c>
      <c r="F83" s="754"/>
      <c r="G83" s="755">
        <v>4840000</v>
      </c>
      <c r="H83" s="756" t="s">
        <v>479</v>
      </c>
    </row>
    <row r="84" spans="1:8" s="173" customFormat="1" ht="12.75">
      <c r="A84" s="743"/>
      <c r="B84" s="885"/>
      <c r="C84" s="753">
        <v>44529</v>
      </c>
      <c r="D84" s="754" t="s">
        <v>660</v>
      </c>
      <c r="E84" s="757" t="s">
        <v>78</v>
      </c>
      <c r="F84" s="754"/>
      <c r="G84" s="755">
        <v>2390000</v>
      </c>
      <c r="H84" s="756" t="s">
        <v>1126</v>
      </c>
    </row>
    <row r="85" spans="1:8" s="173" customFormat="1" ht="12.75">
      <c r="A85" s="743"/>
      <c r="B85" s="885"/>
      <c r="C85" s="753">
        <v>44529</v>
      </c>
      <c r="D85" s="754" t="s">
        <v>1758</v>
      </c>
      <c r="E85" s="757" t="s">
        <v>78</v>
      </c>
      <c r="F85" s="754"/>
      <c r="G85" s="755">
        <v>213000</v>
      </c>
      <c r="H85" s="756" t="s">
        <v>1127</v>
      </c>
    </row>
    <row r="86" spans="1:8" s="173" customFormat="1" ht="12.75">
      <c r="A86" s="743"/>
      <c r="B86" s="885"/>
      <c r="C86" s="753">
        <v>44529</v>
      </c>
      <c r="D86" s="754" t="s">
        <v>1759</v>
      </c>
      <c r="E86" s="757" t="s">
        <v>78</v>
      </c>
      <c r="F86" s="754"/>
      <c r="G86" s="755">
        <v>1470000</v>
      </c>
      <c r="H86" s="756" t="s">
        <v>345</v>
      </c>
    </row>
    <row r="87" spans="1:8" s="173" customFormat="1" ht="12.75">
      <c r="A87" s="743"/>
      <c r="B87" s="885"/>
      <c r="C87" s="753">
        <v>44529</v>
      </c>
      <c r="D87" s="754" t="s">
        <v>1752</v>
      </c>
      <c r="E87" s="757" t="s">
        <v>78</v>
      </c>
      <c r="F87" s="754"/>
      <c r="G87" s="755">
        <v>21062000</v>
      </c>
      <c r="H87" s="756" t="s">
        <v>1128</v>
      </c>
    </row>
    <row r="88" spans="1:8" s="173" customFormat="1" ht="12.75">
      <c r="A88" s="743"/>
      <c r="B88" s="885"/>
      <c r="C88" s="753">
        <v>44529</v>
      </c>
      <c r="D88" s="754" t="s">
        <v>1753</v>
      </c>
      <c r="E88" s="757" t="s">
        <v>78</v>
      </c>
      <c r="F88" s="754"/>
      <c r="G88" s="755">
        <v>24478000</v>
      </c>
      <c r="H88" s="756" t="s">
        <v>1128</v>
      </c>
    </row>
    <row r="89" spans="1:8" s="173" customFormat="1" ht="12.75">
      <c r="A89" s="743"/>
      <c r="B89" s="885"/>
      <c r="C89" s="753">
        <v>44529</v>
      </c>
      <c r="D89" s="754" t="s">
        <v>1734</v>
      </c>
      <c r="E89" s="757" t="s">
        <v>78</v>
      </c>
      <c r="F89" s="754"/>
      <c r="G89" s="755">
        <v>4500000</v>
      </c>
      <c r="H89" s="756" t="s">
        <v>475</v>
      </c>
    </row>
    <row r="90" spans="1:8" s="173" customFormat="1" ht="12.75">
      <c r="A90" s="743"/>
      <c r="B90" s="885"/>
      <c r="C90" s="753">
        <v>44529</v>
      </c>
      <c r="D90" s="754" t="s">
        <v>660</v>
      </c>
      <c r="E90" s="757" t="s">
        <v>78</v>
      </c>
      <c r="F90" s="754"/>
      <c r="G90" s="755">
        <v>17936800</v>
      </c>
      <c r="H90" s="756" t="s">
        <v>475</v>
      </c>
    </row>
    <row r="91" spans="1:8" s="173" customFormat="1" ht="12.75">
      <c r="A91" s="743"/>
      <c r="B91" s="885"/>
      <c r="C91" s="753">
        <v>44529</v>
      </c>
      <c r="D91" s="754" t="s">
        <v>1735</v>
      </c>
      <c r="E91" s="757" t="s">
        <v>78</v>
      </c>
      <c r="F91" s="754"/>
      <c r="G91" s="755">
        <v>44363102</v>
      </c>
      <c r="H91" s="756" t="s">
        <v>481</v>
      </c>
    </row>
    <row r="92" spans="1:8" s="173" customFormat="1" ht="12.75">
      <c r="A92" s="743"/>
      <c r="B92" s="886"/>
      <c r="C92" s="753">
        <v>44529</v>
      </c>
      <c r="D92" s="754" t="s">
        <v>377</v>
      </c>
      <c r="E92" s="757" t="s">
        <v>78</v>
      </c>
      <c r="F92" s="754"/>
      <c r="G92" s="755">
        <v>90564</v>
      </c>
      <c r="H92" s="756" t="s">
        <v>482</v>
      </c>
    </row>
    <row r="93" spans="1:8" s="173" customFormat="1" ht="12.75">
      <c r="A93" s="743"/>
      <c r="B93" s="887" t="s">
        <v>343</v>
      </c>
      <c r="C93" s="770">
        <v>44529</v>
      </c>
      <c r="D93" s="771" t="s">
        <v>1220</v>
      </c>
      <c r="E93" s="772" t="s">
        <v>78</v>
      </c>
      <c r="F93" s="771"/>
      <c r="G93" s="773">
        <v>1831670439</v>
      </c>
      <c r="H93" s="774" t="s">
        <v>1129</v>
      </c>
    </row>
    <row r="94" spans="1:8" s="173" customFormat="1" ht="12.75">
      <c r="A94" s="743"/>
      <c r="B94" s="888"/>
      <c r="C94" s="770">
        <v>44529</v>
      </c>
      <c r="D94" s="771" t="s">
        <v>1220</v>
      </c>
      <c r="E94" s="772" t="s">
        <v>78</v>
      </c>
      <c r="F94" s="771"/>
      <c r="G94" s="773">
        <v>12764953</v>
      </c>
      <c r="H94" s="774" t="s">
        <v>1130</v>
      </c>
    </row>
    <row r="95" spans="1:8" s="173" customFormat="1" ht="12.75">
      <c r="A95" s="743"/>
      <c r="B95" s="888"/>
      <c r="C95" s="770">
        <v>44529</v>
      </c>
      <c r="D95" s="771" t="s">
        <v>1220</v>
      </c>
      <c r="E95" s="772" t="s">
        <v>78</v>
      </c>
      <c r="F95" s="771"/>
      <c r="G95" s="773">
        <v>5693467</v>
      </c>
      <c r="H95" s="774" t="s">
        <v>1131</v>
      </c>
    </row>
    <row r="96" spans="1:8" s="173" customFormat="1" ht="12.75">
      <c r="A96" s="743"/>
      <c r="B96" s="888"/>
      <c r="C96" s="770">
        <v>44529</v>
      </c>
      <c r="D96" s="771" t="s">
        <v>1220</v>
      </c>
      <c r="E96" s="772" t="s">
        <v>78</v>
      </c>
      <c r="F96" s="771"/>
      <c r="G96" s="773">
        <v>580811791</v>
      </c>
      <c r="H96" s="774" t="s">
        <v>1132</v>
      </c>
    </row>
    <row r="97" spans="1:8" s="173" customFormat="1" ht="12.75">
      <c r="A97" s="712"/>
      <c r="B97" s="888"/>
      <c r="C97" s="770">
        <v>44529</v>
      </c>
      <c r="D97" s="771" t="s">
        <v>1220</v>
      </c>
      <c r="E97" s="772" t="s">
        <v>78</v>
      </c>
      <c r="F97" s="775"/>
      <c r="G97" s="776">
        <v>2742000</v>
      </c>
      <c r="H97" s="777" t="s">
        <v>1133</v>
      </c>
    </row>
    <row r="98" spans="1:8" s="173" customFormat="1" ht="12.75">
      <c r="A98" s="712"/>
      <c r="B98" s="888"/>
      <c r="C98" s="770">
        <v>44529</v>
      </c>
      <c r="D98" s="775" t="s">
        <v>1215</v>
      </c>
      <c r="E98" s="772" t="s">
        <v>78</v>
      </c>
      <c r="F98" s="775"/>
      <c r="G98" s="776">
        <v>32550000</v>
      </c>
      <c r="H98" s="777" t="s">
        <v>1134</v>
      </c>
    </row>
    <row r="99" spans="1:8" s="173" customFormat="1" ht="12.75">
      <c r="A99" s="712"/>
      <c r="B99" s="888"/>
      <c r="C99" s="770">
        <v>44529</v>
      </c>
      <c r="D99" s="775" t="s">
        <v>1215</v>
      </c>
      <c r="E99" s="772" t="s">
        <v>78</v>
      </c>
      <c r="F99" s="775"/>
      <c r="G99" s="776">
        <v>165496000</v>
      </c>
      <c r="H99" s="777" t="s">
        <v>1135</v>
      </c>
    </row>
    <row r="100" spans="1:8" s="173" customFormat="1" ht="12.75">
      <c r="A100" s="712"/>
      <c r="B100" s="888"/>
      <c r="C100" s="770">
        <v>44529</v>
      </c>
      <c r="D100" s="775" t="s">
        <v>1215</v>
      </c>
      <c r="E100" s="772" t="s">
        <v>78</v>
      </c>
      <c r="F100" s="775"/>
      <c r="G100" s="776">
        <v>58400000</v>
      </c>
      <c r="H100" s="777" t="s">
        <v>1136</v>
      </c>
    </row>
    <row r="101" spans="1:8" s="173" customFormat="1" ht="12.75">
      <c r="A101" s="712"/>
      <c r="B101" s="888"/>
      <c r="C101" s="770">
        <v>44529</v>
      </c>
      <c r="D101" s="775" t="s">
        <v>1215</v>
      </c>
      <c r="E101" s="772" t="s">
        <v>78</v>
      </c>
      <c r="F101" s="775"/>
      <c r="G101" s="776">
        <v>20100000</v>
      </c>
      <c r="H101" s="777" t="s">
        <v>1137</v>
      </c>
    </row>
    <row r="102" spans="1:8" s="173" customFormat="1" ht="12.75">
      <c r="A102" s="712"/>
      <c r="B102" s="888"/>
      <c r="C102" s="770">
        <v>44529</v>
      </c>
      <c r="D102" s="775" t="s">
        <v>1215</v>
      </c>
      <c r="E102" s="772" t="s">
        <v>78</v>
      </c>
      <c r="F102" s="775"/>
      <c r="G102" s="776">
        <v>115150000</v>
      </c>
      <c r="H102" s="777" t="s">
        <v>952</v>
      </c>
    </row>
    <row r="103" spans="1:8" s="173" customFormat="1" ht="12.75">
      <c r="A103" s="712"/>
      <c r="B103" s="888"/>
      <c r="C103" s="770">
        <v>44529</v>
      </c>
      <c r="D103" s="775" t="s">
        <v>1215</v>
      </c>
      <c r="E103" s="772" t="s">
        <v>78</v>
      </c>
      <c r="F103" s="775"/>
      <c r="G103" s="776">
        <v>11040000</v>
      </c>
      <c r="H103" s="777" t="s">
        <v>1138</v>
      </c>
    </row>
    <row r="104" spans="1:8" s="173" customFormat="1" ht="12.75">
      <c r="A104" s="712"/>
      <c r="B104" s="888"/>
      <c r="C104" s="770">
        <v>44529</v>
      </c>
      <c r="D104" s="775" t="s">
        <v>1215</v>
      </c>
      <c r="E104" s="772" t="s">
        <v>78</v>
      </c>
      <c r="F104" s="775"/>
      <c r="G104" s="776">
        <v>64861500</v>
      </c>
      <c r="H104" s="777" t="s">
        <v>1139</v>
      </c>
    </row>
    <row r="105" spans="1:8" s="173" customFormat="1" ht="12.75">
      <c r="A105" s="712"/>
      <c r="B105" s="888"/>
      <c r="C105" s="770">
        <v>44529</v>
      </c>
      <c r="D105" s="775" t="s">
        <v>1215</v>
      </c>
      <c r="E105" s="772" t="s">
        <v>78</v>
      </c>
      <c r="F105" s="775"/>
      <c r="G105" s="776">
        <v>16230500</v>
      </c>
      <c r="H105" s="777" t="s">
        <v>1140</v>
      </c>
    </row>
    <row r="106" spans="1:8" s="173" customFormat="1" ht="12.75">
      <c r="A106" s="712"/>
      <c r="B106" s="888"/>
      <c r="C106" s="770">
        <v>44529</v>
      </c>
      <c r="D106" s="775" t="s">
        <v>1215</v>
      </c>
      <c r="E106" s="772" t="s">
        <v>78</v>
      </c>
      <c r="F106" s="775"/>
      <c r="G106" s="776">
        <v>20480000</v>
      </c>
      <c r="H106" s="777" t="s">
        <v>1141</v>
      </c>
    </row>
    <row r="107" spans="1:8" s="173" customFormat="1" ht="12.75">
      <c r="A107" s="712"/>
      <c r="B107" s="888"/>
      <c r="C107" s="770">
        <v>44529</v>
      </c>
      <c r="D107" s="775" t="s">
        <v>1215</v>
      </c>
      <c r="E107" s="772" t="s">
        <v>78</v>
      </c>
      <c r="F107" s="775"/>
      <c r="G107" s="776">
        <v>17550000</v>
      </c>
      <c r="H107" s="777" t="s">
        <v>1142</v>
      </c>
    </row>
    <row r="108" spans="1:8" s="173" customFormat="1" ht="12.75">
      <c r="A108" s="712"/>
      <c r="B108" s="888"/>
      <c r="C108" s="770">
        <v>44529</v>
      </c>
      <c r="D108" s="775" t="s">
        <v>1215</v>
      </c>
      <c r="E108" s="772" t="s">
        <v>78</v>
      </c>
      <c r="F108" s="775"/>
      <c r="G108" s="776">
        <v>452220000</v>
      </c>
      <c r="H108" s="777" t="s">
        <v>1143</v>
      </c>
    </row>
    <row r="109" spans="1:8" s="173" customFormat="1" ht="12.75">
      <c r="A109" s="712"/>
      <c r="B109" s="888"/>
      <c r="C109" s="770">
        <v>44529</v>
      </c>
      <c r="D109" s="775" t="s">
        <v>1215</v>
      </c>
      <c r="E109" s="772" t="s">
        <v>78</v>
      </c>
      <c r="F109" s="775"/>
      <c r="G109" s="776">
        <v>9327900</v>
      </c>
      <c r="H109" s="777" t="s">
        <v>1144</v>
      </c>
    </row>
    <row r="110" spans="1:8" s="173" customFormat="1" ht="12.75">
      <c r="A110" s="712"/>
      <c r="B110" s="888"/>
      <c r="C110" s="770">
        <v>44529</v>
      </c>
      <c r="D110" s="775" t="s">
        <v>1215</v>
      </c>
      <c r="E110" s="772" t="s">
        <v>78</v>
      </c>
      <c r="F110" s="775"/>
      <c r="G110" s="776">
        <v>7000000</v>
      </c>
      <c r="H110" s="777" t="s">
        <v>1145</v>
      </c>
    </row>
    <row r="111" spans="1:8" s="173" customFormat="1" ht="12.75">
      <c r="A111" s="712"/>
      <c r="B111" s="888"/>
      <c r="C111" s="770">
        <v>44529</v>
      </c>
      <c r="D111" s="775" t="s">
        <v>1216</v>
      </c>
      <c r="E111" s="772" t="s">
        <v>78</v>
      </c>
      <c r="F111" s="775"/>
      <c r="G111" s="776">
        <v>49674000</v>
      </c>
      <c r="H111" s="777" t="s">
        <v>1146</v>
      </c>
    </row>
    <row r="112" spans="1:8" s="173" customFormat="1" ht="12.75">
      <c r="A112" s="712"/>
      <c r="B112" s="888"/>
      <c r="C112" s="770">
        <v>44529</v>
      </c>
      <c r="D112" s="775" t="s">
        <v>1216</v>
      </c>
      <c r="E112" s="772" t="s">
        <v>78</v>
      </c>
      <c r="F112" s="775"/>
      <c r="G112" s="776">
        <v>15015000</v>
      </c>
      <c r="H112" s="777" t="s">
        <v>1147</v>
      </c>
    </row>
    <row r="113" spans="1:8" s="173" customFormat="1" ht="12.75">
      <c r="A113" s="712"/>
      <c r="B113" s="888"/>
      <c r="C113" s="770">
        <v>44529</v>
      </c>
      <c r="D113" s="775" t="s">
        <v>1216</v>
      </c>
      <c r="E113" s="772" t="s">
        <v>78</v>
      </c>
      <c r="F113" s="775"/>
      <c r="G113" s="776">
        <v>207128300</v>
      </c>
      <c r="H113" s="777" t="s">
        <v>1148</v>
      </c>
    </row>
    <row r="114" spans="1:8" s="173" customFormat="1" ht="12.75">
      <c r="A114" s="712"/>
      <c r="B114" s="888"/>
      <c r="C114" s="770">
        <v>44529</v>
      </c>
      <c r="D114" s="775" t="s">
        <v>1216</v>
      </c>
      <c r="E114" s="772" t="s">
        <v>78</v>
      </c>
      <c r="F114" s="775"/>
      <c r="G114" s="776">
        <v>24000000</v>
      </c>
      <c r="H114" s="777" t="s">
        <v>1149</v>
      </c>
    </row>
    <row r="115" spans="1:8" s="173" customFormat="1" ht="12.75">
      <c r="A115" s="712"/>
      <c r="B115" s="888"/>
      <c r="C115" s="770">
        <v>44529</v>
      </c>
      <c r="D115" s="775" t="s">
        <v>1216</v>
      </c>
      <c r="E115" s="772" t="s">
        <v>78</v>
      </c>
      <c r="F115" s="775"/>
      <c r="G115" s="776">
        <v>11500000</v>
      </c>
      <c r="H115" s="777" t="s">
        <v>1150</v>
      </c>
    </row>
    <row r="116" spans="1:8" s="173" customFormat="1" ht="12.75">
      <c r="A116" s="712"/>
      <c r="B116" s="888"/>
      <c r="C116" s="770">
        <v>44529</v>
      </c>
      <c r="D116" s="775" t="s">
        <v>1216</v>
      </c>
      <c r="E116" s="772" t="s">
        <v>78</v>
      </c>
      <c r="F116" s="775"/>
      <c r="G116" s="776">
        <v>364949280</v>
      </c>
      <c r="H116" s="777" t="s">
        <v>1151</v>
      </c>
    </row>
    <row r="117" spans="1:8" s="173" customFormat="1" ht="12.75">
      <c r="A117" s="712"/>
      <c r="B117" s="888"/>
      <c r="C117" s="770">
        <v>44529</v>
      </c>
      <c r="D117" s="775" t="s">
        <v>1216</v>
      </c>
      <c r="E117" s="772" t="s">
        <v>78</v>
      </c>
      <c r="F117" s="775"/>
      <c r="G117" s="776">
        <v>21303000</v>
      </c>
      <c r="H117" s="777" t="s">
        <v>1152</v>
      </c>
    </row>
    <row r="118" spans="1:8" s="173" customFormat="1" ht="12.75">
      <c r="A118" s="712"/>
      <c r="B118" s="888"/>
      <c r="C118" s="770">
        <v>44529</v>
      </c>
      <c r="D118" s="775" t="s">
        <v>1216</v>
      </c>
      <c r="E118" s="772" t="s">
        <v>78</v>
      </c>
      <c r="F118" s="775"/>
      <c r="G118" s="776">
        <v>31600000</v>
      </c>
      <c r="H118" s="777" t="s">
        <v>1153</v>
      </c>
    </row>
    <row r="119" spans="1:8" s="173" customFormat="1" ht="12.75">
      <c r="A119" s="712"/>
      <c r="B119" s="888"/>
      <c r="C119" s="770">
        <v>44529</v>
      </c>
      <c r="D119" s="775" t="s">
        <v>1216</v>
      </c>
      <c r="E119" s="772" t="s">
        <v>78</v>
      </c>
      <c r="F119" s="775"/>
      <c r="G119" s="776">
        <v>372792000</v>
      </c>
      <c r="H119" s="777" t="s">
        <v>1154</v>
      </c>
    </row>
    <row r="120" spans="1:8" s="173" customFormat="1" ht="12.75">
      <c r="A120" s="712"/>
      <c r="B120" s="888"/>
      <c r="C120" s="770">
        <v>44529</v>
      </c>
      <c r="D120" s="775" t="s">
        <v>1216</v>
      </c>
      <c r="E120" s="772" t="s">
        <v>78</v>
      </c>
      <c r="F120" s="775"/>
      <c r="G120" s="776">
        <v>34365000</v>
      </c>
      <c r="H120" s="777" t="s">
        <v>1155</v>
      </c>
    </row>
    <row r="121" spans="1:8" s="173" customFormat="1" ht="12.75">
      <c r="A121" s="712"/>
      <c r="B121" s="888"/>
      <c r="C121" s="770">
        <v>44529</v>
      </c>
      <c r="D121" s="775" t="s">
        <v>1216</v>
      </c>
      <c r="E121" s="772" t="s">
        <v>78</v>
      </c>
      <c r="F121" s="775"/>
      <c r="G121" s="776">
        <v>115840000</v>
      </c>
      <c r="H121" s="777" t="s">
        <v>1156</v>
      </c>
    </row>
    <row r="122" spans="1:8" s="173" customFormat="1" ht="12.75">
      <c r="A122" s="712"/>
      <c r="B122" s="888"/>
      <c r="C122" s="770">
        <v>44529</v>
      </c>
      <c r="D122" s="775" t="s">
        <v>1216</v>
      </c>
      <c r="E122" s="772" t="s">
        <v>78</v>
      </c>
      <c r="F122" s="775"/>
      <c r="G122" s="776">
        <v>18053500</v>
      </c>
      <c r="H122" s="777" t="s">
        <v>1157</v>
      </c>
    </row>
    <row r="123" spans="1:8" s="173" customFormat="1" ht="12.75">
      <c r="A123" s="712"/>
      <c r="B123" s="888"/>
      <c r="C123" s="770">
        <v>44529</v>
      </c>
      <c r="D123" s="775" t="s">
        <v>1216</v>
      </c>
      <c r="E123" s="772" t="s">
        <v>78</v>
      </c>
      <c r="F123" s="775"/>
      <c r="G123" s="776">
        <v>144436057</v>
      </c>
      <c r="H123" s="777" t="s">
        <v>1158</v>
      </c>
    </row>
    <row r="124" spans="1:8" s="173" customFormat="1" ht="12.75">
      <c r="A124" s="712"/>
      <c r="B124" s="888"/>
      <c r="C124" s="770">
        <v>44529</v>
      </c>
      <c r="D124" s="775" t="s">
        <v>1216</v>
      </c>
      <c r="E124" s="772" t="s">
        <v>78</v>
      </c>
      <c r="F124" s="775"/>
      <c r="G124" s="776">
        <v>78160000</v>
      </c>
      <c r="H124" s="777" t="s">
        <v>1159</v>
      </c>
    </row>
    <row r="125" spans="1:8" s="173" customFormat="1" ht="12.75">
      <c r="A125" s="712"/>
      <c r="B125" s="888"/>
      <c r="C125" s="770">
        <v>44529</v>
      </c>
      <c r="D125" s="775" t="s">
        <v>1216</v>
      </c>
      <c r="E125" s="772" t="s">
        <v>78</v>
      </c>
      <c r="F125" s="775"/>
      <c r="G125" s="776">
        <v>59200000</v>
      </c>
      <c r="H125" s="777" t="s">
        <v>1160</v>
      </c>
    </row>
    <row r="126" spans="1:8" s="173" customFormat="1" ht="12.75">
      <c r="A126" s="712"/>
      <c r="B126" s="888"/>
      <c r="C126" s="770">
        <v>44529</v>
      </c>
      <c r="D126" s="775" t="s">
        <v>1216</v>
      </c>
      <c r="E126" s="772" t="s">
        <v>78</v>
      </c>
      <c r="F126" s="775"/>
      <c r="G126" s="776">
        <v>105000000</v>
      </c>
      <c r="H126" s="777" t="s">
        <v>1161</v>
      </c>
    </row>
    <row r="127" spans="1:8" s="173" customFormat="1" ht="12.75">
      <c r="A127" s="712"/>
      <c r="B127" s="888"/>
      <c r="C127" s="770">
        <v>44529</v>
      </c>
      <c r="D127" s="775" t="s">
        <v>1736</v>
      </c>
      <c r="E127" s="772" t="s">
        <v>78</v>
      </c>
      <c r="F127" s="775"/>
      <c r="G127" s="776">
        <v>212290800</v>
      </c>
      <c r="H127" s="777" t="s">
        <v>1162</v>
      </c>
    </row>
    <row r="128" spans="1:8" s="173" customFormat="1" ht="12.75">
      <c r="A128" s="712"/>
      <c r="B128" s="888"/>
      <c r="C128" s="770">
        <v>44529</v>
      </c>
      <c r="D128" s="775" t="s">
        <v>1737</v>
      </c>
      <c r="E128" s="772" t="s">
        <v>78</v>
      </c>
      <c r="F128" s="775"/>
      <c r="G128" s="776">
        <v>58500000</v>
      </c>
      <c r="H128" s="777" t="s">
        <v>1163</v>
      </c>
    </row>
    <row r="129" spans="1:8" s="173" customFormat="1" ht="12.75">
      <c r="A129" s="712"/>
      <c r="B129" s="888"/>
      <c r="C129" s="770">
        <v>44529</v>
      </c>
      <c r="D129" s="775" t="s">
        <v>1738</v>
      </c>
      <c r="E129" s="772" t="s">
        <v>78</v>
      </c>
      <c r="F129" s="775"/>
      <c r="G129" s="776">
        <v>40061290</v>
      </c>
      <c r="H129" s="777" t="s">
        <v>1164</v>
      </c>
    </row>
    <row r="130" spans="1:8" s="173" customFormat="1" ht="12.75">
      <c r="A130" s="712"/>
      <c r="B130" s="888"/>
      <c r="C130" s="770">
        <v>44529</v>
      </c>
      <c r="D130" s="775" t="s">
        <v>1739</v>
      </c>
      <c r="E130" s="772" t="s">
        <v>78</v>
      </c>
      <c r="F130" s="775"/>
      <c r="G130" s="776">
        <v>20945333</v>
      </c>
      <c r="H130" s="777" t="s">
        <v>1165</v>
      </c>
    </row>
    <row r="131" spans="1:8" s="173" customFormat="1" ht="12.75">
      <c r="A131" s="712"/>
      <c r="B131" s="888"/>
      <c r="C131" s="770">
        <v>44529</v>
      </c>
      <c r="D131" s="775" t="s">
        <v>660</v>
      </c>
      <c r="E131" s="772" t="s">
        <v>78</v>
      </c>
      <c r="F131" s="775"/>
      <c r="G131" s="776">
        <v>20860000</v>
      </c>
      <c r="H131" s="777" t="s">
        <v>1166</v>
      </c>
    </row>
    <row r="132" spans="1:8" s="173" customFormat="1" ht="12.75">
      <c r="A132" s="712"/>
      <c r="B132" s="888"/>
      <c r="C132" s="770">
        <v>44529</v>
      </c>
      <c r="D132" s="775" t="s">
        <v>671</v>
      </c>
      <c r="E132" s="772" t="s">
        <v>78</v>
      </c>
      <c r="F132" s="775"/>
      <c r="G132" s="776">
        <v>5910000</v>
      </c>
      <c r="H132" s="777" t="s">
        <v>486</v>
      </c>
    </row>
    <row r="133" spans="1:8" s="173" customFormat="1" ht="12.75">
      <c r="A133" s="712"/>
      <c r="B133" s="888"/>
      <c r="C133" s="770">
        <v>44529</v>
      </c>
      <c r="D133" s="775" t="s">
        <v>1740</v>
      </c>
      <c r="E133" s="772" t="s">
        <v>78</v>
      </c>
      <c r="F133" s="775"/>
      <c r="G133" s="776">
        <v>28160000</v>
      </c>
      <c r="H133" s="777" t="s">
        <v>1167</v>
      </c>
    </row>
    <row r="134" spans="1:8" s="173" customFormat="1" ht="12.75">
      <c r="A134" s="712"/>
      <c r="B134" s="888"/>
      <c r="C134" s="770">
        <v>44529</v>
      </c>
      <c r="D134" s="775" t="s">
        <v>1741</v>
      </c>
      <c r="E134" s="772" t="s">
        <v>78</v>
      </c>
      <c r="F134" s="775"/>
      <c r="G134" s="776">
        <v>96616400</v>
      </c>
      <c r="H134" s="777" t="s">
        <v>1168</v>
      </c>
    </row>
    <row r="135" spans="1:8" s="173" customFormat="1" ht="12.75">
      <c r="A135" s="712"/>
      <c r="B135" s="888"/>
      <c r="C135" s="770">
        <v>44529</v>
      </c>
      <c r="D135" s="775" t="s">
        <v>1748</v>
      </c>
      <c r="E135" s="772" t="s">
        <v>78</v>
      </c>
      <c r="F135" s="775"/>
      <c r="G135" s="776">
        <v>12800000</v>
      </c>
      <c r="H135" s="777" t="s">
        <v>948</v>
      </c>
    </row>
    <row r="136" spans="1:8" s="173" customFormat="1" ht="12.75">
      <c r="A136" s="712"/>
      <c r="B136" s="888"/>
      <c r="C136" s="770">
        <v>44529</v>
      </c>
      <c r="D136" s="775" t="s">
        <v>1742</v>
      </c>
      <c r="E136" s="772" t="s">
        <v>78</v>
      </c>
      <c r="F136" s="775"/>
      <c r="G136" s="776">
        <v>25551700</v>
      </c>
      <c r="H136" s="777" t="s">
        <v>1169</v>
      </c>
    </row>
    <row r="137" spans="1:8" s="173" customFormat="1" ht="12.75">
      <c r="A137" s="743"/>
      <c r="B137" s="888"/>
      <c r="C137" s="770">
        <v>44529</v>
      </c>
      <c r="D137" s="771" t="s">
        <v>1744</v>
      </c>
      <c r="E137" s="772" t="s">
        <v>78</v>
      </c>
      <c r="F137" s="771"/>
      <c r="G137" s="773">
        <v>4336530</v>
      </c>
      <c r="H137" s="774" t="s">
        <v>500</v>
      </c>
    </row>
    <row r="138" spans="1:8" s="173" customFormat="1" ht="12.75">
      <c r="A138" s="743"/>
      <c r="B138" s="888"/>
      <c r="C138" s="770">
        <v>44529</v>
      </c>
      <c r="D138" s="771" t="s">
        <v>1743</v>
      </c>
      <c r="E138" s="772" t="s">
        <v>78</v>
      </c>
      <c r="F138" s="771"/>
      <c r="G138" s="773">
        <v>23470200</v>
      </c>
      <c r="H138" s="774" t="s">
        <v>1166</v>
      </c>
    </row>
    <row r="139" spans="1:8" s="173" customFormat="1" ht="12.75">
      <c r="A139" s="743"/>
      <c r="B139" s="888"/>
      <c r="C139" s="770">
        <v>44529</v>
      </c>
      <c r="D139" s="771" t="s">
        <v>1747</v>
      </c>
      <c r="E139" s="772" t="s">
        <v>78</v>
      </c>
      <c r="F139" s="771"/>
      <c r="G139" s="773">
        <v>1000000</v>
      </c>
      <c r="H139" s="774" t="s">
        <v>1170</v>
      </c>
    </row>
    <row r="140" spans="1:8" s="173" customFormat="1" ht="12.75">
      <c r="A140" s="743"/>
      <c r="B140" s="888"/>
      <c r="C140" s="770">
        <v>44529</v>
      </c>
      <c r="D140" s="771" t="s">
        <v>1732</v>
      </c>
      <c r="E140" s="772" t="s">
        <v>78</v>
      </c>
      <c r="F140" s="771"/>
      <c r="G140" s="773">
        <v>35623913</v>
      </c>
      <c r="H140" s="774" t="s">
        <v>1171</v>
      </c>
    </row>
    <row r="141" spans="1:8" s="173" customFormat="1" ht="12.75">
      <c r="A141" s="743"/>
      <c r="B141" s="888"/>
      <c r="C141" s="770">
        <v>44529</v>
      </c>
      <c r="D141" s="771" t="s">
        <v>1732</v>
      </c>
      <c r="E141" s="772" t="s">
        <v>78</v>
      </c>
      <c r="F141" s="771"/>
      <c r="G141" s="773">
        <v>70060020</v>
      </c>
      <c r="H141" s="774" t="s">
        <v>1172</v>
      </c>
    </row>
    <row r="142" spans="1:8" s="173" customFormat="1" ht="12.75">
      <c r="A142" s="743"/>
      <c r="B142" s="888"/>
      <c r="C142" s="770">
        <v>44529</v>
      </c>
      <c r="D142" s="771" t="s">
        <v>1733</v>
      </c>
      <c r="E142" s="772" t="s">
        <v>78</v>
      </c>
      <c r="F142" s="771"/>
      <c r="G142" s="773">
        <v>856051297</v>
      </c>
      <c r="H142" s="774" t="s">
        <v>1173</v>
      </c>
    </row>
    <row r="143" spans="1:8" s="173" customFormat="1" ht="12.75">
      <c r="A143" s="743"/>
      <c r="B143" s="888"/>
      <c r="C143" s="770">
        <v>44529</v>
      </c>
      <c r="D143" s="771" t="s">
        <v>1733</v>
      </c>
      <c r="E143" s="772" t="s">
        <v>78</v>
      </c>
      <c r="F143" s="771"/>
      <c r="G143" s="773">
        <v>11175000</v>
      </c>
      <c r="H143" s="774" t="s">
        <v>1173</v>
      </c>
    </row>
    <row r="144" spans="1:8" s="173" customFormat="1" ht="12.75">
      <c r="A144" s="743"/>
      <c r="B144" s="888"/>
      <c r="C144" s="770">
        <v>44529</v>
      </c>
      <c r="D144" s="771" t="s">
        <v>1746</v>
      </c>
      <c r="E144" s="772" t="s">
        <v>78</v>
      </c>
      <c r="F144" s="771"/>
      <c r="G144" s="773">
        <v>41000000</v>
      </c>
      <c r="H144" s="774" t="s">
        <v>1163</v>
      </c>
    </row>
    <row r="145" spans="1:11" s="173" customFormat="1" ht="12.75">
      <c r="A145" s="743"/>
      <c r="B145" s="888"/>
      <c r="C145" s="770">
        <v>44529</v>
      </c>
      <c r="D145" s="771" t="s">
        <v>1745</v>
      </c>
      <c r="E145" s="772" t="s">
        <v>78</v>
      </c>
      <c r="F145" s="771"/>
      <c r="G145" s="773">
        <v>2706000</v>
      </c>
      <c r="H145" s="774" t="s">
        <v>1174</v>
      </c>
    </row>
    <row r="146" spans="1:11" s="173" customFormat="1" ht="12.75">
      <c r="A146" s="743"/>
      <c r="B146" s="888"/>
      <c r="C146" s="770">
        <v>44529</v>
      </c>
      <c r="D146" s="771" t="s">
        <v>975</v>
      </c>
      <c r="E146" s="772" t="s">
        <v>78</v>
      </c>
      <c r="F146" s="771"/>
      <c r="G146" s="773">
        <v>19581000</v>
      </c>
      <c r="H146" s="774" t="s">
        <v>1069</v>
      </c>
    </row>
    <row r="147" spans="1:11" s="173" customFormat="1" ht="12.75">
      <c r="A147" s="743"/>
      <c r="B147" s="888"/>
      <c r="C147" s="770">
        <v>44529</v>
      </c>
      <c r="D147" s="771" t="s">
        <v>1749</v>
      </c>
      <c r="E147" s="772" t="s">
        <v>78</v>
      </c>
      <c r="F147" s="771"/>
      <c r="G147" s="773">
        <v>554744000</v>
      </c>
      <c r="H147" s="774" t="s">
        <v>1175</v>
      </c>
    </row>
    <row r="148" spans="1:11" s="173" customFormat="1" ht="12.75">
      <c r="A148" s="743"/>
      <c r="B148" s="889"/>
      <c r="C148" s="770">
        <v>44529</v>
      </c>
      <c r="D148" s="771" t="s">
        <v>377</v>
      </c>
      <c r="E148" s="772" t="s">
        <v>78</v>
      </c>
      <c r="F148" s="771"/>
      <c r="G148" s="773">
        <v>859645</v>
      </c>
      <c r="H148" s="774" t="s">
        <v>419</v>
      </c>
      <c r="K148" s="325"/>
    </row>
    <row r="149" spans="1:11" s="173" customFormat="1" ht="12.75">
      <c r="A149" s="743"/>
      <c r="B149" s="890" t="s">
        <v>343</v>
      </c>
      <c r="C149" s="759">
        <v>44529</v>
      </c>
      <c r="D149" s="760" t="s">
        <v>961</v>
      </c>
      <c r="E149" s="761" t="s">
        <v>87</v>
      </c>
      <c r="F149" s="760"/>
      <c r="G149" s="762">
        <v>10350</v>
      </c>
      <c r="H149" s="763" t="s">
        <v>1176</v>
      </c>
    </row>
    <row r="150" spans="1:11" s="173" customFormat="1" ht="12.75">
      <c r="A150" s="743"/>
      <c r="B150" s="891"/>
      <c r="C150" s="759">
        <v>44529</v>
      </c>
      <c r="D150" s="760" t="s">
        <v>961</v>
      </c>
      <c r="E150" s="761" t="s">
        <v>87</v>
      </c>
      <c r="F150" s="760"/>
      <c r="G150" s="762">
        <v>289441.2</v>
      </c>
      <c r="H150" s="763" t="s">
        <v>1177</v>
      </c>
    </row>
    <row r="151" spans="1:11" s="173" customFormat="1" ht="12.75">
      <c r="A151" s="743"/>
      <c r="B151" s="891"/>
      <c r="C151" s="759">
        <v>44529</v>
      </c>
      <c r="D151" s="760" t="s">
        <v>961</v>
      </c>
      <c r="E151" s="761" t="s">
        <v>87</v>
      </c>
      <c r="F151" s="760"/>
      <c r="G151" s="762">
        <v>15652.27</v>
      </c>
      <c r="H151" s="763" t="s">
        <v>1178</v>
      </c>
    </row>
    <row r="152" spans="1:11" s="173" customFormat="1" ht="12.75">
      <c r="A152" s="743"/>
      <c r="B152" s="891"/>
      <c r="C152" s="759">
        <v>44529</v>
      </c>
      <c r="D152" s="760" t="s">
        <v>961</v>
      </c>
      <c r="E152" s="761" t="s">
        <v>87</v>
      </c>
      <c r="F152" s="760"/>
      <c r="G152" s="762">
        <v>11840</v>
      </c>
      <c r="H152" s="763" t="s">
        <v>1179</v>
      </c>
    </row>
    <row r="153" spans="1:11" s="173" customFormat="1" ht="12.75">
      <c r="A153" s="743"/>
      <c r="B153" s="891"/>
      <c r="C153" s="759">
        <v>44529</v>
      </c>
      <c r="D153" s="760" t="s">
        <v>961</v>
      </c>
      <c r="E153" s="761" t="s">
        <v>87</v>
      </c>
      <c r="F153" s="760"/>
      <c r="G153" s="762">
        <v>9000</v>
      </c>
      <c r="H153" s="763" t="s">
        <v>1180</v>
      </c>
    </row>
    <row r="154" spans="1:11" s="173" customFormat="1" ht="12.75">
      <c r="A154" s="743"/>
      <c r="B154" s="891"/>
      <c r="C154" s="759">
        <v>44529</v>
      </c>
      <c r="D154" s="760" t="s">
        <v>961</v>
      </c>
      <c r="E154" s="761" t="s">
        <v>87</v>
      </c>
      <c r="F154" s="760"/>
      <c r="G154" s="762">
        <v>77081.2</v>
      </c>
      <c r="H154" s="763" t="s">
        <v>1181</v>
      </c>
    </row>
    <row r="155" spans="1:11" s="173" customFormat="1" ht="12.75">
      <c r="A155" s="743"/>
      <c r="B155" s="891"/>
      <c r="C155" s="759">
        <v>44529</v>
      </c>
      <c r="D155" s="760" t="s">
        <v>961</v>
      </c>
      <c r="E155" s="761" t="s">
        <v>87</v>
      </c>
      <c r="F155" s="760"/>
      <c r="G155" s="762">
        <v>40139.199999999997</v>
      </c>
      <c r="H155" s="763" t="s">
        <v>1182</v>
      </c>
    </row>
    <row r="156" spans="1:11" s="173" customFormat="1" ht="12.75">
      <c r="A156" s="743"/>
      <c r="B156" s="891"/>
      <c r="C156" s="759">
        <v>44529</v>
      </c>
      <c r="D156" s="760" t="s">
        <v>961</v>
      </c>
      <c r="E156" s="761" t="s">
        <v>87</v>
      </c>
      <c r="F156" s="760"/>
      <c r="G156" s="762">
        <v>563551.9</v>
      </c>
      <c r="H156" s="763" t="s">
        <v>1183</v>
      </c>
    </row>
    <row r="157" spans="1:11" s="173" customFormat="1" ht="12.75">
      <c r="A157" s="743"/>
      <c r="B157" s="891"/>
      <c r="C157" s="759">
        <v>44529</v>
      </c>
      <c r="D157" s="760" t="s">
        <v>961</v>
      </c>
      <c r="E157" s="761" t="s">
        <v>87</v>
      </c>
      <c r="F157" s="760"/>
      <c r="G157" s="762">
        <v>11640</v>
      </c>
      <c r="H157" s="763" t="s">
        <v>1184</v>
      </c>
    </row>
    <row r="158" spans="1:11" s="173" customFormat="1" ht="12.75">
      <c r="A158" s="743"/>
      <c r="B158" s="891"/>
      <c r="C158" s="759">
        <v>44529</v>
      </c>
      <c r="D158" s="760" t="s">
        <v>961</v>
      </c>
      <c r="E158" s="761" t="s">
        <v>87</v>
      </c>
      <c r="F158" s="760"/>
      <c r="G158" s="762">
        <v>108504</v>
      </c>
      <c r="H158" s="763" t="s">
        <v>1185</v>
      </c>
    </row>
    <row r="159" spans="1:11" s="173" customFormat="1" ht="12.75">
      <c r="A159" s="743"/>
      <c r="B159" s="891"/>
      <c r="C159" s="759">
        <v>44529</v>
      </c>
      <c r="D159" s="760" t="s">
        <v>1215</v>
      </c>
      <c r="E159" s="761" t="s">
        <v>87</v>
      </c>
      <c r="F159" s="760"/>
      <c r="G159" s="762">
        <v>7560</v>
      </c>
      <c r="H159" s="763" t="s">
        <v>1186</v>
      </c>
    </row>
    <row r="160" spans="1:11" s="173" customFormat="1" ht="12.75">
      <c r="A160" s="743"/>
      <c r="B160" s="891"/>
      <c r="C160" s="759">
        <v>44529</v>
      </c>
      <c r="D160" s="760" t="s">
        <v>1215</v>
      </c>
      <c r="E160" s="761" t="s">
        <v>87</v>
      </c>
      <c r="F160" s="760"/>
      <c r="G160" s="762">
        <v>1395.27</v>
      </c>
      <c r="H160" s="763" t="s">
        <v>1187</v>
      </c>
    </row>
    <row r="161" spans="1:8" s="173" customFormat="1" ht="12.75">
      <c r="A161" s="743"/>
      <c r="B161" s="891"/>
      <c r="C161" s="759">
        <v>44529</v>
      </c>
      <c r="D161" s="760" t="s">
        <v>1215</v>
      </c>
      <c r="E161" s="761" t="s">
        <v>87</v>
      </c>
      <c r="F161" s="760"/>
      <c r="G161" s="762">
        <v>20268</v>
      </c>
      <c r="H161" s="763" t="s">
        <v>1188</v>
      </c>
    </row>
    <row r="162" spans="1:8" s="173" customFormat="1" ht="12.75">
      <c r="A162" s="743"/>
      <c r="B162" s="891"/>
      <c r="C162" s="759">
        <v>44529</v>
      </c>
      <c r="D162" s="760" t="s">
        <v>1215</v>
      </c>
      <c r="E162" s="761" t="s">
        <v>87</v>
      </c>
      <c r="F162" s="760"/>
      <c r="G162" s="762">
        <v>1800</v>
      </c>
      <c r="H162" s="763" t="s">
        <v>1189</v>
      </c>
    </row>
    <row r="163" spans="1:8" s="173" customFormat="1" ht="12.75">
      <c r="A163" s="743"/>
      <c r="B163" s="891"/>
      <c r="C163" s="759">
        <v>44529</v>
      </c>
      <c r="D163" s="760" t="s">
        <v>1215</v>
      </c>
      <c r="E163" s="761" t="s">
        <v>87</v>
      </c>
      <c r="F163" s="760"/>
      <c r="G163" s="762">
        <v>10800</v>
      </c>
      <c r="H163" s="763" t="s">
        <v>1190</v>
      </c>
    </row>
    <row r="164" spans="1:8" s="173" customFormat="1" ht="12.75">
      <c r="A164" s="743"/>
      <c r="B164" s="891"/>
      <c r="C164" s="759">
        <v>44529</v>
      </c>
      <c r="D164" s="760" t="s">
        <v>1215</v>
      </c>
      <c r="E164" s="761" t="s">
        <v>87</v>
      </c>
      <c r="F164" s="760"/>
      <c r="G164" s="762">
        <v>5400.44</v>
      </c>
      <c r="H164" s="763" t="s">
        <v>1191</v>
      </c>
    </row>
    <row r="165" spans="1:8" s="173" customFormat="1" ht="12.75">
      <c r="A165" s="743"/>
      <c r="B165" s="891"/>
      <c r="C165" s="759">
        <v>44529</v>
      </c>
      <c r="D165" s="760" t="s">
        <v>1215</v>
      </c>
      <c r="E165" s="761" t="s">
        <v>87</v>
      </c>
      <c r="F165" s="760"/>
      <c r="G165" s="762">
        <v>24622.5</v>
      </c>
      <c r="H165" s="763" t="s">
        <v>1192</v>
      </c>
    </row>
    <row r="166" spans="1:8" s="173" customFormat="1" ht="12.75">
      <c r="A166" s="743"/>
      <c r="B166" s="891"/>
      <c r="C166" s="759">
        <v>44529</v>
      </c>
      <c r="D166" s="760" t="s">
        <v>1216</v>
      </c>
      <c r="E166" s="761" t="s">
        <v>87</v>
      </c>
      <c r="F166" s="760"/>
      <c r="G166" s="762">
        <v>18083.939999999999</v>
      </c>
      <c r="H166" s="763" t="s">
        <v>1193</v>
      </c>
    </row>
    <row r="167" spans="1:8" s="173" customFormat="1" ht="12.75">
      <c r="A167" s="743"/>
      <c r="B167" s="891"/>
      <c r="C167" s="759">
        <v>44529</v>
      </c>
      <c r="D167" s="760" t="s">
        <v>1216</v>
      </c>
      <c r="E167" s="761" t="s">
        <v>87</v>
      </c>
      <c r="F167" s="760"/>
      <c r="G167" s="762">
        <v>253601.07</v>
      </c>
      <c r="H167" s="763" t="s">
        <v>1194</v>
      </c>
    </row>
    <row r="168" spans="1:8" s="173" customFormat="1" ht="12.75">
      <c r="A168" s="743"/>
      <c r="B168" s="891"/>
      <c r="C168" s="759">
        <v>44529</v>
      </c>
      <c r="D168" s="760" t="s">
        <v>1216</v>
      </c>
      <c r="E168" s="761" t="s">
        <v>87</v>
      </c>
      <c r="F168" s="760"/>
      <c r="G168" s="762">
        <v>52247.4</v>
      </c>
      <c r="H168" s="763" t="s">
        <v>1195</v>
      </c>
    </row>
    <row r="169" spans="1:8" s="173" customFormat="1" ht="12.75">
      <c r="A169" s="743"/>
      <c r="B169" s="891"/>
      <c r="C169" s="759">
        <v>44529</v>
      </c>
      <c r="D169" s="760" t="s">
        <v>1216</v>
      </c>
      <c r="E169" s="761" t="s">
        <v>87</v>
      </c>
      <c r="F169" s="760"/>
      <c r="G169" s="762">
        <v>8686</v>
      </c>
      <c r="H169" s="763" t="s">
        <v>1196</v>
      </c>
    </row>
    <row r="170" spans="1:8" s="173" customFormat="1" ht="12.75">
      <c r="A170" s="743"/>
      <c r="B170" s="891"/>
      <c r="C170" s="759">
        <v>44529</v>
      </c>
      <c r="D170" s="760" t="s">
        <v>1216</v>
      </c>
      <c r="E170" s="761" t="s">
        <v>87</v>
      </c>
      <c r="F170" s="760"/>
      <c r="G170" s="762">
        <v>1400</v>
      </c>
      <c r="H170" s="763" t="s">
        <v>1197</v>
      </c>
    </row>
    <row r="171" spans="1:8" s="173" customFormat="1" ht="12.75">
      <c r="A171" s="743"/>
      <c r="B171" s="891"/>
      <c r="C171" s="759">
        <v>44529</v>
      </c>
      <c r="D171" s="760" t="s">
        <v>1216</v>
      </c>
      <c r="E171" s="761" t="s">
        <v>87</v>
      </c>
      <c r="F171" s="760"/>
      <c r="G171" s="762">
        <v>11685.98</v>
      </c>
      <c r="H171" s="763" t="s">
        <v>1198</v>
      </c>
    </row>
    <row r="172" spans="1:8" s="173" customFormat="1" ht="12.75">
      <c r="A172" s="743"/>
      <c r="B172" s="891"/>
      <c r="C172" s="759">
        <v>44529</v>
      </c>
      <c r="D172" s="760" t="s">
        <v>1216</v>
      </c>
      <c r="E172" s="761" t="s">
        <v>87</v>
      </c>
      <c r="F172" s="760"/>
      <c r="G172" s="762">
        <v>1861.58</v>
      </c>
      <c r="H172" s="763" t="s">
        <v>1199</v>
      </c>
    </row>
    <row r="173" spans="1:8" s="173" customFormat="1" ht="12.75">
      <c r="A173" s="743"/>
      <c r="B173" s="891"/>
      <c r="C173" s="759">
        <v>44529</v>
      </c>
      <c r="D173" s="760" t="s">
        <v>1216</v>
      </c>
      <c r="E173" s="761" t="s">
        <v>87</v>
      </c>
      <c r="F173" s="760"/>
      <c r="G173" s="762">
        <v>3410</v>
      </c>
      <c r="H173" s="763" t="s">
        <v>1200</v>
      </c>
    </row>
    <row r="174" spans="1:8" s="173" customFormat="1" ht="12.75">
      <c r="A174" s="743"/>
      <c r="B174" s="891"/>
      <c r="C174" s="759">
        <v>44529</v>
      </c>
      <c r="D174" s="760" t="s">
        <v>1216</v>
      </c>
      <c r="E174" s="761" t="s">
        <v>87</v>
      </c>
      <c r="F174" s="760"/>
      <c r="G174" s="762">
        <v>19607.689999999999</v>
      </c>
      <c r="H174" s="763" t="s">
        <v>1201</v>
      </c>
    </row>
    <row r="175" spans="1:8" s="173" customFormat="1" ht="12.75">
      <c r="A175" s="743"/>
      <c r="B175" s="891"/>
      <c r="C175" s="759">
        <v>44529</v>
      </c>
      <c r="D175" s="760" t="s">
        <v>1216</v>
      </c>
      <c r="E175" s="761" t="s">
        <v>87</v>
      </c>
      <c r="F175" s="760"/>
      <c r="G175" s="762">
        <v>9120</v>
      </c>
      <c r="H175" s="763" t="s">
        <v>1202</v>
      </c>
    </row>
    <row r="176" spans="1:8" s="173" customFormat="1" ht="12.75">
      <c r="A176" s="743"/>
      <c r="B176" s="891"/>
      <c r="C176" s="759">
        <v>44529</v>
      </c>
      <c r="D176" s="760" t="s">
        <v>1216</v>
      </c>
      <c r="E176" s="761" t="s">
        <v>87</v>
      </c>
      <c r="F176" s="760"/>
      <c r="G176" s="762">
        <v>420.8</v>
      </c>
      <c r="H176" s="763" t="s">
        <v>1203</v>
      </c>
    </row>
    <row r="177" spans="1:8" s="173" customFormat="1" ht="12.75">
      <c r="A177" s="743"/>
      <c r="B177" s="891"/>
      <c r="C177" s="759">
        <v>44529</v>
      </c>
      <c r="D177" s="760" t="s">
        <v>1216</v>
      </c>
      <c r="E177" s="761" t="s">
        <v>87</v>
      </c>
      <c r="F177" s="760"/>
      <c r="G177" s="762">
        <v>3000</v>
      </c>
      <c r="H177" s="763" t="s">
        <v>1204</v>
      </c>
    </row>
    <row r="178" spans="1:8" s="173" customFormat="1" ht="12.75">
      <c r="A178" s="743"/>
      <c r="B178" s="891"/>
      <c r="C178" s="759">
        <v>44529</v>
      </c>
      <c r="D178" s="760" t="s">
        <v>1216</v>
      </c>
      <c r="E178" s="761" t="s">
        <v>87</v>
      </c>
      <c r="F178" s="760"/>
      <c r="G178" s="762">
        <v>171</v>
      </c>
      <c r="H178" s="763" t="s">
        <v>1205</v>
      </c>
    </row>
    <row r="179" spans="1:8" s="173" customFormat="1" ht="12.75">
      <c r="A179" s="743"/>
      <c r="B179" s="891"/>
      <c r="C179" s="759">
        <v>44529</v>
      </c>
      <c r="D179" s="760" t="s">
        <v>1216</v>
      </c>
      <c r="E179" s="761" t="s">
        <v>87</v>
      </c>
      <c r="F179" s="760"/>
      <c r="G179" s="762">
        <v>59230</v>
      </c>
      <c r="H179" s="763" t="s">
        <v>1206</v>
      </c>
    </row>
    <row r="180" spans="1:8" s="173" customFormat="1" ht="12.75">
      <c r="A180" s="712"/>
      <c r="B180" s="891"/>
      <c r="C180" s="759">
        <v>44529</v>
      </c>
      <c r="D180" s="760" t="s">
        <v>1216</v>
      </c>
      <c r="E180" s="761" t="s">
        <v>87</v>
      </c>
      <c r="F180" s="764"/>
      <c r="G180" s="765">
        <v>7789.68</v>
      </c>
      <c r="H180" s="766" t="s">
        <v>1207</v>
      </c>
    </row>
    <row r="181" spans="1:8" s="173" customFormat="1" ht="12.75">
      <c r="A181" s="712"/>
      <c r="B181" s="891"/>
      <c r="C181" s="759">
        <v>44529</v>
      </c>
      <c r="D181" s="760" t="s">
        <v>961</v>
      </c>
      <c r="E181" s="761" t="s">
        <v>87</v>
      </c>
      <c r="F181" s="764"/>
      <c r="G181" s="765">
        <v>111509.03</v>
      </c>
      <c r="H181" s="766" t="s">
        <v>1208</v>
      </c>
    </row>
    <row r="182" spans="1:8" s="173" customFormat="1" ht="12.75">
      <c r="A182" s="712"/>
      <c r="B182" s="891"/>
      <c r="C182" s="759">
        <v>44529</v>
      </c>
      <c r="D182" s="760" t="s">
        <v>961</v>
      </c>
      <c r="E182" s="761" t="s">
        <v>87</v>
      </c>
      <c r="F182" s="764"/>
      <c r="G182" s="765">
        <v>156823.1</v>
      </c>
      <c r="H182" s="766" t="s">
        <v>1209</v>
      </c>
    </row>
    <row r="183" spans="1:8" s="173" customFormat="1" ht="12.75">
      <c r="A183" s="712"/>
      <c r="B183" s="891"/>
      <c r="C183" s="759">
        <v>44529</v>
      </c>
      <c r="D183" s="760" t="s">
        <v>961</v>
      </c>
      <c r="E183" s="761" t="s">
        <v>87</v>
      </c>
      <c r="F183" s="764"/>
      <c r="G183" s="765">
        <v>233119.77</v>
      </c>
      <c r="H183" s="766" t="s">
        <v>1210</v>
      </c>
    </row>
    <row r="184" spans="1:8" s="173" customFormat="1" ht="12.75">
      <c r="A184" s="712"/>
      <c r="B184" s="891"/>
      <c r="C184" s="759">
        <v>44529</v>
      </c>
      <c r="D184" s="760" t="s">
        <v>1217</v>
      </c>
      <c r="E184" s="761" t="s">
        <v>87</v>
      </c>
      <c r="F184" s="764"/>
      <c r="G184" s="765">
        <v>3227.44</v>
      </c>
      <c r="H184" s="766" t="s">
        <v>1211</v>
      </c>
    </row>
    <row r="185" spans="1:8" s="173" customFormat="1" ht="12.75">
      <c r="A185" s="712"/>
      <c r="B185" s="891"/>
      <c r="C185" s="759">
        <v>44529</v>
      </c>
      <c r="D185" s="760" t="s">
        <v>1218</v>
      </c>
      <c r="E185" s="761" t="s">
        <v>87</v>
      </c>
      <c r="F185" s="764"/>
      <c r="G185" s="765">
        <v>55384.31</v>
      </c>
      <c r="H185" s="766" t="s">
        <v>1212</v>
      </c>
    </row>
    <row r="186" spans="1:8" s="173" customFormat="1" ht="12.75">
      <c r="A186" s="712"/>
      <c r="B186" s="891"/>
      <c r="C186" s="759">
        <v>44529</v>
      </c>
      <c r="D186" s="760" t="s">
        <v>1219</v>
      </c>
      <c r="E186" s="761" t="s">
        <v>87</v>
      </c>
      <c r="F186" s="764"/>
      <c r="G186" s="765">
        <v>100501.44</v>
      </c>
      <c r="H186" s="766" t="s">
        <v>1213</v>
      </c>
    </row>
    <row r="187" spans="1:8" s="173" customFormat="1" ht="12.75">
      <c r="A187" s="712"/>
      <c r="B187" s="891"/>
      <c r="C187" s="759">
        <v>44529</v>
      </c>
      <c r="D187" s="760" t="s">
        <v>1219</v>
      </c>
      <c r="E187" s="761" t="s">
        <v>87</v>
      </c>
      <c r="F187" s="764"/>
      <c r="G187" s="765">
        <v>172617.33</v>
      </c>
      <c r="H187" s="766" t="s">
        <v>1214</v>
      </c>
    </row>
    <row r="188" spans="1:8" s="173" customFormat="1" ht="12.75">
      <c r="A188" s="431"/>
      <c r="B188" s="892"/>
      <c r="C188" s="759">
        <v>44529</v>
      </c>
      <c r="D188" s="767" t="s">
        <v>377</v>
      </c>
      <c r="E188" s="761" t="s">
        <v>87</v>
      </c>
      <c r="F188" s="767"/>
      <c r="G188" s="768">
        <v>1209.6199999999999</v>
      </c>
      <c r="H188" s="769" t="s">
        <v>419</v>
      </c>
    </row>
    <row r="189" spans="1:8" s="173" customFormat="1" ht="12.75">
      <c r="A189" s="712"/>
      <c r="B189" s="740"/>
      <c r="C189" s="725"/>
      <c r="D189" s="744"/>
      <c r="E189" s="745"/>
      <c r="F189" s="744"/>
      <c r="G189" s="746"/>
      <c r="H189" s="714"/>
    </row>
    <row r="190" spans="1:8" s="173" customFormat="1" ht="12.75">
      <c r="A190" s="712"/>
      <c r="B190" s="740"/>
      <c r="C190" s="725"/>
      <c r="D190" s="744"/>
      <c r="E190" s="745"/>
      <c r="F190" s="744"/>
      <c r="G190" s="746"/>
      <c r="H190" s="714"/>
    </row>
    <row r="191" spans="1:8" s="173" customFormat="1" ht="12.75">
      <c r="A191" s="431"/>
      <c r="B191" s="447"/>
      <c r="C191" s="450"/>
      <c r="D191" s="451"/>
      <c r="E191" s="451"/>
      <c r="F191" s="451"/>
      <c r="G191" s="452"/>
      <c r="H191" s="453"/>
    </row>
    <row r="192" spans="1:8" s="173" customFormat="1" thickBot="1">
      <c r="A192" s="193"/>
      <c r="B192" s="174"/>
      <c r="C192" s="174"/>
      <c r="D192" s="174"/>
      <c r="E192" s="174"/>
      <c r="F192" s="174"/>
      <c r="G192" s="174"/>
      <c r="H192" s="194"/>
    </row>
    <row r="193" spans="1:9" s="173" customFormat="1" ht="12.75">
      <c r="A193" s="785" t="s">
        <v>99</v>
      </c>
      <c r="B193" s="182"/>
      <c r="C193" s="182"/>
      <c r="D193" s="182"/>
      <c r="E193" s="177" t="s">
        <v>78</v>
      </c>
      <c r="F193" s="183">
        <f>+SUMIF($E$78:$E$192,$E193,$F$78:$F$192)</f>
        <v>0</v>
      </c>
      <c r="G193" s="183">
        <f>+SUMIF($E$78:$E$192,$E193,$G$78:$G$192)</f>
        <v>8382875448</v>
      </c>
      <c r="H193" s="184"/>
      <c r="I193" s="325">
        <f>G193-F24</f>
        <v>0</v>
      </c>
    </row>
    <row r="194" spans="1:9" s="173" customFormat="1" ht="15.75" customHeight="1" thickBot="1">
      <c r="A194" s="786"/>
      <c r="B194" s="185"/>
      <c r="C194" s="185"/>
      <c r="D194" s="185"/>
      <c r="E194" s="180" t="s">
        <v>87</v>
      </c>
      <c r="F194" s="186">
        <f>+SUMIF($E$78:$E$192,$E194,$F$78:$F$192)</f>
        <v>0</v>
      </c>
      <c r="G194" s="186">
        <f>+SUMIF($E$78:$E$192,$E194,$G$78:$G$192)</f>
        <v>2493753.16</v>
      </c>
      <c r="H194" s="187"/>
      <c r="I194" s="326">
        <f>G194-F44</f>
        <v>0</v>
      </c>
    </row>
    <row r="195" spans="1:9" s="173" customFormat="1" ht="12.75"/>
    <row r="196" spans="1:9" s="173" customFormat="1" ht="12.75"/>
    <row r="197" spans="1:9" s="173" customFormat="1" ht="12.75"/>
    <row r="198" spans="1:9" s="173" customFormat="1" ht="12.75"/>
    <row r="199" spans="1:9" s="173" customFormat="1" ht="12.75">
      <c r="G199" s="173">
        <v>8378538918</v>
      </c>
    </row>
    <row r="200" spans="1:9" s="173" customFormat="1" ht="12.75"/>
    <row r="201" spans="1:9" s="173" customFormat="1" ht="12.75">
      <c r="G201" s="325">
        <f>+G193-G199</f>
        <v>4336530</v>
      </c>
    </row>
    <row r="202" spans="1:9" s="173" customFormat="1" ht="12.75"/>
    <row r="203" spans="1:9" s="173" customFormat="1" ht="12.75"/>
    <row r="204" spans="1:9" s="173" customFormat="1" ht="12.75"/>
    <row r="205" spans="1:9" s="173" customFormat="1" ht="12.75"/>
    <row r="206" spans="1:9" s="173" customFormat="1" ht="12.75"/>
    <row r="207" spans="1:9" s="173" customFormat="1" ht="12.75"/>
    <row r="208" spans="1:9"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row r="284" s="173" customFormat="1" ht="12.75"/>
    <row r="285" s="173" customFormat="1" ht="12.75"/>
    <row r="286" s="173" customFormat="1" ht="12.75"/>
    <row r="287" s="173" customFormat="1" ht="12.75"/>
    <row r="288" s="173" customFormat="1" ht="12.75"/>
    <row r="289" s="173" customFormat="1" ht="12.75"/>
    <row r="290" s="173" customFormat="1" ht="12.75"/>
    <row r="291" s="173" customFormat="1" ht="12.75"/>
    <row r="292" s="173" customFormat="1" ht="12.75"/>
    <row r="293" s="173" customFormat="1" ht="12.75"/>
    <row r="294" s="173" customFormat="1" ht="12.75"/>
    <row r="295" s="173" customFormat="1" ht="12.75"/>
    <row r="296" s="173" customFormat="1" ht="12.75"/>
    <row r="297" s="173" customFormat="1" ht="12.75"/>
    <row r="298" s="173" customFormat="1" ht="12.75"/>
    <row r="299" s="173" customFormat="1" ht="12.75"/>
    <row r="300" s="173" customFormat="1" ht="12.75"/>
    <row r="301" s="173" customFormat="1" ht="12.75"/>
    <row r="302" s="173" customFormat="1" ht="12.75"/>
    <row r="303" s="173" customFormat="1" ht="12.75"/>
    <row r="304" s="173" customFormat="1" ht="12.75"/>
    <row r="305" s="173" customFormat="1" ht="12.75"/>
    <row r="306" s="173" customFormat="1" ht="12.75"/>
    <row r="307" s="173" customFormat="1" ht="12.75"/>
    <row r="308" s="173" customFormat="1" ht="12.75"/>
    <row r="309" s="173" customFormat="1" ht="12.75"/>
    <row r="310" s="173" customFormat="1" ht="12.75"/>
    <row r="311" s="173" customFormat="1" ht="12.75"/>
    <row r="312" s="173" customFormat="1" ht="12.75"/>
    <row r="313" s="173" customFormat="1" ht="12.75"/>
    <row r="314" s="173" customFormat="1" ht="12.75"/>
    <row r="315" s="173" customFormat="1" ht="12.75"/>
    <row r="316" s="173" customFormat="1" ht="12.75"/>
    <row r="317" s="173" customFormat="1" ht="12.75"/>
    <row r="318" s="173" customFormat="1" ht="12.75"/>
    <row r="319" s="173" customFormat="1" ht="12.75"/>
    <row r="320" s="173" customFormat="1" ht="12.75"/>
    <row r="321" s="173" customFormat="1" ht="12.75"/>
    <row r="322" s="173" customFormat="1" ht="12.75"/>
    <row r="323" s="173" customFormat="1" ht="12.75"/>
    <row r="324" s="173" customFormat="1" ht="12.75"/>
    <row r="325" s="173" customFormat="1" ht="12.75"/>
    <row r="326" s="173" customFormat="1" ht="12.75"/>
    <row r="327" s="173" customFormat="1" ht="12.75"/>
    <row r="328" s="173" customFormat="1" ht="12.75"/>
    <row r="329" s="173" customFormat="1" ht="12.75"/>
    <row r="330" s="173" customFormat="1" ht="12.75"/>
    <row r="331" s="173" customFormat="1" ht="12.75"/>
    <row r="332" s="173" customFormat="1" ht="12.75"/>
    <row r="333" s="173" customFormat="1" ht="12.75"/>
    <row r="334" s="173" customFormat="1" ht="12.75"/>
    <row r="335" s="173" customFormat="1" ht="12.75"/>
    <row r="336" s="173" customFormat="1" ht="12.75"/>
    <row r="337" s="173" customFormat="1" ht="12.75"/>
    <row r="338" s="173" customFormat="1" ht="12.75"/>
    <row r="339" s="173" customFormat="1" ht="12.75"/>
    <row r="340" s="173" customFormat="1" ht="12.75"/>
    <row r="341" s="173" customFormat="1" ht="12.75"/>
    <row r="342" s="173" customFormat="1" ht="12.75"/>
    <row r="343" s="173" customFormat="1" ht="12.75"/>
    <row r="344" s="173" customFormat="1" ht="12.75"/>
    <row r="345" s="173" customFormat="1" ht="12.75"/>
    <row r="346" s="173" customFormat="1" ht="12.75"/>
    <row r="347" s="173" customFormat="1" ht="12.75"/>
    <row r="348" s="173" customFormat="1" ht="12.75"/>
    <row r="349" s="173" customFormat="1" ht="12.75"/>
    <row r="350" s="173" customFormat="1" ht="12.75"/>
    <row r="351" s="173" customFormat="1" ht="12.75"/>
    <row r="352" s="173" customFormat="1" ht="12.75"/>
    <row r="353" s="173" customFormat="1" ht="12.75"/>
    <row r="354" s="173" customFormat="1" ht="12.75"/>
    <row r="355" s="173" customFormat="1" ht="12.75"/>
    <row r="356" s="173" customFormat="1" ht="12.75"/>
    <row r="357" s="173" customFormat="1" ht="12.75"/>
    <row r="358" s="173" customFormat="1" ht="12.75"/>
    <row r="359" s="173" customFormat="1" ht="12.75"/>
    <row r="360" s="173" customFormat="1" ht="12.75"/>
    <row r="361" s="173" customFormat="1" ht="12.75"/>
    <row r="362" s="173" customFormat="1" ht="12.75"/>
    <row r="363" s="173" customFormat="1" ht="12.75"/>
    <row r="364" s="173" customFormat="1" ht="12.75"/>
    <row r="365" s="173" customFormat="1" ht="12.75"/>
    <row r="366" s="173" customFormat="1" ht="12.75"/>
    <row r="367" s="173" customFormat="1" ht="12.75"/>
    <row r="368" s="173" customFormat="1" ht="12.75"/>
    <row r="369" s="173" customFormat="1" ht="12.75"/>
    <row r="370" s="173" customFormat="1" ht="12.75"/>
    <row r="371" s="173" customFormat="1" ht="12.75"/>
    <row r="372" s="173" customFormat="1" ht="12.75"/>
    <row r="373" s="173" customFormat="1" ht="12.75"/>
    <row r="374" s="173" customFormat="1" ht="12.75"/>
    <row r="375" s="173" customFormat="1" ht="12.75"/>
    <row r="376" s="173" customFormat="1" ht="12.75"/>
    <row r="377" s="173" customFormat="1" ht="12.75"/>
    <row r="378" s="173" customFormat="1" ht="12.75"/>
    <row r="379" s="173" customFormat="1" ht="12.75"/>
    <row r="380" s="173" customFormat="1" ht="12.75"/>
    <row r="381" s="173" customFormat="1" ht="12.75"/>
    <row r="382" s="173" customFormat="1" ht="12.75"/>
    <row r="383" s="173" customFormat="1" ht="12.75"/>
    <row r="384" s="173" customFormat="1" ht="12.75"/>
    <row r="385" s="173" customFormat="1" ht="12.75"/>
    <row r="386" s="173" customFormat="1" ht="12.75"/>
    <row r="387" s="173" customFormat="1" ht="12.75"/>
    <row r="388" s="173" customFormat="1" ht="12.75"/>
    <row r="389" s="173" customFormat="1" ht="12.75"/>
  </sheetData>
  <mergeCells count="57">
    <mergeCell ref="H41:H42"/>
    <mergeCell ref="G66:H66"/>
    <mergeCell ref="G47:H47"/>
    <mergeCell ref="A43:C43"/>
    <mergeCell ref="A44:C44"/>
    <mergeCell ref="A45:C45"/>
    <mergeCell ref="A41:A42"/>
    <mergeCell ref="B41:B42"/>
    <mergeCell ref="C41:C42"/>
    <mergeCell ref="G64:H64"/>
    <mergeCell ref="G65:H65"/>
    <mergeCell ref="A51:C51"/>
    <mergeCell ref="G54:H54"/>
    <mergeCell ref="G62:H62"/>
    <mergeCell ref="G63:H63"/>
    <mergeCell ref="A14:C14"/>
    <mergeCell ref="A29:A30"/>
    <mergeCell ref="B29:B30"/>
    <mergeCell ref="C29:C30"/>
    <mergeCell ref="A33:A34"/>
    <mergeCell ref="B33:B34"/>
    <mergeCell ref="C33:C34"/>
    <mergeCell ref="G16:H16"/>
    <mergeCell ref="A24:C24"/>
    <mergeCell ref="A26:C26"/>
    <mergeCell ref="A27:A28"/>
    <mergeCell ref="B27:B28"/>
    <mergeCell ref="C27:C28"/>
    <mergeCell ref="H27:H28"/>
    <mergeCell ref="A2:H2"/>
    <mergeCell ref="D3:E3"/>
    <mergeCell ref="F6:F8"/>
    <mergeCell ref="G6:G8"/>
    <mergeCell ref="H6:H8"/>
    <mergeCell ref="H29:H30"/>
    <mergeCell ref="A31:A32"/>
    <mergeCell ref="B31:B32"/>
    <mergeCell ref="C31:C32"/>
    <mergeCell ref="H31:H32"/>
    <mergeCell ref="H33:H34"/>
    <mergeCell ref="A35:A36"/>
    <mergeCell ref="B35:B36"/>
    <mergeCell ref="C35:C36"/>
    <mergeCell ref="H35:H36"/>
    <mergeCell ref="H37:H38"/>
    <mergeCell ref="A39:A40"/>
    <mergeCell ref="B39:B40"/>
    <mergeCell ref="C39:C40"/>
    <mergeCell ref="H39:H40"/>
    <mergeCell ref="A76:A77"/>
    <mergeCell ref="A193:A194"/>
    <mergeCell ref="A37:A38"/>
    <mergeCell ref="B37:B38"/>
    <mergeCell ref="C37:C38"/>
    <mergeCell ref="B78:B92"/>
    <mergeCell ref="B93:B148"/>
    <mergeCell ref="B149:B188"/>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25" workbookViewId="0">
      <selection activeCell="I17" sqref="I17:I45"/>
    </sheetView>
  </sheetViews>
  <sheetFormatPr defaultColWidth="11.42578125" defaultRowHeight="13.5"/>
  <cols>
    <col min="1" max="1" width="9" style="14" customWidth="1"/>
    <col min="2" max="2" width="17.42578125" style="14" customWidth="1"/>
    <col min="3" max="3" width="19.7109375" style="14" customWidth="1"/>
    <col min="4" max="7" width="17.42578125" style="14" customWidth="1"/>
    <col min="8" max="8" width="37.28515625" style="14" customWidth="1"/>
    <col min="9" max="9" width="21.28515625" style="14" customWidth="1"/>
    <col min="10" max="11" width="11.42578125" style="14"/>
    <col min="12" max="12" width="26" style="14" customWidth="1"/>
    <col min="13" max="255" width="11.42578125" style="14"/>
    <col min="256" max="257" width="17.42578125" style="14" customWidth="1"/>
    <col min="258" max="258" width="19.7109375" style="14" customWidth="1"/>
    <col min="259" max="262" width="17.42578125" style="14" customWidth="1"/>
    <col min="263" max="263" width="22.7109375" style="14" customWidth="1"/>
    <col min="264" max="264" width="23" style="14" bestFit="1" customWidth="1"/>
    <col min="265" max="265" width="15.28515625" style="14" bestFit="1" customWidth="1"/>
    <col min="266" max="511" width="11.42578125" style="14"/>
    <col min="512" max="513" width="17.42578125" style="14" customWidth="1"/>
    <col min="514" max="514" width="19.7109375" style="14" customWidth="1"/>
    <col min="515" max="518" width="17.42578125" style="14" customWidth="1"/>
    <col min="519" max="519" width="22.7109375" style="14" customWidth="1"/>
    <col min="520" max="520" width="23" style="14" bestFit="1" customWidth="1"/>
    <col min="521" max="521" width="15.28515625" style="14" bestFit="1" customWidth="1"/>
    <col min="522" max="767" width="11.42578125" style="14"/>
    <col min="768" max="769" width="17.42578125" style="14" customWidth="1"/>
    <col min="770" max="770" width="19.7109375" style="14" customWidth="1"/>
    <col min="771" max="774" width="17.42578125" style="14" customWidth="1"/>
    <col min="775" max="775" width="22.7109375" style="14" customWidth="1"/>
    <col min="776" max="776" width="23" style="14" bestFit="1" customWidth="1"/>
    <col min="777" max="777" width="15.28515625" style="14" bestFit="1" customWidth="1"/>
    <col min="778" max="1023" width="11.42578125" style="14"/>
    <col min="1024" max="1025" width="17.42578125" style="14" customWidth="1"/>
    <col min="1026" max="1026" width="19.7109375" style="14" customWidth="1"/>
    <col min="1027" max="1030" width="17.42578125" style="14" customWidth="1"/>
    <col min="1031" max="1031" width="22.7109375" style="14" customWidth="1"/>
    <col min="1032" max="1032" width="23" style="14" bestFit="1" customWidth="1"/>
    <col min="1033" max="1033" width="15.28515625" style="14" bestFit="1" customWidth="1"/>
    <col min="1034" max="1279" width="11.42578125" style="14"/>
    <col min="1280" max="1281" width="17.42578125" style="14" customWidth="1"/>
    <col min="1282" max="1282" width="19.7109375" style="14" customWidth="1"/>
    <col min="1283" max="1286" width="17.42578125" style="14" customWidth="1"/>
    <col min="1287" max="1287" width="22.7109375" style="14" customWidth="1"/>
    <col min="1288" max="1288" width="23" style="14" bestFit="1" customWidth="1"/>
    <col min="1289" max="1289" width="15.28515625" style="14" bestFit="1" customWidth="1"/>
    <col min="1290" max="1535" width="11.42578125" style="14"/>
    <col min="1536" max="1537" width="17.42578125" style="14" customWidth="1"/>
    <col min="1538" max="1538" width="19.7109375" style="14" customWidth="1"/>
    <col min="1539" max="1542" width="17.42578125" style="14" customWidth="1"/>
    <col min="1543" max="1543" width="22.7109375" style="14" customWidth="1"/>
    <col min="1544" max="1544" width="23" style="14" bestFit="1" customWidth="1"/>
    <col min="1545" max="1545" width="15.28515625" style="14" bestFit="1" customWidth="1"/>
    <col min="1546" max="1791" width="11.42578125" style="14"/>
    <col min="1792" max="1793" width="17.42578125" style="14" customWidth="1"/>
    <col min="1794" max="1794" width="19.7109375" style="14" customWidth="1"/>
    <col min="1795" max="1798" width="17.42578125" style="14" customWidth="1"/>
    <col min="1799" max="1799" width="22.7109375" style="14" customWidth="1"/>
    <col min="1800" max="1800" width="23" style="14" bestFit="1" customWidth="1"/>
    <col min="1801" max="1801" width="15.28515625" style="14" bestFit="1" customWidth="1"/>
    <col min="1802" max="2047" width="11.42578125" style="14"/>
    <col min="2048" max="2049" width="17.42578125" style="14" customWidth="1"/>
    <col min="2050" max="2050" width="19.7109375" style="14" customWidth="1"/>
    <col min="2051" max="2054" width="17.42578125" style="14" customWidth="1"/>
    <col min="2055" max="2055" width="22.7109375" style="14" customWidth="1"/>
    <col min="2056" max="2056" width="23" style="14" bestFit="1" customWidth="1"/>
    <col min="2057" max="2057" width="15.28515625" style="14" bestFit="1" customWidth="1"/>
    <col min="2058" max="2303" width="11.42578125" style="14"/>
    <col min="2304" max="2305" width="17.42578125" style="14" customWidth="1"/>
    <col min="2306" max="2306" width="19.7109375" style="14" customWidth="1"/>
    <col min="2307" max="2310" width="17.42578125" style="14" customWidth="1"/>
    <col min="2311" max="2311" width="22.7109375" style="14" customWidth="1"/>
    <col min="2312" max="2312" width="23" style="14" bestFit="1" customWidth="1"/>
    <col min="2313" max="2313" width="15.28515625" style="14" bestFit="1" customWidth="1"/>
    <col min="2314" max="2559" width="11.42578125" style="14"/>
    <col min="2560" max="2561" width="17.42578125" style="14" customWidth="1"/>
    <col min="2562" max="2562" width="19.7109375" style="14" customWidth="1"/>
    <col min="2563" max="2566" width="17.42578125" style="14" customWidth="1"/>
    <col min="2567" max="2567" width="22.7109375" style="14" customWidth="1"/>
    <col min="2568" max="2568" width="23" style="14" bestFit="1" customWidth="1"/>
    <col min="2569" max="2569" width="15.28515625" style="14" bestFit="1" customWidth="1"/>
    <col min="2570" max="2815" width="11.42578125" style="14"/>
    <col min="2816" max="2817" width="17.42578125" style="14" customWidth="1"/>
    <col min="2818" max="2818" width="19.7109375" style="14" customWidth="1"/>
    <col min="2819" max="2822" width="17.42578125" style="14" customWidth="1"/>
    <col min="2823" max="2823" width="22.7109375" style="14" customWidth="1"/>
    <col min="2824" max="2824" width="23" style="14" bestFit="1" customWidth="1"/>
    <col min="2825" max="2825" width="15.28515625" style="14" bestFit="1" customWidth="1"/>
    <col min="2826" max="3071" width="11.42578125" style="14"/>
    <col min="3072" max="3073" width="17.42578125" style="14" customWidth="1"/>
    <col min="3074" max="3074" width="19.7109375" style="14" customWidth="1"/>
    <col min="3075" max="3078" width="17.42578125" style="14" customWidth="1"/>
    <col min="3079" max="3079" width="22.7109375" style="14" customWidth="1"/>
    <col min="3080" max="3080" width="23" style="14" bestFit="1" customWidth="1"/>
    <col min="3081" max="3081" width="15.28515625" style="14" bestFit="1" customWidth="1"/>
    <col min="3082" max="3327" width="11.42578125" style="14"/>
    <col min="3328" max="3329" width="17.42578125" style="14" customWidth="1"/>
    <col min="3330" max="3330" width="19.7109375" style="14" customWidth="1"/>
    <col min="3331" max="3334" width="17.42578125" style="14" customWidth="1"/>
    <col min="3335" max="3335" width="22.7109375" style="14" customWidth="1"/>
    <col min="3336" max="3336" width="23" style="14" bestFit="1" customWidth="1"/>
    <col min="3337" max="3337" width="15.28515625" style="14" bestFit="1" customWidth="1"/>
    <col min="3338" max="3583" width="11.42578125" style="14"/>
    <col min="3584" max="3585" width="17.42578125" style="14" customWidth="1"/>
    <col min="3586" max="3586" width="19.7109375" style="14" customWidth="1"/>
    <col min="3587" max="3590" width="17.42578125" style="14" customWidth="1"/>
    <col min="3591" max="3591" width="22.7109375" style="14" customWidth="1"/>
    <col min="3592" max="3592" width="23" style="14" bestFit="1" customWidth="1"/>
    <col min="3593" max="3593" width="15.28515625" style="14" bestFit="1" customWidth="1"/>
    <col min="3594" max="3839" width="11.42578125" style="14"/>
    <col min="3840" max="3841" width="17.42578125" style="14" customWidth="1"/>
    <col min="3842" max="3842" width="19.7109375" style="14" customWidth="1"/>
    <col min="3843" max="3846" width="17.42578125" style="14" customWidth="1"/>
    <col min="3847" max="3847" width="22.7109375" style="14" customWidth="1"/>
    <col min="3848" max="3848" width="23" style="14" bestFit="1" customWidth="1"/>
    <col min="3849" max="3849" width="15.28515625" style="14" bestFit="1" customWidth="1"/>
    <col min="3850" max="4095" width="11.42578125" style="14"/>
    <col min="4096" max="4097" width="17.42578125" style="14" customWidth="1"/>
    <col min="4098" max="4098" width="19.7109375" style="14" customWidth="1"/>
    <col min="4099" max="4102" width="17.42578125" style="14" customWidth="1"/>
    <col min="4103" max="4103" width="22.7109375" style="14" customWidth="1"/>
    <col min="4104" max="4104" width="23" style="14" bestFit="1" customWidth="1"/>
    <col min="4105" max="4105" width="15.28515625" style="14" bestFit="1" customWidth="1"/>
    <col min="4106" max="4351" width="11.42578125" style="14"/>
    <col min="4352" max="4353" width="17.42578125" style="14" customWidth="1"/>
    <col min="4354" max="4354" width="19.7109375" style="14" customWidth="1"/>
    <col min="4355" max="4358" width="17.42578125" style="14" customWidth="1"/>
    <col min="4359" max="4359" width="22.7109375" style="14" customWidth="1"/>
    <col min="4360" max="4360" width="23" style="14" bestFit="1" customWidth="1"/>
    <col min="4361" max="4361" width="15.28515625" style="14" bestFit="1" customWidth="1"/>
    <col min="4362" max="4607" width="11.42578125" style="14"/>
    <col min="4608" max="4609" width="17.42578125" style="14" customWidth="1"/>
    <col min="4610" max="4610" width="19.7109375" style="14" customWidth="1"/>
    <col min="4611" max="4614" width="17.42578125" style="14" customWidth="1"/>
    <col min="4615" max="4615" width="22.7109375" style="14" customWidth="1"/>
    <col min="4616" max="4616" width="23" style="14" bestFit="1" customWidth="1"/>
    <col min="4617" max="4617" width="15.28515625" style="14" bestFit="1" customWidth="1"/>
    <col min="4618" max="4863" width="11.42578125" style="14"/>
    <col min="4864" max="4865" width="17.42578125" style="14" customWidth="1"/>
    <col min="4866" max="4866" width="19.7109375" style="14" customWidth="1"/>
    <col min="4867" max="4870" width="17.42578125" style="14" customWidth="1"/>
    <col min="4871" max="4871" width="22.7109375" style="14" customWidth="1"/>
    <col min="4872" max="4872" width="23" style="14" bestFit="1" customWidth="1"/>
    <col min="4873" max="4873" width="15.28515625" style="14" bestFit="1" customWidth="1"/>
    <col min="4874" max="5119" width="11.42578125" style="14"/>
    <col min="5120" max="5121" width="17.42578125" style="14" customWidth="1"/>
    <col min="5122" max="5122" width="19.7109375" style="14" customWidth="1"/>
    <col min="5123" max="5126" width="17.42578125" style="14" customWidth="1"/>
    <col min="5127" max="5127" width="22.7109375" style="14" customWidth="1"/>
    <col min="5128" max="5128" width="23" style="14" bestFit="1" customWidth="1"/>
    <col min="5129" max="5129" width="15.28515625" style="14" bestFit="1" customWidth="1"/>
    <col min="5130" max="5375" width="11.42578125" style="14"/>
    <col min="5376" max="5377" width="17.42578125" style="14" customWidth="1"/>
    <col min="5378" max="5378" width="19.7109375" style="14" customWidth="1"/>
    <col min="5379" max="5382" width="17.42578125" style="14" customWidth="1"/>
    <col min="5383" max="5383" width="22.7109375" style="14" customWidth="1"/>
    <col min="5384" max="5384" width="23" style="14" bestFit="1" customWidth="1"/>
    <col min="5385" max="5385" width="15.28515625" style="14" bestFit="1" customWidth="1"/>
    <col min="5386" max="5631" width="11.42578125" style="14"/>
    <col min="5632" max="5633" width="17.42578125" style="14" customWidth="1"/>
    <col min="5634" max="5634" width="19.7109375" style="14" customWidth="1"/>
    <col min="5635" max="5638" width="17.42578125" style="14" customWidth="1"/>
    <col min="5639" max="5639" width="22.7109375" style="14" customWidth="1"/>
    <col min="5640" max="5640" width="23" style="14" bestFit="1" customWidth="1"/>
    <col min="5641" max="5641" width="15.28515625" style="14" bestFit="1" customWidth="1"/>
    <col min="5642" max="5887" width="11.42578125" style="14"/>
    <col min="5888" max="5889" width="17.42578125" style="14" customWidth="1"/>
    <col min="5890" max="5890" width="19.7109375" style="14" customWidth="1"/>
    <col min="5891" max="5894" width="17.42578125" style="14" customWidth="1"/>
    <col min="5895" max="5895" width="22.7109375" style="14" customWidth="1"/>
    <col min="5896" max="5896" width="23" style="14" bestFit="1" customWidth="1"/>
    <col min="5897" max="5897" width="15.28515625" style="14" bestFit="1" customWidth="1"/>
    <col min="5898" max="6143" width="11.42578125" style="14"/>
    <col min="6144" max="6145" width="17.42578125" style="14" customWidth="1"/>
    <col min="6146" max="6146" width="19.7109375" style="14" customWidth="1"/>
    <col min="6147" max="6150" width="17.42578125" style="14" customWidth="1"/>
    <col min="6151" max="6151" width="22.7109375" style="14" customWidth="1"/>
    <col min="6152" max="6152" width="23" style="14" bestFit="1" customWidth="1"/>
    <col min="6153" max="6153" width="15.28515625" style="14" bestFit="1" customWidth="1"/>
    <col min="6154" max="6399" width="11.42578125" style="14"/>
    <col min="6400" max="6401" width="17.42578125" style="14" customWidth="1"/>
    <col min="6402" max="6402" width="19.7109375" style="14" customWidth="1"/>
    <col min="6403" max="6406" width="17.42578125" style="14" customWidth="1"/>
    <col min="6407" max="6407" width="22.7109375" style="14" customWidth="1"/>
    <col min="6408" max="6408" width="23" style="14" bestFit="1" customWidth="1"/>
    <col min="6409" max="6409" width="15.28515625" style="14" bestFit="1" customWidth="1"/>
    <col min="6410" max="6655" width="11.42578125" style="14"/>
    <col min="6656" max="6657" width="17.42578125" style="14" customWidth="1"/>
    <col min="6658" max="6658" width="19.7109375" style="14" customWidth="1"/>
    <col min="6659" max="6662" width="17.42578125" style="14" customWidth="1"/>
    <col min="6663" max="6663" width="22.7109375" style="14" customWidth="1"/>
    <col min="6664" max="6664" width="23" style="14" bestFit="1" customWidth="1"/>
    <col min="6665" max="6665" width="15.28515625" style="14" bestFit="1" customWidth="1"/>
    <col min="6666" max="6911" width="11.42578125" style="14"/>
    <col min="6912" max="6913" width="17.42578125" style="14" customWidth="1"/>
    <col min="6914" max="6914" width="19.7109375" style="14" customWidth="1"/>
    <col min="6915" max="6918" width="17.42578125" style="14" customWidth="1"/>
    <col min="6919" max="6919" width="22.7109375" style="14" customWidth="1"/>
    <col min="6920" max="6920" width="23" style="14" bestFit="1" customWidth="1"/>
    <col min="6921" max="6921" width="15.28515625" style="14" bestFit="1" customWidth="1"/>
    <col min="6922" max="7167" width="11.42578125" style="14"/>
    <col min="7168" max="7169" width="17.42578125" style="14" customWidth="1"/>
    <col min="7170" max="7170" width="19.7109375" style="14" customWidth="1"/>
    <col min="7171" max="7174" width="17.42578125" style="14" customWidth="1"/>
    <col min="7175" max="7175" width="22.7109375" style="14" customWidth="1"/>
    <col min="7176" max="7176" width="23" style="14" bestFit="1" customWidth="1"/>
    <col min="7177" max="7177" width="15.28515625" style="14" bestFit="1" customWidth="1"/>
    <col min="7178" max="7423" width="11.42578125" style="14"/>
    <col min="7424" max="7425" width="17.42578125" style="14" customWidth="1"/>
    <col min="7426" max="7426" width="19.7109375" style="14" customWidth="1"/>
    <col min="7427" max="7430" width="17.42578125" style="14" customWidth="1"/>
    <col min="7431" max="7431" width="22.7109375" style="14" customWidth="1"/>
    <col min="7432" max="7432" width="23" style="14" bestFit="1" customWidth="1"/>
    <col min="7433" max="7433" width="15.28515625" style="14" bestFit="1" customWidth="1"/>
    <col min="7434" max="7679" width="11.42578125" style="14"/>
    <col min="7680" max="7681" width="17.42578125" style="14" customWidth="1"/>
    <col min="7682" max="7682" width="19.7109375" style="14" customWidth="1"/>
    <col min="7683" max="7686" width="17.42578125" style="14" customWidth="1"/>
    <col min="7687" max="7687" width="22.7109375" style="14" customWidth="1"/>
    <col min="7688" max="7688" width="23" style="14" bestFit="1" customWidth="1"/>
    <col min="7689" max="7689" width="15.28515625" style="14" bestFit="1" customWidth="1"/>
    <col min="7690" max="7935" width="11.42578125" style="14"/>
    <col min="7936" max="7937" width="17.42578125" style="14" customWidth="1"/>
    <col min="7938" max="7938" width="19.7109375" style="14" customWidth="1"/>
    <col min="7939" max="7942" width="17.42578125" style="14" customWidth="1"/>
    <col min="7943" max="7943" width="22.7109375" style="14" customWidth="1"/>
    <col min="7944" max="7944" width="23" style="14" bestFit="1" customWidth="1"/>
    <col min="7945" max="7945" width="15.28515625" style="14" bestFit="1" customWidth="1"/>
    <col min="7946" max="8191" width="11.42578125" style="14"/>
    <col min="8192" max="8193" width="17.42578125" style="14" customWidth="1"/>
    <col min="8194" max="8194" width="19.7109375" style="14" customWidth="1"/>
    <col min="8195" max="8198" width="17.42578125" style="14" customWidth="1"/>
    <col min="8199" max="8199" width="22.7109375" style="14" customWidth="1"/>
    <col min="8200" max="8200" width="23" style="14" bestFit="1" customWidth="1"/>
    <col min="8201" max="8201" width="15.28515625" style="14" bestFit="1" customWidth="1"/>
    <col min="8202" max="8447" width="11.42578125" style="14"/>
    <col min="8448" max="8449" width="17.42578125" style="14" customWidth="1"/>
    <col min="8450" max="8450" width="19.7109375" style="14" customWidth="1"/>
    <col min="8451" max="8454" width="17.42578125" style="14" customWidth="1"/>
    <col min="8455" max="8455" width="22.7109375" style="14" customWidth="1"/>
    <col min="8456" max="8456" width="23" style="14" bestFit="1" customWidth="1"/>
    <col min="8457" max="8457" width="15.28515625" style="14" bestFit="1" customWidth="1"/>
    <col min="8458" max="8703" width="11.42578125" style="14"/>
    <col min="8704" max="8705" width="17.42578125" style="14" customWidth="1"/>
    <col min="8706" max="8706" width="19.7109375" style="14" customWidth="1"/>
    <col min="8707" max="8710" width="17.42578125" style="14" customWidth="1"/>
    <col min="8711" max="8711" width="22.7109375" style="14" customWidth="1"/>
    <col min="8712" max="8712" width="23" style="14" bestFit="1" customWidth="1"/>
    <col min="8713" max="8713" width="15.28515625" style="14" bestFit="1" customWidth="1"/>
    <col min="8714" max="8959" width="11.42578125" style="14"/>
    <col min="8960" max="8961" width="17.42578125" style="14" customWidth="1"/>
    <col min="8962" max="8962" width="19.7109375" style="14" customWidth="1"/>
    <col min="8963" max="8966" width="17.42578125" style="14" customWidth="1"/>
    <col min="8967" max="8967" width="22.7109375" style="14" customWidth="1"/>
    <col min="8968" max="8968" width="23" style="14" bestFit="1" customWidth="1"/>
    <col min="8969" max="8969" width="15.28515625" style="14" bestFit="1" customWidth="1"/>
    <col min="8970" max="9215" width="11.42578125" style="14"/>
    <col min="9216" max="9217" width="17.42578125" style="14" customWidth="1"/>
    <col min="9218" max="9218" width="19.7109375" style="14" customWidth="1"/>
    <col min="9219" max="9222" width="17.42578125" style="14" customWidth="1"/>
    <col min="9223" max="9223" width="22.7109375" style="14" customWidth="1"/>
    <col min="9224" max="9224" width="23" style="14" bestFit="1" customWidth="1"/>
    <col min="9225" max="9225" width="15.28515625" style="14" bestFit="1" customWidth="1"/>
    <col min="9226" max="9471" width="11.42578125" style="14"/>
    <col min="9472" max="9473" width="17.42578125" style="14" customWidth="1"/>
    <col min="9474" max="9474" width="19.7109375" style="14" customWidth="1"/>
    <col min="9475" max="9478" width="17.42578125" style="14" customWidth="1"/>
    <col min="9479" max="9479" width="22.7109375" style="14" customWidth="1"/>
    <col min="9480" max="9480" width="23" style="14" bestFit="1" customWidth="1"/>
    <col min="9481" max="9481" width="15.28515625" style="14" bestFit="1" customWidth="1"/>
    <col min="9482" max="9727" width="11.42578125" style="14"/>
    <col min="9728" max="9729" width="17.42578125" style="14" customWidth="1"/>
    <col min="9730" max="9730" width="19.7109375" style="14" customWidth="1"/>
    <col min="9731" max="9734" width="17.42578125" style="14" customWidth="1"/>
    <col min="9735" max="9735" width="22.7109375" style="14" customWidth="1"/>
    <col min="9736" max="9736" width="23" style="14" bestFit="1" customWidth="1"/>
    <col min="9737" max="9737" width="15.28515625" style="14" bestFit="1" customWidth="1"/>
    <col min="9738" max="9983" width="11.42578125" style="14"/>
    <col min="9984" max="9985" width="17.42578125" style="14" customWidth="1"/>
    <col min="9986" max="9986" width="19.7109375" style="14" customWidth="1"/>
    <col min="9987" max="9990" width="17.42578125" style="14" customWidth="1"/>
    <col min="9991" max="9991" width="22.7109375" style="14" customWidth="1"/>
    <col min="9992" max="9992" width="23" style="14" bestFit="1" customWidth="1"/>
    <col min="9993" max="9993" width="15.28515625" style="14" bestFit="1" customWidth="1"/>
    <col min="9994" max="10239" width="11.42578125" style="14"/>
    <col min="10240" max="10241" width="17.42578125" style="14" customWidth="1"/>
    <col min="10242" max="10242" width="19.7109375" style="14" customWidth="1"/>
    <col min="10243" max="10246" width="17.42578125" style="14" customWidth="1"/>
    <col min="10247" max="10247" width="22.7109375" style="14" customWidth="1"/>
    <col min="10248" max="10248" width="23" style="14" bestFit="1" customWidth="1"/>
    <col min="10249" max="10249" width="15.28515625" style="14" bestFit="1" customWidth="1"/>
    <col min="10250" max="10495" width="11.42578125" style="14"/>
    <col min="10496" max="10497" width="17.42578125" style="14" customWidth="1"/>
    <col min="10498" max="10498" width="19.7109375" style="14" customWidth="1"/>
    <col min="10499" max="10502" width="17.42578125" style="14" customWidth="1"/>
    <col min="10503" max="10503" width="22.7109375" style="14" customWidth="1"/>
    <col min="10504" max="10504" width="23" style="14" bestFit="1" customWidth="1"/>
    <col min="10505" max="10505" width="15.28515625" style="14" bestFit="1" customWidth="1"/>
    <col min="10506" max="10751" width="11.42578125" style="14"/>
    <col min="10752" max="10753" width="17.42578125" style="14" customWidth="1"/>
    <col min="10754" max="10754" width="19.7109375" style="14" customWidth="1"/>
    <col min="10755" max="10758" width="17.42578125" style="14" customWidth="1"/>
    <col min="10759" max="10759" width="22.7109375" style="14" customWidth="1"/>
    <col min="10760" max="10760" width="23" style="14" bestFit="1" customWidth="1"/>
    <col min="10761" max="10761" width="15.28515625" style="14" bestFit="1" customWidth="1"/>
    <col min="10762" max="11007" width="11.42578125" style="14"/>
    <col min="11008" max="11009" width="17.42578125" style="14" customWidth="1"/>
    <col min="11010" max="11010" width="19.7109375" style="14" customWidth="1"/>
    <col min="11011" max="11014" width="17.42578125" style="14" customWidth="1"/>
    <col min="11015" max="11015" width="22.7109375" style="14" customWidth="1"/>
    <col min="11016" max="11016" width="23" style="14" bestFit="1" customWidth="1"/>
    <col min="11017" max="11017" width="15.28515625" style="14" bestFit="1" customWidth="1"/>
    <col min="11018" max="11263" width="11.42578125" style="14"/>
    <col min="11264" max="11265" width="17.42578125" style="14" customWidth="1"/>
    <col min="11266" max="11266" width="19.7109375" style="14" customWidth="1"/>
    <col min="11267" max="11270" width="17.42578125" style="14" customWidth="1"/>
    <col min="11271" max="11271" width="22.7109375" style="14" customWidth="1"/>
    <col min="11272" max="11272" width="23" style="14" bestFit="1" customWidth="1"/>
    <col min="11273" max="11273" width="15.28515625" style="14" bestFit="1" customWidth="1"/>
    <col min="11274" max="11519" width="11.42578125" style="14"/>
    <col min="11520" max="11521" width="17.42578125" style="14" customWidth="1"/>
    <col min="11522" max="11522" width="19.7109375" style="14" customWidth="1"/>
    <col min="11523" max="11526" width="17.42578125" style="14" customWidth="1"/>
    <col min="11527" max="11527" width="22.7109375" style="14" customWidth="1"/>
    <col min="11528" max="11528" width="23" style="14" bestFit="1" customWidth="1"/>
    <col min="11529" max="11529" width="15.28515625" style="14" bestFit="1" customWidth="1"/>
    <col min="11530" max="11775" width="11.42578125" style="14"/>
    <col min="11776" max="11777" width="17.42578125" style="14" customWidth="1"/>
    <col min="11778" max="11778" width="19.7109375" style="14" customWidth="1"/>
    <col min="11779" max="11782" width="17.42578125" style="14" customWidth="1"/>
    <col min="11783" max="11783" width="22.7109375" style="14" customWidth="1"/>
    <col min="11784" max="11784" width="23" style="14" bestFit="1" customWidth="1"/>
    <col min="11785" max="11785" width="15.28515625" style="14" bestFit="1" customWidth="1"/>
    <col min="11786" max="12031" width="11.42578125" style="14"/>
    <col min="12032" max="12033" width="17.42578125" style="14" customWidth="1"/>
    <col min="12034" max="12034" width="19.7109375" style="14" customWidth="1"/>
    <col min="12035" max="12038" width="17.42578125" style="14" customWidth="1"/>
    <col min="12039" max="12039" width="22.7109375" style="14" customWidth="1"/>
    <col min="12040" max="12040" width="23" style="14" bestFit="1" customWidth="1"/>
    <col min="12041" max="12041" width="15.28515625" style="14" bestFit="1" customWidth="1"/>
    <col min="12042" max="12287" width="11.42578125" style="14"/>
    <col min="12288" max="12289" width="17.42578125" style="14" customWidth="1"/>
    <col min="12290" max="12290" width="19.7109375" style="14" customWidth="1"/>
    <col min="12291" max="12294" width="17.42578125" style="14" customWidth="1"/>
    <col min="12295" max="12295" width="22.7109375" style="14" customWidth="1"/>
    <col min="12296" max="12296" width="23" style="14" bestFit="1" customWidth="1"/>
    <col min="12297" max="12297" width="15.28515625" style="14" bestFit="1" customWidth="1"/>
    <col min="12298" max="12543" width="11.42578125" style="14"/>
    <col min="12544" max="12545" width="17.42578125" style="14" customWidth="1"/>
    <col min="12546" max="12546" width="19.7109375" style="14" customWidth="1"/>
    <col min="12547" max="12550" width="17.42578125" style="14" customWidth="1"/>
    <col min="12551" max="12551" width="22.7109375" style="14" customWidth="1"/>
    <col min="12552" max="12552" width="23" style="14" bestFit="1" customWidth="1"/>
    <col min="12553" max="12553" width="15.28515625" style="14" bestFit="1" customWidth="1"/>
    <col min="12554" max="12799" width="11.42578125" style="14"/>
    <col min="12800" max="12801" width="17.42578125" style="14" customWidth="1"/>
    <col min="12802" max="12802" width="19.7109375" style="14" customWidth="1"/>
    <col min="12803" max="12806" width="17.42578125" style="14" customWidth="1"/>
    <col min="12807" max="12807" width="22.7109375" style="14" customWidth="1"/>
    <col min="12808" max="12808" width="23" style="14" bestFit="1" customWidth="1"/>
    <col min="12809" max="12809" width="15.28515625" style="14" bestFit="1" customWidth="1"/>
    <col min="12810" max="13055" width="11.42578125" style="14"/>
    <col min="13056" max="13057" width="17.42578125" style="14" customWidth="1"/>
    <col min="13058" max="13058" width="19.7109375" style="14" customWidth="1"/>
    <col min="13059" max="13062" width="17.42578125" style="14" customWidth="1"/>
    <col min="13063" max="13063" width="22.7109375" style="14" customWidth="1"/>
    <col min="13064" max="13064" width="23" style="14" bestFit="1" customWidth="1"/>
    <col min="13065" max="13065" width="15.28515625" style="14" bestFit="1" customWidth="1"/>
    <col min="13066" max="13311" width="11.42578125" style="14"/>
    <col min="13312" max="13313" width="17.42578125" style="14" customWidth="1"/>
    <col min="13314" max="13314" width="19.7109375" style="14" customWidth="1"/>
    <col min="13315" max="13318" width="17.42578125" style="14" customWidth="1"/>
    <col min="13319" max="13319" width="22.7109375" style="14" customWidth="1"/>
    <col min="13320" max="13320" width="23" style="14" bestFit="1" customWidth="1"/>
    <col min="13321" max="13321" width="15.28515625" style="14" bestFit="1" customWidth="1"/>
    <col min="13322" max="13567" width="11.42578125" style="14"/>
    <col min="13568" max="13569" width="17.42578125" style="14" customWidth="1"/>
    <col min="13570" max="13570" width="19.7109375" style="14" customWidth="1"/>
    <col min="13571" max="13574" width="17.42578125" style="14" customWidth="1"/>
    <col min="13575" max="13575" width="22.7109375" style="14" customWidth="1"/>
    <col min="13576" max="13576" width="23" style="14" bestFit="1" customWidth="1"/>
    <col min="13577" max="13577" width="15.28515625" style="14" bestFit="1" customWidth="1"/>
    <col min="13578" max="13823" width="11.42578125" style="14"/>
    <col min="13824" max="13825" width="17.42578125" style="14" customWidth="1"/>
    <col min="13826" max="13826" width="19.7109375" style="14" customWidth="1"/>
    <col min="13827" max="13830" width="17.42578125" style="14" customWidth="1"/>
    <col min="13831" max="13831" width="22.7109375" style="14" customWidth="1"/>
    <col min="13832" max="13832" width="23" style="14" bestFit="1" customWidth="1"/>
    <col min="13833" max="13833" width="15.28515625" style="14" bestFit="1" customWidth="1"/>
    <col min="13834" max="14079" width="11.42578125" style="14"/>
    <col min="14080" max="14081" width="17.42578125" style="14" customWidth="1"/>
    <col min="14082" max="14082" width="19.7109375" style="14" customWidth="1"/>
    <col min="14083" max="14086" width="17.42578125" style="14" customWidth="1"/>
    <col min="14087" max="14087" width="22.7109375" style="14" customWidth="1"/>
    <col min="14088" max="14088" width="23" style="14" bestFit="1" customWidth="1"/>
    <col min="14089" max="14089" width="15.28515625" style="14" bestFit="1" customWidth="1"/>
    <col min="14090" max="14335" width="11.42578125" style="14"/>
    <col min="14336" max="14337" width="17.42578125" style="14" customWidth="1"/>
    <col min="14338" max="14338" width="19.7109375" style="14" customWidth="1"/>
    <col min="14339" max="14342" width="17.42578125" style="14" customWidth="1"/>
    <col min="14343" max="14343" width="22.7109375" style="14" customWidth="1"/>
    <col min="14344" max="14344" width="23" style="14" bestFit="1" customWidth="1"/>
    <col min="14345" max="14345" width="15.28515625" style="14" bestFit="1" customWidth="1"/>
    <col min="14346" max="14591" width="11.42578125" style="14"/>
    <col min="14592" max="14593" width="17.42578125" style="14" customWidth="1"/>
    <col min="14594" max="14594" width="19.7109375" style="14" customWidth="1"/>
    <col min="14595" max="14598" width="17.42578125" style="14" customWidth="1"/>
    <col min="14599" max="14599" width="22.7109375" style="14" customWidth="1"/>
    <col min="14600" max="14600" width="23" style="14" bestFit="1" customWidth="1"/>
    <col min="14601" max="14601" width="15.28515625" style="14" bestFit="1" customWidth="1"/>
    <col min="14602" max="14847" width="11.42578125" style="14"/>
    <col min="14848" max="14849" width="17.42578125" style="14" customWidth="1"/>
    <col min="14850" max="14850" width="19.7109375" style="14" customWidth="1"/>
    <col min="14851" max="14854" width="17.42578125" style="14" customWidth="1"/>
    <col min="14855" max="14855" width="22.7109375" style="14" customWidth="1"/>
    <col min="14856" max="14856" width="23" style="14" bestFit="1" customWidth="1"/>
    <col min="14857" max="14857" width="15.28515625" style="14" bestFit="1" customWidth="1"/>
    <col min="14858" max="15103" width="11.42578125" style="14"/>
    <col min="15104" max="15105" width="17.42578125" style="14" customWidth="1"/>
    <col min="15106" max="15106" width="19.7109375" style="14" customWidth="1"/>
    <col min="15107" max="15110" width="17.42578125" style="14" customWidth="1"/>
    <col min="15111" max="15111" width="22.7109375" style="14" customWidth="1"/>
    <col min="15112" max="15112" width="23" style="14" bestFit="1" customWidth="1"/>
    <col min="15113" max="15113" width="15.28515625" style="14" bestFit="1" customWidth="1"/>
    <col min="15114" max="15359" width="11.42578125" style="14"/>
    <col min="15360" max="15361" width="17.42578125" style="14" customWidth="1"/>
    <col min="15362" max="15362" width="19.7109375" style="14" customWidth="1"/>
    <col min="15363" max="15366" width="17.42578125" style="14" customWidth="1"/>
    <col min="15367" max="15367" width="22.7109375" style="14" customWidth="1"/>
    <col min="15368" max="15368" width="23" style="14" bestFit="1" customWidth="1"/>
    <col min="15369" max="15369" width="15.28515625" style="14" bestFit="1" customWidth="1"/>
    <col min="15370" max="15615" width="11.42578125" style="14"/>
    <col min="15616" max="15617" width="17.42578125" style="14" customWidth="1"/>
    <col min="15618" max="15618" width="19.7109375" style="14" customWidth="1"/>
    <col min="15619" max="15622" width="17.42578125" style="14" customWidth="1"/>
    <col min="15623" max="15623" width="22.7109375" style="14" customWidth="1"/>
    <col min="15624" max="15624" width="23" style="14" bestFit="1" customWidth="1"/>
    <col min="15625" max="15625" width="15.28515625" style="14" bestFit="1" customWidth="1"/>
    <col min="15626" max="15871" width="11.42578125" style="14"/>
    <col min="15872" max="15873" width="17.42578125" style="14" customWidth="1"/>
    <col min="15874" max="15874" width="19.7109375" style="14" customWidth="1"/>
    <col min="15875" max="15878" width="17.42578125" style="14" customWidth="1"/>
    <col min="15879" max="15879" width="22.7109375" style="14" customWidth="1"/>
    <col min="15880" max="15880" width="23" style="14" bestFit="1" customWidth="1"/>
    <col min="15881" max="15881" width="15.28515625" style="14" bestFit="1" customWidth="1"/>
    <col min="15882" max="16127" width="11.42578125" style="14"/>
    <col min="16128" max="16129" width="17.42578125" style="14" customWidth="1"/>
    <col min="16130" max="16130" width="19.7109375" style="14" customWidth="1"/>
    <col min="16131" max="16134" width="17.42578125" style="14" customWidth="1"/>
    <col min="16135" max="16135" width="22.7109375" style="14" customWidth="1"/>
    <col min="16136" max="16136" width="23" style="14" bestFit="1" customWidth="1"/>
    <col min="16137" max="16137" width="15.28515625" style="14" bestFit="1" customWidth="1"/>
    <col min="16138" max="16384" width="11.42578125" style="14"/>
  </cols>
  <sheetData>
    <row r="1" spans="1:9" s="1" customFormat="1" ht="7.5" hidden="1" customHeight="1">
      <c r="E1" s="2"/>
      <c r="F1" s="2"/>
      <c r="G1" s="2"/>
    </row>
    <row r="2" spans="1:9" s="3" customFormat="1" ht="24" customHeight="1">
      <c r="A2" s="816" t="s">
        <v>0</v>
      </c>
      <c r="B2" s="816"/>
      <c r="C2" s="816"/>
      <c r="D2" s="816"/>
      <c r="E2" s="816"/>
      <c r="F2" s="816"/>
      <c r="G2" s="816"/>
      <c r="H2" s="816"/>
      <c r="I2" s="80"/>
    </row>
    <row r="3" spans="1:9" s="3" customFormat="1" ht="14.25" customHeight="1">
      <c r="A3" s="4"/>
      <c r="B3" s="4"/>
      <c r="C3" s="4"/>
      <c r="D3" s="824" t="s">
        <v>223</v>
      </c>
      <c r="E3" s="824"/>
      <c r="F3" s="5"/>
      <c r="G3" s="6"/>
      <c r="H3" s="7"/>
      <c r="I3" s="80"/>
    </row>
    <row r="4" spans="1:9" s="3" customFormat="1" ht="15" customHeight="1">
      <c r="A4" s="4"/>
      <c r="B4" s="4"/>
      <c r="C4" s="4"/>
      <c r="D4" s="8"/>
      <c r="E4" s="8"/>
      <c r="F4" s="5"/>
      <c r="G4" s="6"/>
      <c r="H4" s="7"/>
      <c r="I4" s="80"/>
    </row>
    <row r="5" spans="1:9" ht="15" customHeight="1">
      <c r="A5" s="9"/>
      <c r="B5" s="10"/>
      <c r="C5" s="10"/>
      <c r="D5" s="10"/>
      <c r="E5" s="10"/>
      <c r="F5" s="11" t="s">
        <v>1</v>
      </c>
      <c r="G5" s="11" t="s">
        <v>2</v>
      </c>
      <c r="H5" s="12" t="s">
        <v>3</v>
      </c>
      <c r="I5" s="91"/>
    </row>
    <row r="6" spans="1:9" ht="15" customHeight="1">
      <c r="A6" s="15"/>
      <c r="B6" s="15"/>
      <c r="C6" s="15"/>
      <c r="D6" s="15"/>
      <c r="E6" s="15"/>
      <c r="F6" s="817" t="str">
        <f>'2'!F6:F8</f>
        <v>Nguyen Thi Hiệp</v>
      </c>
      <c r="G6" s="820"/>
      <c r="H6" s="821"/>
      <c r="I6" s="91"/>
    </row>
    <row r="7" spans="1:9" ht="15" customHeight="1">
      <c r="A7" s="15"/>
      <c r="B7" s="15"/>
      <c r="C7" s="15"/>
      <c r="D7" s="15"/>
      <c r="E7" s="15"/>
      <c r="F7" s="818"/>
      <c r="G7" s="818"/>
      <c r="H7" s="822"/>
      <c r="I7" s="91"/>
    </row>
    <row r="8" spans="1:9" ht="15" customHeight="1">
      <c r="A8" s="16"/>
      <c r="B8" s="16"/>
      <c r="C8" s="17"/>
      <c r="D8" s="17"/>
      <c r="E8" s="17"/>
      <c r="F8" s="819"/>
      <c r="G8" s="819"/>
      <c r="H8" s="823"/>
      <c r="I8" s="91"/>
    </row>
    <row r="9" spans="1:9" ht="19.5" customHeight="1">
      <c r="A9" s="18" t="s">
        <v>4</v>
      </c>
      <c r="B9" s="19"/>
      <c r="C9" s="19"/>
      <c r="D9" s="20"/>
      <c r="E9" s="21"/>
      <c r="F9" s="22"/>
      <c r="G9" s="22"/>
      <c r="H9" s="23" t="s">
        <v>5</v>
      </c>
      <c r="I9" s="91"/>
    </row>
    <row r="10" spans="1:9" ht="26.45" customHeight="1" thickBot="1">
      <c r="A10" s="24" t="s">
        <v>6</v>
      </c>
      <c r="B10" s="24" t="s">
        <v>7</v>
      </c>
      <c r="C10" s="24" t="s">
        <v>8</v>
      </c>
      <c r="D10" s="24" t="s">
        <v>9</v>
      </c>
      <c r="E10" s="25" t="s">
        <v>10</v>
      </c>
      <c r="F10" s="25" t="s">
        <v>11</v>
      </c>
      <c r="G10" s="25" t="s">
        <v>12</v>
      </c>
      <c r="H10" s="26" t="s">
        <v>13</v>
      </c>
      <c r="I10" s="91"/>
    </row>
    <row r="11" spans="1:9" ht="26.45" customHeight="1" thickTop="1">
      <c r="A11" s="27">
        <v>1</v>
      </c>
      <c r="B11" s="28" t="s">
        <v>14</v>
      </c>
      <c r="C11" s="28" t="s">
        <v>15</v>
      </c>
      <c r="D11" s="211">
        <f>+'2'!G11</f>
        <v>0</v>
      </c>
      <c r="E11" s="210"/>
      <c r="F11" s="210"/>
      <c r="G11" s="211">
        <f>D11+E11-F11</f>
        <v>0</v>
      </c>
      <c r="H11" s="28"/>
      <c r="I11" s="91">
        <f>G11-Cash!F32</f>
        <v>0</v>
      </c>
    </row>
    <row r="12" spans="1:9" ht="26.45" customHeight="1">
      <c r="A12" s="29">
        <v>2</v>
      </c>
      <c r="B12" s="30" t="s">
        <v>14</v>
      </c>
      <c r="C12" s="30" t="s">
        <v>16</v>
      </c>
      <c r="D12" s="212">
        <f>+'2'!G12</f>
        <v>0</v>
      </c>
      <c r="E12" s="213"/>
      <c r="F12" s="213"/>
      <c r="G12" s="212">
        <f>D12+E12-F12</f>
        <v>0</v>
      </c>
      <c r="H12" s="31"/>
      <c r="I12" s="91"/>
    </row>
    <row r="13" spans="1:9" ht="26.45" customHeight="1">
      <c r="A13" s="29">
        <v>3</v>
      </c>
      <c r="B13" s="30" t="s">
        <v>14</v>
      </c>
      <c r="C13" s="30" t="s">
        <v>17</v>
      </c>
      <c r="D13" s="212">
        <f>+'2'!G13</f>
        <v>0</v>
      </c>
      <c r="E13" s="213"/>
      <c r="F13" s="213"/>
      <c r="G13" s="212">
        <f>D13+E13-F13</f>
        <v>0</v>
      </c>
      <c r="H13" s="32"/>
      <c r="I13" s="91"/>
    </row>
    <row r="14" spans="1:9" ht="26.45" customHeight="1">
      <c r="A14" s="833" t="s">
        <v>18</v>
      </c>
      <c r="B14" s="834"/>
      <c r="C14" s="803"/>
      <c r="D14" s="214">
        <f>SUM(D11:D13)</f>
        <v>0</v>
      </c>
      <c r="E14" s="212">
        <f>SUM(E11:E13)</f>
        <v>0</v>
      </c>
      <c r="F14" s="212">
        <f>SUM(F11:F13)</f>
        <v>0</v>
      </c>
      <c r="G14" s="214">
        <f>SUM(G11:G13)</f>
        <v>0</v>
      </c>
      <c r="H14" s="30"/>
      <c r="I14" s="91"/>
    </row>
    <row r="15" spans="1:9" ht="8.25" customHeight="1">
      <c r="A15" s="19"/>
      <c r="B15" s="19"/>
      <c r="C15" s="19"/>
      <c r="D15" s="33"/>
      <c r="E15" s="33"/>
      <c r="F15" s="33"/>
      <c r="G15" s="34"/>
      <c r="H15" s="19"/>
      <c r="I15" s="91"/>
    </row>
    <row r="16" spans="1:9" ht="18.75" customHeight="1">
      <c r="A16" s="35" t="s">
        <v>19</v>
      </c>
      <c r="B16" s="19"/>
      <c r="C16" s="19"/>
      <c r="D16" s="20"/>
      <c r="E16" s="21"/>
      <c r="F16" s="21"/>
      <c r="G16" s="825"/>
      <c r="H16" s="825"/>
      <c r="I16" s="91"/>
    </row>
    <row r="17" spans="1:10" ht="20.25" customHeight="1" thickBot="1">
      <c r="A17" s="36" t="s">
        <v>6</v>
      </c>
      <c r="B17" s="36" t="s">
        <v>20</v>
      </c>
      <c r="C17" s="37" t="s">
        <v>21</v>
      </c>
      <c r="D17" s="37" t="s">
        <v>9</v>
      </c>
      <c r="E17" s="38" t="s">
        <v>10</v>
      </c>
      <c r="F17" s="38" t="s">
        <v>11</v>
      </c>
      <c r="G17" s="38" t="s">
        <v>12</v>
      </c>
      <c r="H17" s="39" t="s">
        <v>22</v>
      </c>
      <c r="I17" s="91"/>
    </row>
    <row r="18" spans="1:10" ht="20.25" customHeight="1" thickTop="1">
      <c r="A18" s="301">
        <v>1</v>
      </c>
      <c r="B18" s="116" t="s">
        <v>23</v>
      </c>
      <c r="C18" s="116" t="s">
        <v>24</v>
      </c>
      <c r="D18" s="215">
        <f>+'2'!G18</f>
        <v>156438419</v>
      </c>
      <c r="E18" s="216"/>
      <c r="F18" s="217"/>
      <c r="G18" s="216">
        <f t="shared" ref="G18:G23" si="0">D18+E18-F18</f>
        <v>156438419</v>
      </c>
      <c r="H18" s="40"/>
      <c r="I18" s="117">
        <f>+G18-KEB!E43</f>
        <v>0</v>
      </c>
    </row>
    <row r="19" spans="1:10" ht="20.25" customHeight="1">
      <c r="A19" s="275">
        <v>2</v>
      </c>
      <c r="B19" s="305" t="s">
        <v>25</v>
      </c>
      <c r="C19" s="305" t="s">
        <v>26</v>
      </c>
      <c r="D19" s="218">
        <f>+'2'!G19</f>
        <v>574604095</v>
      </c>
      <c r="E19" s="42">
        <v>16830000</v>
      </c>
      <c r="F19" s="42"/>
      <c r="G19" s="218">
        <f t="shared" si="0"/>
        <v>591434095</v>
      </c>
      <c r="H19" s="41"/>
      <c r="I19" s="91">
        <f>+G19-'SHB373'!E62</f>
        <v>0</v>
      </c>
    </row>
    <row r="20" spans="1:10" ht="20.25" customHeight="1">
      <c r="A20" s="275">
        <v>3</v>
      </c>
      <c r="B20" s="274" t="s">
        <v>27</v>
      </c>
      <c r="C20" s="274" t="s">
        <v>28</v>
      </c>
      <c r="D20" s="218">
        <f>+'2'!G20</f>
        <v>19126621</v>
      </c>
      <c r="E20" s="42"/>
      <c r="F20" s="42"/>
      <c r="G20" s="219">
        <f t="shared" si="0"/>
        <v>19126621</v>
      </c>
      <c r="H20" s="43"/>
      <c r="I20" s="117">
        <f>+G20-Vietcombank!D43</f>
        <v>0</v>
      </c>
      <c r="J20" s="44"/>
    </row>
    <row r="21" spans="1:10" ht="20.25" customHeight="1">
      <c r="A21" s="275">
        <v>4</v>
      </c>
      <c r="B21" s="274" t="s">
        <v>103</v>
      </c>
      <c r="C21" s="276" t="s">
        <v>105</v>
      </c>
      <c r="D21" s="218">
        <f>+'2'!G21</f>
        <v>0</v>
      </c>
      <c r="E21" s="42"/>
      <c r="F21" s="42"/>
      <c r="G21" s="219">
        <f t="shared" si="0"/>
        <v>0</v>
      </c>
      <c r="H21" s="43"/>
      <c r="I21" s="117"/>
      <c r="J21" s="44"/>
    </row>
    <row r="22" spans="1:10" ht="20.25" customHeight="1">
      <c r="A22" s="275">
        <v>5</v>
      </c>
      <c r="B22" s="274" t="s">
        <v>119</v>
      </c>
      <c r="C22" s="276" t="s">
        <v>120</v>
      </c>
      <c r="D22" s="218">
        <f>+'2'!G22</f>
        <v>10984300</v>
      </c>
      <c r="E22" s="304"/>
      <c r="F22" s="304"/>
      <c r="G22" s="219">
        <f t="shared" si="0"/>
        <v>10984300</v>
      </c>
      <c r="H22" s="302"/>
      <c r="I22" s="117">
        <f>+G22-'PG bank'!D12</f>
        <v>0</v>
      </c>
      <c r="J22" s="44"/>
    </row>
    <row r="23" spans="1:10" ht="20.25" customHeight="1">
      <c r="A23" s="275">
        <v>6</v>
      </c>
      <c r="B23" s="274" t="s">
        <v>54</v>
      </c>
      <c r="C23" s="276" t="s">
        <v>121</v>
      </c>
      <c r="D23" s="218">
        <f>+'2'!G23</f>
        <v>17355680192</v>
      </c>
      <c r="E23" s="42"/>
      <c r="F23" s="42"/>
      <c r="G23" s="219">
        <f t="shared" si="0"/>
        <v>17355680192</v>
      </c>
      <c r="H23" s="302"/>
      <c r="I23" s="117">
        <f>+G23-Woori525!E206</f>
        <v>0</v>
      </c>
      <c r="J23" s="44"/>
    </row>
    <row r="24" spans="1:10" s="13" customFormat="1" ht="20.25" customHeight="1">
      <c r="A24" s="801" t="s">
        <v>29</v>
      </c>
      <c r="B24" s="802"/>
      <c r="C24" s="803"/>
      <c r="D24" s="262">
        <f>SUM(D18:D23)</f>
        <v>18116833627</v>
      </c>
      <c r="E24" s="262">
        <f>SUM(E18:E23)</f>
        <v>16830000</v>
      </c>
      <c r="F24" s="262">
        <f>SUM(F18:F23)</f>
        <v>0</v>
      </c>
      <c r="G24" s="303">
        <f>SUM(G18:G23)</f>
        <v>18133663627</v>
      </c>
      <c r="H24" s="45">
        <f>G24/H25</f>
        <v>779942.52159139782</v>
      </c>
      <c r="I24" s="91"/>
    </row>
    <row r="25" spans="1:10" s="13" customFormat="1" ht="19.5" customHeight="1">
      <c r="A25" s="19"/>
      <c r="B25" s="19"/>
      <c r="C25" s="19"/>
      <c r="D25" s="33"/>
      <c r="E25" s="33"/>
      <c r="F25" s="33"/>
      <c r="G25" s="34" t="s">
        <v>30</v>
      </c>
      <c r="H25" s="46">
        <v>23250</v>
      </c>
      <c r="I25" s="91"/>
    </row>
    <row r="26" spans="1:10" s="13" customFormat="1" ht="21" customHeight="1">
      <c r="A26" s="826" t="s">
        <v>31</v>
      </c>
      <c r="B26" s="826"/>
      <c r="C26" s="826"/>
      <c r="D26" s="20"/>
      <c r="E26" s="21"/>
      <c r="F26" s="21"/>
      <c r="G26" s="47"/>
      <c r="H26" s="48"/>
      <c r="I26" s="91"/>
    </row>
    <row r="27" spans="1:10" s="13" customFormat="1" ht="21" customHeight="1">
      <c r="A27" s="827" t="s">
        <v>6</v>
      </c>
      <c r="B27" s="829" t="s">
        <v>20</v>
      </c>
      <c r="C27" s="829" t="s">
        <v>32</v>
      </c>
      <c r="D27" s="49" t="s">
        <v>33</v>
      </c>
      <c r="E27" s="50" t="s">
        <v>34</v>
      </c>
      <c r="F27" s="50" t="s">
        <v>35</v>
      </c>
      <c r="G27" s="51" t="s">
        <v>36</v>
      </c>
      <c r="H27" s="827" t="s">
        <v>37</v>
      </c>
      <c r="I27" s="91"/>
    </row>
    <row r="28" spans="1:10" s="13" customFormat="1" ht="21" customHeight="1" thickBot="1">
      <c r="A28" s="828"/>
      <c r="B28" s="830"/>
      <c r="C28" s="830"/>
      <c r="D28" s="52" t="s">
        <v>38</v>
      </c>
      <c r="E28" s="53" t="s">
        <v>39</v>
      </c>
      <c r="F28" s="53" t="s">
        <v>40</v>
      </c>
      <c r="G28" s="53" t="s">
        <v>41</v>
      </c>
      <c r="H28" s="828"/>
      <c r="I28" s="91"/>
    </row>
    <row r="29" spans="1:10" s="13" customFormat="1" ht="21" customHeight="1" thickTop="1">
      <c r="A29" s="835">
        <v>1</v>
      </c>
      <c r="B29" s="836" t="s">
        <v>42</v>
      </c>
      <c r="C29" s="837" t="s">
        <v>43</v>
      </c>
      <c r="D29" s="220">
        <f>+'2'!G29</f>
        <v>0</v>
      </c>
      <c r="E29" s="306"/>
      <c r="F29" s="306"/>
      <c r="G29" s="221">
        <f t="shared" ref="G29:G40" si="1">D29+E29-F29</f>
        <v>0</v>
      </c>
      <c r="H29" s="810" t="s">
        <v>44</v>
      </c>
      <c r="I29" s="134"/>
    </row>
    <row r="30" spans="1:10" s="13" customFormat="1" ht="21" customHeight="1">
      <c r="A30" s="788"/>
      <c r="B30" s="815"/>
      <c r="C30" s="788"/>
      <c r="D30" s="222">
        <f>+'2'!G30</f>
        <v>0</v>
      </c>
      <c r="E30" s="307"/>
      <c r="F30" s="307"/>
      <c r="G30" s="223">
        <f t="shared" si="1"/>
        <v>0</v>
      </c>
      <c r="H30" s="784"/>
      <c r="I30" s="140">
        <f>+G30-KEB!E79</f>
        <v>0</v>
      </c>
    </row>
    <row r="31" spans="1:10" s="13" customFormat="1" ht="21" customHeight="1">
      <c r="A31" s="813">
        <v>2</v>
      </c>
      <c r="B31" s="814" t="s">
        <v>23</v>
      </c>
      <c r="C31" s="811" t="s">
        <v>45</v>
      </c>
      <c r="D31" s="224">
        <f>+'2'!G31</f>
        <v>0</v>
      </c>
      <c r="E31" s="306"/>
      <c r="F31" s="306"/>
      <c r="G31" s="225">
        <f t="shared" si="1"/>
        <v>0</v>
      </c>
      <c r="H31" s="812" t="s">
        <v>46</v>
      </c>
      <c r="I31" s="139"/>
    </row>
    <row r="32" spans="1:10" s="13" customFormat="1" ht="21" customHeight="1">
      <c r="A32" s="788"/>
      <c r="B32" s="815"/>
      <c r="C32" s="788"/>
      <c r="D32" s="223">
        <f>+'2'!G32</f>
        <v>56.490000000000009</v>
      </c>
      <c r="E32" s="307"/>
      <c r="F32" s="307"/>
      <c r="G32" s="226">
        <f t="shared" si="1"/>
        <v>56.490000000000009</v>
      </c>
      <c r="H32" s="784"/>
      <c r="I32" s="140">
        <f>+G32-KEB!E66</f>
        <v>0</v>
      </c>
    </row>
    <row r="33" spans="1:10" s="13" customFormat="1" ht="21" customHeight="1">
      <c r="A33" s="787">
        <v>3</v>
      </c>
      <c r="B33" s="814" t="s">
        <v>47</v>
      </c>
      <c r="C33" s="787" t="s">
        <v>48</v>
      </c>
      <c r="D33" s="225">
        <f>+'2'!G33</f>
        <v>0</v>
      </c>
      <c r="E33" s="306"/>
      <c r="F33" s="306"/>
      <c r="G33" s="225"/>
      <c r="H33" s="783" t="s">
        <v>49</v>
      </c>
      <c r="I33" s="139"/>
    </row>
    <row r="34" spans="1:10" s="13" customFormat="1" ht="21" customHeight="1">
      <c r="A34" s="788"/>
      <c r="B34" s="815"/>
      <c r="C34" s="788"/>
      <c r="D34" s="227">
        <f>+'2'!G34</f>
        <v>2109.5100000000002</v>
      </c>
      <c r="E34" s="308"/>
      <c r="F34" s="308"/>
      <c r="G34" s="227">
        <f>D34+E34-F34</f>
        <v>2109.5100000000002</v>
      </c>
      <c r="H34" s="784"/>
      <c r="I34" s="139">
        <f>+G34-'SHB398'!E2</f>
        <v>0</v>
      </c>
    </row>
    <row r="35" spans="1:10" s="13" customFormat="1" ht="21" customHeight="1">
      <c r="A35" s="813">
        <v>4</v>
      </c>
      <c r="B35" s="814" t="s">
        <v>50</v>
      </c>
      <c r="C35" s="811" t="s">
        <v>51</v>
      </c>
      <c r="D35" s="224">
        <f>+'2'!G35</f>
        <v>0</v>
      </c>
      <c r="E35" s="306"/>
      <c r="F35" s="306"/>
      <c r="G35" s="225">
        <f t="shared" si="1"/>
        <v>0</v>
      </c>
      <c r="H35" s="809" t="s">
        <v>46</v>
      </c>
      <c r="I35" s="134"/>
    </row>
    <row r="36" spans="1:10" s="13" customFormat="1" ht="21" customHeight="1">
      <c r="A36" s="788"/>
      <c r="B36" s="815"/>
      <c r="C36" s="788"/>
      <c r="D36" s="223">
        <f>+'2'!G36</f>
        <v>1796209.82</v>
      </c>
      <c r="E36" s="308"/>
      <c r="F36" s="308"/>
      <c r="G36" s="226">
        <f>D36+E36-F36</f>
        <v>1796209.82</v>
      </c>
      <c r="H36" s="784"/>
      <c r="I36" s="142">
        <f>+G36-'SHB988'!E9</f>
        <v>0</v>
      </c>
    </row>
    <row r="37" spans="1:10" s="13" customFormat="1" ht="21" customHeight="1">
      <c r="A37" s="787">
        <v>5</v>
      </c>
      <c r="B37" s="814" t="s">
        <v>52</v>
      </c>
      <c r="C37" s="787" t="s">
        <v>53</v>
      </c>
      <c r="D37" s="141">
        <f>+'2'!G37</f>
        <v>0</v>
      </c>
      <c r="E37" s="309"/>
      <c r="F37" s="309"/>
      <c r="G37" s="141">
        <f t="shared" si="1"/>
        <v>0</v>
      </c>
      <c r="H37" s="783" t="s">
        <v>49</v>
      </c>
      <c r="I37" s="142"/>
    </row>
    <row r="38" spans="1:10" s="13" customFormat="1" ht="21" customHeight="1">
      <c r="A38" s="788"/>
      <c r="B38" s="815"/>
      <c r="C38" s="788"/>
      <c r="D38" s="228">
        <f>+'2'!G38</f>
        <v>0</v>
      </c>
      <c r="E38" s="310"/>
      <c r="F38" s="310"/>
      <c r="G38" s="228">
        <f t="shared" si="1"/>
        <v>0</v>
      </c>
      <c r="H38" s="784"/>
      <c r="I38" s="142"/>
    </row>
    <row r="39" spans="1:10" s="13" customFormat="1" ht="21" customHeight="1">
      <c r="A39" s="787">
        <v>6</v>
      </c>
      <c r="B39" s="814" t="s">
        <v>54</v>
      </c>
      <c r="C39" s="787" t="s">
        <v>55</v>
      </c>
      <c r="D39" s="141">
        <f>+'2'!G39</f>
        <v>0</v>
      </c>
      <c r="E39" s="309"/>
      <c r="F39" s="309"/>
      <c r="G39" s="141">
        <f t="shared" si="1"/>
        <v>0</v>
      </c>
      <c r="H39" s="783" t="s">
        <v>49</v>
      </c>
      <c r="I39" s="142"/>
    </row>
    <row r="40" spans="1:10" s="13" customFormat="1" ht="21" customHeight="1">
      <c r="A40" s="788"/>
      <c r="B40" s="815"/>
      <c r="C40" s="788"/>
      <c r="D40" s="228">
        <f>+'2'!G40</f>
        <v>12014842.689999999</v>
      </c>
      <c r="E40" s="310"/>
      <c r="F40" s="310"/>
      <c r="G40" s="228">
        <f t="shared" si="1"/>
        <v>12014842.689999999</v>
      </c>
      <c r="H40" s="784"/>
      <c r="I40" s="142">
        <f>+G40-Woori517!E125</f>
        <v>0</v>
      </c>
    </row>
    <row r="41" spans="1:10" s="13" customFormat="1" ht="21" customHeight="1">
      <c r="A41" s="787">
        <v>7</v>
      </c>
      <c r="B41" s="789" t="s">
        <v>103</v>
      </c>
      <c r="C41" s="791" t="s">
        <v>104</v>
      </c>
      <c r="D41" s="141">
        <f>+'2'!G41</f>
        <v>0</v>
      </c>
      <c r="E41" s="309"/>
      <c r="F41" s="309"/>
      <c r="G41" s="141">
        <f>D41+E41-F41</f>
        <v>0</v>
      </c>
      <c r="H41" s="783" t="s">
        <v>49</v>
      </c>
      <c r="I41" s="91"/>
    </row>
    <row r="42" spans="1:10" s="13" customFormat="1" ht="21" customHeight="1">
      <c r="A42" s="788"/>
      <c r="B42" s="790"/>
      <c r="C42" s="792"/>
      <c r="D42" s="228">
        <f>+'2'!G42</f>
        <v>2085.27000000001</v>
      </c>
      <c r="E42" s="310"/>
      <c r="F42" s="310"/>
      <c r="G42" s="228">
        <f>D42+E42-F42</f>
        <v>2085.27000000001</v>
      </c>
      <c r="H42" s="784"/>
      <c r="I42" s="91"/>
    </row>
    <row r="43" spans="1:10" s="13" customFormat="1" ht="21" customHeight="1">
      <c r="A43" s="801" t="s">
        <v>56</v>
      </c>
      <c r="B43" s="802"/>
      <c r="C43" s="803"/>
      <c r="D43" s="271">
        <f t="shared" ref="D43:G44" si="2">+D29+D31+D33+D35+D37+D39+D41</f>
        <v>0</v>
      </c>
      <c r="E43" s="311">
        <f t="shared" si="2"/>
        <v>0</v>
      </c>
      <c r="F43" s="311">
        <f t="shared" si="2"/>
        <v>0</v>
      </c>
      <c r="G43" s="271">
        <f t="shared" si="2"/>
        <v>0</v>
      </c>
      <c r="H43" s="67"/>
      <c r="I43" s="91"/>
    </row>
    <row r="44" spans="1:10" s="13" customFormat="1" ht="21" customHeight="1">
      <c r="A44" s="801" t="s">
        <v>57</v>
      </c>
      <c r="B44" s="802"/>
      <c r="C44" s="803"/>
      <c r="D44" s="272">
        <f t="shared" si="2"/>
        <v>13815303.779999999</v>
      </c>
      <c r="E44" s="312">
        <f t="shared" si="2"/>
        <v>0</v>
      </c>
      <c r="F44" s="312">
        <f t="shared" si="2"/>
        <v>0</v>
      </c>
      <c r="G44" s="272">
        <f t="shared" si="2"/>
        <v>13815303.779999999</v>
      </c>
      <c r="H44" s="69"/>
      <c r="I44" s="91"/>
    </row>
    <row r="45" spans="1:10" s="13" customFormat="1" ht="21" customHeight="1">
      <c r="A45" s="801" t="s">
        <v>58</v>
      </c>
      <c r="B45" s="802"/>
      <c r="C45" s="803"/>
      <c r="D45" s="229"/>
      <c r="E45" s="230"/>
      <c r="F45" s="231"/>
      <c r="G45" s="232"/>
      <c r="H45" s="69"/>
      <c r="I45" s="91"/>
    </row>
    <row r="46" spans="1:10" s="13" customFormat="1" ht="21" customHeight="1">
      <c r="A46" s="19"/>
      <c r="B46" s="19"/>
      <c r="C46" s="19"/>
      <c r="D46" s="73"/>
      <c r="E46" s="73"/>
      <c r="F46" s="33"/>
      <c r="G46" s="74"/>
      <c r="H46" s="75" t="s">
        <v>59</v>
      </c>
    </row>
    <row r="47" spans="1:10" s="92" customFormat="1" ht="18.75" customHeight="1">
      <c r="A47" s="330" t="s">
        <v>139</v>
      </c>
      <c r="B47" s="97"/>
      <c r="C47" s="97"/>
      <c r="D47" s="98"/>
      <c r="E47" s="99"/>
      <c r="F47" s="99"/>
      <c r="G47" s="793"/>
      <c r="H47" s="793"/>
      <c r="I47" s="91"/>
      <c r="J47" s="120"/>
    </row>
    <row r="48" spans="1:10" s="92" customFormat="1" ht="20.25" customHeight="1" thickBot="1">
      <c r="A48" s="112" t="s">
        <v>6</v>
      </c>
      <c r="B48" s="112" t="s">
        <v>20</v>
      </c>
      <c r="C48" s="113" t="s">
        <v>140</v>
      </c>
      <c r="D48" s="113" t="s">
        <v>60</v>
      </c>
      <c r="E48" s="114" t="s">
        <v>141</v>
      </c>
      <c r="F48" s="114" t="s">
        <v>142</v>
      </c>
      <c r="G48" s="114" t="s">
        <v>143</v>
      </c>
      <c r="H48" s="115" t="s">
        <v>22</v>
      </c>
      <c r="I48" s="91"/>
    </row>
    <row r="49" spans="1:11" s="92" customFormat="1" ht="20.25" customHeight="1" thickTop="1">
      <c r="A49" s="635">
        <v>1</v>
      </c>
      <c r="B49" s="636" t="s">
        <v>54</v>
      </c>
      <c r="C49" s="637" t="s">
        <v>144</v>
      </c>
      <c r="D49" s="638">
        <v>2062755000</v>
      </c>
      <c r="E49" s="639" t="s">
        <v>214</v>
      </c>
      <c r="F49" s="638" t="s">
        <v>215</v>
      </c>
      <c r="G49" s="332" t="s">
        <v>147</v>
      </c>
      <c r="H49" s="640"/>
      <c r="I49" s="91"/>
      <c r="J49" s="122"/>
      <c r="K49" s="123"/>
    </row>
    <row r="50" spans="1:11" s="92" customFormat="1" ht="20.25" customHeight="1">
      <c r="A50" s="641">
        <v>2</v>
      </c>
      <c r="B50" s="642" t="s">
        <v>54</v>
      </c>
      <c r="C50" s="643" t="s">
        <v>148</v>
      </c>
      <c r="D50" s="638">
        <v>1404500000</v>
      </c>
      <c r="E50" s="333" t="s">
        <v>214</v>
      </c>
      <c r="F50" s="638" t="s">
        <v>215</v>
      </c>
      <c r="G50" s="332" t="s">
        <v>151</v>
      </c>
      <c r="H50" s="640"/>
      <c r="I50" s="91"/>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14595246.301591396</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392" t="s">
        <v>88</v>
      </c>
      <c r="C70" s="200" t="s">
        <v>92</v>
      </c>
      <c r="D70" s="200" t="s">
        <v>93</v>
      </c>
      <c r="E70" s="200" t="s">
        <v>94</v>
      </c>
      <c r="F70" s="200" t="s">
        <v>95</v>
      </c>
      <c r="G70" s="200" t="s">
        <v>96</v>
      </c>
      <c r="H70" s="201" t="s">
        <v>89</v>
      </c>
    </row>
    <row r="71" spans="1:9" s="173" customFormat="1" ht="12.75">
      <c r="A71" s="188" t="s">
        <v>97</v>
      </c>
      <c r="B71" s="478" t="s">
        <v>340</v>
      </c>
      <c r="C71" s="520">
        <v>44503</v>
      </c>
      <c r="D71" s="521" t="s">
        <v>364</v>
      </c>
      <c r="E71" s="521" t="s">
        <v>78</v>
      </c>
      <c r="F71" s="203"/>
      <c r="G71" s="527">
        <v>16830000</v>
      </c>
      <c r="H71" s="456" t="s">
        <v>363</v>
      </c>
    </row>
    <row r="72" spans="1:9" s="173" customFormat="1" ht="12.75">
      <c r="A72" s="193"/>
      <c r="B72" s="478"/>
      <c r="C72" s="467"/>
      <c r="D72" s="483"/>
      <c r="E72" s="483"/>
      <c r="F72" s="350"/>
      <c r="G72" s="528"/>
      <c r="H72" s="456"/>
    </row>
    <row r="73" spans="1:9" s="173" customFormat="1" thickBot="1">
      <c r="A73" s="195"/>
      <c r="B73" s="458"/>
      <c r="C73" s="459"/>
      <c r="D73" s="458"/>
      <c r="E73" s="458"/>
      <c r="F73" s="458"/>
      <c r="G73" s="458"/>
      <c r="H73" s="460"/>
    </row>
    <row r="74" spans="1:9" s="173" customFormat="1" ht="12.75">
      <c r="A74" s="785" t="s">
        <v>98</v>
      </c>
      <c r="B74" s="176"/>
      <c r="C74" s="176"/>
      <c r="D74" s="176"/>
      <c r="E74" s="177" t="s">
        <v>78</v>
      </c>
      <c r="F74" s="176">
        <f>+SUMIF($E$71:$E$73,$E74,$F$71:$F$73)</f>
        <v>0</v>
      </c>
      <c r="G74" s="178">
        <f>+SUMIF($E$71:$E$73,$E74,$G$71:$G$73)</f>
        <v>16830000</v>
      </c>
      <c r="H74" s="176"/>
      <c r="I74" s="325">
        <f>G74-E24</f>
        <v>0</v>
      </c>
    </row>
    <row r="75" spans="1:9" s="173" customFormat="1" ht="15.75" customHeight="1" thickBot="1">
      <c r="A75" s="786"/>
      <c r="B75" s="412"/>
      <c r="C75" s="179"/>
      <c r="D75" s="179"/>
      <c r="E75" s="180" t="s">
        <v>87</v>
      </c>
      <c r="F75" s="179">
        <f>+SUMIF($E$71:$E$73,$E75,$F$71:$F$73)</f>
        <v>0</v>
      </c>
      <c r="G75" s="181">
        <f>+SUMIF($E$71:$E$73,$E75,$G$71:$G$73)</f>
        <v>0</v>
      </c>
      <c r="H75" s="179"/>
      <c r="I75" s="326">
        <f>G75-E44</f>
        <v>0</v>
      </c>
    </row>
    <row r="76" spans="1:9" s="397" customFormat="1" ht="12.75">
      <c r="A76" s="396" t="s">
        <v>100</v>
      </c>
      <c r="B76" s="478"/>
      <c r="C76" s="520"/>
      <c r="D76" s="521"/>
      <c r="E76" s="521"/>
      <c r="F76" s="521"/>
      <c r="G76" s="522"/>
      <c r="H76" s="523"/>
    </row>
    <row r="77" spans="1:9" s="173" customFormat="1" ht="12.75">
      <c r="A77" s="193"/>
      <c r="B77" s="478"/>
      <c r="C77" s="349"/>
      <c r="D77" s="350"/>
      <c r="E77" s="350"/>
      <c r="F77" s="350"/>
      <c r="G77" s="351"/>
      <c r="H77" s="352"/>
    </row>
    <row r="78" spans="1:9" s="173" customFormat="1" ht="12.75">
      <c r="A78" s="431"/>
      <c r="B78" s="467"/>
      <c r="C78" s="349"/>
      <c r="D78" s="350"/>
      <c r="E78" s="350"/>
      <c r="F78" s="350"/>
      <c r="G78" s="351"/>
      <c r="H78" s="352"/>
    </row>
    <row r="79" spans="1:9" s="173" customFormat="1" ht="12.75">
      <c r="A79" s="431"/>
      <c r="B79" s="467"/>
      <c r="C79" s="467"/>
      <c r="D79" s="483"/>
      <c r="E79" s="483"/>
      <c r="F79" s="483"/>
      <c r="G79" s="501"/>
      <c r="H79" s="484"/>
    </row>
    <row r="80" spans="1:9" s="173" customFormat="1" ht="12.75">
      <c r="A80" s="193"/>
      <c r="B80" s="174"/>
      <c r="C80" s="174"/>
      <c r="D80" s="174"/>
      <c r="E80" s="174"/>
      <c r="F80" s="174"/>
      <c r="G80" s="174"/>
      <c r="H80" s="194"/>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354">
        <f>+SUMIF($E$76:$E$81,$E82,$G$76:$G$81)</f>
        <v>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4">
    <mergeCell ref="A82:A83"/>
    <mergeCell ref="A33:A34"/>
    <mergeCell ref="B33:B34"/>
    <mergeCell ref="C33:C34"/>
    <mergeCell ref="A37:A38"/>
    <mergeCell ref="B37:B38"/>
    <mergeCell ref="C37:C38"/>
    <mergeCell ref="A51:C51"/>
    <mergeCell ref="A74:A75"/>
    <mergeCell ref="C31:C32"/>
    <mergeCell ref="H31:H32"/>
    <mergeCell ref="A29:A30"/>
    <mergeCell ref="B29:B30"/>
    <mergeCell ref="C29:C30"/>
    <mergeCell ref="H33:H34"/>
    <mergeCell ref="A35:A36"/>
    <mergeCell ref="B35:B36"/>
    <mergeCell ref="C35:C36"/>
    <mergeCell ref="A14:C14"/>
    <mergeCell ref="G16:H16"/>
    <mergeCell ref="A24:C24"/>
    <mergeCell ref="A26:C26"/>
    <mergeCell ref="A27:A28"/>
    <mergeCell ref="B27:B28"/>
    <mergeCell ref="C27:C28"/>
    <mergeCell ref="H27:H28"/>
    <mergeCell ref="H35:H36"/>
    <mergeCell ref="H29:H30"/>
    <mergeCell ref="A31:A32"/>
    <mergeCell ref="B31:B32"/>
    <mergeCell ref="A2:H2"/>
    <mergeCell ref="D3:E3"/>
    <mergeCell ref="F6:F8"/>
    <mergeCell ref="G6:G8"/>
    <mergeCell ref="H6:H8"/>
    <mergeCell ref="H37:H38"/>
    <mergeCell ref="A39:A40"/>
    <mergeCell ref="B39:B40"/>
    <mergeCell ref="C39:C40"/>
    <mergeCell ref="H39:H40"/>
    <mergeCell ref="H41:H42"/>
    <mergeCell ref="A44:C44"/>
    <mergeCell ref="A45:C45"/>
    <mergeCell ref="G47:H47"/>
    <mergeCell ref="A43:C43"/>
    <mergeCell ref="A41:A42"/>
    <mergeCell ref="B41:B42"/>
    <mergeCell ref="C41:C42"/>
    <mergeCell ref="G54:H54"/>
    <mergeCell ref="G64:H64"/>
    <mergeCell ref="G66:H66"/>
    <mergeCell ref="G65:H65"/>
    <mergeCell ref="G62:H62"/>
    <mergeCell ref="G63:H63"/>
  </mergeCells>
  <phoneticPr fontId="57" type="noConversion"/>
  <pageMargins left="0.7" right="0.45"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6"/>
  <sheetViews>
    <sheetView tabSelected="1" topLeftCell="A62" workbookViewId="0">
      <selection activeCell="D72" sqref="D72:D74"/>
    </sheetView>
  </sheetViews>
  <sheetFormatPr defaultColWidth="11.42578125" defaultRowHeight="13.5"/>
  <cols>
    <col min="1" max="1" width="8.140625" style="92" customWidth="1"/>
    <col min="2" max="2" width="17.42578125" style="92" customWidth="1"/>
    <col min="3" max="3" width="19.7109375" style="92" customWidth="1"/>
    <col min="4" max="4" width="44.5703125" style="92" customWidth="1"/>
    <col min="5" max="7" width="17.42578125" style="92" customWidth="1"/>
    <col min="8" max="8" width="20.42578125" style="92" customWidth="1"/>
    <col min="9" max="9" width="23" style="91" bestFit="1" customWidth="1"/>
    <col min="10" max="10" width="15.28515625" style="92" bestFit="1" customWidth="1"/>
    <col min="11" max="11" width="14" style="92" bestFit="1" customWidth="1"/>
    <col min="12" max="12" width="13" style="92" bestFit="1" customWidth="1"/>
    <col min="13"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12" s="77" customFormat="1" ht="7.5" hidden="1" customHeight="1">
      <c r="E1" s="78"/>
      <c r="F1" s="78"/>
      <c r="G1" s="78"/>
      <c r="I1" s="79"/>
    </row>
    <row r="2" spans="1:12" s="81" customFormat="1" ht="24" customHeight="1">
      <c r="A2" s="853" t="s">
        <v>0</v>
      </c>
      <c r="B2" s="853"/>
      <c r="C2" s="853"/>
      <c r="D2" s="853"/>
      <c r="E2" s="853"/>
      <c r="F2" s="853"/>
      <c r="G2" s="853"/>
      <c r="H2" s="853"/>
      <c r="I2" s="80"/>
    </row>
    <row r="3" spans="1:12" s="81" customFormat="1" ht="14.25" customHeight="1">
      <c r="A3" s="82"/>
      <c r="B3" s="82"/>
      <c r="C3" s="82"/>
      <c r="D3" s="854" t="s">
        <v>250</v>
      </c>
      <c r="E3" s="854"/>
      <c r="F3" s="83"/>
      <c r="G3" s="84"/>
      <c r="H3" s="85"/>
      <c r="I3" s="80"/>
    </row>
    <row r="4" spans="1:12" s="81" customFormat="1" ht="15" customHeight="1">
      <c r="A4" s="82"/>
      <c r="B4" s="82"/>
      <c r="C4" s="82"/>
      <c r="D4" s="169"/>
      <c r="E4" s="169"/>
      <c r="F4" s="83"/>
      <c r="G4" s="84"/>
      <c r="H4" s="85"/>
      <c r="I4" s="80"/>
    </row>
    <row r="5" spans="1:12" ht="15" customHeight="1">
      <c r="A5" s="87"/>
      <c r="B5" s="88"/>
      <c r="C5" s="88"/>
      <c r="D5" s="88"/>
      <c r="E5" s="88"/>
      <c r="F5" s="89" t="s">
        <v>1</v>
      </c>
      <c r="G5" s="89" t="s">
        <v>2</v>
      </c>
      <c r="H5" s="90" t="s">
        <v>3</v>
      </c>
    </row>
    <row r="6" spans="1:12" ht="15" customHeight="1">
      <c r="A6" s="93"/>
      <c r="B6" s="93"/>
      <c r="C6" s="93"/>
      <c r="D6" s="93"/>
      <c r="E6" s="93"/>
      <c r="F6" s="820" t="str">
        <f>'29'!F6:F8</f>
        <v>Nguyen Thi Hiệp</v>
      </c>
      <c r="G6" s="855"/>
      <c r="H6" s="858"/>
    </row>
    <row r="7" spans="1:12" ht="15" customHeight="1">
      <c r="A7" s="93"/>
      <c r="B7" s="93"/>
      <c r="C7" s="93"/>
      <c r="D7" s="93"/>
      <c r="E7" s="93"/>
      <c r="F7" s="818"/>
      <c r="G7" s="856"/>
      <c r="H7" s="859"/>
    </row>
    <row r="8" spans="1:12" ht="15" customHeight="1">
      <c r="A8" s="94"/>
      <c r="B8" s="94"/>
      <c r="C8" s="95"/>
      <c r="D8" s="95"/>
      <c r="E8" s="95"/>
      <c r="F8" s="819"/>
      <c r="G8" s="857"/>
      <c r="H8" s="860"/>
    </row>
    <row r="9" spans="1:12" ht="19.5" customHeight="1">
      <c r="A9" s="96" t="s">
        <v>4</v>
      </c>
      <c r="B9" s="97"/>
      <c r="C9" s="97"/>
      <c r="D9" s="98"/>
      <c r="E9" s="99"/>
      <c r="F9" s="100"/>
      <c r="G9" s="100"/>
      <c r="H9" s="101" t="s">
        <v>5</v>
      </c>
    </row>
    <row r="10" spans="1:12" ht="26.45" customHeight="1" thickBot="1">
      <c r="A10" s="170" t="s">
        <v>6</v>
      </c>
      <c r="B10" s="170" t="s">
        <v>7</v>
      </c>
      <c r="C10" s="170" t="s">
        <v>8</v>
      </c>
      <c r="D10" s="170" t="s">
        <v>9</v>
      </c>
      <c r="E10" s="103" t="s">
        <v>10</v>
      </c>
      <c r="F10" s="103" t="s">
        <v>11</v>
      </c>
      <c r="G10" s="103" t="s">
        <v>12</v>
      </c>
      <c r="H10" s="104" t="s">
        <v>13</v>
      </c>
      <c r="L10" s="362"/>
    </row>
    <row r="11" spans="1:12" ht="26.45" customHeight="1" thickTop="1">
      <c r="A11" s="105">
        <v>1</v>
      </c>
      <c r="B11" s="106" t="s">
        <v>14</v>
      </c>
      <c r="C11" s="106" t="s">
        <v>15</v>
      </c>
      <c r="D11" s="233">
        <f>+'29'!G11</f>
        <v>0</v>
      </c>
      <c r="E11" s="233"/>
      <c r="F11" s="233"/>
      <c r="G11" s="233">
        <f>D11+E11-F11</f>
        <v>0</v>
      </c>
      <c r="H11" s="106"/>
      <c r="I11" s="91">
        <f>G11-Cash!F32</f>
        <v>0</v>
      </c>
      <c r="L11" s="362"/>
    </row>
    <row r="12" spans="1:12" ht="26.45" customHeight="1">
      <c r="A12" s="107">
        <v>2</v>
      </c>
      <c r="B12" s="108" t="s">
        <v>14</v>
      </c>
      <c r="C12" s="108" t="s">
        <v>16</v>
      </c>
      <c r="D12" s="234">
        <f>+'29'!G12</f>
        <v>0</v>
      </c>
      <c r="E12" s="234"/>
      <c r="F12" s="234"/>
      <c r="G12" s="234">
        <f>D12+E12-F12</f>
        <v>0</v>
      </c>
      <c r="H12" s="109"/>
      <c r="L12" s="362"/>
    </row>
    <row r="13" spans="1:12" ht="26.45" customHeight="1">
      <c r="A13" s="107">
        <v>3</v>
      </c>
      <c r="B13" s="108" t="s">
        <v>14</v>
      </c>
      <c r="C13" s="108" t="s">
        <v>17</v>
      </c>
      <c r="D13" s="234">
        <f>+'29'!G13</f>
        <v>0</v>
      </c>
      <c r="E13" s="234"/>
      <c r="F13" s="234"/>
      <c r="G13" s="234">
        <f>D13+E13-F13</f>
        <v>0</v>
      </c>
      <c r="H13" s="110"/>
      <c r="L13" s="362"/>
    </row>
    <row r="14" spans="1:12" ht="26.45" customHeight="1">
      <c r="A14" s="861" t="s">
        <v>18</v>
      </c>
      <c r="B14" s="862"/>
      <c r="C14" s="846"/>
      <c r="D14" s="234">
        <f>SUM(D11:D13)</f>
        <v>0</v>
      </c>
      <c r="E14" s="234">
        <f>SUM(E11:E13)</f>
        <v>0</v>
      </c>
      <c r="F14" s="234">
        <f>SUM(F11:F13)</f>
        <v>0</v>
      </c>
      <c r="G14" s="234">
        <f>SUM(G11:G13)</f>
        <v>0</v>
      </c>
      <c r="H14" s="108"/>
      <c r="L14" s="362"/>
    </row>
    <row r="15" spans="1:12" ht="8.25" customHeight="1">
      <c r="A15" s="97"/>
      <c r="B15" s="97"/>
      <c r="C15" s="97"/>
      <c r="D15" s="34"/>
      <c r="E15" s="34"/>
      <c r="F15" s="34"/>
      <c r="G15" s="34"/>
      <c r="H15" s="97"/>
      <c r="L15" s="362"/>
    </row>
    <row r="16" spans="1:12" ht="18.75" customHeight="1">
      <c r="A16" s="111" t="s">
        <v>19</v>
      </c>
      <c r="B16" s="97"/>
      <c r="C16" s="97"/>
      <c r="D16" s="98"/>
      <c r="E16" s="99"/>
      <c r="F16" s="99"/>
      <c r="G16" s="793"/>
      <c r="H16" s="793"/>
      <c r="L16" s="362"/>
    </row>
    <row r="17" spans="1:12" ht="20.25" customHeight="1" thickBot="1">
      <c r="A17" s="112" t="s">
        <v>6</v>
      </c>
      <c r="B17" s="112" t="s">
        <v>20</v>
      </c>
      <c r="C17" s="113" t="s">
        <v>21</v>
      </c>
      <c r="D17" s="113" t="s">
        <v>60</v>
      </c>
      <c r="E17" s="114" t="s">
        <v>10</v>
      </c>
      <c r="F17" s="114" t="s">
        <v>11</v>
      </c>
      <c r="G17" s="114" t="s">
        <v>12</v>
      </c>
      <c r="H17" s="115" t="s">
        <v>22</v>
      </c>
      <c r="L17" s="362"/>
    </row>
    <row r="18" spans="1:12" ht="20.25" customHeight="1" thickTop="1">
      <c r="A18" s="301">
        <v>1</v>
      </c>
      <c r="B18" s="116" t="s">
        <v>23</v>
      </c>
      <c r="C18" s="116" t="s">
        <v>24</v>
      </c>
      <c r="D18" s="235">
        <f>+'29'!G18</f>
        <v>154171419</v>
      </c>
      <c r="E18" s="215"/>
      <c r="F18" s="210"/>
      <c r="G18" s="236">
        <f t="shared" ref="G18:G23" si="0">D18+E18-F18</f>
        <v>154171419</v>
      </c>
      <c r="H18" s="116"/>
      <c r="I18" s="117">
        <f>+G18-KEB!E18</f>
        <v>0</v>
      </c>
      <c r="J18" s="118"/>
      <c r="L18" s="362"/>
    </row>
    <row r="19" spans="1:12" ht="20.25" customHeight="1">
      <c r="A19" s="275">
        <v>2</v>
      </c>
      <c r="B19" s="305" t="s">
        <v>25</v>
      </c>
      <c r="C19" s="305" t="s">
        <v>26</v>
      </c>
      <c r="D19" s="237">
        <f>+'29'!G19</f>
        <v>2692291580</v>
      </c>
      <c r="E19" s="238"/>
      <c r="F19" s="238"/>
      <c r="G19" s="237">
        <f t="shared" si="0"/>
        <v>2692291580</v>
      </c>
      <c r="H19" s="119"/>
      <c r="I19" s="91">
        <f>+G19-'SHB373'!E2</f>
        <v>0</v>
      </c>
      <c r="J19" s="120"/>
      <c r="L19" s="362"/>
    </row>
    <row r="20" spans="1:12" ht="20.25" customHeight="1">
      <c r="A20" s="275">
        <v>3</v>
      </c>
      <c r="B20" s="274" t="s">
        <v>27</v>
      </c>
      <c r="C20" s="274" t="s">
        <v>28</v>
      </c>
      <c r="D20" s="237">
        <f>+'29'!G20</f>
        <v>19107870</v>
      </c>
      <c r="E20" s="204"/>
      <c r="F20" s="205"/>
      <c r="G20" s="239">
        <f t="shared" si="0"/>
        <v>19107870</v>
      </c>
      <c r="H20" s="121"/>
      <c r="I20" s="117">
        <f>+G20-Vietcombank!D10</f>
        <v>0</v>
      </c>
      <c r="J20" s="122"/>
      <c r="K20" s="123"/>
      <c r="L20" s="362"/>
    </row>
    <row r="21" spans="1:12" ht="20.25" customHeight="1">
      <c r="A21" s="275">
        <v>4</v>
      </c>
      <c r="B21" s="274" t="s">
        <v>103</v>
      </c>
      <c r="C21" s="276" t="s">
        <v>105</v>
      </c>
      <c r="D21" s="237">
        <f>+'29'!G21</f>
        <v>0</v>
      </c>
      <c r="E21" s="204"/>
      <c r="F21" s="205"/>
      <c r="G21" s="239">
        <f t="shared" si="0"/>
        <v>0</v>
      </c>
      <c r="H21" s="121"/>
      <c r="I21" s="117"/>
      <c r="J21" s="122"/>
      <c r="K21" s="123"/>
    </row>
    <row r="22" spans="1:12" ht="20.25" customHeight="1">
      <c r="A22" s="275">
        <v>5</v>
      </c>
      <c r="B22" s="274" t="s">
        <v>119</v>
      </c>
      <c r="C22" s="276" t="s">
        <v>120</v>
      </c>
      <c r="D22" s="237">
        <f>+'29'!G22</f>
        <v>4186600</v>
      </c>
      <c r="E22" s="204"/>
      <c r="F22" s="205">
        <v>2400000</v>
      </c>
      <c r="G22" s="239">
        <f t="shared" si="0"/>
        <v>1786600</v>
      </c>
      <c r="H22" s="274"/>
      <c r="I22" s="117">
        <f>+G22-'PG bank'!D64</f>
        <v>0</v>
      </c>
      <c r="J22" s="122"/>
      <c r="K22" s="123"/>
    </row>
    <row r="23" spans="1:12" ht="20.25" customHeight="1">
      <c r="A23" s="275">
        <v>6</v>
      </c>
      <c r="B23" s="274" t="s">
        <v>54</v>
      </c>
      <c r="C23" s="276" t="s">
        <v>121</v>
      </c>
      <c r="D23" s="237">
        <f>+'29'!G23</f>
        <v>17020884172</v>
      </c>
      <c r="E23" s="205"/>
      <c r="F23" s="205"/>
      <c r="G23" s="239">
        <f t="shared" si="0"/>
        <v>17020884172</v>
      </c>
      <c r="H23" s="274"/>
      <c r="I23" s="117">
        <f>+G23-Woori525!E2</f>
        <v>0</v>
      </c>
      <c r="J23" s="122"/>
      <c r="K23" s="123"/>
    </row>
    <row r="24" spans="1:12" s="91" customFormat="1" ht="20.25" customHeight="1">
      <c r="A24" s="845" t="s">
        <v>29</v>
      </c>
      <c r="B24" s="798"/>
      <c r="C24" s="846"/>
      <c r="D24" s="262">
        <f>SUM(D18:D23)</f>
        <v>19890641641</v>
      </c>
      <c r="E24" s="262">
        <f>SUM(E18:E23)</f>
        <v>0</v>
      </c>
      <c r="F24" s="262">
        <f>SUM(F18:F23)</f>
        <v>2400000</v>
      </c>
      <c r="G24" s="303">
        <f>SUM(G18:G23)</f>
        <v>19888241641</v>
      </c>
      <c r="H24" s="124">
        <f>G24/H25</f>
        <v>855408.24262365594</v>
      </c>
    </row>
    <row r="25" spans="1:12" s="91" customFormat="1" ht="19.5" customHeight="1">
      <c r="A25" s="97"/>
      <c r="B25" s="97"/>
      <c r="C25" s="97"/>
      <c r="D25" s="34"/>
      <c r="E25" s="34"/>
      <c r="F25" s="34"/>
      <c r="G25" s="34" t="s">
        <v>30</v>
      </c>
      <c r="H25" s="125">
        <f>'29'!H25</f>
        <v>23250</v>
      </c>
    </row>
    <row r="26" spans="1:12" s="91" customFormat="1" ht="21" customHeight="1">
      <c r="A26" s="863" t="s">
        <v>31</v>
      </c>
      <c r="B26" s="863"/>
      <c r="C26" s="863"/>
      <c r="D26" s="98"/>
      <c r="E26" s="99"/>
      <c r="F26" s="99"/>
      <c r="G26" s="126"/>
      <c r="H26" s="127"/>
    </row>
    <row r="27" spans="1:12" s="91" customFormat="1" ht="21" customHeight="1">
      <c r="A27" s="864" t="s">
        <v>6</v>
      </c>
      <c r="B27" s="866" t="s">
        <v>20</v>
      </c>
      <c r="C27" s="866" t="s">
        <v>32</v>
      </c>
      <c r="D27" s="128" t="s">
        <v>61</v>
      </c>
      <c r="E27" s="129" t="s">
        <v>34</v>
      </c>
      <c r="F27" s="129" t="s">
        <v>35</v>
      </c>
      <c r="G27" s="130" t="s">
        <v>36</v>
      </c>
      <c r="H27" s="864" t="s">
        <v>37</v>
      </c>
    </row>
    <row r="28" spans="1:12" s="91" customFormat="1" ht="21" customHeight="1" thickBot="1">
      <c r="A28" s="865"/>
      <c r="B28" s="867"/>
      <c r="C28" s="867"/>
      <c r="D28" s="131" t="s">
        <v>62</v>
      </c>
      <c r="E28" s="132" t="s">
        <v>39</v>
      </c>
      <c r="F28" s="132" t="s">
        <v>40</v>
      </c>
      <c r="G28" s="132" t="s">
        <v>41</v>
      </c>
      <c r="H28" s="865"/>
    </row>
    <row r="29" spans="1:12" s="91" customFormat="1" ht="21" customHeight="1" thickTop="1">
      <c r="A29" s="871">
        <v>1</v>
      </c>
      <c r="B29" s="872" t="s">
        <v>42</v>
      </c>
      <c r="C29" s="873" t="s">
        <v>43</v>
      </c>
      <c r="D29" s="240">
        <f>+'29'!G29</f>
        <v>0</v>
      </c>
      <c r="E29" s="306"/>
      <c r="F29" s="306"/>
      <c r="G29" s="241">
        <f t="shared" ref="G29:G40" si="1">D29+E29-F29</f>
        <v>0</v>
      </c>
      <c r="H29" s="874" t="s">
        <v>44</v>
      </c>
      <c r="I29" s="134"/>
    </row>
    <row r="30" spans="1:12" s="91" customFormat="1" ht="21" customHeight="1">
      <c r="A30" s="850"/>
      <c r="B30" s="852"/>
      <c r="C30" s="850"/>
      <c r="D30" s="242">
        <f>+'29'!G30</f>
        <v>0</v>
      </c>
      <c r="E30" s="307"/>
      <c r="F30" s="307"/>
      <c r="G30" s="228">
        <f t="shared" si="1"/>
        <v>0</v>
      </c>
      <c r="H30" s="848"/>
      <c r="I30" s="140">
        <f>+G30-KEB!E23</f>
        <v>0</v>
      </c>
      <c r="J30" s="137"/>
    </row>
    <row r="31" spans="1:12" s="91" customFormat="1" ht="21" customHeight="1">
      <c r="A31" s="868">
        <v>2</v>
      </c>
      <c r="B31" s="851" t="s">
        <v>23</v>
      </c>
      <c r="C31" s="869" t="s">
        <v>45</v>
      </c>
      <c r="D31" s="133">
        <f>+'29'!G31</f>
        <v>0</v>
      </c>
      <c r="E31" s="306"/>
      <c r="F31" s="306"/>
      <c r="G31" s="141">
        <f t="shared" si="1"/>
        <v>0</v>
      </c>
      <c r="H31" s="875" t="s">
        <v>46</v>
      </c>
      <c r="I31" s="139"/>
    </row>
    <row r="32" spans="1:12" s="91" customFormat="1" ht="21" customHeight="1">
      <c r="A32" s="850"/>
      <c r="B32" s="852"/>
      <c r="C32" s="850"/>
      <c r="D32" s="228">
        <f>+'29'!G32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+'29'!G33</f>
        <v>0</v>
      </c>
      <c r="E33" s="306"/>
      <c r="F33" s="306"/>
      <c r="G33" s="141"/>
      <c r="H33" s="847" t="s">
        <v>49</v>
      </c>
      <c r="I33" s="139"/>
    </row>
    <row r="34" spans="1:10" s="91" customFormat="1" ht="21" customHeight="1">
      <c r="A34" s="850"/>
      <c r="B34" s="852"/>
      <c r="C34" s="850"/>
      <c r="D34" s="244">
        <f>+'29'!G34</f>
        <v>2109.5100000000002</v>
      </c>
      <c r="E34" s="308"/>
      <c r="F34" s="308"/>
      <c r="G34" s="244">
        <f>D34+E34-F34</f>
        <v>2109.5100000000002</v>
      </c>
      <c r="H34" s="848"/>
      <c r="I34" s="139">
        <f>+G34-'SHB398'!E2</f>
        <v>0</v>
      </c>
    </row>
    <row r="35" spans="1:10" s="91" customFormat="1" ht="21" customHeight="1">
      <c r="A35" s="868">
        <v>4</v>
      </c>
      <c r="B35" s="851" t="s">
        <v>50</v>
      </c>
      <c r="C35" s="869" t="s">
        <v>51</v>
      </c>
      <c r="D35" s="133">
        <f>+'29'!G35</f>
        <v>0</v>
      </c>
      <c r="E35" s="306"/>
      <c r="F35" s="306"/>
      <c r="G35" s="141">
        <f t="shared" si="1"/>
        <v>0</v>
      </c>
      <c r="H35" s="870" t="s">
        <v>46</v>
      </c>
      <c r="I35" s="134"/>
    </row>
    <row r="36" spans="1:10" s="91" customFormat="1" ht="21" customHeight="1">
      <c r="A36" s="850"/>
      <c r="B36" s="852"/>
      <c r="C36" s="850"/>
      <c r="D36" s="228">
        <f>+'29'!G36</f>
        <v>1571623.3699999996</v>
      </c>
      <c r="E36" s="307"/>
      <c r="F36" s="313"/>
      <c r="G36" s="243">
        <f t="shared" si="1"/>
        <v>1571623.3699999996</v>
      </c>
      <c r="H36" s="848"/>
      <c r="I36" s="142">
        <f>+G36-'SHB988'!E2</f>
        <v>0</v>
      </c>
    </row>
    <row r="37" spans="1:10" s="91" customFormat="1" ht="21" customHeight="1">
      <c r="A37" s="849">
        <v>5</v>
      </c>
      <c r="B37" s="851" t="s">
        <v>52</v>
      </c>
      <c r="C37" s="849" t="s">
        <v>53</v>
      </c>
      <c r="D37" s="141">
        <f>+'29'!G37</f>
        <v>0</v>
      </c>
      <c r="E37" s="309"/>
      <c r="F37" s="309"/>
      <c r="G37" s="141">
        <f t="shared" si="1"/>
        <v>0</v>
      </c>
      <c r="H37" s="847" t="s">
        <v>49</v>
      </c>
      <c r="I37" s="142"/>
      <c r="J37" s="137"/>
    </row>
    <row r="38" spans="1:10" s="91" customFormat="1" ht="21" customHeight="1">
      <c r="A38" s="850"/>
      <c r="B38" s="852"/>
      <c r="C38" s="850"/>
      <c r="D38" s="228">
        <f>+'29'!G38</f>
        <v>0</v>
      </c>
      <c r="E38" s="310"/>
      <c r="F38" s="310"/>
      <c r="G38" s="228">
        <f t="shared" si="1"/>
        <v>0</v>
      </c>
      <c r="H38" s="848"/>
      <c r="I38" s="142"/>
      <c r="J38" s="117"/>
    </row>
    <row r="39" spans="1:10" s="91" customFormat="1" ht="21" customHeight="1">
      <c r="A39" s="849">
        <v>6</v>
      </c>
      <c r="B39" s="851" t="s">
        <v>54</v>
      </c>
      <c r="C39" s="849" t="s">
        <v>55</v>
      </c>
      <c r="D39" s="141">
        <f>+'29'!G39</f>
        <v>0</v>
      </c>
      <c r="E39" s="309"/>
      <c r="F39" s="309"/>
      <c r="G39" s="141">
        <f t="shared" si="1"/>
        <v>0</v>
      </c>
      <c r="H39" s="847" t="s">
        <v>49</v>
      </c>
      <c r="I39" s="142"/>
      <c r="J39" s="137"/>
    </row>
    <row r="40" spans="1:10" s="91" customFormat="1" ht="21" customHeight="1">
      <c r="A40" s="850"/>
      <c r="B40" s="852"/>
      <c r="C40" s="850"/>
      <c r="D40" s="228">
        <f>+'29'!G40</f>
        <v>9184436.1600000001</v>
      </c>
      <c r="E40" s="310">
        <v>1997569.39</v>
      </c>
      <c r="F40" s="310">
        <v>1281.8599999999999</v>
      </c>
      <c r="G40" s="228">
        <f t="shared" si="1"/>
        <v>11180723.690000001</v>
      </c>
      <c r="H40" s="848"/>
      <c r="I40" s="142">
        <f>+G40-Woori517!E2</f>
        <v>0</v>
      </c>
    </row>
    <row r="41" spans="1:10" s="91" customFormat="1" ht="21" customHeight="1">
      <c r="A41" s="787">
        <v>7</v>
      </c>
      <c r="B41" s="789" t="s">
        <v>103</v>
      </c>
      <c r="C41" s="791" t="s">
        <v>104</v>
      </c>
      <c r="D41" s="141">
        <f>+'29'!G41</f>
        <v>0</v>
      </c>
      <c r="E41" s="309"/>
      <c r="F41" s="309"/>
      <c r="G41" s="141">
        <f>D41+E41-F41</f>
        <v>0</v>
      </c>
      <c r="H41" s="847" t="s">
        <v>49</v>
      </c>
      <c r="J41" s="137"/>
    </row>
    <row r="42" spans="1:10" s="91" customFormat="1" ht="21" customHeight="1">
      <c r="A42" s="788"/>
      <c r="B42" s="790"/>
      <c r="C42" s="792"/>
      <c r="D42" s="228">
        <f>+'29'!G42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10760310.799999999</v>
      </c>
      <c r="E44" s="312">
        <f t="shared" si="2"/>
        <v>1997569.39</v>
      </c>
      <c r="F44" s="312">
        <f t="shared" si="2"/>
        <v>1281.8599999999999</v>
      </c>
      <c r="G44" s="272">
        <f t="shared" si="2"/>
        <v>12756598.33</v>
      </c>
      <c r="H44" s="146"/>
    </row>
    <row r="45" spans="1:10" s="91" customFormat="1" ht="21" customHeight="1">
      <c r="A45" s="845" t="s">
        <v>58</v>
      </c>
      <c r="B45" s="798"/>
      <c r="C45" s="846"/>
      <c r="D45" s="145"/>
      <c r="E45" s="315"/>
      <c r="F45" s="315"/>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13612006.572623655</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1" s="91" customFormat="1" ht="21" customHeight="1">
      <c r="A65" s="263">
        <v>5</v>
      </c>
      <c r="B65" s="324">
        <v>43579</v>
      </c>
      <c r="C65" s="323">
        <v>0</v>
      </c>
      <c r="D65" s="322">
        <v>6</v>
      </c>
      <c r="E65" s="324">
        <v>43670</v>
      </c>
      <c r="F65" s="323">
        <v>0</v>
      </c>
      <c r="G65" s="794"/>
      <c r="H65" s="795"/>
    </row>
    <row r="66" spans="1:11" s="91" customFormat="1" ht="21" customHeight="1">
      <c r="A66" s="263">
        <v>7</v>
      </c>
      <c r="B66" s="324">
        <v>43762</v>
      </c>
      <c r="C66" s="323">
        <v>0</v>
      </c>
      <c r="D66" s="322">
        <v>8</v>
      </c>
      <c r="E66" s="324">
        <v>43854</v>
      </c>
      <c r="F66" s="323">
        <v>449573.98</v>
      </c>
      <c r="G66" s="796">
        <f>SUM(C63:C66,F63:F66)</f>
        <v>449573.98</v>
      </c>
      <c r="H66" s="795"/>
    </row>
    <row r="67" spans="1:11" s="91" customFormat="1" ht="21" customHeight="1">
      <c r="A67" s="202"/>
      <c r="B67" s="92"/>
      <c r="C67" s="92"/>
      <c r="D67" s="92"/>
      <c r="E67" s="92"/>
      <c r="F67" s="92"/>
      <c r="G67" s="92"/>
      <c r="H67" s="92"/>
    </row>
    <row r="68" spans="1:11" s="172" customFormat="1" ht="21" customHeight="1">
      <c r="A68" s="171" t="s">
        <v>90</v>
      </c>
      <c r="B68" s="171"/>
      <c r="C68" s="171"/>
      <c r="D68" s="171"/>
      <c r="E68" s="171"/>
      <c r="F68" s="171"/>
      <c r="G68" s="171"/>
      <c r="H68" s="171"/>
    </row>
    <row r="69" spans="1:11" s="173" customFormat="1" thickBot="1"/>
    <row r="70" spans="1:11" s="173" customFormat="1" thickBot="1">
      <c r="A70" s="199" t="s">
        <v>91</v>
      </c>
      <c r="B70" s="683" t="s">
        <v>88</v>
      </c>
      <c r="C70" s="200" t="s">
        <v>92</v>
      </c>
      <c r="D70" s="200" t="s">
        <v>93</v>
      </c>
      <c r="E70" s="200" t="s">
        <v>94</v>
      </c>
      <c r="F70" s="200" t="s">
        <v>95</v>
      </c>
      <c r="G70" s="200" t="s">
        <v>96</v>
      </c>
      <c r="H70" s="201" t="s">
        <v>89</v>
      </c>
    </row>
    <row r="71" spans="1:11" s="173" customFormat="1" ht="12.75">
      <c r="A71" s="188" t="s">
        <v>97</v>
      </c>
      <c r="B71" s="922" t="s">
        <v>343</v>
      </c>
      <c r="C71" s="454">
        <v>44530</v>
      </c>
      <c r="D71" s="203" t="s">
        <v>994</v>
      </c>
      <c r="E71" s="203" t="s">
        <v>87</v>
      </c>
      <c r="F71" s="203"/>
      <c r="G71" s="462">
        <v>1083684</v>
      </c>
      <c r="H71" s="461" t="s">
        <v>1767</v>
      </c>
      <c r="I71" s="171"/>
      <c r="J71" s="343"/>
      <c r="K71" s="343"/>
    </row>
    <row r="72" spans="1:11" s="173" customFormat="1" ht="12.75">
      <c r="A72" s="540"/>
      <c r="B72" s="843"/>
      <c r="C72" s="532">
        <v>44530</v>
      </c>
      <c r="D72" s="517" t="s">
        <v>994</v>
      </c>
      <c r="E72" s="517" t="s">
        <v>87</v>
      </c>
      <c r="F72" s="517"/>
      <c r="G72" s="588">
        <v>385730.13</v>
      </c>
      <c r="H72" s="534" t="s">
        <v>331</v>
      </c>
      <c r="I72" s="171"/>
      <c r="J72" s="343"/>
      <c r="K72" s="343"/>
    </row>
    <row r="73" spans="1:11" s="173" customFormat="1" ht="12.75">
      <c r="A73" s="540"/>
      <c r="B73" s="843"/>
      <c r="C73" s="532">
        <v>44530</v>
      </c>
      <c r="D73" s="517" t="s">
        <v>994</v>
      </c>
      <c r="E73" s="517" t="s">
        <v>87</v>
      </c>
      <c r="F73" s="517"/>
      <c r="G73" s="588">
        <v>199853.73</v>
      </c>
      <c r="H73" s="534" t="s">
        <v>335</v>
      </c>
      <c r="I73" s="171"/>
      <c r="J73" s="343"/>
      <c r="K73" s="343"/>
    </row>
    <row r="74" spans="1:11" s="173" customFormat="1" ht="12.75">
      <c r="A74" s="540"/>
      <c r="B74" s="841"/>
      <c r="C74" s="532">
        <v>44530</v>
      </c>
      <c r="D74" s="517" t="s">
        <v>994</v>
      </c>
      <c r="E74" s="517" t="s">
        <v>87</v>
      </c>
      <c r="F74" s="517"/>
      <c r="G74" s="588">
        <v>328301.53000000003</v>
      </c>
      <c r="H74" s="534" t="s">
        <v>335</v>
      </c>
      <c r="I74" s="171"/>
      <c r="J74" s="348"/>
      <c r="K74" s="343"/>
    </row>
    <row r="75" spans="1:11" s="173" customFormat="1" ht="12.75">
      <c r="A75" s="342"/>
      <c r="B75" s="921"/>
      <c r="C75" s="532"/>
      <c r="D75" s="464"/>
      <c r="E75" s="517"/>
      <c r="F75" s="464"/>
      <c r="G75" s="568"/>
      <c r="H75" s="466"/>
      <c r="I75" s="171"/>
      <c r="J75" s="348"/>
      <c r="K75" s="343"/>
    </row>
    <row r="76" spans="1:11" s="173" customFormat="1" ht="12.75">
      <c r="A76" s="342"/>
      <c r="B76" s="921"/>
      <c r="C76" s="532"/>
      <c r="D76" s="464"/>
      <c r="E76" s="517"/>
      <c r="F76" s="464"/>
      <c r="G76" s="568"/>
      <c r="H76" s="466"/>
      <c r="I76" s="171"/>
      <c r="J76" s="363"/>
      <c r="K76" s="355"/>
    </row>
    <row r="77" spans="1:11" s="173" customFormat="1" ht="12.75">
      <c r="A77" s="193"/>
      <c r="B77" s="174"/>
      <c r="C77" s="175"/>
      <c r="D77" s="174"/>
      <c r="E77" s="174"/>
      <c r="F77" s="174"/>
      <c r="G77" s="174"/>
      <c r="H77" s="194"/>
    </row>
    <row r="78" spans="1:11" s="173" customFormat="1" thickBot="1">
      <c r="A78" s="195"/>
      <c r="B78" s="196"/>
      <c r="C78" s="197"/>
      <c r="D78" s="196"/>
      <c r="E78" s="196"/>
      <c r="F78" s="196"/>
      <c r="G78" s="196"/>
      <c r="H78" s="198"/>
    </row>
    <row r="79" spans="1:11" s="173" customFormat="1" ht="12.75">
      <c r="A79" s="785" t="s">
        <v>98</v>
      </c>
      <c r="B79" s="176"/>
      <c r="C79" s="176"/>
      <c r="D79" s="176"/>
      <c r="E79" s="177" t="s">
        <v>78</v>
      </c>
      <c r="F79" s="176">
        <f>+SUMIF($E$71:$E$78,$E79,$F$71:$F$78)</f>
        <v>0</v>
      </c>
      <c r="G79" s="178">
        <f>+SUMIF($E$71:$E$78,$E79,$G$71:$G$78)</f>
        <v>0</v>
      </c>
      <c r="H79" s="176"/>
      <c r="I79" s="325">
        <f>G79-E24</f>
        <v>0</v>
      </c>
    </row>
    <row r="80" spans="1:11" s="173" customFormat="1" ht="15.75" customHeight="1" thickBot="1">
      <c r="A80" s="786"/>
      <c r="B80" s="179"/>
      <c r="C80" s="179"/>
      <c r="D80" s="179"/>
      <c r="E80" s="180" t="s">
        <v>87</v>
      </c>
      <c r="F80" s="179">
        <f>+SUMIF($E$71:$E$78,$E80,$F$71:$F$78)</f>
        <v>0</v>
      </c>
      <c r="G80" s="181">
        <f>+SUMIF($E$71:$E$78,$E80,$G$71:$G$78)</f>
        <v>1997569.39</v>
      </c>
      <c r="H80" s="179"/>
      <c r="I80" s="326">
        <f>G80-E44</f>
        <v>0</v>
      </c>
    </row>
    <row r="81" spans="1:9" s="173" customFormat="1" ht="12.75">
      <c r="A81" s="188" t="s">
        <v>100</v>
      </c>
      <c r="B81" s="403" t="s">
        <v>346</v>
      </c>
      <c r="C81" s="454">
        <v>44530</v>
      </c>
      <c r="D81" s="203" t="s">
        <v>1785</v>
      </c>
      <c r="E81" s="203" t="s">
        <v>78</v>
      </c>
      <c r="F81" s="203"/>
      <c r="G81" s="463">
        <v>2400000</v>
      </c>
      <c r="H81" s="461" t="s">
        <v>354</v>
      </c>
    </row>
    <row r="82" spans="1:9" s="173" customFormat="1" ht="12.75">
      <c r="A82" s="509"/>
      <c r="B82" s="478" t="s">
        <v>343</v>
      </c>
      <c r="C82" s="532">
        <v>44530</v>
      </c>
      <c r="D82" s="517" t="s">
        <v>1001</v>
      </c>
      <c r="E82" s="517" t="s">
        <v>87</v>
      </c>
      <c r="F82" s="517"/>
      <c r="G82" s="533">
        <v>1281.8599999999999</v>
      </c>
      <c r="H82" s="534" t="s">
        <v>419</v>
      </c>
    </row>
    <row r="83" spans="1:9" s="173" customFormat="1" ht="12.75">
      <c r="A83" s="509"/>
      <c r="B83" s="478"/>
      <c r="C83" s="532"/>
      <c r="D83" s="517"/>
      <c r="E83" s="517"/>
      <c r="F83" s="517"/>
      <c r="G83" s="538"/>
      <c r="H83" s="534"/>
    </row>
    <row r="84" spans="1:9" s="173" customFormat="1" ht="12.75">
      <c r="A84" s="509"/>
      <c r="B84" s="478"/>
      <c r="C84" s="532"/>
      <c r="D84" s="464"/>
      <c r="E84" s="517"/>
      <c r="F84" s="517"/>
      <c r="G84" s="539"/>
      <c r="H84" s="534"/>
    </row>
    <row r="85" spans="1:9" s="173" customFormat="1" ht="12.75">
      <c r="A85" s="509"/>
      <c r="B85" s="478"/>
      <c r="C85" s="532"/>
      <c r="D85" s="464"/>
      <c r="E85" s="517"/>
      <c r="F85" s="517"/>
      <c r="G85" s="539"/>
      <c r="H85" s="534"/>
    </row>
    <row r="86" spans="1:9" s="173" customFormat="1" ht="12.75">
      <c r="A86" s="509"/>
      <c r="B86" s="478"/>
      <c r="C86" s="532"/>
      <c r="D86" s="517"/>
      <c r="E86" s="517"/>
      <c r="F86" s="517"/>
      <c r="G86" s="538"/>
      <c r="H86" s="534"/>
    </row>
    <row r="87" spans="1:9" s="173" customFormat="1" ht="12.75">
      <c r="A87" s="509"/>
      <c r="B87" s="504"/>
      <c r="C87" s="516"/>
      <c r="D87" s="517"/>
      <c r="E87" s="515"/>
      <c r="F87" s="515"/>
      <c r="G87" s="518"/>
      <c r="H87" s="519"/>
    </row>
    <row r="88" spans="1:9" s="173" customFormat="1" ht="12.75">
      <c r="A88" s="193"/>
      <c r="B88" s="174"/>
      <c r="C88" s="175"/>
      <c r="D88" s="174"/>
      <c r="E88" s="174"/>
      <c r="F88" s="174"/>
      <c r="G88" s="174"/>
      <c r="H88" s="194"/>
    </row>
    <row r="89" spans="1:9" s="173" customFormat="1" thickBot="1">
      <c r="A89" s="193"/>
      <c r="B89" s="174"/>
      <c r="C89" s="174"/>
      <c r="D89" s="174"/>
      <c r="E89" s="174"/>
      <c r="F89" s="174"/>
      <c r="G89" s="174"/>
      <c r="H89" s="194"/>
    </row>
    <row r="90" spans="1:9" s="173" customFormat="1" ht="12.75">
      <c r="A90" s="785" t="s">
        <v>99</v>
      </c>
      <c r="B90" s="182"/>
      <c r="C90" s="182"/>
      <c r="D90" s="182"/>
      <c r="E90" s="177" t="s">
        <v>78</v>
      </c>
      <c r="F90" s="183">
        <f>+SUMIF($E$81:$E$89,$E90,$F$81:$F$89)</f>
        <v>0</v>
      </c>
      <c r="G90" s="183">
        <f>+SUMIF($E$81:$E$89,$E90,$G$81:$G$89)</f>
        <v>2400000</v>
      </c>
      <c r="H90" s="184"/>
      <c r="I90" s="325">
        <f>G90-F24</f>
        <v>0</v>
      </c>
    </row>
    <row r="91" spans="1:9" s="173" customFormat="1" ht="15.75" customHeight="1" thickBot="1">
      <c r="A91" s="786"/>
      <c r="B91" s="185"/>
      <c r="C91" s="185"/>
      <c r="D91" s="185"/>
      <c r="E91" s="180" t="s">
        <v>87</v>
      </c>
      <c r="F91" s="186">
        <f>+SUMIF($E$81:$E$89,$E91,$F$81:$F$89)</f>
        <v>0</v>
      </c>
      <c r="G91" s="389">
        <f>+SUMIF($E$81:$E$89,$E91,$G$81:$G$89)</f>
        <v>1281.8599999999999</v>
      </c>
      <c r="H91" s="187"/>
      <c r="I91" s="326">
        <f>G91-F44</f>
        <v>0</v>
      </c>
    </row>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row r="284" s="173" customFormat="1" ht="12.75"/>
    <row r="285" s="173" customFormat="1" ht="12.75"/>
    <row r="286" s="173" customFormat="1" ht="12.75"/>
  </sheetData>
  <mergeCells count="55">
    <mergeCell ref="A51:C51"/>
    <mergeCell ref="G54:H54"/>
    <mergeCell ref="G62:H62"/>
    <mergeCell ref="G63:H63"/>
    <mergeCell ref="A79:A80"/>
    <mergeCell ref="G64:H64"/>
    <mergeCell ref="G65:H65"/>
    <mergeCell ref="G66:H66"/>
    <mergeCell ref="B71:B74"/>
    <mergeCell ref="A35:A36"/>
    <mergeCell ref="B35:B36"/>
    <mergeCell ref="A29:A30"/>
    <mergeCell ref="B29:B30"/>
    <mergeCell ref="C29:C30"/>
    <mergeCell ref="C35:C36"/>
    <mergeCell ref="A24:C24"/>
    <mergeCell ref="H29:H30"/>
    <mergeCell ref="H33:H34"/>
    <mergeCell ref="A26:C26"/>
    <mergeCell ref="A27:A28"/>
    <mergeCell ref="B27:B28"/>
    <mergeCell ref="C27:C28"/>
    <mergeCell ref="H27:H28"/>
    <mergeCell ref="A45:C45"/>
    <mergeCell ref="C41:C42"/>
    <mergeCell ref="A2:H2"/>
    <mergeCell ref="D3:E3"/>
    <mergeCell ref="F6:F8"/>
    <mergeCell ref="G6:G8"/>
    <mergeCell ref="H6:H8"/>
    <mergeCell ref="A31:A32"/>
    <mergeCell ref="B31:B32"/>
    <mergeCell ref="C31:C32"/>
    <mergeCell ref="H31:H32"/>
    <mergeCell ref="A33:A34"/>
    <mergeCell ref="B33:B34"/>
    <mergeCell ref="C33:C34"/>
    <mergeCell ref="A14:C14"/>
    <mergeCell ref="G16:H16"/>
    <mergeCell ref="A90:A91"/>
    <mergeCell ref="H35:H36"/>
    <mergeCell ref="G47:H47"/>
    <mergeCell ref="H41:H42"/>
    <mergeCell ref="A37:A38"/>
    <mergeCell ref="B37:B38"/>
    <mergeCell ref="C37:C38"/>
    <mergeCell ref="H37:H38"/>
    <mergeCell ref="A39:A40"/>
    <mergeCell ref="B39:B40"/>
    <mergeCell ref="C39:C40"/>
    <mergeCell ref="H39:H40"/>
    <mergeCell ref="A43:C43"/>
    <mergeCell ref="A44:C44"/>
    <mergeCell ref="A41:A42"/>
    <mergeCell ref="B41:B42"/>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9"/>
  <sheetViews>
    <sheetView topLeftCell="A2" workbookViewId="0">
      <selection activeCell="D8" sqref="D8"/>
    </sheetView>
  </sheetViews>
  <sheetFormatPr defaultColWidth="11.42578125" defaultRowHeight="13.5"/>
  <cols>
    <col min="1" max="1" width="8.140625" style="92" customWidth="1"/>
    <col min="2" max="2" width="17.42578125" style="92" customWidth="1"/>
    <col min="3" max="3" width="19.7109375" style="92" customWidth="1"/>
    <col min="4" max="4" width="48.42578125" style="92" customWidth="1"/>
    <col min="5" max="7" width="17.42578125" style="92" customWidth="1"/>
    <col min="8" max="8" width="20.5703125" style="92" customWidth="1"/>
    <col min="9" max="9" width="23" style="91" bestFit="1" customWidth="1"/>
    <col min="10" max="10" width="15.28515625" style="92" hidden="1" customWidth="1"/>
    <col min="11" max="11" width="0" style="92" hidden="1" customWidth="1"/>
    <col min="12"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251</v>
      </c>
      <c r="E3" s="854"/>
      <c r="F3" s="83"/>
      <c r="G3" s="84"/>
      <c r="H3" s="85"/>
      <c r="I3" s="80"/>
    </row>
    <row r="4" spans="1:9" s="81" customFormat="1" ht="15" customHeight="1">
      <c r="A4" s="82"/>
      <c r="B4" s="82"/>
      <c r="C4" s="82"/>
      <c r="D4" s="207"/>
      <c r="E4" s="207"/>
      <c r="F4" s="83"/>
      <c r="G4" s="84"/>
      <c r="H4" s="85"/>
      <c r="I4" s="80"/>
    </row>
    <row r="5" spans="1:9" ht="15" customHeight="1">
      <c r="A5" s="87"/>
      <c r="B5" s="88"/>
      <c r="C5" s="88"/>
      <c r="D5" s="88"/>
      <c r="E5" s="88"/>
      <c r="F5" s="89" t="s">
        <v>1</v>
      </c>
      <c r="G5" s="89" t="s">
        <v>2</v>
      </c>
      <c r="H5" s="90" t="s">
        <v>3</v>
      </c>
    </row>
    <row r="6" spans="1:9" ht="15" customHeight="1">
      <c r="A6" s="93"/>
      <c r="B6" s="93"/>
      <c r="C6" s="93"/>
      <c r="D6" s="93" t="s">
        <v>180</v>
      </c>
      <c r="E6" s="93"/>
      <c r="F6" s="820" t="str">
        <f>'30'!F6:F8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208" t="s">
        <v>6</v>
      </c>
      <c r="B10" s="208" t="s">
        <v>7</v>
      </c>
      <c r="C10" s="208" t="s">
        <v>8</v>
      </c>
      <c r="D10" s="208" t="s">
        <v>9</v>
      </c>
      <c r="E10" s="103" t="s">
        <v>10</v>
      </c>
      <c r="F10" s="103" t="s">
        <v>11</v>
      </c>
      <c r="G10" s="103" t="s">
        <v>12</v>
      </c>
      <c r="H10" s="104" t="s">
        <v>13</v>
      </c>
    </row>
    <row r="11" spans="1:9" ht="26.45" customHeight="1" thickTop="1">
      <c r="A11" s="105">
        <v>1</v>
      </c>
      <c r="B11" s="106" t="s">
        <v>14</v>
      </c>
      <c r="C11" s="106" t="s">
        <v>15</v>
      </c>
      <c r="D11" s="233">
        <f>'30'!G11</f>
        <v>0</v>
      </c>
      <c r="E11" s="233"/>
      <c r="F11" s="233"/>
      <c r="G11" s="233">
        <f>D11+E11-F11</f>
        <v>0</v>
      </c>
      <c r="H11" s="106"/>
      <c r="I11" s="91">
        <f>G11-Cash!F32</f>
        <v>0</v>
      </c>
    </row>
    <row r="12" spans="1:9" ht="26.45" customHeight="1">
      <c r="A12" s="107">
        <v>2</v>
      </c>
      <c r="B12" s="108" t="s">
        <v>14</v>
      </c>
      <c r="C12" s="108" t="s">
        <v>16</v>
      </c>
      <c r="D12" s="234">
        <f>+'30'!G12</f>
        <v>0</v>
      </c>
      <c r="E12" s="234"/>
      <c r="F12" s="234"/>
      <c r="G12" s="234">
        <f>D12+E12-F12</f>
        <v>0</v>
      </c>
      <c r="H12" s="109"/>
    </row>
    <row r="13" spans="1:9" ht="26.45" customHeight="1">
      <c r="A13" s="107">
        <v>3</v>
      </c>
      <c r="B13" s="108" t="s">
        <v>14</v>
      </c>
      <c r="C13" s="108" t="s">
        <v>17</v>
      </c>
      <c r="D13" s="234">
        <f>+'30'!G13</f>
        <v>0</v>
      </c>
      <c r="E13" s="234"/>
      <c r="F13" s="234"/>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+'30'!G18</f>
        <v>154171419</v>
      </c>
      <c r="E18" s="215"/>
      <c r="F18" s="210"/>
      <c r="G18" s="236">
        <f t="shared" ref="G18:G23" si="0">D18+E18-F18</f>
        <v>154171419</v>
      </c>
      <c r="H18" s="116"/>
      <c r="I18" s="117" t="e">
        <f>+G18-KEB!#REF!</f>
        <v>#REF!</v>
      </c>
      <c r="J18" s="118"/>
    </row>
    <row r="19" spans="1:11" ht="20.25" customHeight="1">
      <c r="A19" s="275">
        <v>2</v>
      </c>
      <c r="B19" s="305" t="s">
        <v>25</v>
      </c>
      <c r="C19" s="305" t="s">
        <v>26</v>
      </c>
      <c r="D19" s="237">
        <f>+'30'!G19</f>
        <v>2692291580</v>
      </c>
      <c r="E19" s="238"/>
      <c r="F19" s="238"/>
      <c r="G19" s="237">
        <f t="shared" si="0"/>
        <v>2692291580</v>
      </c>
      <c r="H19" s="119"/>
      <c r="I19" s="91" t="e">
        <f>+G19-'SHB373'!#REF!</f>
        <v>#REF!</v>
      </c>
      <c r="J19" s="120"/>
    </row>
    <row r="20" spans="1:11" ht="20.25" customHeight="1">
      <c r="A20" s="275">
        <v>3</v>
      </c>
      <c r="B20" s="274" t="s">
        <v>27</v>
      </c>
      <c r="C20" s="274" t="s">
        <v>28</v>
      </c>
      <c r="D20" s="237">
        <f>+'30'!G20</f>
        <v>19107870</v>
      </c>
      <c r="E20" s="204"/>
      <c r="F20" s="205"/>
      <c r="G20" s="239">
        <f t="shared" si="0"/>
        <v>19107870</v>
      </c>
      <c r="H20" s="121"/>
      <c r="I20" s="117" t="e">
        <f>+G20-Vietcombank!#REF!</f>
        <v>#REF!</v>
      </c>
      <c r="J20" s="122"/>
      <c r="K20" s="123"/>
    </row>
    <row r="21" spans="1:11" ht="20.25" customHeight="1">
      <c r="A21" s="275">
        <v>4</v>
      </c>
      <c r="B21" s="274" t="s">
        <v>103</v>
      </c>
      <c r="C21" s="276" t="s">
        <v>105</v>
      </c>
      <c r="D21" s="237">
        <f>+'30'!G21</f>
        <v>0</v>
      </c>
      <c r="E21" s="204"/>
      <c r="F21" s="205"/>
      <c r="G21" s="239">
        <f t="shared" si="0"/>
        <v>0</v>
      </c>
      <c r="H21" s="121"/>
      <c r="I21" s="117"/>
      <c r="J21" s="122"/>
      <c r="K21" s="123"/>
    </row>
    <row r="22" spans="1:11" ht="20.25" customHeight="1">
      <c r="A22" s="275">
        <v>5</v>
      </c>
      <c r="B22" s="274" t="s">
        <v>119</v>
      </c>
      <c r="C22" s="276" t="s">
        <v>120</v>
      </c>
      <c r="D22" s="237">
        <f>+'30'!G22</f>
        <v>1786600</v>
      </c>
      <c r="E22" s="204"/>
      <c r="F22" s="205"/>
      <c r="G22" s="239">
        <f t="shared" si="0"/>
        <v>1786600</v>
      </c>
      <c r="H22" s="274"/>
      <c r="I22" s="117" t="e">
        <f>+G22-'PG bank'!#REF!</f>
        <v>#REF!</v>
      </c>
      <c r="J22" s="122"/>
      <c r="K22" s="123"/>
    </row>
    <row r="23" spans="1:11" ht="20.25" customHeight="1">
      <c r="A23" s="275">
        <v>6</v>
      </c>
      <c r="B23" s="274" t="s">
        <v>54</v>
      </c>
      <c r="C23" s="276" t="s">
        <v>121</v>
      </c>
      <c r="D23" s="237">
        <f>+'30'!G23</f>
        <v>17020884172</v>
      </c>
      <c r="E23" s="204"/>
      <c r="F23" s="205"/>
      <c r="G23" s="239">
        <f t="shared" si="0"/>
        <v>17020884172</v>
      </c>
      <c r="H23" s="274"/>
      <c r="I23" s="117" t="e">
        <f>+G23-Woori525!#REF!</f>
        <v>#REF!</v>
      </c>
      <c r="J23" s="122"/>
      <c r="K23" s="123"/>
    </row>
    <row r="24" spans="1:11" s="91" customFormat="1" ht="20.25" customHeight="1">
      <c r="A24" s="845" t="s">
        <v>29</v>
      </c>
      <c r="B24" s="798"/>
      <c r="C24" s="846"/>
      <c r="D24" s="262">
        <f>SUM(D18:D23)</f>
        <v>19888241641</v>
      </c>
      <c r="E24" s="262">
        <f>SUM(E18:E23)</f>
        <v>0</v>
      </c>
      <c r="F24" s="262">
        <f>SUM(F18:F23)</f>
        <v>0</v>
      </c>
      <c r="G24" s="303">
        <f>SUM(G18:G23)</f>
        <v>19888241641</v>
      </c>
      <c r="H24" s="124">
        <f>G24/H25</f>
        <v>855408.24262365594</v>
      </c>
    </row>
    <row r="25" spans="1:11" s="91" customFormat="1" ht="19.5" customHeight="1">
      <c r="A25" s="97"/>
      <c r="B25" s="97"/>
      <c r="C25" s="97"/>
      <c r="D25" s="34"/>
      <c r="E25" s="34"/>
      <c r="F25" s="34"/>
      <c r="G25" s="34" t="s">
        <v>30</v>
      </c>
      <c r="H25" s="125">
        <f>'30'!H25</f>
        <v>23250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+'30'!G29</f>
        <v>0</v>
      </c>
      <c r="E29" s="306"/>
      <c r="F29" s="306"/>
      <c r="G29" s="241">
        <f t="shared" ref="G29:G40" si="1">D29+E29-F29</f>
        <v>0</v>
      </c>
      <c r="H29" s="874" t="s">
        <v>44</v>
      </c>
      <c r="I29" s="134"/>
    </row>
    <row r="30" spans="1:11" s="91" customFormat="1" ht="21" customHeight="1">
      <c r="A30" s="850"/>
      <c r="B30" s="852"/>
      <c r="C30" s="850"/>
      <c r="D30" s="242">
        <f>+'30'!G30</f>
        <v>0</v>
      </c>
      <c r="E30" s="307"/>
      <c r="F30" s="307"/>
      <c r="G30" s="228">
        <f t="shared" si="1"/>
        <v>0</v>
      </c>
      <c r="H30" s="848"/>
      <c r="I30" s="136"/>
      <c r="J30" s="137"/>
    </row>
    <row r="31" spans="1:11" s="91" customFormat="1" ht="21" customHeight="1">
      <c r="A31" s="868">
        <v>2</v>
      </c>
      <c r="B31" s="851" t="s">
        <v>23</v>
      </c>
      <c r="C31" s="869" t="s">
        <v>45</v>
      </c>
      <c r="D31" s="133">
        <f>+'30'!G31</f>
        <v>0</v>
      </c>
      <c r="E31" s="306"/>
      <c r="F31" s="306"/>
      <c r="G31" s="141">
        <f t="shared" si="1"/>
        <v>0</v>
      </c>
      <c r="H31" s="875" t="s">
        <v>46</v>
      </c>
      <c r="I31" s="139"/>
    </row>
    <row r="32" spans="1:11" s="91" customFormat="1" ht="21" customHeight="1">
      <c r="A32" s="850"/>
      <c r="B32" s="852"/>
      <c r="C32" s="850"/>
      <c r="D32" s="228">
        <f>+'30'!G32</f>
        <v>56.490000000000009</v>
      </c>
      <c r="E32" s="307"/>
      <c r="F32" s="307"/>
      <c r="G32" s="243">
        <f t="shared" si="1"/>
        <v>56.490000000000009</v>
      </c>
      <c r="H32" s="848"/>
      <c r="I32" s="140" t="e">
        <f>+G32-KEB!#REF!</f>
        <v>#REF!</v>
      </c>
      <c r="J32" s="137"/>
    </row>
    <row r="33" spans="1:10" s="91" customFormat="1" ht="21" customHeight="1">
      <c r="A33" s="849">
        <v>3</v>
      </c>
      <c r="B33" s="851" t="s">
        <v>47</v>
      </c>
      <c r="C33" s="849" t="s">
        <v>48</v>
      </c>
      <c r="D33" s="141">
        <f>+'30'!G33</f>
        <v>0</v>
      </c>
      <c r="E33" s="306"/>
      <c r="F33" s="306"/>
      <c r="G33" s="141"/>
      <c r="H33" s="847" t="s">
        <v>49</v>
      </c>
      <c r="I33" s="139"/>
    </row>
    <row r="34" spans="1:10" s="91" customFormat="1" ht="21" customHeight="1">
      <c r="A34" s="850"/>
      <c r="B34" s="852"/>
      <c r="C34" s="850"/>
      <c r="D34" s="244">
        <f>+'30'!G34</f>
        <v>2109.5100000000002</v>
      </c>
      <c r="E34" s="308"/>
      <c r="F34" s="308"/>
      <c r="G34" s="244">
        <f>D34+E34-F34</f>
        <v>2109.5100000000002</v>
      </c>
      <c r="H34" s="848"/>
      <c r="I34" s="139" t="e">
        <f>+G34-'SHB398'!#REF!</f>
        <v>#REF!</v>
      </c>
    </row>
    <row r="35" spans="1:10" s="91" customFormat="1" ht="21" customHeight="1">
      <c r="A35" s="868">
        <v>4</v>
      </c>
      <c r="B35" s="851" t="s">
        <v>50</v>
      </c>
      <c r="C35" s="869" t="s">
        <v>51</v>
      </c>
      <c r="D35" s="133">
        <f>+'30'!G35</f>
        <v>0</v>
      </c>
      <c r="E35" s="306"/>
      <c r="F35" s="306"/>
      <c r="G35" s="141">
        <f t="shared" si="1"/>
        <v>0</v>
      </c>
      <c r="H35" s="870" t="s">
        <v>46</v>
      </c>
      <c r="I35" s="134"/>
    </row>
    <row r="36" spans="1:10" s="91" customFormat="1" ht="21" customHeight="1">
      <c r="A36" s="850"/>
      <c r="B36" s="852"/>
      <c r="C36" s="850"/>
      <c r="D36" s="228">
        <f>+'30'!G36</f>
        <v>1571623.3699999996</v>
      </c>
      <c r="E36" s="307"/>
      <c r="F36" s="313"/>
      <c r="G36" s="243">
        <f t="shared" si="1"/>
        <v>1571623.3699999996</v>
      </c>
      <c r="H36" s="848"/>
      <c r="I36" s="142" t="e">
        <f>+G36-'SHB988'!#REF!</f>
        <v>#REF!</v>
      </c>
    </row>
    <row r="37" spans="1:10" s="91" customFormat="1" ht="21" customHeight="1">
      <c r="A37" s="849">
        <v>5</v>
      </c>
      <c r="B37" s="851" t="s">
        <v>52</v>
      </c>
      <c r="C37" s="849" t="s">
        <v>53</v>
      </c>
      <c r="D37" s="141">
        <f>+'30'!G37</f>
        <v>0</v>
      </c>
      <c r="E37" s="309"/>
      <c r="F37" s="309"/>
      <c r="G37" s="141">
        <f t="shared" si="1"/>
        <v>0</v>
      </c>
      <c r="H37" s="847" t="s">
        <v>49</v>
      </c>
      <c r="I37" s="142"/>
      <c r="J37" s="137"/>
    </row>
    <row r="38" spans="1:10" s="91" customFormat="1" ht="21" customHeight="1">
      <c r="A38" s="850"/>
      <c r="B38" s="852"/>
      <c r="C38" s="850"/>
      <c r="D38" s="228">
        <f>+'30'!G38</f>
        <v>0</v>
      </c>
      <c r="E38" s="310"/>
      <c r="F38" s="310"/>
      <c r="G38" s="228">
        <f t="shared" si="1"/>
        <v>0</v>
      </c>
      <c r="H38" s="848"/>
      <c r="I38" s="142"/>
      <c r="J38" s="117"/>
    </row>
    <row r="39" spans="1:10" s="91" customFormat="1" ht="21" customHeight="1">
      <c r="A39" s="849">
        <v>6</v>
      </c>
      <c r="B39" s="851" t="s">
        <v>54</v>
      </c>
      <c r="C39" s="849" t="s">
        <v>55</v>
      </c>
      <c r="D39" s="141">
        <f>+'30'!G39</f>
        <v>0</v>
      </c>
      <c r="E39" s="309"/>
      <c r="F39" s="309"/>
      <c r="G39" s="141">
        <f t="shared" si="1"/>
        <v>0</v>
      </c>
      <c r="H39" s="847" t="s">
        <v>49</v>
      </c>
      <c r="I39" s="142"/>
      <c r="J39" s="137"/>
    </row>
    <row r="40" spans="1:10" s="91" customFormat="1" ht="21" customHeight="1">
      <c r="A40" s="850"/>
      <c r="B40" s="852"/>
      <c r="C40" s="850"/>
      <c r="D40" s="228">
        <f>+'30'!G40</f>
        <v>11180723.690000001</v>
      </c>
      <c r="E40" s="310"/>
      <c r="F40" s="310"/>
      <c r="G40" s="228">
        <f t="shared" si="1"/>
        <v>11180723.690000001</v>
      </c>
      <c r="H40" s="848"/>
      <c r="I40" s="142" t="e">
        <f>+G40-Woori517!#REF!</f>
        <v>#REF!</v>
      </c>
    </row>
    <row r="41" spans="1:10" s="91" customFormat="1" ht="21" customHeight="1">
      <c r="A41" s="787">
        <v>7</v>
      </c>
      <c r="B41" s="789" t="s">
        <v>103</v>
      </c>
      <c r="C41" s="791" t="s">
        <v>104</v>
      </c>
      <c r="D41" s="141">
        <f>+'30'!G41</f>
        <v>0</v>
      </c>
      <c r="E41" s="309"/>
      <c r="F41" s="309"/>
      <c r="G41" s="141">
        <f>D41+E41-F41</f>
        <v>0</v>
      </c>
      <c r="H41" s="847" t="s">
        <v>49</v>
      </c>
      <c r="J41" s="137"/>
    </row>
    <row r="42" spans="1:10" s="91" customFormat="1" ht="21" customHeight="1">
      <c r="A42" s="788"/>
      <c r="B42" s="790"/>
      <c r="C42" s="792"/>
      <c r="D42" s="228">
        <f>+'30'!G42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12756598.33</v>
      </c>
      <c r="E44" s="312">
        <f t="shared" si="2"/>
        <v>0</v>
      </c>
      <c r="F44" s="312">
        <f t="shared" si="2"/>
        <v>0</v>
      </c>
      <c r="G44" s="272">
        <f t="shared" si="2"/>
        <v>12756598.33</v>
      </c>
      <c r="H44" s="146"/>
    </row>
    <row r="45" spans="1:10" s="91" customFormat="1" ht="21" customHeight="1">
      <c r="A45" s="845" t="s">
        <v>58</v>
      </c>
      <c r="B45" s="798"/>
      <c r="C45" s="846"/>
      <c r="D45" s="145"/>
      <c r="E45" s="315"/>
      <c r="F45" s="315"/>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338">
        <v>1</v>
      </c>
      <c r="B49" s="328" t="s">
        <v>54</v>
      </c>
      <c r="C49" s="339" t="s">
        <v>144</v>
      </c>
      <c r="D49" s="205">
        <v>1404500000</v>
      </c>
      <c r="E49" s="331" t="s">
        <v>145</v>
      </c>
      <c r="F49" s="205" t="s">
        <v>146</v>
      </c>
      <c r="G49" s="332" t="s">
        <v>147</v>
      </c>
      <c r="H49" s="329"/>
      <c r="J49" s="122"/>
      <c r="K49" s="123"/>
    </row>
    <row r="50" spans="1:11" ht="20.25" customHeight="1">
      <c r="A50" s="336">
        <v>2</v>
      </c>
      <c r="B50" s="305" t="s">
        <v>54</v>
      </c>
      <c r="C50" s="337" t="s">
        <v>148</v>
      </c>
      <c r="D50" s="205">
        <v>1216000000</v>
      </c>
      <c r="E50" s="333" t="s">
        <v>149</v>
      </c>
      <c r="F50" s="205" t="s">
        <v>150</v>
      </c>
      <c r="G50" s="332" t="s">
        <v>151</v>
      </c>
      <c r="H50" s="329"/>
      <c r="J50" s="122"/>
      <c r="K50" s="123"/>
    </row>
    <row r="51" spans="1:11" s="91" customFormat="1" ht="20.25" customHeight="1">
      <c r="A51" s="797" t="s">
        <v>29</v>
      </c>
      <c r="B51" s="798"/>
      <c r="C51" s="799"/>
      <c r="D51" s="262">
        <f>SUM(D49:D50)</f>
        <v>2620500000</v>
      </c>
      <c r="E51" s="262">
        <f>SUM(E49:E49)</f>
        <v>0</v>
      </c>
      <c r="F51" s="262">
        <f>SUM(F49:F49)</f>
        <v>0</v>
      </c>
      <c r="G51" s="334">
        <f>SUM(G49:G49)</f>
        <v>0</v>
      </c>
      <c r="H51" s="335">
        <f>D51/H52</f>
        <v>112709.67741935483</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13612006.572623655</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0"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5">
      <c r="A71" s="188" t="s">
        <v>97</v>
      </c>
      <c r="B71" s="402"/>
      <c r="C71" s="454"/>
      <c r="D71" s="203"/>
      <c r="E71" s="203"/>
      <c r="F71" s="203"/>
      <c r="G71" s="463"/>
      <c r="H71" s="492"/>
    </row>
    <row r="72" spans="1:9" s="173" customFormat="1" ht="15">
      <c r="A72" s="342"/>
      <c r="B72" s="443"/>
      <c r="C72" s="369"/>
      <c r="D72" s="370"/>
      <c r="E72" s="370"/>
      <c r="F72" s="370"/>
      <c r="G72" s="548"/>
      <c r="H72" s="384"/>
    </row>
    <row r="73" spans="1:9" s="173" customFormat="1" ht="15">
      <c r="A73" s="193"/>
      <c r="B73" s="443"/>
      <c r="C73" s="369"/>
      <c r="D73" s="370"/>
      <c r="E73" s="372"/>
      <c r="F73" s="372"/>
      <c r="G73" s="548"/>
      <c r="H73" s="384"/>
    </row>
    <row r="74" spans="1:9" s="173" customFormat="1" thickBot="1">
      <c r="A74" s="195"/>
      <c r="B74" s="196"/>
      <c r="C74" s="197"/>
      <c r="D74" s="196"/>
      <c r="E74" s="196"/>
      <c r="F74" s="196"/>
      <c r="G74" s="196"/>
      <c r="H74" s="198"/>
    </row>
    <row r="75" spans="1:9" s="173" customFormat="1" ht="12.75">
      <c r="A75" s="785" t="s">
        <v>98</v>
      </c>
      <c r="B75" s="176"/>
      <c r="C75" s="176"/>
      <c r="D75" s="176"/>
      <c r="E75" s="177" t="s">
        <v>78</v>
      </c>
      <c r="F75" s="176">
        <f>+SUMIF($E$71:$E$74,$E75,$F$71:$F$74)</f>
        <v>0</v>
      </c>
      <c r="G75" s="178">
        <f>+SUMIF($E$71:$E$74,$E75,$G$71:$G$74)</f>
        <v>0</v>
      </c>
      <c r="H75" s="176"/>
      <c r="I75" s="325">
        <f>G75-E24</f>
        <v>0</v>
      </c>
    </row>
    <row r="76" spans="1:9" s="173" customFormat="1" ht="15.75" customHeight="1" thickBot="1">
      <c r="A76" s="786"/>
      <c r="B76" s="382"/>
      <c r="C76" s="179"/>
      <c r="D76" s="179"/>
      <c r="E76" s="180" t="s">
        <v>87</v>
      </c>
      <c r="F76" s="179">
        <f>+SUMIF($E$71:$E$74,$E76,$F$71:$F$74)</f>
        <v>0</v>
      </c>
      <c r="G76" s="181">
        <f>+SUMIF($E$71:$E$74,$E76,$G$71:$G$74)</f>
        <v>0</v>
      </c>
      <c r="H76" s="179"/>
      <c r="I76" s="326">
        <f>G76-E44</f>
        <v>0</v>
      </c>
    </row>
    <row r="77" spans="1:9" s="173" customFormat="1" ht="12.75">
      <c r="A77" s="188" t="s">
        <v>100</v>
      </c>
      <c r="B77" s="878"/>
      <c r="C77" s="454"/>
      <c r="D77" s="203"/>
      <c r="E77" s="203"/>
      <c r="F77" s="203"/>
      <c r="G77" s="463"/>
      <c r="H77" s="461"/>
    </row>
    <row r="78" spans="1:9" s="173" customFormat="1" ht="12.75">
      <c r="A78" s="540"/>
      <c r="B78" s="843"/>
      <c r="C78" s="532"/>
      <c r="D78" s="517"/>
      <c r="E78" s="517"/>
      <c r="F78" s="517"/>
      <c r="G78" s="533"/>
      <c r="H78" s="582"/>
    </row>
    <row r="79" spans="1:9" s="173" customFormat="1" ht="12.75">
      <c r="A79" s="540"/>
      <c r="B79" s="843"/>
      <c r="C79" s="532"/>
      <c r="D79" s="517"/>
      <c r="E79" s="517"/>
      <c r="F79" s="517"/>
      <c r="G79" s="533"/>
      <c r="H79" s="582"/>
    </row>
    <row r="80" spans="1:9" s="173" customFormat="1" ht="12.75">
      <c r="A80" s="540"/>
      <c r="B80" s="841"/>
      <c r="C80" s="532"/>
      <c r="D80" s="517"/>
      <c r="E80" s="517"/>
      <c r="F80" s="517"/>
      <c r="G80" s="533"/>
      <c r="H80" s="582"/>
    </row>
    <row r="81" spans="1:9" s="173" customFormat="1" ht="12.75">
      <c r="A81" s="540"/>
      <c r="B81" s="443"/>
      <c r="C81" s="543"/>
      <c r="D81" s="544"/>
      <c r="E81" s="544"/>
      <c r="F81" s="544"/>
      <c r="G81" s="545"/>
      <c r="H81" s="546"/>
    </row>
    <row r="82" spans="1:9" s="173" customFormat="1" thickBot="1">
      <c r="A82" s="193"/>
      <c r="B82" s="174"/>
      <c r="C82" s="174"/>
      <c r="D82" s="174"/>
      <c r="E82" s="174"/>
      <c r="F82" s="174"/>
      <c r="G82" s="174"/>
      <c r="H82" s="194"/>
    </row>
    <row r="83" spans="1:9" s="173" customFormat="1" ht="12.75">
      <c r="A83" s="785" t="s">
        <v>99</v>
      </c>
      <c r="B83" s="182"/>
      <c r="C83" s="182"/>
      <c r="D83" s="182"/>
      <c r="E83" s="177" t="s">
        <v>78</v>
      </c>
      <c r="F83" s="183">
        <f>+SUMIF($E$77:$E$82,$E83,$F$77:$F$82)</f>
        <v>0</v>
      </c>
      <c r="G83" s="183">
        <f>+SUMIF($E$77:$E$82,$E83,$G$77:$G$82)</f>
        <v>0</v>
      </c>
      <c r="H83" s="184"/>
      <c r="I83" s="325">
        <f>G83-F24</f>
        <v>0</v>
      </c>
    </row>
    <row r="84" spans="1:9" s="173" customFormat="1" ht="15.75" customHeight="1" thickBot="1">
      <c r="A84" s="786"/>
      <c r="B84" s="185"/>
      <c r="C84" s="185"/>
      <c r="D84" s="185"/>
      <c r="E84" s="180" t="s">
        <v>87</v>
      </c>
      <c r="F84" s="186">
        <f>+SUMIF($E$77:$E$82,$E84,$F$77:$F$82)</f>
        <v>0</v>
      </c>
      <c r="G84" s="186">
        <f>+SUMIF($E$77:$E$82,$E84,$G$77:$G$82)</f>
        <v>0</v>
      </c>
      <c r="H84" s="187"/>
      <c r="I84" s="326">
        <f>G84-F44</f>
        <v>0</v>
      </c>
    </row>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sheetData>
  <mergeCells count="55">
    <mergeCell ref="H39:H40"/>
    <mergeCell ref="A41:A42"/>
    <mergeCell ref="B41:B42"/>
    <mergeCell ref="C41:C42"/>
    <mergeCell ref="H41:H42"/>
    <mergeCell ref="A83:A84"/>
    <mergeCell ref="G64:H64"/>
    <mergeCell ref="G65:H65"/>
    <mergeCell ref="G66:H66"/>
    <mergeCell ref="A43:C43"/>
    <mergeCell ref="G54:H54"/>
    <mergeCell ref="G62:H62"/>
    <mergeCell ref="G63:H63"/>
    <mergeCell ref="A75:A76"/>
    <mergeCell ref="A44:C44"/>
    <mergeCell ref="A45:C45"/>
    <mergeCell ref="G47:H47"/>
    <mergeCell ref="A51:C51"/>
    <mergeCell ref="B77:B80"/>
    <mergeCell ref="H37:H38"/>
    <mergeCell ref="A14:C14"/>
    <mergeCell ref="A37:A38"/>
    <mergeCell ref="H29:H30"/>
    <mergeCell ref="A31:A32"/>
    <mergeCell ref="B31:B32"/>
    <mergeCell ref="C31:C32"/>
    <mergeCell ref="H31:H32"/>
    <mergeCell ref="H33:H34"/>
    <mergeCell ref="A35:A36"/>
    <mergeCell ref="B35:B36"/>
    <mergeCell ref="C35:C36"/>
    <mergeCell ref="H35:H36"/>
    <mergeCell ref="G16:H16"/>
    <mergeCell ref="A24:C24"/>
    <mergeCell ref="A26:C26"/>
    <mergeCell ref="A27:A28"/>
    <mergeCell ref="B27:B28"/>
    <mergeCell ref="C27:C28"/>
    <mergeCell ref="H27:H28"/>
    <mergeCell ref="A2:H2"/>
    <mergeCell ref="D3:E3"/>
    <mergeCell ref="F6:F8"/>
    <mergeCell ref="G6:G8"/>
    <mergeCell ref="H6:H8"/>
    <mergeCell ref="B37:B38"/>
    <mergeCell ref="C37:C38"/>
    <mergeCell ref="C39:C40"/>
    <mergeCell ref="A29:A30"/>
    <mergeCell ref="B29:B30"/>
    <mergeCell ref="C29:C30"/>
    <mergeCell ref="A33:A34"/>
    <mergeCell ref="B33:B34"/>
    <mergeCell ref="C33:C34"/>
    <mergeCell ref="A39:A40"/>
    <mergeCell ref="B39:B40"/>
  </mergeCells>
  <phoneticPr fontId="57" type="noConversion"/>
  <pageMargins left="0.31496062992125984" right="0.31496062992125984" top="0.35433070866141736" bottom="0.35433070866141736" header="0.31496062992125984" footer="0.31496062992125984"/>
  <pageSetup scale="7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M27" sqref="M27"/>
    </sheetView>
  </sheetViews>
  <sheetFormatPr defaultColWidth="9.140625" defaultRowHeight="15"/>
  <cols>
    <col min="1" max="1" width="5.42578125" style="278" customWidth="1"/>
    <col min="2" max="2" width="12.42578125" style="278" customWidth="1"/>
    <col min="3" max="3" width="49.7109375" style="156" customWidth="1"/>
    <col min="4" max="4" width="13" style="277" customWidth="1"/>
    <col min="5" max="5" width="13.42578125" style="277" customWidth="1"/>
    <col min="6" max="6" width="15.28515625" style="277" customWidth="1"/>
    <col min="7" max="7" width="25.5703125" style="156" hidden="1" customWidth="1"/>
    <col min="8" max="8" width="20.85546875" style="156" hidden="1" customWidth="1"/>
    <col min="9" max="9" width="17.5703125" style="156" hidden="1" customWidth="1"/>
    <col min="10" max="10" width="13.28515625" style="156" bestFit="1" customWidth="1"/>
    <col min="11" max="11" width="11.5703125" style="156" bestFit="1" customWidth="1"/>
    <col min="12" max="12" width="9.140625" style="156"/>
    <col min="13" max="13" width="43.140625" style="156" customWidth="1"/>
    <col min="14" max="16384" width="9.140625" style="156"/>
  </cols>
  <sheetData>
    <row r="1" spans="1:11">
      <c r="A1" s="893" t="s">
        <v>107</v>
      </c>
      <c r="B1" s="893"/>
    </row>
    <row r="2" spans="1:11">
      <c r="A2" s="894" t="s">
        <v>108</v>
      </c>
      <c r="B2" s="894"/>
    </row>
    <row r="4" spans="1:11" ht="18.75">
      <c r="C4" s="895" t="s">
        <v>109</v>
      </c>
      <c r="D4" s="895"/>
    </row>
    <row r="5" spans="1:11">
      <c r="F5" s="279" t="s">
        <v>110</v>
      </c>
    </row>
    <row r="6" spans="1:11" ht="21.75" customHeight="1">
      <c r="A6" s="280" t="s">
        <v>111</v>
      </c>
      <c r="B6" s="280" t="s">
        <v>112</v>
      </c>
      <c r="C6" s="280" t="s">
        <v>113</v>
      </c>
      <c r="D6" s="281" t="s">
        <v>114</v>
      </c>
      <c r="E6" s="281" t="s">
        <v>115</v>
      </c>
      <c r="F6" s="281" t="s">
        <v>116</v>
      </c>
      <c r="G6" s="282" t="s">
        <v>68</v>
      </c>
    </row>
    <row r="7" spans="1:11" s="286" customFormat="1" ht="20.25" customHeight="1">
      <c r="A7" s="283"/>
      <c r="B7" s="283"/>
      <c r="C7" s="284" t="s">
        <v>173</v>
      </c>
      <c r="D7" s="285"/>
      <c r="E7" s="285"/>
      <c r="F7" s="285">
        <v>0</v>
      </c>
      <c r="J7" s="156"/>
    </row>
    <row r="8" spans="1:11" s="289" customFormat="1" ht="20.25" customHeight="1">
      <c r="A8" s="287">
        <v>1</v>
      </c>
      <c r="B8" s="290"/>
      <c r="C8" s="291" t="s">
        <v>170</v>
      </c>
      <c r="D8" s="292">
        <v>0</v>
      </c>
      <c r="E8" s="292"/>
      <c r="F8" s="288">
        <f>F7+D8-E8</f>
        <v>0</v>
      </c>
      <c r="J8" s="156"/>
    </row>
    <row r="9" spans="1:11" s="289" customFormat="1" ht="20.25" customHeight="1">
      <c r="A9" s="287">
        <v>2</v>
      </c>
      <c r="B9" s="290"/>
      <c r="C9" s="291" t="s">
        <v>171</v>
      </c>
      <c r="D9" s="292"/>
      <c r="E9" s="292">
        <v>0</v>
      </c>
      <c r="F9" s="288">
        <f>F8+D9-E9</f>
        <v>0</v>
      </c>
      <c r="J9" s="156"/>
      <c r="K9" s="286"/>
    </row>
    <row r="10" spans="1:11" s="289" customFormat="1" ht="20.25" customHeight="1">
      <c r="A10" s="287">
        <v>3</v>
      </c>
      <c r="B10" s="290"/>
      <c r="C10" s="291"/>
      <c r="D10" s="292"/>
      <c r="E10" s="292"/>
      <c r="F10" s="288">
        <f>F9+D10-E10</f>
        <v>0</v>
      </c>
    </row>
    <row r="11" spans="1:11" s="289" customFormat="1" ht="20.25" customHeight="1">
      <c r="A11" s="287">
        <v>4</v>
      </c>
      <c r="B11" s="290"/>
      <c r="C11" s="291"/>
      <c r="D11" s="292"/>
      <c r="E11" s="292"/>
      <c r="F11" s="288">
        <f>F10+D11-E11</f>
        <v>0</v>
      </c>
    </row>
    <row r="12" spans="1:11" s="289" customFormat="1" ht="20.25" customHeight="1">
      <c r="A12" s="287">
        <v>5</v>
      </c>
      <c r="B12" s="290"/>
      <c r="C12" s="291"/>
      <c r="D12" s="292"/>
      <c r="E12" s="292"/>
      <c r="F12" s="288">
        <f t="shared" ref="F12:F30" si="0">F11+D12-E12</f>
        <v>0</v>
      </c>
    </row>
    <row r="13" spans="1:11">
      <c r="A13" s="287">
        <v>6</v>
      </c>
      <c r="B13" s="290"/>
      <c r="C13" s="291"/>
      <c r="D13" s="292"/>
      <c r="E13" s="292"/>
      <c r="F13" s="288">
        <f t="shared" si="0"/>
        <v>0</v>
      </c>
      <c r="G13" s="293"/>
      <c r="J13" s="294"/>
    </row>
    <row r="14" spans="1:11">
      <c r="A14" s="287">
        <v>7</v>
      </c>
      <c r="B14" s="290"/>
      <c r="C14" s="291"/>
      <c r="D14" s="292"/>
      <c r="E14" s="292"/>
      <c r="F14" s="288">
        <f t="shared" si="0"/>
        <v>0</v>
      </c>
      <c r="G14" s="293"/>
    </row>
    <row r="15" spans="1:11">
      <c r="A15" s="287">
        <v>8</v>
      </c>
      <c r="B15" s="290"/>
      <c r="C15" s="291"/>
      <c r="D15" s="292"/>
      <c r="E15" s="292"/>
      <c r="F15" s="288">
        <f t="shared" si="0"/>
        <v>0</v>
      </c>
      <c r="G15" s="293"/>
    </row>
    <row r="16" spans="1:11">
      <c r="A16" s="287">
        <v>9</v>
      </c>
      <c r="B16" s="290"/>
      <c r="C16" s="291"/>
      <c r="D16" s="292"/>
      <c r="E16" s="292"/>
      <c r="F16" s="288">
        <f t="shared" si="0"/>
        <v>0</v>
      </c>
      <c r="G16" s="293"/>
    </row>
    <row r="17" spans="1:7">
      <c r="A17" s="287">
        <v>10</v>
      </c>
      <c r="B17" s="290"/>
      <c r="C17" s="291"/>
      <c r="D17" s="292"/>
      <c r="E17" s="292"/>
      <c r="F17" s="288">
        <f t="shared" si="0"/>
        <v>0</v>
      </c>
      <c r="G17" s="293"/>
    </row>
    <row r="18" spans="1:7">
      <c r="A18" s="287">
        <v>11</v>
      </c>
      <c r="B18" s="290"/>
      <c r="C18" s="291"/>
      <c r="D18" s="292"/>
      <c r="E18" s="292"/>
      <c r="F18" s="288">
        <f t="shared" si="0"/>
        <v>0</v>
      </c>
      <c r="G18" s="293"/>
    </row>
    <row r="19" spans="1:7">
      <c r="A19" s="287">
        <v>12</v>
      </c>
      <c r="B19" s="290"/>
      <c r="C19" s="291"/>
      <c r="D19" s="292"/>
      <c r="E19" s="292"/>
      <c r="F19" s="288">
        <f t="shared" si="0"/>
        <v>0</v>
      </c>
      <c r="G19" s="293"/>
    </row>
    <row r="20" spans="1:7">
      <c r="A20" s="287">
        <v>13</v>
      </c>
      <c r="B20" s="290"/>
      <c r="C20" s="291"/>
      <c r="D20" s="292"/>
      <c r="E20" s="292"/>
      <c r="F20" s="288">
        <f t="shared" si="0"/>
        <v>0</v>
      </c>
      <c r="G20" s="293"/>
    </row>
    <row r="21" spans="1:7">
      <c r="A21" s="287">
        <v>14</v>
      </c>
      <c r="B21" s="290"/>
      <c r="C21" s="291"/>
      <c r="D21" s="292"/>
      <c r="E21" s="292"/>
      <c r="F21" s="288">
        <f t="shared" si="0"/>
        <v>0</v>
      </c>
      <c r="G21" s="293"/>
    </row>
    <row r="22" spans="1:7">
      <c r="A22" s="287">
        <v>15</v>
      </c>
      <c r="B22" s="290"/>
      <c r="C22" s="291"/>
      <c r="D22" s="292"/>
      <c r="E22" s="292"/>
      <c r="F22" s="288">
        <f t="shared" si="0"/>
        <v>0</v>
      </c>
      <c r="G22" s="293"/>
    </row>
    <row r="23" spans="1:7">
      <c r="A23" s="287">
        <v>16</v>
      </c>
      <c r="B23" s="290"/>
      <c r="C23" s="291"/>
      <c r="D23" s="292"/>
      <c r="E23" s="292"/>
      <c r="F23" s="288">
        <f t="shared" si="0"/>
        <v>0</v>
      </c>
      <c r="G23" s="293"/>
    </row>
    <row r="24" spans="1:7">
      <c r="A24" s="287">
        <v>17</v>
      </c>
      <c r="B24" s="290"/>
      <c r="C24" s="291"/>
      <c r="D24" s="292"/>
      <c r="E24" s="292"/>
      <c r="F24" s="288">
        <f t="shared" si="0"/>
        <v>0</v>
      </c>
      <c r="G24" s="293"/>
    </row>
    <row r="25" spans="1:7">
      <c r="A25" s="287">
        <v>18</v>
      </c>
      <c r="B25" s="290"/>
      <c r="C25" s="291"/>
      <c r="D25" s="292"/>
      <c r="E25" s="292"/>
      <c r="F25" s="288">
        <f t="shared" si="0"/>
        <v>0</v>
      </c>
      <c r="G25" s="293"/>
    </row>
    <row r="26" spans="1:7">
      <c r="A26" s="287">
        <v>19</v>
      </c>
      <c r="B26" s="290"/>
      <c r="C26" s="291"/>
      <c r="D26" s="292"/>
      <c r="E26" s="292"/>
      <c r="F26" s="288">
        <f t="shared" si="0"/>
        <v>0</v>
      </c>
      <c r="G26" s="293"/>
    </row>
    <row r="27" spans="1:7">
      <c r="A27" s="287">
        <v>20</v>
      </c>
      <c r="B27" s="290"/>
      <c r="C27" s="291"/>
      <c r="D27" s="292"/>
      <c r="E27" s="292"/>
      <c r="F27" s="288">
        <f t="shared" si="0"/>
        <v>0</v>
      </c>
      <c r="G27" s="293"/>
    </row>
    <row r="28" spans="1:7">
      <c r="A28" s="287">
        <v>21</v>
      </c>
      <c r="B28" s="290"/>
      <c r="C28" s="291"/>
      <c r="D28" s="292"/>
      <c r="E28" s="292"/>
      <c r="F28" s="288">
        <f t="shared" si="0"/>
        <v>0</v>
      </c>
      <c r="G28" s="293"/>
    </row>
    <row r="29" spans="1:7">
      <c r="A29" s="287">
        <v>22</v>
      </c>
      <c r="B29" s="290"/>
      <c r="C29" s="291"/>
      <c r="D29" s="292"/>
      <c r="E29" s="292"/>
      <c r="F29" s="288">
        <f t="shared" si="0"/>
        <v>0</v>
      </c>
      <c r="G29" s="293"/>
    </row>
    <row r="30" spans="1:7">
      <c r="A30" s="287">
        <v>23</v>
      </c>
      <c r="B30" s="290"/>
      <c r="C30" s="291"/>
      <c r="D30" s="292"/>
      <c r="E30" s="292"/>
      <c r="F30" s="288">
        <f t="shared" si="0"/>
        <v>0</v>
      </c>
      <c r="G30" s="293"/>
    </row>
    <row r="31" spans="1:7" ht="23.25" customHeight="1">
      <c r="A31" s="290"/>
      <c r="B31" s="290"/>
      <c r="C31" s="295" t="s">
        <v>155</v>
      </c>
      <c r="D31" s="296">
        <f>SUM(D8:D30)</f>
        <v>0</v>
      </c>
      <c r="E31" s="296">
        <f>SUM(E8:E30)</f>
        <v>0</v>
      </c>
      <c r="F31" s="288">
        <f>F7+D31-E31</f>
        <v>0</v>
      </c>
      <c r="G31" s="293"/>
    </row>
    <row r="32" spans="1:7" ht="27" customHeight="1">
      <c r="A32" s="297"/>
      <c r="B32" s="297"/>
      <c r="C32" s="298" t="s">
        <v>172</v>
      </c>
      <c r="D32" s="299"/>
      <c r="E32" s="299" t="s">
        <v>117</v>
      </c>
      <c r="F32" s="300">
        <f>F31</f>
        <v>0</v>
      </c>
    </row>
  </sheetData>
  <mergeCells count="3">
    <mergeCell ref="A1:B1"/>
    <mergeCell ref="A2:B2"/>
    <mergeCell ref="C4:D4"/>
  </mergeCells>
  <phoneticPr fontId="57" type="noConversion"/>
  <pageMargins left="0.7" right="0.7" top="0.75" bottom="0.75" header="0.3" footer="0.3"/>
  <pageSetup orientation="landscape"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C2" activeCellId="5" sqref="C26 C24 C22 C20 C18 C2"/>
    </sheetView>
  </sheetViews>
  <sheetFormatPr defaultColWidth="9.140625" defaultRowHeight="15"/>
  <cols>
    <col min="1" max="2" width="17.5703125" style="156" customWidth="1"/>
    <col min="3" max="5" width="26.42578125" style="156" customWidth="1"/>
    <col min="6" max="6" width="35.140625" style="156" customWidth="1"/>
    <col min="7" max="16384" width="9.140625" style="156"/>
  </cols>
  <sheetData>
    <row r="1" spans="1:8" ht="22.5" customHeight="1">
      <c r="A1" s="629" t="s">
        <v>63</v>
      </c>
      <c r="B1" s="629" t="s">
        <v>64</v>
      </c>
      <c r="C1" s="629" t="s">
        <v>65</v>
      </c>
      <c r="D1" s="629" t="s">
        <v>66</v>
      </c>
      <c r="E1" s="629" t="s">
        <v>67</v>
      </c>
      <c r="F1" s="629" t="s">
        <v>68</v>
      </c>
    </row>
    <row r="2" spans="1:8" s="273" customFormat="1" ht="22.5" customHeight="1">
      <c r="A2" s="747" t="s">
        <v>1221</v>
      </c>
      <c r="B2" s="747" t="s">
        <v>381</v>
      </c>
      <c r="C2" s="751">
        <v>45564</v>
      </c>
      <c r="D2" s="748" t="s">
        <v>101</v>
      </c>
      <c r="E2" s="748" t="s">
        <v>1222</v>
      </c>
      <c r="F2" s="749" t="s">
        <v>1223</v>
      </c>
      <c r="G2" s="156"/>
      <c r="H2" s="156"/>
    </row>
    <row r="3" spans="1:8" s="273" customFormat="1">
      <c r="A3" s="747" t="s">
        <v>1221</v>
      </c>
      <c r="B3" s="747" t="s">
        <v>381</v>
      </c>
      <c r="C3" s="748" t="s">
        <v>1224</v>
      </c>
      <c r="D3" s="748" t="s">
        <v>101</v>
      </c>
      <c r="E3" s="748" t="s">
        <v>1225</v>
      </c>
      <c r="F3" s="749" t="s">
        <v>1223</v>
      </c>
      <c r="G3" s="156"/>
      <c r="H3" s="156"/>
    </row>
    <row r="4" spans="1:8">
      <c r="A4" s="747" t="s">
        <v>1221</v>
      </c>
      <c r="B4" s="747" t="s">
        <v>315</v>
      </c>
      <c r="C4" s="748" t="s">
        <v>101</v>
      </c>
      <c r="D4" s="748" t="s">
        <v>439</v>
      </c>
      <c r="E4" s="748" t="s">
        <v>1226</v>
      </c>
      <c r="F4" s="749" t="s">
        <v>1227</v>
      </c>
    </row>
    <row r="5" spans="1:8">
      <c r="A5" s="747" t="s">
        <v>1221</v>
      </c>
      <c r="B5" s="747" t="s">
        <v>512</v>
      </c>
      <c r="C5" s="748" t="s">
        <v>1228</v>
      </c>
      <c r="D5" s="748" t="s">
        <v>101</v>
      </c>
      <c r="E5" s="748" t="s">
        <v>1229</v>
      </c>
      <c r="F5" s="749" t="s">
        <v>515</v>
      </c>
    </row>
    <row r="6" spans="1:8">
      <c r="A6" s="747" t="s">
        <v>1221</v>
      </c>
      <c r="B6" s="747" t="s">
        <v>315</v>
      </c>
      <c r="C6" s="748" t="s">
        <v>1230</v>
      </c>
      <c r="D6" s="748" t="s">
        <v>101</v>
      </c>
      <c r="E6" s="748" t="s">
        <v>1231</v>
      </c>
      <c r="F6" s="749" t="s">
        <v>1232</v>
      </c>
    </row>
    <row r="7" spans="1:8">
      <c r="A7" s="747" t="s">
        <v>1221</v>
      </c>
      <c r="B7" s="747" t="s">
        <v>315</v>
      </c>
      <c r="C7" s="748" t="s">
        <v>1233</v>
      </c>
      <c r="D7" s="748" t="s">
        <v>101</v>
      </c>
      <c r="E7" s="748" t="s">
        <v>1234</v>
      </c>
      <c r="F7" s="749" t="s">
        <v>1235</v>
      </c>
    </row>
    <row r="8" spans="1:8">
      <c r="A8" s="747" t="s">
        <v>1221</v>
      </c>
      <c r="B8" s="747" t="s">
        <v>315</v>
      </c>
      <c r="C8" s="748" t="s">
        <v>1236</v>
      </c>
      <c r="D8" s="748" t="s">
        <v>101</v>
      </c>
      <c r="E8" s="748" t="s">
        <v>1237</v>
      </c>
      <c r="F8" s="749" t="s">
        <v>1238</v>
      </c>
    </row>
    <row r="9" spans="1:8">
      <c r="A9" s="747" t="s">
        <v>1221</v>
      </c>
      <c r="B9" s="747" t="s">
        <v>315</v>
      </c>
      <c r="C9" s="748" t="s">
        <v>1239</v>
      </c>
      <c r="D9" s="748" t="s">
        <v>101</v>
      </c>
      <c r="E9" s="748" t="s">
        <v>1240</v>
      </c>
      <c r="F9" s="749" t="s">
        <v>1241</v>
      </c>
    </row>
    <row r="10" spans="1:8">
      <c r="A10" s="747" t="s">
        <v>1221</v>
      </c>
      <c r="B10" s="747" t="s">
        <v>315</v>
      </c>
      <c r="C10" s="748" t="s">
        <v>1242</v>
      </c>
      <c r="D10" s="748" t="s">
        <v>101</v>
      </c>
      <c r="E10" s="748" t="s">
        <v>1243</v>
      </c>
      <c r="F10" s="749" t="s">
        <v>1244</v>
      </c>
    </row>
    <row r="11" spans="1:8">
      <c r="A11" s="747" t="s">
        <v>1221</v>
      </c>
      <c r="B11" s="747" t="s">
        <v>315</v>
      </c>
      <c r="C11" s="748" t="s">
        <v>1245</v>
      </c>
      <c r="D11" s="748" t="s">
        <v>101</v>
      </c>
      <c r="E11" s="748" t="s">
        <v>1246</v>
      </c>
      <c r="F11" s="749" t="s">
        <v>1247</v>
      </c>
    </row>
    <row r="12" spans="1:8">
      <c r="A12" s="747" t="s">
        <v>1221</v>
      </c>
      <c r="B12" s="747" t="s">
        <v>315</v>
      </c>
      <c r="C12" s="748" t="s">
        <v>1248</v>
      </c>
      <c r="D12" s="748" t="s">
        <v>101</v>
      </c>
      <c r="E12" s="748" t="s">
        <v>1249</v>
      </c>
      <c r="F12" s="749" t="s">
        <v>1250</v>
      </c>
    </row>
    <row r="13" spans="1:8">
      <c r="A13" s="747" t="s">
        <v>1221</v>
      </c>
      <c r="B13" s="747" t="s">
        <v>315</v>
      </c>
      <c r="C13" s="748" t="s">
        <v>1251</v>
      </c>
      <c r="D13" s="748" t="s">
        <v>101</v>
      </c>
      <c r="E13" s="748" t="s">
        <v>1252</v>
      </c>
      <c r="F13" s="749" t="s">
        <v>1253</v>
      </c>
    </row>
    <row r="14" spans="1:8">
      <c r="A14" s="747" t="s">
        <v>1221</v>
      </c>
      <c r="B14" s="747" t="s">
        <v>315</v>
      </c>
      <c r="C14" s="748" t="s">
        <v>1254</v>
      </c>
      <c r="D14" s="748" t="s">
        <v>101</v>
      </c>
      <c r="E14" s="748" t="s">
        <v>1255</v>
      </c>
      <c r="F14" s="749" t="s">
        <v>1256</v>
      </c>
    </row>
    <row r="15" spans="1:8">
      <c r="A15" s="747" t="s">
        <v>1221</v>
      </c>
      <c r="B15" s="747" t="s">
        <v>315</v>
      </c>
      <c r="C15" s="748" t="s">
        <v>1257</v>
      </c>
      <c r="D15" s="748" t="s">
        <v>101</v>
      </c>
      <c r="E15" s="748" t="s">
        <v>1258</v>
      </c>
      <c r="F15" s="749" t="s">
        <v>1259</v>
      </c>
    </row>
    <row r="16" spans="1:8">
      <c r="A16" s="747" t="s">
        <v>1221</v>
      </c>
      <c r="B16" s="747" t="s">
        <v>315</v>
      </c>
      <c r="C16" s="748" t="s">
        <v>1260</v>
      </c>
      <c r="D16" s="748" t="s">
        <v>101</v>
      </c>
      <c r="E16" s="748" t="s">
        <v>1261</v>
      </c>
      <c r="F16" s="749" t="s">
        <v>1262</v>
      </c>
    </row>
    <row r="17" spans="1:8">
      <c r="A17" s="747" t="s">
        <v>1221</v>
      </c>
      <c r="B17" s="747" t="s">
        <v>512</v>
      </c>
      <c r="C17" s="748" t="s">
        <v>1263</v>
      </c>
      <c r="D17" s="748" t="s">
        <v>101</v>
      </c>
      <c r="E17" s="748" t="s">
        <v>1264</v>
      </c>
      <c r="F17" s="749" t="s">
        <v>515</v>
      </c>
    </row>
    <row r="18" spans="1:8">
      <c r="A18" s="747" t="s">
        <v>1221</v>
      </c>
      <c r="B18" s="747" t="s">
        <v>381</v>
      </c>
      <c r="C18" s="751">
        <v>9000</v>
      </c>
      <c r="D18" s="748" t="s">
        <v>101</v>
      </c>
      <c r="E18" s="748" t="s">
        <v>1265</v>
      </c>
      <c r="F18" s="749" t="s">
        <v>1266</v>
      </c>
    </row>
    <row r="19" spans="1:8">
      <c r="A19" s="747" t="s">
        <v>1221</v>
      </c>
      <c r="B19" s="747" t="s">
        <v>381</v>
      </c>
      <c r="C19" s="748" t="s">
        <v>1267</v>
      </c>
      <c r="D19" s="748" t="s">
        <v>101</v>
      </c>
      <c r="E19" s="748" t="s">
        <v>1268</v>
      </c>
      <c r="F19" s="749" t="s">
        <v>1266</v>
      </c>
    </row>
    <row r="20" spans="1:8">
      <c r="A20" s="747" t="s">
        <v>1221</v>
      </c>
      <c r="B20" s="747" t="s">
        <v>381</v>
      </c>
      <c r="C20" s="751">
        <v>9000</v>
      </c>
      <c r="D20" s="748" t="s">
        <v>101</v>
      </c>
      <c r="E20" s="748" t="s">
        <v>1269</v>
      </c>
      <c r="F20" s="749" t="s">
        <v>1270</v>
      </c>
    </row>
    <row r="21" spans="1:8">
      <c r="A21" s="747" t="s">
        <v>1221</v>
      </c>
      <c r="B21" s="747" t="s">
        <v>381</v>
      </c>
      <c r="C21" s="748" t="s">
        <v>1271</v>
      </c>
      <c r="D21" s="748" t="s">
        <v>101</v>
      </c>
      <c r="E21" s="748" t="s">
        <v>1272</v>
      </c>
      <c r="F21" s="749" t="s">
        <v>1270</v>
      </c>
    </row>
    <row r="22" spans="1:8">
      <c r="A22" s="747" t="s">
        <v>1221</v>
      </c>
      <c r="B22" s="747" t="s">
        <v>381</v>
      </c>
      <c r="C22" s="751">
        <v>9000</v>
      </c>
      <c r="D22" s="748" t="s">
        <v>101</v>
      </c>
      <c r="E22" s="748" t="s">
        <v>1273</v>
      </c>
      <c r="F22" s="749" t="s">
        <v>1274</v>
      </c>
    </row>
    <row r="23" spans="1:8">
      <c r="A23" s="747" t="s">
        <v>1221</v>
      </c>
      <c r="B23" s="747" t="s">
        <v>381</v>
      </c>
      <c r="C23" s="748" t="s">
        <v>1275</v>
      </c>
      <c r="D23" s="748" t="s">
        <v>101</v>
      </c>
      <c r="E23" s="748" t="s">
        <v>1276</v>
      </c>
      <c r="F23" s="749" t="s">
        <v>1274</v>
      </c>
    </row>
    <row r="24" spans="1:8">
      <c r="A24" s="747" t="s">
        <v>1221</v>
      </c>
      <c r="B24" s="747" t="s">
        <v>381</v>
      </c>
      <c r="C24" s="751">
        <v>9000</v>
      </c>
      <c r="D24" s="748" t="s">
        <v>101</v>
      </c>
      <c r="E24" s="748" t="s">
        <v>1277</v>
      </c>
      <c r="F24" s="749" t="s">
        <v>1278</v>
      </c>
    </row>
    <row r="25" spans="1:8">
      <c r="A25" s="747" t="s">
        <v>1221</v>
      </c>
      <c r="B25" s="747" t="s">
        <v>381</v>
      </c>
      <c r="C25" s="748" t="s">
        <v>1279</v>
      </c>
      <c r="D25" s="748" t="s">
        <v>101</v>
      </c>
      <c r="E25" s="748" t="s">
        <v>1280</v>
      </c>
      <c r="F25" s="749" t="s">
        <v>1278</v>
      </c>
    </row>
    <row r="26" spans="1:8">
      <c r="A26" s="747" t="s">
        <v>1221</v>
      </c>
      <c r="B26" s="747" t="s">
        <v>381</v>
      </c>
      <c r="C26" s="751">
        <v>9000</v>
      </c>
      <c r="D26" s="748" t="s">
        <v>101</v>
      </c>
      <c r="E26" s="748" t="s">
        <v>1281</v>
      </c>
      <c r="F26" s="749" t="s">
        <v>1282</v>
      </c>
    </row>
    <row r="27" spans="1:8">
      <c r="A27" s="747" t="s">
        <v>1221</v>
      </c>
      <c r="B27" s="747" t="s">
        <v>381</v>
      </c>
      <c r="C27" s="748" t="s">
        <v>1279</v>
      </c>
      <c r="D27" s="748" t="s">
        <v>101</v>
      </c>
      <c r="E27" s="748" t="s">
        <v>1283</v>
      </c>
      <c r="F27" s="749" t="s">
        <v>1282</v>
      </c>
    </row>
    <row r="28" spans="1:8" s="273" customFormat="1" ht="22.5" customHeight="1">
      <c r="A28" s="715" t="s">
        <v>1013</v>
      </c>
      <c r="B28" s="715" t="s">
        <v>512</v>
      </c>
      <c r="C28" s="716" t="s">
        <v>746</v>
      </c>
      <c r="D28" s="716" t="s">
        <v>101</v>
      </c>
      <c r="E28" s="716" t="s">
        <v>1023</v>
      </c>
      <c r="F28" s="717" t="s">
        <v>515</v>
      </c>
      <c r="G28" s="156"/>
      <c r="H28" s="156"/>
    </row>
    <row r="29" spans="1:8" s="273" customFormat="1" ht="22.5" customHeight="1">
      <c r="A29" s="715" t="s">
        <v>982</v>
      </c>
      <c r="B29" s="715" t="s">
        <v>210</v>
      </c>
      <c r="C29" s="716" t="s">
        <v>101</v>
      </c>
      <c r="D29" s="716" t="s">
        <v>986</v>
      </c>
      <c r="E29" s="716" t="s">
        <v>987</v>
      </c>
      <c r="F29" s="717"/>
      <c r="G29" s="156"/>
      <c r="H29" s="156"/>
    </row>
    <row r="30" spans="1:8" s="273" customFormat="1">
      <c r="A30" s="676" t="s">
        <v>772</v>
      </c>
      <c r="B30" s="676" t="s">
        <v>315</v>
      </c>
      <c r="C30" s="677" t="s">
        <v>776</v>
      </c>
      <c r="D30" s="677" t="s">
        <v>101</v>
      </c>
      <c r="E30" s="677" t="s">
        <v>777</v>
      </c>
      <c r="F30" s="678" t="s">
        <v>778</v>
      </c>
      <c r="G30" s="156"/>
      <c r="H30" s="156"/>
    </row>
    <row r="31" spans="1:8">
      <c r="A31" s="676" t="s">
        <v>772</v>
      </c>
      <c r="B31" s="676" t="s">
        <v>315</v>
      </c>
      <c r="C31" s="677" t="s">
        <v>779</v>
      </c>
      <c r="D31" s="677" t="s">
        <v>101</v>
      </c>
      <c r="E31" s="677" t="s">
        <v>780</v>
      </c>
      <c r="F31" s="678" t="s">
        <v>781</v>
      </c>
    </row>
    <row r="32" spans="1:8">
      <c r="A32" s="676" t="s">
        <v>772</v>
      </c>
      <c r="B32" s="676" t="s">
        <v>315</v>
      </c>
      <c r="C32" s="677" t="s">
        <v>782</v>
      </c>
      <c r="D32" s="677" t="s">
        <v>101</v>
      </c>
      <c r="E32" s="677" t="s">
        <v>783</v>
      </c>
      <c r="F32" s="678" t="s">
        <v>784</v>
      </c>
    </row>
    <row r="33" spans="1:8">
      <c r="A33" s="676" t="s">
        <v>772</v>
      </c>
      <c r="B33" s="676" t="s">
        <v>315</v>
      </c>
      <c r="C33" s="677" t="s">
        <v>785</v>
      </c>
      <c r="D33" s="677" t="s">
        <v>101</v>
      </c>
      <c r="E33" s="677" t="s">
        <v>786</v>
      </c>
      <c r="F33" s="678" t="s">
        <v>787</v>
      </c>
    </row>
    <row r="34" spans="1:8">
      <c r="A34" s="676" t="s">
        <v>772</v>
      </c>
      <c r="B34" s="676" t="s">
        <v>315</v>
      </c>
      <c r="C34" s="677" t="s">
        <v>788</v>
      </c>
      <c r="D34" s="677" t="s">
        <v>101</v>
      </c>
      <c r="E34" s="677" t="s">
        <v>789</v>
      </c>
      <c r="F34" s="678" t="s">
        <v>790</v>
      </c>
    </row>
    <row r="35" spans="1:8">
      <c r="A35" s="676" t="s">
        <v>772</v>
      </c>
      <c r="B35" s="676" t="s">
        <v>315</v>
      </c>
      <c r="C35" s="677" t="s">
        <v>791</v>
      </c>
      <c r="D35" s="677" t="s">
        <v>101</v>
      </c>
      <c r="E35" s="677" t="s">
        <v>792</v>
      </c>
      <c r="F35" s="678" t="s">
        <v>793</v>
      </c>
    </row>
    <row r="36" spans="1:8">
      <c r="A36" s="676" t="s">
        <v>772</v>
      </c>
      <c r="B36" s="676" t="s">
        <v>315</v>
      </c>
      <c r="C36" s="677" t="s">
        <v>794</v>
      </c>
      <c r="D36" s="677" t="s">
        <v>101</v>
      </c>
      <c r="E36" s="677" t="s">
        <v>795</v>
      </c>
      <c r="F36" s="678" t="s">
        <v>796</v>
      </c>
    </row>
    <row r="37" spans="1:8">
      <c r="A37" s="676" t="s">
        <v>772</v>
      </c>
      <c r="B37" s="676" t="s">
        <v>315</v>
      </c>
      <c r="C37" s="677" t="s">
        <v>797</v>
      </c>
      <c r="D37" s="677" t="s">
        <v>101</v>
      </c>
      <c r="E37" s="677" t="s">
        <v>798</v>
      </c>
      <c r="F37" s="678" t="s">
        <v>799</v>
      </c>
    </row>
    <row r="38" spans="1:8">
      <c r="A38" s="676" t="s">
        <v>772</v>
      </c>
      <c r="B38" s="676" t="s">
        <v>315</v>
      </c>
      <c r="C38" s="677" t="s">
        <v>800</v>
      </c>
      <c r="D38" s="677" t="s">
        <v>101</v>
      </c>
      <c r="E38" s="677" t="s">
        <v>801</v>
      </c>
      <c r="F38" s="678" t="s">
        <v>802</v>
      </c>
    </row>
    <row r="39" spans="1:8">
      <c r="A39" s="676" t="s">
        <v>772</v>
      </c>
      <c r="B39" s="676" t="s">
        <v>315</v>
      </c>
      <c r="C39" s="677" t="s">
        <v>803</v>
      </c>
      <c r="D39" s="677" t="s">
        <v>101</v>
      </c>
      <c r="E39" s="677" t="s">
        <v>804</v>
      </c>
      <c r="F39" s="678" t="s">
        <v>805</v>
      </c>
    </row>
    <row r="40" spans="1:8" ht="22.5" customHeight="1">
      <c r="A40" s="676" t="s">
        <v>751</v>
      </c>
      <c r="B40" s="676" t="s">
        <v>275</v>
      </c>
      <c r="C40" s="677" t="s">
        <v>101</v>
      </c>
      <c r="D40" s="677" t="s">
        <v>758</v>
      </c>
      <c r="E40" s="677" t="s">
        <v>759</v>
      </c>
      <c r="F40" s="678" t="s">
        <v>760</v>
      </c>
    </row>
    <row r="41" spans="1:8" s="273" customFormat="1" ht="22.5" customHeight="1">
      <c r="A41" s="676" t="s">
        <v>745</v>
      </c>
      <c r="B41" s="676" t="s">
        <v>275</v>
      </c>
      <c r="C41" s="677" t="s">
        <v>101</v>
      </c>
      <c r="D41" s="677" t="s">
        <v>746</v>
      </c>
      <c r="E41" s="677" t="s">
        <v>747</v>
      </c>
      <c r="F41" s="678" t="s">
        <v>748</v>
      </c>
      <c r="G41" s="156"/>
      <c r="H41" s="156"/>
    </row>
    <row r="42" spans="1:8" ht="22.5" customHeight="1">
      <c r="A42" s="700">
        <v>44515</v>
      </c>
      <c r="B42" s="701" t="s">
        <v>733</v>
      </c>
      <c r="C42" s="704">
        <v>150000</v>
      </c>
      <c r="D42" s="702">
        <v>0</v>
      </c>
      <c r="E42" s="702" t="s">
        <v>734</v>
      </c>
      <c r="F42" s="703" t="s">
        <v>735</v>
      </c>
    </row>
    <row r="43" spans="1:8" s="273" customFormat="1" ht="22.5" customHeight="1">
      <c r="A43" s="676" t="s">
        <v>682</v>
      </c>
      <c r="B43" s="676" t="s">
        <v>315</v>
      </c>
      <c r="C43" s="677" t="s">
        <v>692</v>
      </c>
      <c r="D43" s="677" t="s">
        <v>101</v>
      </c>
      <c r="E43" s="677" t="s">
        <v>693</v>
      </c>
      <c r="F43" s="678" t="s">
        <v>694</v>
      </c>
      <c r="G43" s="156"/>
      <c r="H43" s="156"/>
    </row>
    <row r="44" spans="1:8" s="273" customFormat="1" ht="22.5" customHeight="1">
      <c r="A44" s="676" t="s">
        <v>464</v>
      </c>
      <c r="B44" s="676" t="s">
        <v>381</v>
      </c>
      <c r="C44" s="691">
        <v>225000</v>
      </c>
      <c r="D44" s="677" t="s">
        <v>101</v>
      </c>
      <c r="E44" s="677" t="s">
        <v>504</v>
      </c>
      <c r="F44" s="678" t="s">
        <v>505</v>
      </c>
      <c r="G44" s="156"/>
      <c r="H44" s="156"/>
    </row>
    <row r="45" spans="1:8" s="273" customFormat="1">
      <c r="A45" s="676" t="s">
        <v>464</v>
      </c>
      <c r="B45" s="676" t="s">
        <v>381</v>
      </c>
      <c r="C45" s="677" t="s">
        <v>506</v>
      </c>
      <c r="D45" s="677" t="s">
        <v>101</v>
      </c>
      <c r="E45" s="677" t="s">
        <v>507</v>
      </c>
      <c r="F45" s="678" t="s">
        <v>505</v>
      </c>
      <c r="G45" s="156"/>
      <c r="H45" s="156"/>
    </row>
    <row r="46" spans="1:8">
      <c r="A46" s="676" t="s">
        <v>464</v>
      </c>
      <c r="B46" s="676" t="s">
        <v>381</v>
      </c>
      <c r="C46" s="691">
        <v>119671</v>
      </c>
      <c r="D46" s="677" t="s">
        <v>101</v>
      </c>
      <c r="E46" s="677" t="s">
        <v>508</v>
      </c>
      <c r="F46" s="678" t="s">
        <v>509</v>
      </c>
    </row>
    <row r="47" spans="1:8">
      <c r="A47" s="676" t="s">
        <v>464</v>
      </c>
      <c r="B47" s="676" t="s">
        <v>381</v>
      </c>
      <c r="C47" s="677" t="s">
        <v>510</v>
      </c>
      <c r="D47" s="677" t="s">
        <v>101</v>
      </c>
      <c r="E47" s="677" t="s">
        <v>511</v>
      </c>
      <c r="F47" s="678" t="s">
        <v>509</v>
      </c>
    </row>
    <row r="48" spans="1:8">
      <c r="A48" s="676" t="s">
        <v>464</v>
      </c>
      <c r="B48" s="676" t="s">
        <v>512</v>
      </c>
      <c r="C48" s="677" t="s">
        <v>513</v>
      </c>
      <c r="D48" s="677" t="s">
        <v>101</v>
      </c>
      <c r="E48" s="677" t="s">
        <v>514</v>
      </c>
      <c r="F48" s="678" t="s">
        <v>515</v>
      </c>
    </row>
    <row r="49" spans="1:8">
      <c r="A49" s="676" t="s">
        <v>464</v>
      </c>
      <c r="B49" s="676" t="s">
        <v>512</v>
      </c>
      <c r="C49" s="677" t="s">
        <v>516</v>
      </c>
      <c r="D49" s="677" t="s">
        <v>101</v>
      </c>
      <c r="E49" s="677" t="s">
        <v>517</v>
      </c>
      <c r="F49" s="678" t="s">
        <v>515</v>
      </c>
    </row>
    <row r="50" spans="1:8">
      <c r="A50" s="676" t="s">
        <v>464</v>
      </c>
      <c r="B50" s="676" t="s">
        <v>512</v>
      </c>
      <c r="C50" s="677" t="s">
        <v>518</v>
      </c>
      <c r="D50" s="677" t="s">
        <v>101</v>
      </c>
      <c r="E50" s="677" t="s">
        <v>519</v>
      </c>
      <c r="F50" s="678" t="s">
        <v>515</v>
      </c>
    </row>
    <row r="51" spans="1:8">
      <c r="A51" s="676" t="s">
        <v>464</v>
      </c>
      <c r="B51" s="676" t="s">
        <v>512</v>
      </c>
      <c r="C51" s="677" t="s">
        <v>520</v>
      </c>
      <c r="D51" s="677" t="s">
        <v>101</v>
      </c>
      <c r="E51" s="677" t="s">
        <v>521</v>
      </c>
      <c r="F51" s="678" t="s">
        <v>515</v>
      </c>
    </row>
    <row r="52" spans="1:8">
      <c r="A52" s="676" t="s">
        <v>464</v>
      </c>
      <c r="B52" s="676" t="s">
        <v>512</v>
      </c>
      <c r="C52" s="677" t="s">
        <v>522</v>
      </c>
      <c r="D52" s="677" t="s">
        <v>101</v>
      </c>
      <c r="E52" s="677" t="s">
        <v>523</v>
      </c>
      <c r="F52" s="678" t="s">
        <v>515</v>
      </c>
    </row>
    <row r="53" spans="1:8">
      <c r="A53" s="676" t="s">
        <v>464</v>
      </c>
      <c r="B53" s="676" t="s">
        <v>315</v>
      </c>
      <c r="C53" s="677" t="s">
        <v>524</v>
      </c>
      <c r="D53" s="677" t="s">
        <v>101</v>
      </c>
      <c r="E53" s="677" t="s">
        <v>525</v>
      </c>
      <c r="F53" s="678" t="s">
        <v>526</v>
      </c>
    </row>
    <row r="54" spans="1:8">
      <c r="A54" s="676" t="s">
        <v>464</v>
      </c>
      <c r="B54" s="676" t="s">
        <v>315</v>
      </c>
      <c r="C54" s="677" t="s">
        <v>527</v>
      </c>
      <c r="D54" s="677" t="s">
        <v>101</v>
      </c>
      <c r="E54" s="677" t="s">
        <v>528</v>
      </c>
      <c r="F54" s="678" t="s">
        <v>529</v>
      </c>
    </row>
    <row r="55" spans="1:8">
      <c r="A55" s="676" t="s">
        <v>464</v>
      </c>
      <c r="B55" s="676" t="s">
        <v>315</v>
      </c>
      <c r="C55" s="677" t="s">
        <v>530</v>
      </c>
      <c r="D55" s="677" t="s">
        <v>101</v>
      </c>
      <c r="E55" s="677" t="s">
        <v>531</v>
      </c>
      <c r="F55" s="678" t="s">
        <v>532</v>
      </c>
    </row>
    <row r="56" spans="1:8">
      <c r="A56" s="676" t="s">
        <v>464</v>
      </c>
      <c r="B56" s="676" t="s">
        <v>315</v>
      </c>
      <c r="C56" s="677" t="s">
        <v>533</v>
      </c>
      <c r="D56" s="677" t="s">
        <v>101</v>
      </c>
      <c r="E56" s="677" t="s">
        <v>534</v>
      </c>
      <c r="F56" s="678" t="s">
        <v>535</v>
      </c>
    </row>
    <row r="57" spans="1:8" s="273" customFormat="1" ht="22.5" customHeight="1">
      <c r="A57" s="676" t="s">
        <v>435</v>
      </c>
      <c r="B57" s="676" t="s">
        <v>381</v>
      </c>
      <c r="C57" s="677" t="s">
        <v>439</v>
      </c>
      <c r="D57" s="677" t="s">
        <v>101</v>
      </c>
      <c r="E57" s="677" t="s">
        <v>440</v>
      </c>
      <c r="F57" s="678" t="s">
        <v>441</v>
      </c>
      <c r="G57" s="156"/>
      <c r="H57" s="156"/>
    </row>
    <row r="58" spans="1:8" s="273" customFormat="1">
      <c r="A58" s="676" t="s">
        <v>435</v>
      </c>
      <c r="B58" s="676" t="s">
        <v>381</v>
      </c>
      <c r="C58" s="677" t="s">
        <v>442</v>
      </c>
      <c r="D58" s="677" t="s">
        <v>101</v>
      </c>
      <c r="E58" s="677" t="s">
        <v>443</v>
      </c>
      <c r="F58" s="678" t="s">
        <v>441</v>
      </c>
      <c r="G58" s="156"/>
      <c r="H58" s="156"/>
    </row>
    <row r="59" spans="1:8">
      <c r="A59" s="676" t="s">
        <v>435</v>
      </c>
      <c r="B59" s="676" t="s">
        <v>315</v>
      </c>
      <c r="C59" s="677" t="s">
        <v>101</v>
      </c>
      <c r="D59" s="677" t="s">
        <v>444</v>
      </c>
      <c r="E59" s="677" t="s">
        <v>445</v>
      </c>
      <c r="F59" s="678" t="s">
        <v>446</v>
      </c>
    </row>
    <row r="60" spans="1:8" s="273" customFormat="1" ht="22.5" customHeight="1">
      <c r="A60" s="676" t="s">
        <v>380</v>
      </c>
      <c r="B60" s="676" t="s">
        <v>381</v>
      </c>
      <c r="C60" s="677" t="s">
        <v>382</v>
      </c>
      <c r="D60" s="677" t="s">
        <v>101</v>
      </c>
      <c r="E60" s="677" t="s">
        <v>383</v>
      </c>
      <c r="F60" s="678" t="s">
        <v>384</v>
      </c>
      <c r="G60" s="156"/>
      <c r="H60" s="156"/>
    </row>
    <row r="61" spans="1:8" s="273" customFormat="1">
      <c r="A61" s="676" t="s">
        <v>380</v>
      </c>
      <c r="B61" s="676" t="s">
        <v>381</v>
      </c>
      <c r="C61" s="677" t="s">
        <v>385</v>
      </c>
      <c r="D61" s="677" t="s">
        <v>101</v>
      </c>
      <c r="E61" s="677" t="s">
        <v>386</v>
      </c>
      <c r="F61" s="678" t="s">
        <v>384</v>
      </c>
      <c r="G61" s="156"/>
      <c r="H61" s="156"/>
    </row>
    <row r="62" spans="1:8" s="273" customFormat="1" ht="22.5" customHeight="1">
      <c r="A62" s="676" t="s">
        <v>360</v>
      </c>
      <c r="B62" s="676" t="s">
        <v>315</v>
      </c>
      <c r="C62" s="677" t="s">
        <v>101</v>
      </c>
      <c r="D62" s="677" t="s">
        <v>361</v>
      </c>
      <c r="E62" s="677" t="s">
        <v>362</v>
      </c>
      <c r="F62" s="678" t="s">
        <v>363</v>
      </c>
      <c r="G62" s="156"/>
    </row>
    <row r="63" spans="1:8" s="273" customFormat="1" ht="22.5" customHeight="1">
      <c r="A63" s="676" t="s">
        <v>259</v>
      </c>
      <c r="B63" s="676" t="s">
        <v>315</v>
      </c>
      <c r="C63" s="677" t="s">
        <v>316</v>
      </c>
      <c r="D63" s="677" t="s">
        <v>101</v>
      </c>
      <c r="E63" s="677" t="s">
        <v>317</v>
      </c>
      <c r="F63" s="678" t="s">
        <v>318</v>
      </c>
      <c r="G63" s="156"/>
    </row>
    <row r="64" spans="1:8" s="273" customFormat="1" ht="22.5" customHeight="1">
      <c r="A64" s="673" t="s">
        <v>274</v>
      </c>
      <c r="B64" s="673" t="s">
        <v>275</v>
      </c>
      <c r="C64" s="674" t="s">
        <v>101</v>
      </c>
      <c r="D64" s="674" t="s">
        <v>276</v>
      </c>
      <c r="E64" s="674" t="s">
        <v>277</v>
      </c>
      <c r="F64" s="675" t="s">
        <v>278</v>
      </c>
      <c r="G64" s="156"/>
    </row>
    <row r="65" spans="1:7" s="273" customFormat="1">
      <c r="A65" s="673" t="s">
        <v>274</v>
      </c>
      <c r="B65" s="673" t="s">
        <v>275</v>
      </c>
      <c r="C65" s="674" t="s">
        <v>101</v>
      </c>
      <c r="D65" s="674" t="s">
        <v>279</v>
      </c>
      <c r="E65" s="674" t="s">
        <v>280</v>
      </c>
      <c r="F65" s="675" t="s">
        <v>281</v>
      </c>
      <c r="G65" s="156"/>
    </row>
    <row r="66" spans="1:7">
      <c r="A66" s="673" t="s">
        <v>274</v>
      </c>
      <c r="B66" s="673" t="s">
        <v>275</v>
      </c>
      <c r="C66" s="674" t="s">
        <v>101</v>
      </c>
      <c r="D66" s="674" t="s">
        <v>282</v>
      </c>
      <c r="E66" s="674" t="s">
        <v>283</v>
      </c>
      <c r="F66" s="675" t="s">
        <v>284</v>
      </c>
    </row>
    <row r="71" spans="1:7">
      <c r="C71" s="692">
        <f>+C44+C46</f>
        <v>344671</v>
      </c>
    </row>
  </sheetData>
  <phoneticPr fontId="57"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C18" sqref="C18"/>
    </sheetView>
  </sheetViews>
  <sheetFormatPr defaultColWidth="9.140625" defaultRowHeight="15"/>
  <cols>
    <col min="1" max="2" width="17.5703125" style="156" customWidth="1"/>
    <col min="3" max="5" width="26.42578125" style="156" customWidth="1"/>
    <col min="6" max="6" width="35.140625" style="156" customWidth="1"/>
    <col min="7" max="16384" width="9.140625" style="156"/>
  </cols>
  <sheetData>
    <row r="1" spans="1:8" ht="15.75" customHeight="1">
      <c r="A1" s="629" t="s">
        <v>63</v>
      </c>
      <c r="B1" s="629" t="s">
        <v>64</v>
      </c>
      <c r="C1" s="629" t="s">
        <v>65</v>
      </c>
      <c r="D1" s="629" t="s">
        <v>66</v>
      </c>
      <c r="E1" s="629" t="s">
        <v>67</v>
      </c>
      <c r="F1" s="629" t="s">
        <v>68</v>
      </c>
    </row>
    <row r="2" spans="1:8" s="273" customFormat="1">
      <c r="A2" s="676" t="s">
        <v>772</v>
      </c>
      <c r="B2" s="676" t="s">
        <v>733</v>
      </c>
      <c r="C2" s="677" t="s">
        <v>806</v>
      </c>
      <c r="D2" s="677" t="s">
        <v>69</v>
      </c>
      <c r="E2" s="677" t="s">
        <v>807</v>
      </c>
      <c r="F2" s="678" t="s">
        <v>808</v>
      </c>
      <c r="G2" s="156"/>
      <c r="H2" s="156"/>
    </row>
    <row r="3" spans="1:8" s="273" customFormat="1">
      <c r="A3" s="676" t="s">
        <v>772</v>
      </c>
      <c r="B3" s="676" t="s">
        <v>381</v>
      </c>
      <c r="C3" s="677" t="s">
        <v>809</v>
      </c>
      <c r="D3" s="677" t="s">
        <v>69</v>
      </c>
      <c r="E3" s="677" t="s">
        <v>810</v>
      </c>
      <c r="F3" s="678" t="s">
        <v>811</v>
      </c>
      <c r="G3" s="156"/>
      <c r="H3" s="156"/>
    </row>
    <row r="4" spans="1:8" s="273" customFormat="1">
      <c r="A4" s="676" t="s">
        <v>772</v>
      </c>
      <c r="B4" s="676" t="s">
        <v>381</v>
      </c>
      <c r="C4" s="707">
        <v>2021138.06</v>
      </c>
      <c r="D4" s="677" t="s">
        <v>69</v>
      </c>
      <c r="E4" s="677" t="s">
        <v>812</v>
      </c>
      <c r="F4" s="678" t="s">
        <v>811</v>
      </c>
      <c r="G4" s="156"/>
      <c r="H4" s="156"/>
    </row>
    <row r="5" spans="1:8" s="273" customFormat="1">
      <c r="A5" s="676" t="s">
        <v>772</v>
      </c>
      <c r="B5" s="676" t="s">
        <v>275</v>
      </c>
      <c r="C5" s="707">
        <v>4747</v>
      </c>
      <c r="D5" s="677" t="s">
        <v>69</v>
      </c>
      <c r="E5" s="677" t="s">
        <v>813</v>
      </c>
      <c r="F5" s="678" t="s">
        <v>814</v>
      </c>
      <c r="G5" s="156"/>
      <c r="H5" s="156"/>
    </row>
    <row r="6" spans="1:8">
      <c r="A6" s="676" t="s">
        <v>464</v>
      </c>
      <c r="B6" s="676" t="s">
        <v>536</v>
      </c>
      <c r="C6" s="677" t="s">
        <v>69</v>
      </c>
      <c r="D6" s="677" t="s">
        <v>503</v>
      </c>
      <c r="E6" s="677" t="s">
        <v>537</v>
      </c>
      <c r="F6" s="678" t="s">
        <v>406</v>
      </c>
    </row>
    <row r="7" spans="1:8" s="273" customFormat="1">
      <c r="A7" s="676" t="s">
        <v>464</v>
      </c>
      <c r="B7" s="676" t="s">
        <v>512</v>
      </c>
      <c r="C7" s="677" t="s">
        <v>538</v>
      </c>
      <c r="D7" s="677" t="s">
        <v>69</v>
      </c>
      <c r="E7" s="677" t="s">
        <v>539</v>
      </c>
      <c r="F7" s="678" t="s">
        <v>540</v>
      </c>
      <c r="G7" s="156"/>
      <c r="H7" s="156"/>
    </row>
    <row r="8" spans="1:8">
      <c r="A8" s="676" t="s">
        <v>435</v>
      </c>
      <c r="B8" s="676" t="s">
        <v>315</v>
      </c>
      <c r="C8" s="677" t="s">
        <v>436</v>
      </c>
      <c r="D8" s="677" t="s">
        <v>69</v>
      </c>
      <c r="E8" s="677" t="s">
        <v>437</v>
      </c>
      <c r="F8" s="678" t="s">
        <v>438</v>
      </c>
    </row>
    <row r="9" spans="1:8">
      <c r="A9" s="676" t="s">
        <v>285</v>
      </c>
      <c r="B9" s="676" t="s">
        <v>275</v>
      </c>
      <c r="C9" s="677" t="s">
        <v>286</v>
      </c>
      <c r="D9" s="677" t="s">
        <v>69</v>
      </c>
      <c r="E9" s="677" t="s">
        <v>287</v>
      </c>
      <c r="F9" s="678" t="s">
        <v>288</v>
      </c>
    </row>
    <row r="10" spans="1:8" s="273" customFormat="1">
      <c r="A10" s="676" t="s">
        <v>285</v>
      </c>
      <c r="B10" s="676" t="s">
        <v>275</v>
      </c>
      <c r="C10" s="677" t="s">
        <v>289</v>
      </c>
      <c r="D10" s="677" t="s">
        <v>69</v>
      </c>
      <c r="E10" s="677" t="s">
        <v>290</v>
      </c>
      <c r="F10" s="678" t="s">
        <v>291</v>
      </c>
      <c r="G10" s="156"/>
      <c r="H10" s="156"/>
    </row>
  </sheetData>
  <phoneticPr fontId="57" type="noConversion"/>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3" sqref="A3:XFD3"/>
    </sheetView>
  </sheetViews>
  <sheetFormatPr defaultColWidth="9.140625" defaultRowHeight="15"/>
  <cols>
    <col min="1" max="2" width="17.5703125" style="156" customWidth="1"/>
    <col min="3" max="5" width="26.42578125" style="156" customWidth="1"/>
    <col min="6" max="6" width="35.140625" style="156" customWidth="1"/>
    <col min="7" max="16384" width="9.140625" style="156"/>
  </cols>
  <sheetData>
    <row r="1" spans="1:6">
      <c r="A1" s="629" t="s">
        <v>63</v>
      </c>
      <c r="B1" s="629" t="s">
        <v>64</v>
      </c>
      <c r="C1" s="629" t="s">
        <v>65</v>
      </c>
      <c r="D1" s="629" t="s">
        <v>66</v>
      </c>
      <c r="E1" s="629" t="s">
        <v>67</v>
      </c>
      <c r="F1" s="629" t="s">
        <v>68</v>
      </c>
    </row>
    <row r="2" spans="1:6">
      <c r="A2" s="630" t="s">
        <v>216</v>
      </c>
      <c r="B2" s="630" t="s">
        <v>210</v>
      </c>
      <c r="C2" s="631" t="s">
        <v>69</v>
      </c>
      <c r="D2" s="631" t="s">
        <v>69</v>
      </c>
      <c r="E2" s="631" t="s">
        <v>181</v>
      </c>
      <c r="F2" s="632"/>
    </row>
  </sheetData>
  <phoneticPr fontId="57"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A4" workbookViewId="0">
      <selection activeCell="C24" sqref="C24"/>
    </sheetView>
  </sheetViews>
  <sheetFormatPr defaultColWidth="9.140625" defaultRowHeight="15"/>
  <cols>
    <col min="1" max="1" width="28.5703125" style="156" customWidth="1"/>
    <col min="2" max="2" width="9.140625" style="156"/>
    <col min="3" max="3" width="15" style="156" customWidth="1"/>
    <col min="4" max="4" width="15.5703125" style="156" customWidth="1"/>
    <col min="5" max="5" width="20.28515625" style="156" customWidth="1"/>
    <col min="6" max="6" width="27.140625" style="156" customWidth="1"/>
    <col min="7" max="7" width="21.140625" style="156" customWidth="1"/>
    <col min="8" max="16384" width="9.140625" style="156"/>
  </cols>
  <sheetData>
    <row r="1" spans="1:7">
      <c r="A1" s="902"/>
      <c r="B1" s="903"/>
      <c r="C1" s="904"/>
    </row>
    <row r="2" spans="1:7">
      <c r="A2" s="902" t="s">
        <v>175</v>
      </c>
      <c r="B2" s="903"/>
      <c r="C2" s="904"/>
    </row>
    <row r="3" spans="1:7">
      <c r="A3" s="726" t="s">
        <v>156</v>
      </c>
      <c r="B3" s="726" t="s">
        <v>94</v>
      </c>
      <c r="C3" s="726" t="s">
        <v>157</v>
      </c>
    </row>
    <row r="4" spans="1:7">
      <c r="A4" s="727" t="s">
        <v>161</v>
      </c>
      <c r="B4" s="728" t="s">
        <v>87</v>
      </c>
      <c r="C4" s="729">
        <v>0</v>
      </c>
    </row>
    <row r="5" spans="1:7">
      <c r="A5" s="727" t="s">
        <v>160</v>
      </c>
      <c r="B5" s="728" t="s">
        <v>87</v>
      </c>
      <c r="C5" s="729">
        <v>0</v>
      </c>
    </row>
    <row r="6" spans="1:7">
      <c r="A6" s="727" t="s">
        <v>158</v>
      </c>
      <c r="B6" s="728" t="s">
        <v>87</v>
      </c>
      <c r="C6" s="729">
        <v>56.49</v>
      </c>
    </row>
    <row r="7" spans="1:7">
      <c r="A7" s="727" t="s">
        <v>159</v>
      </c>
      <c r="B7" s="728" t="s">
        <v>78</v>
      </c>
      <c r="C7" s="730">
        <v>154171419</v>
      </c>
    </row>
    <row r="8" spans="1:7">
      <c r="A8" s="634"/>
      <c r="B8" s="634"/>
      <c r="C8" s="634"/>
    </row>
    <row r="12" spans="1:7" ht="70.5" customHeight="1">
      <c r="A12" s="902" t="s">
        <v>211</v>
      </c>
      <c r="B12" s="903"/>
      <c r="C12" s="903"/>
      <c r="D12" s="903"/>
      <c r="E12" s="903"/>
      <c r="F12" s="904"/>
      <c r="G12" s="628"/>
    </row>
    <row r="13" spans="1:7">
      <c r="A13" s="731" t="s">
        <v>102</v>
      </c>
      <c r="B13" s="731" t="s">
        <v>167</v>
      </c>
      <c r="C13" s="731" t="s">
        <v>168</v>
      </c>
      <c r="D13" s="731" t="s">
        <v>169</v>
      </c>
      <c r="E13" s="731" t="s">
        <v>157</v>
      </c>
      <c r="F13" s="731" t="s">
        <v>167</v>
      </c>
    </row>
    <row r="14" spans="1:7">
      <c r="A14" s="732" t="s">
        <v>212</v>
      </c>
      <c r="B14" s="732" t="s">
        <v>182</v>
      </c>
      <c r="C14" s="732" t="s">
        <v>118</v>
      </c>
      <c r="D14" s="733">
        <v>90.91</v>
      </c>
      <c r="E14" s="733">
        <v>56.49</v>
      </c>
      <c r="F14" s="732" t="s">
        <v>183</v>
      </c>
      <c r="G14" s="628"/>
    </row>
    <row r="15" spans="1:7">
      <c r="A15" s="732" t="s">
        <v>212</v>
      </c>
      <c r="B15" s="732" t="s">
        <v>182</v>
      </c>
      <c r="C15" s="732" t="s">
        <v>118</v>
      </c>
      <c r="D15" s="733">
        <v>9.09</v>
      </c>
      <c r="E15" s="733">
        <v>147.4</v>
      </c>
      <c r="F15" s="732" t="s">
        <v>184</v>
      </c>
    </row>
    <row r="16" spans="1:7" ht="63" customHeight="1">
      <c r="A16" s="902" t="s">
        <v>1020</v>
      </c>
      <c r="B16" s="903"/>
      <c r="C16" s="903"/>
      <c r="D16" s="903"/>
      <c r="E16" s="903"/>
      <c r="F16" s="904"/>
    </row>
    <row r="17" spans="1:6">
      <c r="A17" s="726" t="s">
        <v>102</v>
      </c>
      <c r="B17" s="726" t="s">
        <v>167</v>
      </c>
      <c r="C17" s="726" t="s">
        <v>168</v>
      </c>
      <c r="D17" s="726" t="s">
        <v>169</v>
      </c>
      <c r="E17" s="726" t="s">
        <v>157</v>
      </c>
      <c r="F17" s="726" t="s">
        <v>167</v>
      </c>
    </row>
    <row r="18" spans="1:6">
      <c r="A18" s="728" t="s">
        <v>1021</v>
      </c>
      <c r="B18" s="728" t="s">
        <v>213</v>
      </c>
      <c r="C18" s="728" t="s">
        <v>118</v>
      </c>
      <c r="D18" s="730">
        <v>2060909</v>
      </c>
      <c r="E18" s="730">
        <v>154171419</v>
      </c>
      <c r="F18" s="728" t="s">
        <v>183</v>
      </c>
    </row>
    <row r="19" spans="1:6">
      <c r="A19" s="728" t="s">
        <v>1021</v>
      </c>
      <c r="B19" s="728" t="s">
        <v>213</v>
      </c>
      <c r="C19" s="728" t="s">
        <v>118</v>
      </c>
      <c r="D19" s="730">
        <v>206091</v>
      </c>
      <c r="E19" s="730">
        <v>156232328</v>
      </c>
      <c r="F19" s="728" t="s">
        <v>184</v>
      </c>
    </row>
    <row r="20" spans="1:6">
      <c r="A20" s="728" t="s">
        <v>313</v>
      </c>
      <c r="B20" s="728" t="s">
        <v>178</v>
      </c>
      <c r="C20" s="730">
        <v>13397</v>
      </c>
      <c r="D20" s="728" t="s">
        <v>118</v>
      </c>
      <c r="E20" s="730">
        <v>156438419</v>
      </c>
      <c r="F20" s="728" t="s">
        <v>314</v>
      </c>
    </row>
    <row r="21" spans="1:6" ht="72.75" customHeight="1">
      <c r="A21" s="902" t="s">
        <v>1022</v>
      </c>
      <c r="B21" s="903"/>
      <c r="C21" s="903"/>
      <c r="D21" s="903"/>
      <c r="E21" s="903"/>
      <c r="F21" s="904"/>
    </row>
    <row r="22" spans="1:6">
      <c r="A22" s="726" t="s">
        <v>102</v>
      </c>
      <c r="B22" s="726" t="s">
        <v>167</v>
      </c>
      <c r="C22" s="726" t="s">
        <v>168</v>
      </c>
      <c r="D22" s="726" t="s">
        <v>169</v>
      </c>
      <c r="E22" s="726" t="s">
        <v>157</v>
      </c>
      <c r="F22" s="726" t="s">
        <v>167</v>
      </c>
    </row>
    <row r="23" spans="1:6">
      <c r="A23" s="728" t="s">
        <v>1021</v>
      </c>
      <c r="B23" s="728" t="s">
        <v>182</v>
      </c>
      <c r="C23" s="728" t="s">
        <v>118</v>
      </c>
      <c r="D23" s="729">
        <v>2021138.06</v>
      </c>
      <c r="E23" s="729">
        <v>0</v>
      </c>
      <c r="F23" s="728" t="s">
        <v>185</v>
      </c>
    </row>
    <row r="24" spans="1:6">
      <c r="A24" s="728" t="s">
        <v>1021</v>
      </c>
      <c r="B24" s="728" t="s">
        <v>186</v>
      </c>
      <c r="C24" s="729">
        <v>2021138.06</v>
      </c>
      <c r="D24" s="728" t="s">
        <v>118</v>
      </c>
      <c r="E24" s="729">
        <v>2021138.06</v>
      </c>
      <c r="F24" s="728" t="s">
        <v>72</v>
      </c>
    </row>
    <row r="26" spans="1:6">
      <c r="A26" s="899"/>
      <c r="B26" s="900"/>
      <c r="C26" s="901"/>
    </row>
    <row r="27" spans="1:6">
      <c r="A27" s="899" t="s">
        <v>175</v>
      </c>
      <c r="B27" s="900"/>
      <c r="C27" s="901"/>
    </row>
    <row r="28" spans="1:6">
      <c r="A28" s="665" t="s">
        <v>156</v>
      </c>
      <c r="B28" s="665" t="s">
        <v>94</v>
      </c>
      <c r="C28" s="665" t="s">
        <v>157</v>
      </c>
    </row>
    <row r="29" spans="1:6">
      <c r="A29" s="666" t="s">
        <v>161</v>
      </c>
      <c r="B29" s="667" t="s">
        <v>87</v>
      </c>
      <c r="C29" s="668">
        <v>0</v>
      </c>
    </row>
    <row r="30" spans="1:6">
      <c r="A30" s="666" t="s">
        <v>160</v>
      </c>
      <c r="B30" s="667" t="s">
        <v>87</v>
      </c>
      <c r="C30" s="668">
        <v>0</v>
      </c>
    </row>
    <row r="31" spans="1:6">
      <c r="A31" s="666" t="s">
        <v>158</v>
      </c>
      <c r="B31" s="667" t="s">
        <v>87</v>
      </c>
      <c r="C31" s="668">
        <v>56.49</v>
      </c>
    </row>
    <row r="32" spans="1:6">
      <c r="A32" s="666" t="s">
        <v>159</v>
      </c>
      <c r="B32" s="667" t="s">
        <v>78</v>
      </c>
      <c r="C32" s="669">
        <v>156438419</v>
      </c>
    </row>
    <row r="33" spans="1:7">
      <c r="A33" s="634"/>
      <c r="B33" s="634"/>
      <c r="C33" s="634"/>
    </row>
    <row r="37" spans="1:7" ht="70.5" customHeight="1">
      <c r="A37" s="899" t="s">
        <v>211</v>
      </c>
      <c r="B37" s="900"/>
      <c r="C37" s="900"/>
      <c r="D37" s="900"/>
      <c r="E37" s="900"/>
      <c r="F37" s="901"/>
      <c r="G37" s="628"/>
    </row>
    <row r="38" spans="1:7">
      <c r="A38" s="670" t="s">
        <v>102</v>
      </c>
      <c r="B38" s="670" t="s">
        <v>167</v>
      </c>
      <c r="C38" s="670" t="s">
        <v>168</v>
      </c>
      <c r="D38" s="670" t="s">
        <v>169</v>
      </c>
      <c r="E38" s="670" t="s">
        <v>157</v>
      </c>
      <c r="F38" s="670" t="s">
        <v>167</v>
      </c>
    </row>
    <row r="39" spans="1:7">
      <c r="A39" s="671" t="s">
        <v>212</v>
      </c>
      <c r="B39" s="671" t="s">
        <v>182</v>
      </c>
      <c r="C39" s="671" t="s">
        <v>118</v>
      </c>
      <c r="D39" s="672">
        <v>90.91</v>
      </c>
      <c r="E39" s="672">
        <v>56.49</v>
      </c>
      <c r="F39" s="671" t="s">
        <v>183</v>
      </c>
      <c r="G39" s="628"/>
    </row>
    <row r="40" spans="1:7">
      <c r="A40" s="671" t="s">
        <v>212</v>
      </c>
      <c r="B40" s="671" t="s">
        <v>182</v>
      </c>
      <c r="C40" s="671" t="s">
        <v>118</v>
      </c>
      <c r="D40" s="672">
        <v>9.09</v>
      </c>
      <c r="E40" s="672">
        <v>147.4</v>
      </c>
      <c r="F40" s="671" t="s">
        <v>184</v>
      </c>
    </row>
    <row r="41" spans="1:7" ht="63" customHeight="1">
      <c r="A41" s="899" t="s">
        <v>312</v>
      </c>
      <c r="B41" s="900"/>
      <c r="C41" s="900"/>
      <c r="D41" s="900"/>
      <c r="E41" s="900"/>
      <c r="F41" s="901"/>
    </row>
    <row r="42" spans="1:7">
      <c r="A42" s="665" t="s">
        <v>102</v>
      </c>
      <c r="B42" s="665" t="s">
        <v>167</v>
      </c>
      <c r="C42" s="665" t="s">
        <v>168</v>
      </c>
      <c r="D42" s="665" t="s">
        <v>169</v>
      </c>
      <c r="E42" s="665" t="s">
        <v>157</v>
      </c>
      <c r="F42" s="665" t="s">
        <v>167</v>
      </c>
    </row>
    <row r="43" spans="1:7">
      <c r="A43" s="667" t="s">
        <v>313</v>
      </c>
      <c r="B43" s="667" t="s">
        <v>178</v>
      </c>
      <c r="C43" s="669">
        <v>13397</v>
      </c>
      <c r="D43" s="667" t="s">
        <v>118</v>
      </c>
      <c r="E43" s="669">
        <v>156438419</v>
      </c>
      <c r="F43" s="667" t="s">
        <v>314</v>
      </c>
    </row>
    <row r="44" spans="1:7" ht="72.75" customHeight="1">
      <c r="A44" s="899" t="s">
        <v>273</v>
      </c>
      <c r="B44" s="900"/>
      <c r="C44" s="900"/>
      <c r="D44" s="900"/>
      <c r="E44" s="900"/>
      <c r="F44" s="901"/>
    </row>
    <row r="45" spans="1:7">
      <c r="A45" s="665" t="s">
        <v>102</v>
      </c>
      <c r="B45" s="665" t="s">
        <v>167</v>
      </c>
      <c r="C45" s="665" t="s">
        <v>168</v>
      </c>
      <c r="D45" s="665" t="s">
        <v>169</v>
      </c>
      <c r="E45" s="665" t="s">
        <v>157</v>
      </c>
      <c r="F45" s="665" t="s">
        <v>167</v>
      </c>
    </row>
    <row r="46" spans="1:7">
      <c r="A46" s="667" t="s">
        <v>272</v>
      </c>
      <c r="B46" s="667" t="s">
        <v>182</v>
      </c>
      <c r="C46" s="667" t="s">
        <v>118</v>
      </c>
      <c r="D46" s="668">
        <v>1098072.05</v>
      </c>
      <c r="E46" s="668">
        <v>0</v>
      </c>
      <c r="F46" s="667" t="s">
        <v>185</v>
      </c>
    </row>
    <row r="47" spans="1:7">
      <c r="A47" s="667" t="s">
        <v>272</v>
      </c>
      <c r="B47" s="667" t="s">
        <v>186</v>
      </c>
      <c r="C47" s="668">
        <v>1098072.05</v>
      </c>
      <c r="D47" s="667" t="s">
        <v>118</v>
      </c>
      <c r="E47" s="668">
        <v>1098072.05</v>
      </c>
      <c r="F47" s="667" t="s">
        <v>72</v>
      </c>
    </row>
    <row r="53" spans="1:7">
      <c r="A53" s="899"/>
      <c r="B53" s="900"/>
      <c r="C53" s="901"/>
    </row>
    <row r="54" spans="1:7">
      <c r="A54" s="899" t="s">
        <v>175</v>
      </c>
      <c r="B54" s="900"/>
      <c r="C54" s="901"/>
    </row>
    <row r="55" spans="1:7">
      <c r="A55" s="665" t="s">
        <v>156</v>
      </c>
      <c r="B55" s="665" t="s">
        <v>94</v>
      </c>
      <c r="C55" s="665" t="s">
        <v>157</v>
      </c>
    </row>
    <row r="56" spans="1:7">
      <c r="A56" s="666" t="s">
        <v>161</v>
      </c>
      <c r="B56" s="667" t="s">
        <v>87</v>
      </c>
      <c r="C56" s="668">
        <v>0</v>
      </c>
    </row>
    <row r="57" spans="1:7">
      <c r="A57" s="666" t="s">
        <v>160</v>
      </c>
      <c r="B57" s="667" t="s">
        <v>87</v>
      </c>
      <c r="C57" s="668">
        <v>0</v>
      </c>
    </row>
    <row r="58" spans="1:7">
      <c r="A58" s="666" t="s">
        <v>158</v>
      </c>
      <c r="B58" s="667" t="s">
        <v>87</v>
      </c>
      <c r="C58" s="668">
        <v>56.49</v>
      </c>
    </row>
    <row r="59" spans="1:7">
      <c r="A59" s="666" t="s">
        <v>159</v>
      </c>
      <c r="B59" s="667" t="s">
        <v>78</v>
      </c>
      <c r="C59" s="669">
        <v>156425022</v>
      </c>
    </row>
    <row r="60" spans="1:7">
      <c r="A60" s="634"/>
      <c r="B60" s="634"/>
      <c r="C60" s="634"/>
    </row>
    <row r="64" spans="1:7" ht="70.5" customHeight="1">
      <c r="A64" s="899" t="s">
        <v>211</v>
      </c>
      <c r="B64" s="900"/>
      <c r="C64" s="900"/>
      <c r="D64" s="900"/>
      <c r="E64" s="900"/>
      <c r="F64" s="901"/>
      <c r="G64" s="628"/>
    </row>
    <row r="65" spans="1:7">
      <c r="A65" s="670" t="s">
        <v>102</v>
      </c>
      <c r="B65" s="670" t="s">
        <v>167</v>
      </c>
      <c r="C65" s="670" t="s">
        <v>168</v>
      </c>
      <c r="D65" s="670" t="s">
        <v>169</v>
      </c>
      <c r="E65" s="670" t="s">
        <v>157</v>
      </c>
      <c r="F65" s="670" t="s">
        <v>167</v>
      </c>
    </row>
    <row r="66" spans="1:7">
      <c r="A66" s="671" t="s">
        <v>212</v>
      </c>
      <c r="B66" s="671" t="s">
        <v>182</v>
      </c>
      <c r="C66" s="671" t="s">
        <v>118</v>
      </c>
      <c r="D66" s="672">
        <v>90.91</v>
      </c>
      <c r="E66" s="672">
        <v>56.49</v>
      </c>
      <c r="F66" s="671" t="s">
        <v>183</v>
      </c>
      <c r="G66" s="628"/>
    </row>
    <row r="67" spans="1:7">
      <c r="A67" s="671" t="s">
        <v>212</v>
      </c>
      <c r="B67" s="671" t="s">
        <v>182</v>
      </c>
      <c r="C67" s="671" t="s">
        <v>118</v>
      </c>
      <c r="D67" s="672">
        <v>9.09</v>
      </c>
      <c r="E67" s="672">
        <v>147.4</v>
      </c>
      <c r="F67" s="671" t="s">
        <v>184</v>
      </c>
    </row>
    <row r="68" spans="1:7" ht="63" customHeight="1">
      <c r="A68" s="899" t="s">
        <v>271</v>
      </c>
      <c r="B68" s="900"/>
      <c r="C68" s="900"/>
      <c r="D68" s="900"/>
      <c r="E68" s="900"/>
      <c r="F68" s="901"/>
    </row>
    <row r="69" spans="1:7">
      <c r="A69" s="665" t="s">
        <v>102</v>
      </c>
      <c r="B69" s="665" t="s">
        <v>167</v>
      </c>
      <c r="C69" s="665" t="s">
        <v>168</v>
      </c>
      <c r="D69" s="665" t="s">
        <v>169</v>
      </c>
      <c r="E69" s="665" t="s">
        <v>157</v>
      </c>
      <c r="F69" s="665" t="s">
        <v>167</v>
      </c>
    </row>
    <row r="70" spans="1:7">
      <c r="A70" s="667" t="s">
        <v>272</v>
      </c>
      <c r="B70" s="667" t="s">
        <v>213</v>
      </c>
      <c r="C70" s="667" t="s">
        <v>118</v>
      </c>
      <c r="D70" s="669">
        <v>206864</v>
      </c>
      <c r="E70" s="669">
        <v>156425022</v>
      </c>
      <c r="F70" s="667" t="s">
        <v>184</v>
      </c>
    </row>
    <row r="71" spans="1:7">
      <c r="A71" s="667" t="s">
        <v>272</v>
      </c>
      <c r="B71" s="667" t="s">
        <v>213</v>
      </c>
      <c r="C71" s="667" t="s">
        <v>118</v>
      </c>
      <c r="D71" s="669">
        <v>2068636</v>
      </c>
      <c r="E71" s="669">
        <v>156631886</v>
      </c>
      <c r="F71" s="667" t="s">
        <v>183</v>
      </c>
    </row>
    <row r="72" spans="1:7">
      <c r="A72" s="667" t="s">
        <v>217</v>
      </c>
      <c r="B72" s="667" t="s">
        <v>213</v>
      </c>
      <c r="C72" s="667" t="s">
        <v>118</v>
      </c>
      <c r="D72" s="669">
        <v>62073</v>
      </c>
      <c r="E72" s="669">
        <v>158700522</v>
      </c>
      <c r="F72" s="667" t="s">
        <v>218</v>
      </c>
    </row>
    <row r="73" spans="1:7">
      <c r="A73" s="667" t="s">
        <v>217</v>
      </c>
      <c r="B73" s="667" t="s">
        <v>213</v>
      </c>
      <c r="C73" s="667" t="s">
        <v>118</v>
      </c>
      <c r="D73" s="669">
        <v>62073</v>
      </c>
      <c r="E73" s="669">
        <v>158762595</v>
      </c>
      <c r="F73" s="667" t="s">
        <v>218</v>
      </c>
    </row>
    <row r="74" spans="1:7">
      <c r="A74" s="667" t="s">
        <v>217</v>
      </c>
      <c r="B74" s="667" t="s">
        <v>213</v>
      </c>
      <c r="C74" s="667" t="s">
        <v>118</v>
      </c>
      <c r="D74" s="669">
        <v>62073</v>
      </c>
      <c r="E74" s="669">
        <v>158824668</v>
      </c>
      <c r="F74" s="667" t="s">
        <v>218</v>
      </c>
    </row>
    <row r="75" spans="1:7">
      <c r="A75" s="667" t="s">
        <v>217</v>
      </c>
      <c r="B75" s="667" t="s">
        <v>213</v>
      </c>
      <c r="C75" s="667" t="s">
        <v>118</v>
      </c>
      <c r="D75" s="669">
        <v>62073</v>
      </c>
      <c r="E75" s="669">
        <v>158886741</v>
      </c>
      <c r="F75" s="667" t="s">
        <v>218</v>
      </c>
    </row>
    <row r="76" spans="1:7">
      <c r="A76" s="667" t="s">
        <v>217</v>
      </c>
      <c r="B76" s="667" t="s">
        <v>178</v>
      </c>
      <c r="C76" s="669">
        <v>13200</v>
      </c>
      <c r="D76" s="667" t="s">
        <v>118</v>
      </c>
      <c r="E76" s="669">
        <v>158948814</v>
      </c>
      <c r="F76" s="667" t="s">
        <v>219</v>
      </c>
    </row>
    <row r="77" spans="1:7" ht="72.75" customHeight="1">
      <c r="A77" s="899" t="s">
        <v>273</v>
      </c>
      <c r="B77" s="900"/>
      <c r="C77" s="900"/>
      <c r="D77" s="900"/>
      <c r="E77" s="900"/>
      <c r="F77" s="901"/>
    </row>
    <row r="78" spans="1:7">
      <c r="A78" s="665" t="s">
        <v>102</v>
      </c>
      <c r="B78" s="665" t="s">
        <v>167</v>
      </c>
      <c r="C78" s="665" t="s">
        <v>168</v>
      </c>
      <c r="D78" s="665" t="s">
        <v>169</v>
      </c>
      <c r="E78" s="665" t="s">
        <v>157</v>
      </c>
      <c r="F78" s="665" t="s">
        <v>167</v>
      </c>
    </row>
    <row r="79" spans="1:7">
      <c r="A79" s="667" t="s">
        <v>272</v>
      </c>
      <c r="B79" s="667" t="s">
        <v>182</v>
      </c>
      <c r="C79" s="667" t="s">
        <v>118</v>
      </c>
      <c r="D79" s="668">
        <v>1098072.05</v>
      </c>
      <c r="E79" s="668">
        <v>0</v>
      </c>
      <c r="F79" s="667" t="s">
        <v>185</v>
      </c>
    </row>
    <row r="80" spans="1:7">
      <c r="A80" s="667" t="s">
        <v>272</v>
      </c>
      <c r="B80" s="667" t="s">
        <v>186</v>
      </c>
      <c r="C80" s="668">
        <v>1098072.05</v>
      </c>
      <c r="D80" s="667" t="s">
        <v>118</v>
      </c>
      <c r="E80" s="668">
        <v>1098072.05</v>
      </c>
      <c r="F80" s="667" t="s">
        <v>72</v>
      </c>
    </row>
    <row r="84" spans="1:3">
      <c r="A84" s="896"/>
      <c r="B84" s="897"/>
      <c r="C84" s="898"/>
    </row>
  </sheetData>
  <mergeCells count="16">
    <mergeCell ref="A1:C1"/>
    <mergeCell ref="A2:C2"/>
    <mergeCell ref="A12:F12"/>
    <mergeCell ref="A16:F16"/>
    <mergeCell ref="A21:F21"/>
    <mergeCell ref="A84:C84"/>
    <mergeCell ref="A26:C26"/>
    <mergeCell ref="A27:C27"/>
    <mergeCell ref="A37:F37"/>
    <mergeCell ref="A41:F41"/>
    <mergeCell ref="A44:F44"/>
    <mergeCell ref="A53:C53"/>
    <mergeCell ref="A54:C54"/>
    <mergeCell ref="A64:F64"/>
    <mergeCell ref="A68:F68"/>
    <mergeCell ref="A77:F77"/>
  </mergeCells>
  <phoneticPr fontId="57" type="noConversion"/>
  <pageMargins left="0.7" right="0.7" top="0.75" bottom="0.75" header="0.3" footer="0.3"/>
  <pageSetup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B10" sqref="B10"/>
    </sheetView>
  </sheetViews>
  <sheetFormatPr defaultColWidth="9.140625" defaultRowHeight="16.5"/>
  <cols>
    <col min="1" max="5" width="20.5703125" style="76" customWidth="1"/>
    <col min="6" max="6" width="9.140625" style="76"/>
    <col min="7" max="7" width="13.85546875" style="156" bestFit="1" customWidth="1"/>
    <col min="8" max="16384" width="9.140625" style="156"/>
  </cols>
  <sheetData>
    <row r="1" spans="1:7" ht="20.25" customHeight="1">
      <c r="A1" s="908"/>
      <c r="B1" s="908"/>
      <c r="C1" s="913" t="s">
        <v>70</v>
      </c>
      <c r="D1" s="913"/>
      <c r="E1" s="913"/>
      <c r="G1" s="76"/>
    </row>
    <row r="2" spans="1:7" ht="16.5" customHeight="1">
      <c r="A2" s="912"/>
      <c r="B2" s="912"/>
      <c r="C2" s="908" t="s">
        <v>1098</v>
      </c>
      <c r="D2" s="908"/>
      <c r="E2" s="908"/>
      <c r="G2" s="76"/>
    </row>
    <row r="3" spans="1:7" ht="16.5" customHeight="1">
      <c r="A3" s="738" t="s">
        <v>71</v>
      </c>
      <c r="B3" s="912" t="s">
        <v>72</v>
      </c>
      <c r="C3" s="912"/>
      <c r="D3" s="912"/>
      <c r="E3" s="912"/>
      <c r="G3" s="76"/>
    </row>
    <row r="4" spans="1:7">
      <c r="A4" s="738" t="s">
        <v>73</v>
      </c>
      <c r="B4" s="912">
        <v>351000888554</v>
      </c>
      <c r="C4" s="912"/>
      <c r="D4" s="912"/>
      <c r="E4" s="912"/>
      <c r="G4" s="76"/>
    </row>
    <row r="5" spans="1:7" ht="16.5" customHeight="1">
      <c r="A5" s="738" t="s">
        <v>74</v>
      </c>
      <c r="B5" s="912" t="s">
        <v>75</v>
      </c>
      <c r="C5" s="912"/>
      <c r="D5" s="912"/>
      <c r="E5" s="912"/>
      <c r="G5" s="76"/>
    </row>
    <row r="6" spans="1:7">
      <c r="A6" s="738" t="s">
        <v>76</v>
      </c>
      <c r="B6" s="912">
        <v>9474625</v>
      </c>
      <c r="C6" s="912"/>
      <c r="D6" s="912"/>
      <c r="E6" s="912"/>
      <c r="G6" s="76"/>
    </row>
    <row r="7" spans="1:7">
      <c r="A7" s="738" t="s">
        <v>77</v>
      </c>
      <c r="B7" s="912" t="s">
        <v>78</v>
      </c>
      <c r="C7" s="912"/>
      <c r="D7" s="912"/>
      <c r="E7" s="912"/>
      <c r="G7" s="76"/>
    </row>
    <row r="8" spans="1:7" ht="16.5" customHeight="1">
      <c r="A8" s="912" t="s">
        <v>1099</v>
      </c>
      <c r="B8" s="912"/>
      <c r="C8" s="912"/>
      <c r="D8" s="912"/>
      <c r="E8" s="912"/>
      <c r="G8" s="76"/>
    </row>
    <row r="9" spans="1:7">
      <c r="A9" s="910"/>
      <c r="B9" s="910"/>
      <c r="C9" s="910"/>
      <c r="D9" s="910"/>
      <c r="E9" s="910"/>
      <c r="G9" s="76"/>
    </row>
    <row r="10" spans="1:7" ht="17.25" thickBot="1">
      <c r="A10" s="645" t="s">
        <v>79</v>
      </c>
      <c r="B10" s="646">
        <v>19126621</v>
      </c>
      <c r="C10" s="645" t="s">
        <v>80</v>
      </c>
      <c r="D10" s="646">
        <v>19107870</v>
      </c>
      <c r="E10" s="645"/>
      <c r="F10" s="152"/>
      <c r="G10" s="152"/>
    </row>
    <row r="11" spans="1:7">
      <c r="A11" s="647" t="s">
        <v>81</v>
      </c>
      <c r="B11" s="647" t="s">
        <v>82</v>
      </c>
      <c r="C11" s="647" t="s">
        <v>83</v>
      </c>
      <c r="D11" s="647" t="s">
        <v>84</v>
      </c>
      <c r="E11" s="648" t="s">
        <v>85</v>
      </c>
      <c r="F11" s="153"/>
      <c r="G11" s="153"/>
    </row>
    <row r="12" spans="1:7" ht="46.5" customHeight="1">
      <c r="A12" s="649">
        <v>44526</v>
      </c>
      <c r="B12" s="650" t="s">
        <v>200</v>
      </c>
      <c r="C12" s="652"/>
      <c r="D12" s="651">
        <v>3249</v>
      </c>
      <c r="E12" s="653" t="s">
        <v>201</v>
      </c>
      <c r="F12" s="623"/>
      <c r="G12" s="623"/>
    </row>
    <row r="13" spans="1:7" ht="46.5" customHeight="1">
      <c r="A13" s="654">
        <v>44526</v>
      </c>
      <c r="B13" s="655" t="s">
        <v>198</v>
      </c>
      <c r="C13" s="657">
        <v>22000</v>
      </c>
      <c r="D13" s="656"/>
      <c r="E13" s="658" t="s">
        <v>199</v>
      </c>
      <c r="F13" s="624"/>
      <c r="G13" s="624"/>
    </row>
    <row r="14" spans="1:7" ht="57" customHeight="1">
      <c r="A14" s="659" t="s">
        <v>86</v>
      </c>
      <c r="B14" s="660"/>
      <c r="C14" s="661">
        <v>22000</v>
      </c>
      <c r="D14" s="661">
        <v>3249</v>
      </c>
      <c r="E14" s="662"/>
      <c r="F14" s="623"/>
      <c r="G14" s="623"/>
    </row>
    <row r="15" spans="1:7">
      <c r="A15" s="910"/>
      <c r="B15" s="910"/>
      <c r="C15" s="910"/>
      <c r="D15" s="910"/>
      <c r="E15" s="910"/>
      <c r="F15" s="624"/>
      <c r="G15" s="624"/>
    </row>
    <row r="16" spans="1:7">
      <c r="A16" s="910"/>
      <c r="B16" s="910"/>
      <c r="C16" s="910"/>
      <c r="D16" s="910"/>
      <c r="E16" s="910"/>
      <c r="F16" s="623"/>
      <c r="G16" s="623"/>
    </row>
    <row r="17" spans="1:7">
      <c r="A17" s="910"/>
      <c r="B17" s="910"/>
      <c r="C17" s="910"/>
      <c r="D17" s="910"/>
      <c r="E17" s="910"/>
      <c r="F17" s="153"/>
      <c r="G17" s="153"/>
    </row>
    <row r="18" spans="1:7">
      <c r="A18" s="910"/>
      <c r="B18" s="910"/>
      <c r="C18" s="910"/>
      <c r="D18" s="910"/>
      <c r="E18" s="910"/>
      <c r="G18" s="76"/>
    </row>
    <row r="19" spans="1:7">
      <c r="A19" s="910"/>
      <c r="B19" s="910"/>
      <c r="C19" s="910"/>
      <c r="D19" s="910"/>
      <c r="E19" s="910"/>
      <c r="G19" s="76"/>
    </row>
    <row r="20" spans="1:7" ht="18.75" customHeight="1">
      <c r="A20" s="910"/>
      <c r="B20" s="910"/>
      <c r="C20" s="910"/>
      <c r="D20" s="910"/>
      <c r="E20" s="910"/>
      <c r="G20" s="76"/>
    </row>
    <row r="21" spans="1:7" ht="18.75" customHeight="1">
      <c r="A21" s="910"/>
      <c r="B21" s="910"/>
      <c r="C21" s="910"/>
      <c r="D21" s="910"/>
      <c r="E21" s="910"/>
      <c r="G21" s="76"/>
    </row>
    <row r="22" spans="1:7" ht="18.75" customHeight="1">
      <c r="A22" s="911" t="s">
        <v>1100</v>
      </c>
      <c r="B22" s="911"/>
      <c r="C22" s="911"/>
      <c r="D22" s="911"/>
      <c r="E22" s="911"/>
      <c r="G22" s="76"/>
    </row>
    <row r="23" spans="1:7" ht="18.75" customHeight="1">
      <c r="A23" s="908" t="s">
        <v>1101</v>
      </c>
      <c r="B23" s="908"/>
      <c r="C23" s="908"/>
      <c r="D23" s="908"/>
      <c r="E23" s="908"/>
      <c r="G23" s="76"/>
    </row>
    <row r="24" spans="1:7" ht="18.75" customHeight="1">
      <c r="A24" s="907" t="s">
        <v>1102</v>
      </c>
      <c r="B24" s="907"/>
      <c r="C24" s="907"/>
      <c r="D24" s="907"/>
      <c r="E24" s="907"/>
      <c r="G24" s="76"/>
    </row>
    <row r="25" spans="1:7" ht="18.75" customHeight="1">
      <c r="A25" s="908" t="s">
        <v>1103</v>
      </c>
      <c r="B25" s="908"/>
      <c r="C25" s="908"/>
      <c r="D25" s="908"/>
      <c r="E25" s="908"/>
      <c r="G25" s="76"/>
    </row>
    <row r="26" spans="1:7" ht="16.5" customHeight="1">
      <c r="A26" s="909" t="s">
        <v>220</v>
      </c>
      <c r="B26" s="909"/>
      <c r="C26" s="909"/>
      <c r="D26" s="909"/>
      <c r="E26" s="909"/>
      <c r="G26" s="76"/>
    </row>
    <row r="27" spans="1:7" ht="18.75" customHeight="1">
      <c r="A27" s="910"/>
      <c r="B27" s="910"/>
      <c r="C27" s="910"/>
      <c r="D27" s="910"/>
      <c r="E27" s="910"/>
      <c r="G27" s="76"/>
    </row>
    <row r="28" spans="1:7" ht="16.5" customHeight="1">
      <c r="A28" s="905" t="s">
        <v>203</v>
      </c>
      <c r="B28" s="905"/>
      <c r="C28" s="906"/>
      <c r="D28" s="906"/>
      <c r="E28" s="739" t="s">
        <v>204</v>
      </c>
      <c r="G28" s="76"/>
    </row>
    <row r="29" spans="1:7" ht="15.75" customHeight="1">
      <c r="A29" s="905" t="s">
        <v>205</v>
      </c>
      <c r="B29" s="905"/>
      <c r="C29" s="906"/>
      <c r="D29" s="906"/>
      <c r="E29" s="739" t="s">
        <v>206</v>
      </c>
      <c r="G29" s="76"/>
    </row>
    <row r="30" spans="1:7" ht="15.75" customHeight="1">
      <c r="A30" s="905" t="s">
        <v>207</v>
      </c>
      <c r="B30" s="905"/>
      <c r="C30" s="906"/>
      <c r="D30" s="906"/>
      <c r="E30" s="739" t="s">
        <v>208</v>
      </c>
      <c r="G30" s="76"/>
    </row>
    <row r="31" spans="1:7" ht="15.75" customHeight="1">
      <c r="A31" s="906"/>
      <c r="B31" s="906"/>
      <c r="C31" s="906"/>
      <c r="D31" s="906"/>
      <c r="E31" s="739" t="s">
        <v>209</v>
      </c>
      <c r="F31" s="626"/>
      <c r="G31" s="626"/>
    </row>
    <row r="32" spans="1:7" ht="15.75" customHeight="1">
      <c r="F32" s="626"/>
      <c r="G32" s="626"/>
    </row>
    <row r="33" spans="1:7" ht="15.75" customHeight="1">
      <c r="F33" s="626"/>
      <c r="G33" s="626"/>
    </row>
    <row r="34" spans="1:7" ht="20.25" customHeight="1">
      <c r="A34" s="908"/>
      <c r="B34" s="908"/>
      <c r="C34" s="913" t="s">
        <v>70</v>
      </c>
      <c r="D34" s="913"/>
      <c r="E34" s="913"/>
      <c r="G34" s="76"/>
    </row>
    <row r="35" spans="1:7" ht="16.5" customHeight="1">
      <c r="A35" s="912"/>
      <c r="B35" s="912"/>
      <c r="C35" s="908" t="s">
        <v>267</v>
      </c>
      <c r="D35" s="908"/>
      <c r="E35" s="908"/>
      <c r="G35" s="76"/>
    </row>
    <row r="36" spans="1:7" ht="16.5" customHeight="1">
      <c r="A36" s="644" t="s">
        <v>71</v>
      </c>
      <c r="B36" s="912" t="s">
        <v>72</v>
      </c>
      <c r="C36" s="912"/>
      <c r="D36" s="912"/>
      <c r="E36" s="912"/>
      <c r="G36" s="76"/>
    </row>
    <row r="37" spans="1:7">
      <c r="A37" s="644" t="s">
        <v>73</v>
      </c>
      <c r="B37" s="912">
        <v>351000888554</v>
      </c>
      <c r="C37" s="912"/>
      <c r="D37" s="912"/>
      <c r="E37" s="912"/>
      <c r="G37" s="76"/>
    </row>
    <row r="38" spans="1:7" ht="16.5" customHeight="1">
      <c r="A38" s="644" t="s">
        <v>74</v>
      </c>
      <c r="B38" s="912" t="s">
        <v>75</v>
      </c>
      <c r="C38" s="912"/>
      <c r="D38" s="912"/>
      <c r="E38" s="912"/>
      <c r="G38" s="76"/>
    </row>
    <row r="39" spans="1:7">
      <c r="A39" s="644" t="s">
        <v>76</v>
      </c>
      <c r="B39" s="912">
        <v>9474625</v>
      </c>
      <c r="C39" s="912"/>
      <c r="D39" s="912"/>
      <c r="E39" s="912"/>
      <c r="G39" s="76"/>
    </row>
    <row r="40" spans="1:7">
      <c r="A40" s="644" t="s">
        <v>77</v>
      </c>
      <c r="B40" s="912" t="s">
        <v>78</v>
      </c>
      <c r="C40" s="912"/>
      <c r="D40" s="912"/>
      <c r="E40" s="912"/>
      <c r="G40" s="76"/>
    </row>
    <row r="41" spans="1:7" ht="16.5" customHeight="1">
      <c r="A41" s="912" t="s">
        <v>268</v>
      </c>
      <c r="B41" s="912"/>
      <c r="C41" s="912"/>
      <c r="D41" s="912"/>
      <c r="E41" s="912"/>
      <c r="G41" s="76"/>
    </row>
    <row r="42" spans="1:7">
      <c r="A42" s="910"/>
      <c r="B42" s="910"/>
      <c r="C42" s="910"/>
      <c r="D42" s="910"/>
      <c r="E42" s="910"/>
      <c r="G42" s="76"/>
    </row>
    <row r="43" spans="1:7" ht="17.25" thickBot="1">
      <c r="A43" s="645" t="s">
        <v>79</v>
      </c>
      <c r="B43" s="646">
        <v>19200471</v>
      </c>
      <c r="C43" s="645" t="s">
        <v>80</v>
      </c>
      <c r="D43" s="646">
        <v>19126621</v>
      </c>
      <c r="E43" s="645"/>
      <c r="F43" s="152"/>
      <c r="G43" s="152"/>
    </row>
    <row r="44" spans="1:7">
      <c r="A44" s="647" t="s">
        <v>81</v>
      </c>
      <c r="B44" s="647" t="s">
        <v>82</v>
      </c>
      <c r="C44" s="647" t="s">
        <v>83</v>
      </c>
      <c r="D44" s="647" t="s">
        <v>84</v>
      </c>
      <c r="E44" s="648" t="s">
        <v>85</v>
      </c>
      <c r="F44" s="153"/>
      <c r="G44" s="153"/>
    </row>
    <row r="45" spans="1:7" ht="46.5" customHeight="1">
      <c r="A45" s="649">
        <v>44494</v>
      </c>
      <c r="B45" s="650" t="s">
        <v>200</v>
      </c>
      <c r="C45" s="652"/>
      <c r="D45" s="651">
        <v>3150</v>
      </c>
      <c r="E45" s="653" t="s">
        <v>201</v>
      </c>
      <c r="F45" s="623"/>
      <c r="G45" s="623"/>
    </row>
    <row r="46" spans="1:7" ht="46.5" customHeight="1">
      <c r="A46" s="654">
        <v>44494</v>
      </c>
      <c r="B46" s="655" t="s">
        <v>198</v>
      </c>
      <c r="C46" s="657">
        <v>22000</v>
      </c>
      <c r="D46" s="656"/>
      <c r="E46" s="658" t="s">
        <v>199</v>
      </c>
      <c r="F46" s="624"/>
      <c r="G46" s="624"/>
    </row>
    <row r="47" spans="1:7" ht="57" customHeight="1">
      <c r="A47" s="649">
        <v>44474</v>
      </c>
      <c r="B47" s="650" t="s">
        <v>269</v>
      </c>
      <c r="C47" s="651">
        <v>55000</v>
      </c>
      <c r="D47" s="652"/>
      <c r="E47" s="653" t="s">
        <v>270</v>
      </c>
      <c r="F47" s="623"/>
      <c r="G47" s="623"/>
    </row>
    <row r="48" spans="1:7">
      <c r="A48" s="659" t="s">
        <v>86</v>
      </c>
      <c r="B48" s="660"/>
      <c r="C48" s="661">
        <v>77000</v>
      </c>
      <c r="D48" s="661">
        <v>3150</v>
      </c>
      <c r="E48" s="662"/>
      <c r="F48" s="624"/>
      <c r="G48" s="624"/>
    </row>
    <row r="49" spans="1:7">
      <c r="A49" s="910"/>
      <c r="B49" s="910"/>
      <c r="C49" s="910"/>
      <c r="D49" s="910"/>
      <c r="E49" s="910"/>
      <c r="F49" s="623"/>
      <c r="G49" s="623"/>
    </row>
    <row r="50" spans="1:7">
      <c r="A50" s="910"/>
      <c r="B50" s="910"/>
      <c r="C50" s="910"/>
      <c r="D50" s="910"/>
      <c r="E50" s="910"/>
      <c r="F50" s="153"/>
      <c r="G50" s="153"/>
    </row>
    <row r="51" spans="1:7" ht="16.5" customHeight="1">
      <c r="A51" s="909" t="s">
        <v>220</v>
      </c>
      <c r="B51" s="909"/>
      <c r="C51" s="909"/>
      <c r="D51" s="909"/>
      <c r="E51" s="909"/>
      <c r="G51" s="76"/>
    </row>
    <row r="52" spans="1:7" ht="18.75" customHeight="1">
      <c r="A52" s="910"/>
      <c r="B52" s="910"/>
      <c r="C52" s="910"/>
      <c r="D52" s="910"/>
      <c r="E52" s="910"/>
      <c r="G52" s="76"/>
    </row>
    <row r="53" spans="1:7" ht="16.5" customHeight="1">
      <c r="A53" s="905" t="s">
        <v>203</v>
      </c>
      <c r="B53" s="905"/>
      <c r="C53" s="906"/>
      <c r="D53" s="906"/>
      <c r="E53" s="663" t="s">
        <v>204</v>
      </c>
      <c r="G53" s="76"/>
    </row>
    <row r="54" spans="1:7" ht="15.75" customHeight="1">
      <c r="A54" s="905" t="s">
        <v>205</v>
      </c>
      <c r="B54" s="905"/>
      <c r="C54" s="906"/>
      <c r="D54" s="906"/>
      <c r="E54" s="663" t="s">
        <v>206</v>
      </c>
      <c r="G54" s="76"/>
    </row>
    <row r="55" spans="1:7" ht="15.75" customHeight="1">
      <c r="A55" s="905" t="s">
        <v>207</v>
      </c>
      <c r="B55" s="905"/>
      <c r="C55" s="906"/>
      <c r="D55" s="906"/>
      <c r="E55" s="663" t="s">
        <v>208</v>
      </c>
      <c r="G55" s="76"/>
    </row>
    <row r="56" spans="1:7" ht="15.75" customHeight="1">
      <c r="A56" s="906"/>
      <c r="B56" s="906"/>
      <c r="C56" s="906"/>
      <c r="D56" s="906"/>
      <c r="E56" s="663" t="s">
        <v>209</v>
      </c>
      <c r="F56" s="626"/>
      <c r="G56" s="626"/>
    </row>
  </sheetData>
  <mergeCells count="55">
    <mergeCell ref="A55:B55"/>
    <mergeCell ref="C55:D55"/>
    <mergeCell ref="A56:B56"/>
    <mergeCell ref="C56:D56"/>
    <mergeCell ref="A51:E51"/>
    <mergeCell ref="A52:E52"/>
    <mergeCell ref="A53:B53"/>
    <mergeCell ref="C53:D53"/>
    <mergeCell ref="A54:B54"/>
    <mergeCell ref="C54:D54"/>
    <mergeCell ref="A34:B34"/>
    <mergeCell ref="C34:E34"/>
    <mergeCell ref="A35:B35"/>
    <mergeCell ref="C35:E35"/>
    <mergeCell ref="B36:E36"/>
    <mergeCell ref="A42:E42"/>
    <mergeCell ref="A49:E49"/>
    <mergeCell ref="A50:E50"/>
    <mergeCell ref="B37:E37"/>
    <mergeCell ref="B38:E38"/>
    <mergeCell ref="B39:E39"/>
    <mergeCell ref="B40:E40"/>
    <mergeCell ref="A41:E41"/>
    <mergeCell ref="A1:B1"/>
    <mergeCell ref="C1:E1"/>
    <mergeCell ref="A2:B2"/>
    <mergeCell ref="C2:E2"/>
    <mergeCell ref="B3:E3"/>
    <mergeCell ref="B4:E4"/>
    <mergeCell ref="B5:E5"/>
    <mergeCell ref="B6:E6"/>
    <mergeCell ref="B7:E7"/>
    <mergeCell ref="A8:E8"/>
    <mergeCell ref="A9:E9"/>
    <mergeCell ref="A15:E15"/>
    <mergeCell ref="A16:E16"/>
    <mergeCell ref="A17:E17"/>
    <mergeCell ref="A18:E18"/>
    <mergeCell ref="A19:E19"/>
    <mergeCell ref="A20:E20"/>
    <mergeCell ref="A21:E21"/>
    <mergeCell ref="A22:E22"/>
    <mergeCell ref="A23:E23"/>
    <mergeCell ref="A24:E24"/>
    <mergeCell ref="A25:E25"/>
    <mergeCell ref="A26:E26"/>
    <mergeCell ref="A27:E27"/>
    <mergeCell ref="A28:B28"/>
    <mergeCell ref="C28:D28"/>
    <mergeCell ref="A29:B29"/>
    <mergeCell ref="C29:D29"/>
    <mergeCell ref="A30:B30"/>
    <mergeCell ref="C30:D30"/>
    <mergeCell ref="A31:B31"/>
    <mergeCell ref="C31:D31"/>
  </mergeCells>
  <phoneticPr fontId="57"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2"/>
  <sheetViews>
    <sheetView zoomScale="85" zoomScaleNormal="85" workbookViewId="0">
      <selection activeCell="C2" activeCellId="53" sqref="C109 C107 C105 C103 C101 C99 C97 C95 C93 C91 C89 C87 C85 C83 C81 C79 C77 C75 C73 C71 C69 C67 C65 C63 C61 C58 C56 C54 C52 C50 C48 C46 C44 C42 C40 C38 C36 C34 C32 C30 C28 C26 C24 C22 C20 C18 C16 C14 C12 C10 C8 C6 C4 C2"/>
    </sheetView>
  </sheetViews>
  <sheetFormatPr defaultColWidth="9.140625" defaultRowHeight="15"/>
  <cols>
    <col min="1" max="1" width="20.42578125" style="156" customWidth="1"/>
    <col min="2" max="2" width="10" style="156" customWidth="1"/>
    <col min="3" max="3" width="15" style="156" customWidth="1"/>
    <col min="4" max="4" width="16" style="156" customWidth="1"/>
    <col min="5" max="5" width="19.140625" style="156" customWidth="1"/>
    <col min="6" max="6" width="11.5703125" style="156" customWidth="1"/>
    <col min="7" max="8" width="42" style="156" customWidth="1"/>
    <col min="9" max="9" width="16.85546875" style="156" bestFit="1" customWidth="1"/>
    <col min="10" max="16384" width="9.140625" style="156"/>
  </cols>
  <sheetData>
    <row r="1" spans="1:8" ht="15.75" thickBot="1">
      <c r="A1" s="633" t="s">
        <v>162</v>
      </c>
      <c r="B1" s="633" t="s">
        <v>163</v>
      </c>
      <c r="C1" s="633" t="s">
        <v>164</v>
      </c>
      <c r="D1" s="633" t="s">
        <v>165</v>
      </c>
      <c r="E1" s="633" t="s">
        <v>166</v>
      </c>
      <c r="F1" s="633" t="s">
        <v>128</v>
      </c>
      <c r="G1" s="633" t="s">
        <v>68</v>
      </c>
      <c r="H1" s="633" t="s">
        <v>123</v>
      </c>
    </row>
    <row r="2" spans="1:8">
      <c r="A2" s="750" t="s">
        <v>1284</v>
      </c>
      <c r="B2" s="750" t="s">
        <v>78</v>
      </c>
      <c r="C2" s="752">
        <v>9091</v>
      </c>
      <c r="D2" s="750" t="s">
        <v>118</v>
      </c>
      <c r="E2" s="750" t="s">
        <v>1285</v>
      </c>
      <c r="F2" s="750" t="s">
        <v>65</v>
      </c>
      <c r="G2" s="750" t="s">
        <v>202</v>
      </c>
      <c r="H2" s="750" t="s">
        <v>1286</v>
      </c>
    </row>
    <row r="3" spans="1:8">
      <c r="A3" s="750" t="s">
        <v>1284</v>
      </c>
      <c r="B3" s="750" t="s">
        <v>78</v>
      </c>
      <c r="C3" s="752">
        <v>28160000</v>
      </c>
      <c r="D3" s="750" t="s">
        <v>118</v>
      </c>
      <c r="E3" s="750" t="s">
        <v>1287</v>
      </c>
      <c r="F3" s="750" t="s">
        <v>65</v>
      </c>
      <c r="G3" s="750" t="s">
        <v>1288</v>
      </c>
      <c r="H3" s="750" t="s">
        <v>1286</v>
      </c>
    </row>
    <row r="4" spans="1:8">
      <c r="A4" s="750" t="s">
        <v>1289</v>
      </c>
      <c r="B4" s="750" t="s">
        <v>78</v>
      </c>
      <c r="C4" s="752">
        <v>9091</v>
      </c>
      <c r="D4" s="750" t="s">
        <v>118</v>
      </c>
      <c r="E4" s="750" t="s">
        <v>1290</v>
      </c>
      <c r="F4" s="750" t="s">
        <v>65</v>
      </c>
      <c r="G4" s="750" t="s">
        <v>202</v>
      </c>
      <c r="H4" s="750" t="s">
        <v>1291</v>
      </c>
    </row>
    <row r="5" spans="1:8">
      <c r="A5" s="750" t="s">
        <v>1289</v>
      </c>
      <c r="B5" s="750" t="s">
        <v>78</v>
      </c>
      <c r="C5" s="752">
        <v>40061290</v>
      </c>
      <c r="D5" s="750" t="s">
        <v>118</v>
      </c>
      <c r="E5" s="750" t="s">
        <v>1292</v>
      </c>
      <c r="F5" s="750" t="s">
        <v>65</v>
      </c>
      <c r="G5" s="750" t="s">
        <v>1293</v>
      </c>
      <c r="H5" s="750" t="s">
        <v>1291</v>
      </c>
    </row>
    <row r="6" spans="1:8">
      <c r="A6" s="750" t="s">
        <v>1294</v>
      </c>
      <c r="B6" s="750" t="s">
        <v>78</v>
      </c>
      <c r="C6" s="752">
        <v>9091</v>
      </c>
      <c r="D6" s="750" t="s">
        <v>118</v>
      </c>
      <c r="E6" s="750" t="s">
        <v>1295</v>
      </c>
      <c r="F6" s="750" t="s">
        <v>65</v>
      </c>
      <c r="G6" s="750" t="s">
        <v>202</v>
      </c>
      <c r="H6" s="750" t="s">
        <v>1296</v>
      </c>
    </row>
    <row r="7" spans="1:8">
      <c r="A7" s="750" t="s">
        <v>1294</v>
      </c>
      <c r="B7" s="750" t="s">
        <v>78</v>
      </c>
      <c r="C7" s="752">
        <v>18053500</v>
      </c>
      <c r="D7" s="750" t="s">
        <v>118</v>
      </c>
      <c r="E7" s="750" t="s">
        <v>1297</v>
      </c>
      <c r="F7" s="750" t="s">
        <v>65</v>
      </c>
      <c r="G7" s="750" t="s">
        <v>1298</v>
      </c>
      <c r="H7" s="750" t="s">
        <v>1296</v>
      </c>
    </row>
    <row r="8" spans="1:8">
      <c r="A8" s="750" t="s">
        <v>1299</v>
      </c>
      <c r="B8" s="750" t="s">
        <v>78</v>
      </c>
      <c r="C8" s="752">
        <v>77823</v>
      </c>
      <c r="D8" s="750" t="s">
        <v>118</v>
      </c>
      <c r="E8" s="750" t="s">
        <v>1300</v>
      </c>
      <c r="F8" s="750" t="s">
        <v>65</v>
      </c>
      <c r="G8" s="750" t="s">
        <v>202</v>
      </c>
      <c r="H8" s="750" t="s">
        <v>1301</v>
      </c>
    </row>
    <row r="9" spans="1:8">
      <c r="A9" s="750" t="s">
        <v>1299</v>
      </c>
      <c r="B9" s="750" t="s">
        <v>78</v>
      </c>
      <c r="C9" s="752">
        <v>856051297</v>
      </c>
      <c r="D9" s="750" t="s">
        <v>118</v>
      </c>
      <c r="E9" s="750" t="s">
        <v>1302</v>
      </c>
      <c r="F9" s="750" t="s">
        <v>65</v>
      </c>
      <c r="G9" s="750" t="s">
        <v>749</v>
      </c>
      <c r="H9" s="750" t="s">
        <v>1301</v>
      </c>
    </row>
    <row r="10" spans="1:8">
      <c r="A10" s="750" t="s">
        <v>1303</v>
      </c>
      <c r="B10" s="750" t="s">
        <v>78</v>
      </c>
      <c r="C10" s="752">
        <v>9091</v>
      </c>
      <c r="D10" s="750" t="s">
        <v>118</v>
      </c>
      <c r="E10" s="750" t="s">
        <v>1304</v>
      </c>
      <c r="F10" s="750" t="s">
        <v>65</v>
      </c>
      <c r="G10" s="750" t="s">
        <v>202</v>
      </c>
      <c r="H10" s="750" t="s">
        <v>1305</v>
      </c>
    </row>
    <row r="11" spans="1:8">
      <c r="A11" s="750" t="s">
        <v>1303</v>
      </c>
      <c r="B11" s="750" t="s">
        <v>78</v>
      </c>
      <c r="C11" s="752">
        <v>23470200</v>
      </c>
      <c r="D11" s="750" t="s">
        <v>118</v>
      </c>
      <c r="E11" s="750" t="s">
        <v>1306</v>
      </c>
      <c r="F11" s="750" t="s">
        <v>65</v>
      </c>
      <c r="G11" s="750" t="s">
        <v>1307</v>
      </c>
      <c r="H11" s="750" t="s">
        <v>1305</v>
      </c>
    </row>
    <row r="12" spans="1:8">
      <c r="A12" s="750" t="s">
        <v>1308</v>
      </c>
      <c r="B12" s="750" t="s">
        <v>78</v>
      </c>
      <c r="C12" s="752">
        <v>18830</v>
      </c>
      <c r="D12" s="750" t="s">
        <v>118</v>
      </c>
      <c r="E12" s="750" t="s">
        <v>1309</v>
      </c>
      <c r="F12" s="750" t="s">
        <v>65</v>
      </c>
      <c r="G12" s="750" t="s">
        <v>202</v>
      </c>
      <c r="H12" s="750" t="s">
        <v>1296</v>
      </c>
    </row>
    <row r="13" spans="1:8">
      <c r="A13" s="750" t="s">
        <v>1308</v>
      </c>
      <c r="B13" s="750" t="s">
        <v>78</v>
      </c>
      <c r="C13" s="752">
        <v>207128300</v>
      </c>
      <c r="D13" s="750" t="s">
        <v>118</v>
      </c>
      <c r="E13" s="750" t="s">
        <v>1310</v>
      </c>
      <c r="F13" s="750" t="s">
        <v>65</v>
      </c>
      <c r="G13" s="750" t="s">
        <v>1311</v>
      </c>
      <c r="H13" s="750" t="s">
        <v>1296</v>
      </c>
    </row>
    <row r="14" spans="1:8">
      <c r="A14" s="750" t="s">
        <v>1312</v>
      </c>
      <c r="B14" s="750" t="s">
        <v>78</v>
      </c>
      <c r="C14" s="752">
        <v>9091</v>
      </c>
      <c r="D14" s="750" t="s">
        <v>118</v>
      </c>
      <c r="E14" s="750" t="s">
        <v>1313</v>
      </c>
      <c r="F14" s="750" t="s">
        <v>65</v>
      </c>
      <c r="G14" s="750" t="s">
        <v>202</v>
      </c>
      <c r="H14" s="750" t="s">
        <v>1314</v>
      </c>
    </row>
    <row r="15" spans="1:8">
      <c r="A15" s="750" t="s">
        <v>1312</v>
      </c>
      <c r="B15" s="750" t="s">
        <v>78</v>
      </c>
      <c r="C15" s="752">
        <v>64861500</v>
      </c>
      <c r="D15" s="750" t="s">
        <v>118</v>
      </c>
      <c r="E15" s="750" t="s">
        <v>1315</v>
      </c>
      <c r="F15" s="750" t="s">
        <v>65</v>
      </c>
      <c r="G15" s="750" t="s">
        <v>1316</v>
      </c>
      <c r="H15" s="750" t="s">
        <v>1314</v>
      </c>
    </row>
    <row r="16" spans="1:8">
      <c r="A16" s="750" t="s">
        <v>1317</v>
      </c>
      <c r="B16" s="750" t="s">
        <v>78</v>
      </c>
      <c r="C16" s="752">
        <v>9091</v>
      </c>
      <c r="D16" s="750" t="s">
        <v>118</v>
      </c>
      <c r="E16" s="750" t="s">
        <v>1318</v>
      </c>
      <c r="F16" s="750" t="s">
        <v>65</v>
      </c>
      <c r="G16" s="750" t="s">
        <v>202</v>
      </c>
      <c r="H16" s="750" t="s">
        <v>1314</v>
      </c>
    </row>
    <row r="17" spans="1:8">
      <c r="A17" s="750" t="s">
        <v>1317</v>
      </c>
      <c r="B17" s="750" t="s">
        <v>78</v>
      </c>
      <c r="C17" s="752">
        <v>7000000</v>
      </c>
      <c r="D17" s="750" t="s">
        <v>118</v>
      </c>
      <c r="E17" s="750" t="s">
        <v>1319</v>
      </c>
      <c r="F17" s="750" t="s">
        <v>65</v>
      </c>
      <c r="G17" s="750" t="s">
        <v>1320</v>
      </c>
      <c r="H17" s="750" t="s">
        <v>1314</v>
      </c>
    </row>
    <row r="18" spans="1:8">
      <c r="A18" s="750" t="s">
        <v>1321</v>
      </c>
      <c r="B18" s="750" t="s">
        <v>78</v>
      </c>
      <c r="C18" s="752">
        <v>33177</v>
      </c>
      <c r="D18" s="750" t="s">
        <v>118</v>
      </c>
      <c r="E18" s="750" t="s">
        <v>1322</v>
      </c>
      <c r="F18" s="750" t="s">
        <v>65</v>
      </c>
      <c r="G18" s="750" t="s">
        <v>202</v>
      </c>
      <c r="H18" s="750" t="s">
        <v>1296</v>
      </c>
    </row>
    <row r="19" spans="1:8">
      <c r="A19" s="750" t="s">
        <v>1321</v>
      </c>
      <c r="B19" s="750" t="s">
        <v>78</v>
      </c>
      <c r="C19" s="752">
        <v>364949280</v>
      </c>
      <c r="D19" s="750" t="s">
        <v>118</v>
      </c>
      <c r="E19" s="750" t="s">
        <v>1323</v>
      </c>
      <c r="F19" s="750" t="s">
        <v>65</v>
      </c>
      <c r="G19" s="750" t="s">
        <v>1324</v>
      </c>
      <c r="H19" s="750" t="s">
        <v>1296</v>
      </c>
    </row>
    <row r="20" spans="1:8">
      <c r="A20" s="750" t="s">
        <v>1325</v>
      </c>
      <c r="B20" s="750" t="s">
        <v>78</v>
      </c>
      <c r="C20" s="752">
        <v>9091</v>
      </c>
      <c r="D20" s="750" t="s">
        <v>118</v>
      </c>
      <c r="E20" s="750" t="s">
        <v>1326</v>
      </c>
      <c r="F20" s="750" t="s">
        <v>65</v>
      </c>
      <c r="G20" s="750" t="s">
        <v>202</v>
      </c>
      <c r="H20" s="750" t="s">
        <v>1327</v>
      </c>
    </row>
    <row r="21" spans="1:8">
      <c r="A21" s="750" t="s">
        <v>1325</v>
      </c>
      <c r="B21" s="750" t="s">
        <v>78</v>
      </c>
      <c r="C21" s="752">
        <v>11175000</v>
      </c>
      <c r="D21" s="750" t="s">
        <v>118</v>
      </c>
      <c r="E21" s="750" t="s">
        <v>1328</v>
      </c>
      <c r="F21" s="750" t="s">
        <v>65</v>
      </c>
      <c r="G21" s="750" t="s">
        <v>749</v>
      </c>
      <c r="H21" s="750" t="s">
        <v>1327</v>
      </c>
    </row>
    <row r="22" spans="1:8">
      <c r="A22" s="750" t="s">
        <v>1329</v>
      </c>
      <c r="B22" s="750" t="s">
        <v>78</v>
      </c>
      <c r="C22" s="752">
        <v>9091</v>
      </c>
      <c r="D22" s="750" t="s">
        <v>118</v>
      </c>
      <c r="E22" s="750" t="s">
        <v>1330</v>
      </c>
      <c r="F22" s="750" t="s">
        <v>65</v>
      </c>
      <c r="G22" s="750" t="s">
        <v>202</v>
      </c>
      <c r="H22" s="750" t="s">
        <v>1331</v>
      </c>
    </row>
    <row r="23" spans="1:8">
      <c r="A23" s="750" t="s">
        <v>1329</v>
      </c>
      <c r="B23" s="750" t="s">
        <v>78</v>
      </c>
      <c r="C23" s="752">
        <v>20860000</v>
      </c>
      <c r="D23" s="750" t="s">
        <v>118</v>
      </c>
      <c r="E23" s="750" t="s">
        <v>1332</v>
      </c>
      <c r="F23" s="750" t="s">
        <v>65</v>
      </c>
      <c r="G23" s="750" t="s">
        <v>1307</v>
      </c>
      <c r="H23" s="750" t="s">
        <v>1331</v>
      </c>
    </row>
    <row r="24" spans="1:8">
      <c r="A24" s="750" t="s">
        <v>1333</v>
      </c>
      <c r="B24" s="750" t="s">
        <v>78</v>
      </c>
      <c r="C24" s="752">
        <v>19299</v>
      </c>
      <c r="D24" s="750" t="s">
        <v>118</v>
      </c>
      <c r="E24" s="750" t="s">
        <v>1334</v>
      </c>
      <c r="F24" s="750" t="s">
        <v>65</v>
      </c>
      <c r="G24" s="750" t="s">
        <v>202</v>
      </c>
      <c r="H24" s="750" t="s">
        <v>1335</v>
      </c>
    </row>
    <row r="25" spans="1:8">
      <c r="A25" s="750" t="s">
        <v>1333</v>
      </c>
      <c r="B25" s="750" t="s">
        <v>78</v>
      </c>
      <c r="C25" s="752">
        <v>212290800</v>
      </c>
      <c r="D25" s="750" t="s">
        <v>118</v>
      </c>
      <c r="E25" s="750" t="s">
        <v>1336</v>
      </c>
      <c r="F25" s="750" t="s">
        <v>65</v>
      </c>
      <c r="G25" s="750" t="s">
        <v>303</v>
      </c>
      <c r="H25" s="750" t="s">
        <v>1335</v>
      </c>
    </row>
    <row r="26" spans="1:8">
      <c r="A26" s="750" t="s">
        <v>1337</v>
      </c>
      <c r="B26" s="750" t="s">
        <v>78</v>
      </c>
      <c r="C26" s="752">
        <v>9091</v>
      </c>
      <c r="D26" s="750" t="s">
        <v>118</v>
      </c>
      <c r="E26" s="750" t="s">
        <v>1338</v>
      </c>
      <c r="F26" s="750" t="s">
        <v>65</v>
      </c>
      <c r="G26" s="750" t="s">
        <v>202</v>
      </c>
      <c r="H26" s="750" t="s">
        <v>1296</v>
      </c>
    </row>
    <row r="27" spans="1:8">
      <c r="A27" s="750" t="s">
        <v>1337</v>
      </c>
      <c r="B27" s="750" t="s">
        <v>78</v>
      </c>
      <c r="C27" s="752">
        <v>59200000</v>
      </c>
      <c r="D27" s="750" t="s">
        <v>118</v>
      </c>
      <c r="E27" s="750" t="s">
        <v>1339</v>
      </c>
      <c r="F27" s="750" t="s">
        <v>65</v>
      </c>
      <c r="G27" s="750" t="s">
        <v>1340</v>
      </c>
      <c r="H27" s="750" t="s">
        <v>1296</v>
      </c>
    </row>
    <row r="28" spans="1:8">
      <c r="A28" s="750" t="s">
        <v>1341</v>
      </c>
      <c r="B28" s="750" t="s">
        <v>78</v>
      </c>
      <c r="C28" s="752">
        <v>9091</v>
      </c>
      <c r="D28" s="750" t="s">
        <v>118</v>
      </c>
      <c r="E28" s="750" t="s">
        <v>1342</v>
      </c>
      <c r="F28" s="750" t="s">
        <v>65</v>
      </c>
      <c r="G28" s="750" t="s">
        <v>202</v>
      </c>
      <c r="H28" s="750" t="s">
        <v>1314</v>
      </c>
    </row>
    <row r="29" spans="1:8">
      <c r="A29" s="750" t="s">
        <v>1341</v>
      </c>
      <c r="B29" s="750" t="s">
        <v>78</v>
      </c>
      <c r="C29" s="752">
        <v>20480000</v>
      </c>
      <c r="D29" s="750" t="s">
        <v>118</v>
      </c>
      <c r="E29" s="750" t="s">
        <v>1343</v>
      </c>
      <c r="F29" s="750" t="s">
        <v>65</v>
      </c>
      <c r="G29" s="750" t="s">
        <v>1344</v>
      </c>
      <c r="H29" s="750" t="s">
        <v>1314</v>
      </c>
    </row>
    <row r="30" spans="1:8">
      <c r="A30" s="750" t="s">
        <v>1345</v>
      </c>
      <c r="B30" s="750" t="s">
        <v>78</v>
      </c>
      <c r="C30" s="752">
        <v>10468</v>
      </c>
      <c r="D30" s="750" t="s">
        <v>118</v>
      </c>
      <c r="E30" s="750" t="s">
        <v>1346</v>
      </c>
      <c r="F30" s="750" t="s">
        <v>65</v>
      </c>
      <c r="G30" s="750" t="s">
        <v>202</v>
      </c>
      <c r="H30" s="750" t="s">
        <v>1314</v>
      </c>
    </row>
    <row r="31" spans="1:8">
      <c r="A31" s="750" t="s">
        <v>1345</v>
      </c>
      <c r="B31" s="750" t="s">
        <v>78</v>
      </c>
      <c r="C31" s="752">
        <v>115150000</v>
      </c>
      <c r="D31" s="750" t="s">
        <v>118</v>
      </c>
      <c r="E31" s="750" t="s">
        <v>1347</v>
      </c>
      <c r="F31" s="750" t="s">
        <v>65</v>
      </c>
      <c r="G31" s="750" t="s">
        <v>839</v>
      </c>
      <c r="H31" s="750" t="s">
        <v>1314</v>
      </c>
    </row>
    <row r="32" spans="1:8">
      <c r="A32" s="750" t="s">
        <v>1348</v>
      </c>
      <c r="B32" s="750" t="s">
        <v>78</v>
      </c>
      <c r="C32" s="752">
        <v>9091</v>
      </c>
      <c r="D32" s="750" t="s">
        <v>118</v>
      </c>
      <c r="E32" s="750" t="s">
        <v>1349</v>
      </c>
      <c r="F32" s="750" t="s">
        <v>65</v>
      </c>
      <c r="G32" s="750" t="s">
        <v>202</v>
      </c>
      <c r="H32" s="750" t="s">
        <v>1350</v>
      </c>
    </row>
    <row r="33" spans="1:8">
      <c r="A33" s="750" t="s">
        <v>1348</v>
      </c>
      <c r="B33" s="750" t="s">
        <v>78</v>
      </c>
      <c r="C33" s="752">
        <v>20945333</v>
      </c>
      <c r="D33" s="750" t="s">
        <v>118</v>
      </c>
      <c r="E33" s="750" t="s">
        <v>1351</v>
      </c>
      <c r="F33" s="750" t="s">
        <v>65</v>
      </c>
      <c r="G33" s="750" t="s">
        <v>1352</v>
      </c>
      <c r="H33" s="750" t="s">
        <v>1350</v>
      </c>
    </row>
    <row r="34" spans="1:8">
      <c r="A34" s="750" t="s">
        <v>1353</v>
      </c>
      <c r="B34" s="750" t="s">
        <v>78</v>
      </c>
      <c r="C34" s="752">
        <v>9091</v>
      </c>
      <c r="D34" s="750" t="s">
        <v>118</v>
      </c>
      <c r="E34" s="750" t="s">
        <v>1354</v>
      </c>
      <c r="F34" s="750" t="s">
        <v>65</v>
      </c>
      <c r="G34" s="750" t="s">
        <v>202</v>
      </c>
      <c r="H34" s="750" t="s">
        <v>1296</v>
      </c>
    </row>
    <row r="35" spans="1:8">
      <c r="A35" s="750" t="s">
        <v>1353</v>
      </c>
      <c r="B35" s="750" t="s">
        <v>78</v>
      </c>
      <c r="C35" s="752">
        <v>78160000</v>
      </c>
      <c r="D35" s="750" t="s">
        <v>118</v>
      </c>
      <c r="E35" s="750" t="s">
        <v>1355</v>
      </c>
      <c r="F35" s="750" t="s">
        <v>65</v>
      </c>
      <c r="G35" s="750" t="s">
        <v>1356</v>
      </c>
      <c r="H35" s="750" t="s">
        <v>1296</v>
      </c>
    </row>
    <row r="36" spans="1:8">
      <c r="A36" s="750" t="s">
        <v>1357</v>
      </c>
      <c r="B36" s="750" t="s">
        <v>78</v>
      </c>
      <c r="C36" s="752">
        <v>50431</v>
      </c>
      <c r="D36" s="750" t="s">
        <v>118</v>
      </c>
      <c r="E36" s="750" t="s">
        <v>1358</v>
      </c>
      <c r="F36" s="750" t="s">
        <v>65</v>
      </c>
      <c r="G36" s="750" t="s">
        <v>202</v>
      </c>
      <c r="H36" s="750" t="s">
        <v>1359</v>
      </c>
    </row>
    <row r="37" spans="1:8">
      <c r="A37" s="750" t="s">
        <v>1357</v>
      </c>
      <c r="B37" s="750" t="s">
        <v>78</v>
      </c>
      <c r="C37" s="752">
        <v>554744000</v>
      </c>
      <c r="D37" s="750" t="s">
        <v>118</v>
      </c>
      <c r="E37" s="750" t="s">
        <v>1360</v>
      </c>
      <c r="F37" s="750" t="s">
        <v>65</v>
      </c>
      <c r="G37" s="750" t="s">
        <v>1361</v>
      </c>
      <c r="H37" s="750" t="s">
        <v>1359</v>
      </c>
    </row>
    <row r="38" spans="1:8">
      <c r="A38" s="750" t="s">
        <v>1362</v>
      </c>
      <c r="B38" s="750" t="s">
        <v>78</v>
      </c>
      <c r="C38" s="752">
        <v>9091</v>
      </c>
      <c r="D38" s="750" t="s">
        <v>118</v>
      </c>
      <c r="E38" s="750" t="s">
        <v>1363</v>
      </c>
      <c r="F38" s="750" t="s">
        <v>65</v>
      </c>
      <c r="G38" s="750" t="s">
        <v>202</v>
      </c>
      <c r="H38" s="750" t="s">
        <v>1364</v>
      </c>
    </row>
    <row r="39" spans="1:8">
      <c r="A39" s="750" t="s">
        <v>1362</v>
      </c>
      <c r="B39" s="750" t="s">
        <v>78</v>
      </c>
      <c r="C39" s="752">
        <v>25551700</v>
      </c>
      <c r="D39" s="750" t="s">
        <v>118</v>
      </c>
      <c r="E39" s="750" t="s">
        <v>1365</v>
      </c>
      <c r="F39" s="750" t="s">
        <v>65</v>
      </c>
      <c r="G39" s="750" t="s">
        <v>1366</v>
      </c>
      <c r="H39" s="750" t="s">
        <v>1364</v>
      </c>
    </row>
    <row r="40" spans="1:8">
      <c r="A40" s="750" t="s">
        <v>1367</v>
      </c>
      <c r="B40" s="750" t="s">
        <v>78</v>
      </c>
      <c r="C40" s="752">
        <v>9091</v>
      </c>
      <c r="D40" s="750" t="s">
        <v>118</v>
      </c>
      <c r="E40" s="750" t="s">
        <v>1368</v>
      </c>
      <c r="F40" s="750" t="s">
        <v>65</v>
      </c>
      <c r="G40" s="750" t="s">
        <v>202</v>
      </c>
      <c r="H40" s="750" t="s">
        <v>1296</v>
      </c>
    </row>
    <row r="41" spans="1:8">
      <c r="A41" s="750" t="s">
        <v>1367</v>
      </c>
      <c r="B41" s="750" t="s">
        <v>78</v>
      </c>
      <c r="C41" s="752">
        <v>24000000</v>
      </c>
      <c r="D41" s="750" t="s">
        <v>118</v>
      </c>
      <c r="E41" s="750" t="s">
        <v>1369</v>
      </c>
      <c r="F41" s="750" t="s">
        <v>65</v>
      </c>
      <c r="G41" s="750" t="s">
        <v>1370</v>
      </c>
      <c r="H41" s="750" t="s">
        <v>1296</v>
      </c>
    </row>
    <row r="42" spans="1:8">
      <c r="A42" s="750" t="s">
        <v>1371</v>
      </c>
      <c r="B42" s="750" t="s">
        <v>78</v>
      </c>
      <c r="C42" s="752">
        <v>41111</v>
      </c>
      <c r="D42" s="750" t="s">
        <v>118</v>
      </c>
      <c r="E42" s="750" t="s">
        <v>1372</v>
      </c>
      <c r="F42" s="750" t="s">
        <v>65</v>
      </c>
      <c r="G42" s="750" t="s">
        <v>202</v>
      </c>
      <c r="H42" s="750" t="s">
        <v>1314</v>
      </c>
    </row>
    <row r="43" spans="1:8">
      <c r="A43" s="750" t="s">
        <v>1371</v>
      </c>
      <c r="B43" s="750" t="s">
        <v>78</v>
      </c>
      <c r="C43" s="752">
        <v>452220000</v>
      </c>
      <c r="D43" s="750" t="s">
        <v>118</v>
      </c>
      <c r="E43" s="750" t="s">
        <v>1373</v>
      </c>
      <c r="F43" s="750" t="s">
        <v>65</v>
      </c>
      <c r="G43" s="750" t="s">
        <v>1374</v>
      </c>
      <c r="H43" s="750" t="s">
        <v>1314</v>
      </c>
    </row>
    <row r="44" spans="1:8">
      <c r="A44" s="750" t="s">
        <v>1375</v>
      </c>
      <c r="B44" s="750" t="s">
        <v>78</v>
      </c>
      <c r="C44" s="752">
        <v>33890</v>
      </c>
      <c r="D44" s="750" t="s">
        <v>118</v>
      </c>
      <c r="E44" s="750" t="s">
        <v>1376</v>
      </c>
      <c r="F44" s="750" t="s">
        <v>65</v>
      </c>
      <c r="G44" s="750" t="s">
        <v>202</v>
      </c>
      <c r="H44" s="750" t="s">
        <v>1296</v>
      </c>
    </row>
    <row r="45" spans="1:8">
      <c r="A45" s="750" t="s">
        <v>1375</v>
      </c>
      <c r="B45" s="750" t="s">
        <v>78</v>
      </c>
      <c r="C45" s="752">
        <v>372792000</v>
      </c>
      <c r="D45" s="750" t="s">
        <v>118</v>
      </c>
      <c r="E45" s="750" t="s">
        <v>1377</v>
      </c>
      <c r="F45" s="750" t="s">
        <v>65</v>
      </c>
      <c r="G45" s="750" t="s">
        <v>1378</v>
      </c>
      <c r="H45" s="750" t="s">
        <v>1296</v>
      </c>
    </row>
    <row r="46" spans="1:8">
      <c r="A46" s="750" t="s">
        <v>1379</v>
      </c>
      <c r="B46" s="750" t="s">
        <v>78</v>
      </c>
      <c r="C46" s="752">
        <v>9091</v>
      </c>
      <c r="D46" s="750" t="s">
        <v>118</v>
      </c>
      <c r="E46" s="750" t="s">
        <v>1380</v>
      </c>
      <c r="F46" s="750" t="s">
        <v>65</v>
      </c>
      <c r="G46" s="750" t="s">
        <v>202</v>
      </c>
      <c r="H46" s="750" t="s">
        <v>1296</v>
      </c>
    </row>
    <row r="47" spans="1:8">
      <c r="A47" s="750" t="s">
        <v>1379</v>
      </c>
      <c r="B47" s="750" t="s">
        <v>78</v>
      </c>
      <c r="C47" s="752">
        <v>21303000</v>
      </c>
      <c r="D47" s="750" t="s">
        <v>118</v>
      </c>
      <c r="E47" s="750" t="s">
        <v>1381</v>
      </c>
      <c r="F47" s="750" t="s">
        <v>65</v>
      </c>
      <c r="G47" s="750" t="s">
        <v>1382</v>
      </c>
      <c r="H47" s="750" t="s">
        <v>1296</v>
      </c>
    </row>
    <row r="48" spans="1:8">
      <c r="A48" s="750" t="s">
        <v>1383</v>
      </c>
      <c r="B48" s="750" t="s">
        <v>78</v>
      </c>
      <c r="C48" s="752">
        <v>13131</v>
      </c>
      <c r="D48" s="750" t="s">
        <v>118</v>
      </c>
      <c r="E48" s="750" t="s">
        <v>1384</v>
      </c>
      <c r="F48" s="750" t="s">
        <v>65</v>
      </c>
      <c r="G48" s="750" t="s">
        <v>202</v>
      </c>
      <c r="H48" s="750" t="s">
        <v>1296</v>
      </c>
    </row>
    <row r="49" spans="1:8">
      <c r="A49" s="750" t="s">
        <v>1383</v>
      </c>
      <c r="B49" s="750" t="s">
        <v>78</v>
      </c>
      <c r="C49" s="752">
        <v>144436057</v>
      </c>
      <c r="D49" s="750" t="s">
        <v>118</v>
      </c>
      <c r="E49" s="750" t="s">
        <v>1385</v>
      </c>
      <c r="F49" s="750" t="s">
        <v>65</v>
      </c>
      <c r="G49" s="750" t="s">
        <v>1386</v>
      </c>
      <c r="H49" s="750" t="s">
        <v>1296</v>
      </c>
    </row>
    <row r="50" spans="1:8">
      <c r="A50" s="750" t="s">
        <v>1387</v>
      </c>
      <c r="B50" s="750" t="s">
        <v>78</v>
      </c>
      <c r="C50" s="752">
        <v>7000</v>
      </c>
      <c r="D50" s="750" t="s">
        <v>118</v>
      </c>
      <c r="E50" s="750" t="s">
        <v>1388</v>
      </c>
      <c r="F50" s="750" t="s">
        <v>65</v>
      </c>
      <c r="G50" s="750" t="s">
        <v>390</v>
      </c>
      <c r="H50" s="750" t="s">
        <v>1389</v>
      </c>
    </row>
    <row r="51" spans="1:8">
      <c r="A51" s="750" t="s">
        <v>1387</v>
      </c>
      <c r="B51" s="750" t="s">
        <v>78</v>
      </c>
      <c r="C51" s="752">
        <v>70060020</v>
      </c>
      <c r="D51" s="750" t="s">
        <v>118</v>
      </c>
      <c r="E51" s="750" t="s">
        <v>1390</v>
      </c>
      <c r="F51" s="750" t="s">
        <v>65</v>
      </c>
      <c r="G51" s="750" t="s">
        <v>1391</v>
      </c>
      <c r="H51" s="750" t="s">
        <v>1389</v>
      </c>
    </row>
    <row r="52" spans="1:8">
      <c r="A52" s="750" t="s">
        <v>1392</v>
      </c>
      <c r="B52" s="750" t="s">
        <v>78</v>
      </c>
      <c r="C52" s="752">
        <v>7000</v>
      </c>
      <c r="D52" s="750" t="s">
        <v>118</v>
      </c>
      <c r="E52" s="750" t="s">
        <v>1393</v>
      </c>
      <c r="F52" s="750" t="s">
        <v>65</v>
      </c>
      <c r="G52" s="750" t="s">
        <v>390</v>
      </c>
      <c r="H52" s="750" t="s">
        <v>1394</v>
      </c>
    </row>
    <row r="53" spans="1:8">
      <c r="A53" s="750" t="s">
        <v>1392</v>
      </c>
      <c r="B53" s="750" t="s">
        <v>78</v>
      </c>
      <c r="C53" s="752">
        <v>41000000</v>
      </c>
      <c r="D53" s="750" t="s">
        <v>118</v>
      </c>
      <c r="E53" s="750" t="s">
        <v>1395</v>
      </c>
      <c r="F53" s="750" t="s">
        <v>65</v>
      </c>
      <c r="G53" s="750" t="s">
        <v>1396</v>
      </c>
      <c r="H53" s="750" t="s">
        <v>1394</v>
      </c>
    </row>
    <row r="54" spans="1:8">
      <c r="A54" s="750" t="s">
        <v>1397</v>
      </c>
      <c r="B54" s="750" t="s">
        <v>78</v>
      </c>
      <c r="C54" s="752">
        <v>7000</v>
      </c>
      <c r="D54" s="750" t="s">
        <v>118</v>
      </c>
      <c r="E54" s="750" t="s">
        <v>1398</v>
      </c>
      <c r="F54" s="750" t="s">
        <v>65</v>
      </c>
      <c r="G54" s="750" t="s">
        <v>390</v>
      </c>
      <c r="H54" s="750" t="s">
        <v>1399</v>
      </c>
    </row>
    <row r="55" spans="1:8">
      <c r="A55" s="750" t="s">
        <v>1397</v>
      </c>
      <c r="B55" s="750" t="s">
        <v>78</v>
      </c>
      <c r="C55" s="752">
        <v>2706000</v>
      </c>
      <c r="D55" s="750" t="s">
        <v>118</v>
      </c>
      <c r="E55" s="750" t="s">
        <v>1400</v>
      </c>
      <c r="F55" s="750" t="s">
        <v>65</v>
      </c>
      <c r="G55" s="750" t="s">
        <v>1401</v>
      </c>
      <c r="H55" s="750" t="s">
        <v>1399</v>
      </c>
    </row>
    <row r="56" spans="1:8">
      <c r="A56" s="750" t="s">
        <v>1402</v>
      </c>
      <c r="B56" s="750" t="s">
        <v>78</v>
      </c>
      <c r="C56" s="752">
        <v>7000</v>
      </c>
      <c r="D56" s="750" t="s">
        <v>118</v>
      </c>
      <c r="E56" s="750" t="s">
        <v>1403</v>
      </c>
      <c r="F56" s="750" t="s">
        <v>65</v>
      </c>
      <c r="G56" s="750" t="s">
        <v>390</v>
      </c>
      <c r="H56" s="750" t="s">
        <v>1404</v>
      </c>
    </row>
    <row r="57" spans="1:8">
      <c r="A57" s="750" t="s">
        <v>1402</v>
      </c>
      <c r="B57" s="750" t="s">
        <v>78</v>
      </c>
      <c r="C57" s="752">
        <v>19581000</v>
      </c>
      <c r="D57" s="750" t="s">
        <v>118</v>
      </c>
      <c r="E57" s="750" t="s">
        <v>1405</v>
      </c>
      <c r="F57" s="750" t="s">
        <v>65</v>
      </c>
      <c r="G57" s="750" t="s">
        <v>1041</v>
      </c>
      <c r="H57" s="750" t="s">
        <v>1404</v>
      </c>
    </row>
    <row r="58" spans="1:8">
      <c r="A58" s="750" t="s">
        <v>1406</v>
      </c>
      <c r="B58" s="750" t="s">
        <v>78</v>
      </c>
      <c r="C58" s="752">
        <v>7000</v>
      </c>
      <c r="D58" s="750" t="s">
        <v>118</v>
      </c>
      <c r="E58" s="750" t="s">
        <v>1407</v>
      </c>
      <c r="F58" s="750" t="s">
        <v>65</v>
      </c>
      <c r="G58" s="750" t="s">
        <v>390</v>
      </c>
      <c r="H58" s="750" t="s">
        <v>1408</v>
      </c>
    </row>
    <row r="59" spans="1:8">
      <c r="A59" s="750" t="s">
        <v>1406</v>
      </c>
      <c r="B59" s="750" t="s">
        <v>78</v>
      </c>
      <c r="C59" s="752">
        <v>4336530</v>
      </c>
      <c r="D59" s="750" t="s">
        <v>118</v>
      </c>
      <c r="E59" s="750" t="s">
        <v>1409</v>
      </c>
      <c r="F59" s="750" t="s">
        <v>65</v>
      </c>
      <c r="G59" s="750" t="s">
        <v>613</v>
      </c>
      <c r="H59" s="750" t="s">
        <v>1408</v>
      </c>
    </row>
    <row r="60" spans="1:8">
      <c r="A60" s="750" t="s">
        <v>1410</v>
      </c>
      <c r="B60" s="750" t="s">
        <v>78</v>
      </c>
      <c r="C60" s="752">
        <v>1000000</v>
      </c>
      <c r="D60" s="750" t="s">
        <v>118</v>
      </c>
      <c r="E60" s="750" t="s">
        <v>1411</v>
      </c>
      <c r="F60" s="750" t="s">
        <v>65</v>
      </c>
      <c r="G60" s="750" t="s">
        <v>1412</v>
      </c>
      <c r="H60" s="750" t="s">
        <v>1413</v>
      </c>
    </row>
    <row r="61" spans="1:8">
      <c r="A61" s="750" t="s">
        <v>1414</v>
      </c>
      <c r="B61" s="750" t="s">
        <v>78</v>
      </c>
      <c r="C61" s="752">
        <v>7000</v>
      </c>
      <c r="D61" s="750" t="s">
        <v>118</v>
      </c>
      <c r="E61" s="750" t="s">
        <v>1415</v>
      </c>
      <c r="F61" s="750" t="s">
        <v>65</v>
      </c>
      <c r="G61" s="750" t="s">
        <v>390</v>
      </c>
      <c r="H61" s="750" t="s">
        <v>1416</v>
      </c>
    </row>
    <row r="62" spans="1:8">
      <c r="A62" s="750" t="s">
        <v>1414</v>
      </c>
      <c r="B62" s="750" t="s">
        <v>78</v>
      </c>
      <c r="C62" s="752">
        <v>35623913</v>
      </c>
      <c r="D62" s="750" t="s">
        <v>118</v>
      </c>
      <c r="E62" s="750" t="s">
        <v>1417</v>
      </c>
      <c r="F62" s="750" t="s">
        <v>65</v>
      </c>
      <c r="G62" s="750" t="s">
        <v>1418</v>
      </c>
      <c r="H62" s="750" t="s">
        <v>1416</v>
      </c>
    </row>
    <row r="63" spans="1:8">
      <c r="A63" s="750" t="s">
        <v>1419</v>
      </c>
      <c r="B63" s="750" t="s">
        <v>78</v>
      </c>
      <c r="C63" s="752">
        <v>7000</v>
      </c>
      <c r="D63" s="750" t="s">
        <v>118</v>
      </c>
      <c r="E63" s="750" t="s">
        <v>1420</v>
      </c>
      <c r="F63" s="750" t="s">
        <v>65</v>
      </c>
      <c r="G63" s="750" t="s">
        <v>390</v>
      </c>
      <c r="H63" s="750" t="s">
        <v>1421</v>
      </c>
    </row>
    <row r="64" spans="1:8">
      <c r="A64" s="750" t="s">
        <v>1419</v>
      </c>
      <c r="B64" s="750" t="s">
        <v>78</v>
      </c>
      <c r="C64" s="752">
        <v>5910000</v>
      </c>
      <c r="D64" s="750" t="s">
        <v>118</v>
      </c>
      <c r="E64" s="750" t="s">
        <v>1422</v>
      </c>
      <c r="F64" s="750" t="s">
        <v>65</v>
      </c>
      <c r="G64" s="750" t="s">
        <v>623</v>
      </c>
      <c r="H64" s="750" t="s">
        <v>1421</v>
      </c>
    </row>
    <row r="65" spans="1:8">
      <c r="A65" s="750" t="s">
        <v>1423</v>
      </c>
      <c r="B65" s="750" t="s">
        <v>78</v>
      </c>
      <c r="C65" s="752">
        <v>7000</v>
      </c>
      <c r="D65" s="750" t="s">
        <v>118</v>
      </c>
      <c r="E65" s="750" t="s">
        <v>1424</v>
      </c>
      <c r="F65" s="750" t="s">
        <v>65</v>
      </c>
      <c r="G65" s="750" t="s">
        <v>390</v>
      </c>
      <c r="H65" s="750" t="s">
        <v>1425</v>
      </c>
    </row>
    <row r="66" spans="1:8">
      <c r="A66" s="750" t="s">
        <v>1423</v>
      </c>
      <c r="B66" s="750" t="s">
        <v>78</v>
      </c>
      <c r="C66" s="752">
        <v>96616400</v>
      </c>
      <c r="D66" s="750" t="s">
        <v>118</v>
      </c>
      <c r="E66" s="750" t="s">
        <v>1426</v>
      </c>
      <c r="F66" s="750" t="s">
        <v>65</v>
      </c>
      <c r="G66" s="750" t="s">
        <v>1427</v>
      </c>
      <c r="H66" s="750" t="s">
        <v>1425</v>
      </c>
    </row>
    <row r="67" spans="1:8">
      <c r="A67" s="750" t="s">
        <v>1428</v>
      </c>
      <c r="B67" s="750" t="s">
        <v>78</v>
      </c>
      <c r="C67" s="752">
        <v>7000</v>
      </c>
      <c r="D67" s="750" t="s">
        <v>118</v>
      </c>
      <c r="E67" s="750" t="s">
        <v>1429</v>
      </c>
      <c r="F67" s="750" t="s">
        <v>65</v>
      </c>
      <c r="G67" s="750" t="s">
        <v>390</v>
      </c>
      <c r="H67" s="750" t="s">
        <v>1430</v>
      </c>
    </row>
    <row r="68" spans="1:8">
      <c r="A68" s="750" t="s">
        <v>1428</v>
      </c>
      <c r="B68" s="750" t="s">
        <v>78</v>
      </c>
      <c r="C68" s="752">
        <v>12800000</v>
      </c>
      <c r="D68" s="750" t="s">
        <v>118</v>
      </c>
      <c r="E68" s="750" t="s">
        <v>1431</v>
      </c>
      <c r="F68" s="750" t="s">
        <v>65</v>
      </c>
      <c r="G68" s="750" t="s">
        <v>876</v>
      </c>
      <c r="H68" s="750" t="s">
        <v>1430</v>
      </c>
    </row>
    <row r="69" spans="1:8">
      <c r="A69" s="750" t="s">
        <v>1432</v>
      </c>
      <c r="B69" s="750" t="s">
        <v>78</v>
      </c>
      <c r="C69" s="752">
        <v>7000</v>
      </c>
      <c r="D69" s="750" t="s">
        <v>118</v>
      </c>
      <c r="E69" s="750" t="s">
        <v>1433</v>
      </c>
      <c r="F69" s="750" t="s">
        <v>65</v>
      </c>
      <c r="G69" s="750" t="s">
        <v>390</v>
      </c>
      <c r="H69" s="750" t="s">
        <v>1434</v>
      </c>
    </row>
    <row r="70" spans="1:8">
      <c r="A70" s="750" t="s">
        <v>1432</v>
      </c>
      <c r="B70" s="750" t="s">
        <v>78</v>
      </c>
      <c r="C70" s="752">
        <v>58500000</v>
      </c>
      <c r="D70" s="750" t="s">
        <v>118</v>
      </c>
      <c r="E70" s="750" t="s">
        <v>1435</v>
      </c>
      <c r="F70" s="750" t="s">
        <v>65</v>
      </c>
      <c r="G70" s="750" t="s">
        <v>1396</v>
      </c>
      <c r="H70" s="750" t="s">
        <v>1434</v>
      </c>
    </row>
    <row r="71" spans="1:8">
      <c r="A71" s="750" t="s">
        <v>1436</v>
      </c>
      <c r="B71" s="750" t="s">
        <v>78</v>
      </c>
      <c r="C71" s="752">
        <v>7000</v>
      </c>
      <c r="D71" s="750" t="s">
        <v>118</v>
      </c>
      <c r="E71" s="750" t="s">
        <v>1437</v>
      </c>
      <c r="F71" s="750" t="s">
        <v>65</v>
      </c>
      <c r="G71" s="750" t="s">
        <v>390</v>
      </c>
      <c r="H71" s="750" t="s">
        <v>1296</v>
      </c>
    </row>
    <row r="72" spans="1:8">
      <c r="A72" s="750" t="s">
        <v>1436</v>
      </c>
      <c r="B72" s="750" t="s">
        <v>78</v>
      </c>
      <c r="C72" s="752">
        <v>105000000</v>
      </c>
      <c r="D72" s="750" t="s">
        <v>118</v>
      </c>
      <c r="E72" s="750" t="s">
        <v>1438</v>
      </c>
      <c r="F72" s="750" t="s">
        <v>65</v>
      </c>
      <c r="G72" s="750" t="s">
        <v>1439</v>
      </c>
      <c r="H72" s="750" t="s">
        <v>1296</v>
      </c>
    </row>
    <row r="73" spans="1:8">
      <c r="A73" s="750" t="s">
        <v>1440</v>
      </c>
      <c r="B73" s="750" t="s">
        <v>78</v>
      </c>
      <c r="C73" s="752">
        <v>7000</v>
      </c>
      <c r="D73" s="750" t="s">
        <v>118</v>
      </c>
      <c r="E73" s="750" t="s">
        <v>1441</v>
      </c>
      <c r="F73" s="750" t="s">
        <v>65</v>
      </c>
      <c r="G73" s="750" t="s">
        <v>390</v>
      </c>
      <c r="H73" s="750" t="s">
        <v>1296</v>
      </c>
    </row>
    <row r="74" spans="1:8">
      <c r="A74" s="750" t="s">
        <v>1440</v>
      </c>
      <c r="B74" s="750" t="s">
        <v>78</v>
      </c>
      <c r="C74" s="752">
        <v>31600000</v>
      </c>
      <c r="D74" s="750" t="s">
        <v>118</v>
      </c>
      <c r="E74" s="750" t="s">
        <v>1442</v>
      </c>
      <c r="F74" s="750" t="s">
        <v>65</v>
      </c>
      <c r="G74" s="750" t="s">
        <v>1443</v>
      </c>
      <c r="H74" s="750" t="s">
        <v>1296</v>
      </c>
    </row>
    <row r="75" spans="1:8">
      <c r="A75" s="750" t="s">
        <v>1444</v>
      </c>
      <c r="B75" s="750" t="s">
        <v>78</v>
      </c>
      <c r="C75" s="752">
        <v>7000</v>
      </c>
      <c r="D75" s="750" t="s">
        <v>118</v>
      </c>
      <c r="E75" s="750" t="s">
        <v>1445</v>
      </c>
      <c r="F75" s="750" t="s">
        <v>65</v>
      </c>
      <c r="G75" s="750" t="s">
        <v>390</v>
      </c>
      <c r="H75" s="750" t="s">
        <v>1296</v>
      </c>
    </row>
    <row r="76" spans="1:8">
      <c r="A76" s="750" t="s">
        <v>1444</v>
      </c>
      <c r="B76" s="750" t="s">
        <v>78</v>
      </c>
      <c r="C76" s="752">
        <v>11500000</v>
      </c>
      <c r="D76" s="750" t="s">
        <v>118</v>
      </c>
      <c r="E76" s="750" t="s">
        <v>1446</v>
      </c>
      <c r="F76" s="750" t="s">
        <v>65</v>
      </c>
      <c r="G76" s="750" t="s">
        <v>1447</v>
      </c>
      <c r="H76" s="750" t="s">
        <v>1296</v>
      </c>
    </row>
    <row r="77" spans="1:8">
      <c r="A77" s="750" t="s">
        <v>1448</v>
      </c>
      <c r="B77" s="750" t="s">
        <v>78</v>
      </c>
      <c r="C77" s="752">
        <v>7000</v>
      </c>
      <c r="D77" s="750" t="s">
        <v>118</v>
      </c>
      <c r="E77" s="750" t="s">
        <v>1449</v>
      </c>
      <c r="F77" s="750" t="s">
        <v>65</v>
      </c>
      <c r="G77" s="750" t="s">
        <v>390</v>
      </c>
      <c r="H77" s="750" t="s">
        <v>1296</v>
      </c>
    </row>
    <row r="78" spans="1:8">
      <c r="A78" s="750" t="s">
        <v>1448</v>
      </c>
      <c r="B78" s="750" t="s">
        <v>78</v>
      </c>
      <c r="C78" s="752">
        <v>49674000</v>
      </c>
      <c r="D78" s="750" t="s">
        <v>118</v>
      </c>
      <c r="E78" s="750" t="s">
        <v>1450</v>
      </c>
      <c r="F78" s="750" t="s">
        <v>65</v>
      </c>
      <c r="G78" s="750" t="s">
        <v>1451</v>
      </c>
      <c r="H78" s="750" t="s">
        <v>1296</v>
      </c>
    </row>
    <row r="79" spans="1:8">
      <c r="A79" s="750" t="s">
        <v>1452</v>
      </c>
      <c r="B79" s="750" t="s">
        <v>78</v>
      </c>
      <c r="C79" s="752">
        <v>7000</v>
      </c>
      <c r="D79" s="750" t="s">
        <v>118</v>
      </c>
      <c r="E79" s="750" t="s">
        <v>1453</v>
      </c>
      <c r="F79" s="750" t="s">
        <v>65</v>
      </c>
      <c r="G79" s="750" t="s">
        <v>390</v>
      </c>
      <c r="H79" s="750" t="s">
        <v>1296</v>
      </c>
    </row>
    <row r="80" spans="1:8">
      <c r="A80" s="750" t="s">
        <v>1452</v>
      </c>
      <c r="B80" s="750" t="s">
        <v>78</v>
      </c>
      <c r="C80" s="752">
        <v>15015000</v>
      </c>
      <c r="D80" s="750" t="s">
        <v>118</v>
      </c>
      <c r="E80" s="750" t="s">
        <v>1454</v>
      </c>
      <c r="F80" s="750" t="s">
        <v>65</v>
      </c>
      <c r="G80" s="750" t="s">
        <v>1455</v>
      </c>
      <c r="H80" s="750" t="s">
        <v>1296</v>
      </c>
    </row>
    <row r="81" spans="1:8">
      <c r="A81" s="750" t="s">
        <v>1456</v>
      </c>
      <c r="B81" s="750" t="s">
        <v>78</v>
      </c>
      <c r="C81" s="752">
        <v>7000</v>
      </c>
      <c r="D81" s="750" t="s">
        <v>118</v>
      </c>
      <c r="E81" s="750" t="s">
        <v>1457</v>
      </c>
      <c r="F81" s="750" t="s">
        <v>65</v>
      </c>
      <c r="G81" s="750" t="s">
        <v>390</v>
      </c>
      <c r="H81" s="750" t="s">
        <v>1314</v>
      </c>
    </row>
    <row r="82" spans="1:8">
      <c r="A82" s="750" t="s">
        <v>1456</v>
      </c>
      <c r="B82" s="750" t="s">
        <v>78</v>
      </c>
      <c r="C82" s="752">
        <v>17550000</v>
      </c>
      <c r="D82" s="750" t="s">
        <v>118</v>
      </c>
      <c r="E82" s="750" t="s">
        <v>1458</v>
      </c>
      <c r="F82" s="750" t="s">
        <v>65</v>
      </c>
      <c r="G82" s="750" t="s">
        <v>1459</v>
      </c>
      <c r="H82" s="750" t="s">
        <v>1314</v>
      </c>
    </row>
    <row r="83" spans="1:8">
      <c r="A83" s="750" t="s">
        <v>1460</v>
      </c>
      <c r="B83" s="750" t="s">
        <v>78</v>
      </c>
      <c r="C83" s="752">
        <v>7000</v>
      </c>
      <c r="D83" s="750" t="s">
        <v>118</v>
      </c>
      <c r="E83" s="750" t="s">
        <v>1461</v>
      </c>
      <c r="F83" s="750" t="s">
        <v>65</v>
      </c>
      <c r="G83" s="750" t="s">
        <v>390</v>
      </c>
      <c r="H83" s="750" t="s">
        <v>1314</v>
      </c>
    </row>
    <row r="84" spans="1:8">
      <c r="A84" s="750" t="s">
        <v>1460</v>
      </c>
      <c r="B84" s="750" t="s">
        <v>78</v>
      </c>
      <c r="C84" s="752">
        <v>11040000</v>
      </c>
      <c r="D84" s="750" t="s">
        <v>118</v>
      </c>
      <c r="E84" s="750" t="s">
        <v>1462</v>
      </c>
      <c r="F84" s="750" t="s">
        <v>65</v>
      </c>
      <c r="G84" s="750" t="s">
        <v>1463</v>
      </c>
      <c r="H84" s="750" t="s">
        <v>1314</v>
      </c>
    </row>
    <row r="85" spans="1:8">
      <c r="A85" s="750" t="s">
        <v>1464</v>
      </c>
      <c r="B85" s="750" t="s">
        <v>78</v>
      </c>
      <c r="C85" s="752">
        <v>7000</v>
      </c>
      <c r="D85" s="750" t="s">
        <v>118</v>
      </c>
      <c r="E85" s="750" t="s">
        <v>1465</v>
      </c>
      <c r="F85" s="750" t="s">
        <v>65</v>
      </c>
      <c r="G85" s="750" t="s">
        <v>390</v>
      </c>
      <c r="H85" s="750" t="s">
        <v>1314</v>
      </c>
    </row>
    <row r="86" spans="1:8">
      <c r="A86" s="750" t="s">
        <v>1464</v>
      </c>
      <c r="B86" s="750" t="s">
        <v>78</v>
      </c>
      <c r="C86" s="752">
        <v>16230500</v>
      </c>
      <c r="D86" s="750" t="s">
        <v>118</v>
      </c>
      <c r="E86" s="750" t="s">
        <v>1466</v>
      </c>
      <c r="F86" s="750" t="s">
        <v>65</v>
      </c>
      <c r="G86" s="750" t="s">
        <v>1467</v>
      </c>
      <c r="H86" s="750" t="s">
        <v>1314</v>
      </c>
    </row>
    <row r="87" spans="1:8">
      <c r="A87" s="750" t="s">
        <v>1468</v>
      </c>
      <c r="B87" s="750" t="s">
        <v>78</v>
      </c>
      <c r="C87" s="752">
        <v>7000</v>
      </c>
      <c r="D87" s="750" t="s">
        <v>118</v>
      </c>
      <c r="E87" s="750" t="s">
        <v>1469</v>
      </c>
      <c r="F87" s="750" t="s">
        <v>65</v>
      </c>
      <c r="G87" s="750" t="s">
        <v>390</v>
      </c>
      <c r="H87" s="750" t="s">
        <v>1314</v>
      </c>
    </row>
    <row r="88" spans="1:8">
      <c r="A88" s="750" t="s">
        <v>1468</v>
      </c>
      <c r="B88" s="750" t="s">
        <v>78</v>
      </c>
      <c r="C88" s="752">
        <v>9327900</v>
      </c>
      <c r="D88" s="750" t="s">
        <v>118</v>
      </c>
      <c r="E88" s="750" t="s">
        <v>1470</v>
      </c>
      <c r="F88" s="750" t="s">
        <v>65</v>
      </c>
      <c r="G88" s="750" t="s">
        <v>1471</v>
      </c>
      <c r="H88" s="750" t="s">
        <v>1314</v>
      </c>
    </row>
    <row r="89" spans="1:8">
      <c r="A89" s="750" t="s">
        <v>1472</v>
      </c>
      <c r="B89" s="750" t="s">
        <v>78</v>
      </c>
      <c r="C89" s="752">
        <v>52801</v>
      </c>
      <c r="D89" s="750" t="s">
        <v>118</v>
      </c>
      <c r="E89" s="750" t="s">
        <v>1473</v>
      </c>
      <c r="F89" s="750" t="s">
        <v>65</v>
      </c>
      <c r="G89" s="750" t="s">
        <v>202</v>
      </c>
      <c r="H89" s="750" t="s">
        <v>1474</v>
      </c>
    </row>
    <row r="90" spans="1:8">
      <c r="A90" s="750" t="s">
        <v>1472</v>
      </c>
      <c r="B90" s="750" t="s">
        <v>78</v>
      </c>
      <c r="C90" s="752">
        <v>580811791</v>
      </c>
      <c r="D90" s="750" t="s">
        <v>118</v>
      </c>
      <c r="E90" s="750" t="s">
        <v>1475</v>
      </c>
      <c r="F90" s="750" t="s">
        <v>65</v>
      </c>
      <c r="G90" s="750" t="s">
        <v>1476</v>
      </c>
      <c r="H90" s="750" t="s">
        <v>1474</v>
      </c>
    </row>
    <row r="91" spans="1:8">
      <c r="A91" s="750" t="s">
        <v>1477</v>
      </c>
      <c r="B91" s="750" t="s">
        <v>78</v>
      </c>
      <c r="C91" s="752">
        <v>9091</v>
      </c>
      <c r="D91" s="750" t="s">
        <v>118</v>
      </c>
      <c r="E91" s="750" t="s">
        <v>1478</v>
      </c>
      <c r="F91" s="750" t="s">
        <v>65</v>
      </c>
      <c r="G91" s="750" t="s">
        <v>202</v>
      </c>
      <c r="H91" s="750" t="s">
        <v>1479</v>
      </c>
    </row>
    <row r="92" spans="1:8">
      <c r="A92" s="750" t="s">
        <v>1477</v>
      </c>
      <c r="B92" s="750" t="s">
        <v>78</v>
      </c>
      <c r="C92" s="752">
        <v>12764953</v>
      </c>
      <c r="D92" s="750" t="s">
        <v>118</v>
      </c>
      <c r="E92" s="750" t="s">
        <v>1480</v>
      </c>
      <c r="F92" s="750" t="s">
        <v>65</v>
      </c>
      <c r="G92" s="750" t="s">
        <v>1481</v>
      </c>
      <c r="H92" s="750" t="s">
        <v>1479</v>
      </c>
    </row>
    <row r="93" spans="1:8">
      <c r="A93" s="750" t="s">
        <v>1482</v>
      </c>
      <c r="B93" s="750" t="s">
        <v>78</v>
      </c>
      <c r="C93" s="752">
        <v>166515</v>
      </c>
      <c r="D93" s="750" t="s">
        <v>118</v>
      </c>
      <c r="E93" s="750" t="s">
        <v>1483</v>
      </c>
      <c r="F93" s="750" t="s">
        <v>65</v>
      </c>
      <c r="G93" s="750" t="s">
        <v>202</v>
      </c>
      <c r="H93" s="750" t="s">
        <v>1484</v>
      </c>
    </row>
    <row r="94" spans="1:8">
      <c r="A94" s="750" t="s">
        <v>1482</v>
      </c>
      <c r="B94" s="750" t="s">
        <v>78</v>
      </c>
      <c r="C94" s="752">
        <v>1831670439</v>
      </c>
      <c r="D94" s="750" t="s">
        <v>118</v>
      </c>
      <c r="E94" s="750" t="s">
        <v>1485</v>
      </c>
      <c r="F94" s="750" t="s">
        <v>65</v>
      </c>
      <c r="G94" s="750" t="s">
        <v>1486</v>
      </c>
      <c r="H94" s="750" t="s">
        <v>1484</v>
      </c>
    </row>
    <row r="95" spans="1:8">
      <c r="A95" s="750" t="s">
        <v>1487</v>
      </c>
      <c r="B95" s="750" t="s">
        <v>78</v>
      </c>
      <c r="C95" s="752">
        <v>9091</v>
      </c>
      <c r="D95" s="750" t="s">
        <v>118</v>
      </c>
      <c r="E95" s="750" t="s">
        <v>1488</v>
      </c>
      <c r="F95" s="750" t="s">
        <v>65</v>
      </c>
      <c r="G95" s="750" t="s">
        <v>202</v>
      </c>
      <c r="H95" s="750" t="s">
        <v>1489</v>
      </c>
    </row>
    <row r="96" spans="1:8">
      <c r="A96" s="750" t="s">
        <v>1487</v>
      </c>
      <c r="B96" s="750" t="s">
        <v>78</v>
      </c>
      <c r="C96" s="752">
        <v>2742000</v>
      </c>
      <c r="D96" s="750" t="s">
        <v>118</v>
      </c>
      <c r="E96" s="750" t="s">
        <v>1490</v>
      </c>
      <c r="F96" s="750" t="s">
        <v>65</v>
      </c>
      <c r="G96" s="750" t="s">
        <v>1491</v>
      </c>
      <c r="H96" s="750" t="s">
        <v>1489</v>
      </c>
    </row>
    <row r="97" spans="1:8">
      <c r="A97" s="750" t="s">
        <v>1492</v>
      </c>
      <c r="B97" s="750" t="s">
        <v>78</v>
      </c>
      <c r="C97" s="752">
        <v>9091</v>
      </c>
      <c r="D97" s="750" t="s">
        <v>118</v>
      </c>
      <c r="E97" s="750" t="s">
        <v>1493</v>
      </c>
      <c r="F97" s="750" t="s">
        <v>65</v>
      </c>
      <c r="G97" s="750" t="s">
        <v>202</v>
      </c>
      <c r="H97" s="750" t="s">
        <v>1314</v>
      </c>
    </row>
    <row r="98" spans="1:8">
      <c r="A98" s="750" t="s">
        <v>1492</v>
      </c>
      <c r="B98" s="750" t="s">
        <v>78</v>
      </c>
      <c r="C98" s="752">
        <v>32550000</v>
      </c>
      <c r="D98" s="750" t="s">
        <v>118</v>
      </c>
      <c r="E98" s="750" t="s">
        <v>1494</v>
      </c>
      <c r="F98" s="750" t="s">
        <v>65</v>
      </c>
      <c r="G98" s="750" t="s">
        <v>1495</v>
      </c>
      <c r="H98" s="750" t="s">
        <v>1314</v>
      </c>
    </row>
    <row r="99" spans="1:8">
      <c r="A99" s="750" t="s">
        <v>1496</v>
      </c>
      <c r="B99" s="750" t="s">
        <v>78</v>
      </c>
      <c r="C99" s="752">
        <v>10531</v>
      </c>
      <c r="D99" s="750" t="s">
        <v>118</v>
      </c>
      <c r="E99" s="750" t="s">
        <v>1497</v>
      </c>
      <c r="F99" s="750" t="s">
        <v>65</v>
      </c>
      <c r="G99" s="750" t="s">
        <v>202</v>
      </c>
      <c r="H99" s="750" t="s">
        <v>1296</v>
      </c>
    </row>
    <row r="100" spans="1:8">
      <c r="A100" s="750" t="s">
        <v>1496</v>
      </c>
      <c r="B100" s="750" t="s">
        <v>78</v>
      </c>
      <c r="C100" s="752">
        <v>115840000</v>
      </c>
      <c r="D100" s="750" t="s">
        <v>118</v>
      </c>
      <c r="E100" s="750" t="s">
        <v>1498</v>
      </c>
      <c r="F100" s="750" t="s">
        <v>65</v>
      </c>
      <c r="G100" s="750" t="s">
        <v>1499</v>
      </c>
      <c r="H100" s="750" t="s">
        <v>1296</v>
      </c>
    </row>
    <row r="101" spans="1:8">
      <c r="A101" s="750" t="s">
        <v>1500</v>
      </c>
      <c r="B101" s="750" t="s">
        <v>78</v>
      </c>
      <c r="C101" s="752">
        <v>7000</v>
      </c>
      <c r="D101" s="750" t="s">
        <v>118</v>
      </c>
      <c r="E101" s="750" t="s">
        <v>1501</v>
      </c>
      <c r="F101" s="750" t="s">
        <v>65</v>
      </c>
      <c r="G101" s="750" t="s">
        <v>390</v>
      </c>
      <c r="H101" s="750" t="s">
        <v>1296</v>
      </c>
    </row>
    <row r="102" spans="1:8">
      <c r="A102" s="750" t="s">
        <v>1500</v>
      </c>
      <c r="B102" s="750" t="s">
        <v>78</v>
      </c>
      <c r="C102" s="752">
        <v>34365000</v>
      </c>
      <c r="D102" s="750" t="s">
        <v>118</v>
      </c>
      <c r="E102" s="750" t="s">
        <v>1502</v>
      </c>
      <c r="F102" s="750" t="s">
        <v>65</v>
      </c>
      <c r="G102" s="750" t="s">
        <v>1503</v>
      </c>
      <c r="H102" s="750" t="s">
        <v>1296</v>
      </c>
    </row>
    <row r="103" spans="1:8">
      <c r="A103" s="750" t="s">
        <v>1504</v>
      </c>
      <c r="B103" s="750" t="s">
        <v>78</v>
      </c>
      <c r="C103" s="752">
        <v>7000</v>
      </c>
      <c r="D103" s="750" t="s">
        <v>118</v>
      </c>
      <c r="E103" s="750" t="s">
        <v>1505</v>
      </c>
      <c r="F103" s="750" t="s">
        <v>65</v>
      </c>
      <c r="G103" s="750" t="s">
        <v>390</v>
      </c>
      <c r="H103" s="750" t="s">
        <v>1489</v>
      </c>
    </row>
    <row r="104" spans="1:8">
      <c r="A104" s="750" t="s">
        <v>1504</v>
      </c>
      <c r="B104" s="750" t="s">
        <v>78</v>
      </c>
      <c r="C104" s="752">
        <v>5693467</v>
      </c>
      <c r="D104" s="750" t="s">
        <v>118</v>
      </c>
      <c r="E104" s="750" t="s">
        <v>1506</v>
      </c>
      <c r="F104" s="750" t="s">
        <v>65</v>
      </c>
      <c r="G104" s="750" t="s">
        <v>1507</v>
      </c>
      <c r="H104" s="750" t="s">
        <v>1489</v>
      </c>
    </row>
    <row r="105" spans="1:8">
      <c r="A105" s="750" t="s">
        <v>1508</v>
      </c>
      <c r="B105" s="750" t="s">
        <v>78</v>
      </c>
      <c r="C105" s="752">
        <v>7000</v>
      </c>
      <c r="D105" s="750" t="s">
        <v>118</v>
      </c>
      <c r="E105" s="750" t="s">
        <v>1509</v>
      </c>
      <c r="F105" s="750" t="s">
        <v>65</v>
      </c>
      <c r="G105" s="750" t="s">
        <v>390</v>
      </c>
      <c r="H105" s="750" t="s">
        <v>1314</v>
      </c>
    </row>
    <row r="106" spans="1:8">
      <c r="A106" s="750" t="s">
        <v>1508</v>
      </c>
      <c r="B106" s="750" t="s">
        <v>78</v>
      </c>
      <c r="C106" s="752">
        <v>165496000</v>
      </c>
      <c r="D106" s="750" t="s">
        <v>118</v>
      </c>
      <c r="E106" s="750" t="s">
        <v>1510</v>
      </c>
      <c r="F106" s="750" t="s">
        <v>65</v>
      </c>
      <c r="G106" s="750" t="s">
        <v>1511</v>
      </c>
      <c r="H106" s="750" t="s">
        <v>1314</v>
      </c>
    </row>
    <row r="107" spans="1:8">
      <c r="A107" s="750" t="s">
        <v>1512</v>
      </c>
      <c r="B107" s="750" t="s">
        <v>78</v>
      </c>
      <c r="C107" s="752">
        <v>7000</v>
      </c>
      <c r="D107" s="750" t="s">
        <v>118</v>
      </c>
      <c r="E107" s="750" t="s">
        <v>1513</v>
      </c>
      <c r="F107" s="750" t="s">
        <v>65</v>
      </c>
      <c r="G107" s="750" t="s">
        <v>390</v>
      </c>
      <c r="H107" s="750" t="s">
        <v>1314</v>
      </c>
    </row>
    <row r="108" spans="1:8">
      <c r="A108" s="750" t="s">
        <v>1512</v>
      </c>
      <c r="B108" s="750" t="s">
        <v>78</v>
      </c>
      <c r="C108" s="752">
        <v>58400000</v>
      </c>
      <c r="D108" s="750" t="s">
        <v>118</v>
      </c>
      <c r="E108" s="750" t="s">
        <v>1514</v>
      </c>
      <c r="F108" s="750" t="s">
        <v>65</v>
      </c>
      <c r="G108" s="750" t="s">
        <v>1515</v>
      </c>
      <c r="H108" s="750" t="s">
        <v>1314</v>
      </c>
    </row>
    <row r="109" spans="1:8">
      <c r="A109" s="750" t="s">
        <v>1516</v>
      </c>
      <c r="B109" s="750" t="s">
        <v>78</v>
      </c>
      <c r="C109" s="752">
        <v>7000</v>
      </c>
      <c r="D109" s="750" t="s">
        <v>118</v>
      </c>
      <c r="E109" s="750" t="s">
        <v>1517</v>
      </c>
      <c r="F109" s="750" t="s">
        <v>65</v>
      </c>
      <c r="G109" s="750" t="s">
        <v>390</v>
      </c>
      <c r="H109" s="750" t="s">
        <v>1314</v>
      </c>
    </row>
    <row r="110" spans="1:8">
      <c r="A110" s="750" t="s">
        <v>1516</v>
      </c>
      <c r="B110" s="750" t="s">
        <v>78</v>
      </c>
      <c r="C110" s="752">
        <v>20100000</v>
      </c>
      <c r="D110" s="750" t="s">
        <v>118</v>
      </c>
      <c r="E110" s="750" t="s">
        <v>1518</v>
      </c>
      <c r="F110" s="750" t="s">
        <v>65</v>
      </c>
      <c r="G110" s="750" t="s">
        <v>1519</v>
      </c>
      <c r="H110" s="750" t="s">
        <v>1314</v>
      </c>
    </row>
    <row r="111" spans="1:8">
      <c r="A111" s="719" t="s">
        <v>1104</v>
      </c>
      <c r="B111" s="719" t="s">
        <v>78</v>
      </c>
      <c r="C111" s="741">
        <v>84200</v>
      </c>
      <c r="D111" s="719" t="s">
        <v>118</v>
      </c>
      <c r="E111" s="719" t="s">
        <v>1105</v>
      </c>
      <c r="F111" s="719" t="s">
        <v>65</v>
      </c>
      <c r="G111" s="719" t="s">
        <v>202</v>
      </c>
      <c r="H111" s="719" t="s">
        <v>1106</v>
      </c>
    </row>
    <row r="112" spans="1:8">
      <c r="A112" s="719" t="s">
        <v>1104</v>
      </c>
      <c r="B112" s="719" t="s">
        <v>78</v>
      </c>
      <c r="C112" s="719" t="s">
        <v>1107</v>
      </c>
      <c r="D112" s="719" t="s">
        <v>118</v>
      </c>
      <c r="E112" s="719" t="s">
        <v>1108</v>
      </c>
      <c r="F112" s="719" t="s">
        <v>65</v>
      </c>
      <c r="G112" s="719" t="s">
        <v>584</v>
      </c>
      <c r="H112" s="719" t="s">
        <v>1106</v>
      </c>
    </row>
    <row r="113" spans="1:8">
      <c r="A113" s="718" t="s">
        <v>1024</v>
      </c>
      <c r="B113" s="718" t="s">
        <v>78</v>
      </c>
      <c r="C113" s="718" t="s">
        <v>1025</v>
      </c>
      <c r="D113" s="718" t="s">
        <v>118</v>
      </c>
      <c r="E113" s="718" t="s">
        <v>1026</v>
      </c>
      <c r="F113" s="718" t="s">
        <v>65</v>
      </c>
      <c r="G113" s="718" t="s">
        <v>202</v>
      </c>
      <c r="H113" s="718" t="s">
        <v>879</v>
      </c>
    </row>
    <row r="114" spans="1:8">
      <c r="A114" s="718" t="s">
        <v>1024</v>
      </c>
      <c r="B114" s="718" t="s">
        <v>78</v>
      </c>
      <c r="C114" s="718" t="s">
        <v>1027</v>
      </c>
      <c r="D114" s="718" t="s">
        <v>118</v>
      </c>
      <c r="E114" s="718" t="s">
        <v>1028</v>
      </c>
      <c r="F114" s="718" t="s">
        <v>65</v>
      </c>
      <c r="G114" s="718" t="s">
        <v>1029</v>
      </c>
      <c r="H114" s="718" t="s">
        <v>879</v>
      </c>
    </row>
    <row r="115" spans="1:8">
      <c r="A115" s="718" t="s">
        <v>1030</v>
      </c>
      <c r="B115" s="718" t="s">
        <v>78</v>
      </c>
      <c r="C115" s="718" t="s">
        <v>298</v>
      </c>
      <c r="D115" s="718" t="s">
        <v>118</v>
      </c>
      <c r="E115" s="718" t="s">
        <v>1031</v>
      </c>
      <c r="F115" s="718" t="s">
        <v>65</v>
      </c>
      <c r="G115" s="718" t="s">
        <v>202</v>
      </c>
      <c r="H115" s="718" t="s">
        <v>1032</v>
      </c>
    </row>
    <row r="116" spans="1:8">
      <c r="A116" s="718" t="s">
        <v>1030</v>
      </c>
      <c r="B116" s="718" t="s">
        <v>78</v>
      </c>
      <c r="C116" s="718" t="s">
        <v>1033</v>
      </c>
      <c r="D116" s="718" t="s">
        <v>118</v>
      </c>
      <c r="E116" s="718" t="s">
        <v>1034</v>
      </c>
      <c r="F116" s="718" t="s">
        <v>65</v>
      </c>
      <c r="G116" s="718" t="s">
        <v>1035</v>
      </c>
      <c r="H116" s="718" t="s">
        <v>1032</v>
      </c>
    </row>
    <row r="117" spans="1:8">
      <c r="A117" s="718" t="s">
        <v>1036</v>
      </c>
      <c r="B117" s="718" t="s">
        <v>78</v>
      </c>
      <c r="C117" s="718" t="s">
        <v>388</v>
      </c>
      <c r="D117" s="718" t="s">
        <v>118</v>
      </c>
      <c r="E117" s="718" t="s">
        <v>1037</v>
      </c>
      <c r="F117" s="718" t="s">
        <v>65</v>
      </c>
      <c r="G117" s="718" t="s">
        <v>390</v>
      </c>
      <c r="H117" s="718" t="s">
        <v>1038</v>
      </c>
    </row>
    <row r="118" spans="1:8">
      <c r="A118" s="718" t="s">
        <v>1036</v>
      </c>
      <c r="B118" s="718" t="s">
        <v>78</v>
      </c>
      <c r="C118" s="718" t="s">
        <v>1039</v>
      </c>
      <c r="D118" s="718" t="s">
        <v>118</v>
      </c>
      <c r="E118" s="718" t="s">
        <v>1040</v>
      </c>
      <c r="F118" s="718" t="s">
        <v>65</v>
      </c>
      <c r="G118" s="718" t="s">
        <v>1041</v>
      </c>
      <c r="H118" s="718" t="s">
        <v>1038</v>
      </c>
    </row>
    <row r="119" spans="1:8">
      <c r="A119" s="718" t="s">
        <v>1042</v>
      </c>
      <c r="B119" s="718" t="s">
        <v>78</v>
      </c>
      <c r="C119" s="718" t="s">
        <v>388</v>
      </c>
      <c r="D119" s="718" t="s">
        <v>118</v>
      </c>
      <c r="E119" s="718" t="s">
        <v>1043</v>
      </c>
      <c r="F119" s="718" t="s">
        <v>65</v>
      </c>
      <c r="G119" s="718" t="s">
        <v>390</v>
      </c>
      <c r="H119" s="718" t="s">
        <v>1044</v>
      </c>
    </row>
    <row r="120" spans="1:8">
      <c r="A120" s="718" t="s">
        <v>1042</v>
      </c>
      <c r="B120" s="718" t="s">
        <v>78</v>
      </c>
      <c r="C120" s="718" t="s">
        <v>1045</v>
      </c>
      <c r="D120" s="718" t="s">
        <v>118</v>
      </c>
      <c r="E120" s="718" t="s">
        <v>1046</v>
      </c>
      <c r="F120" s="718" t="s">
        <v>65</v>
      </c>
      <c r="G120" s="718" t="s">
        <v>1047</v>
      </c>
      <c r="H120" s="718" t="s">
        <v>1044</v>
      </c>
    </row>
    <row r="121" spans="1:8">
      <c r="A121" s="718" t="s">
        <v>988</v>
      </c>
      <c r="B121" s="718" t="s">
        <v>78</v>
      </c>
      <c r="C121" s="718" t="s">
        <v>118</v>
      </c>
      <c r="D121" s="718" t="s">
        <v>989</v>
      </c>
      <c r="E121" s="718" t="s">
        <v>990</v>
      </c>
      <c r="F121" s="718" t="s">
        <v>66</v>
      </c>
      <c r="G121" s="718" t="s">
        <v>991</v>
      </c>
      <c r="H121" s="718" t="s">
        <v>118</v>
      </c>
    </row>
    <row r="122" spans="1:8">
      <c r="A122" s="679" t="s">
        <v>815</v>
      </c>
      <c r="B122" s="679" t="s">
        <v>78</v>
      </c>
      <c r="C122" s="693">
        <v>9091</v>
      </c>
      <c r="D122" s="679" t="s">
        <v>118</v>
      </c>
      <c r="E122" s="679" t="s">
        <v>816</v>
      </c>
      <c r="F122" s="679" t="s">
        <v>65</v>
      </c>
      <c r="G122" s="679" t="s">
        <v>202</v>
      </c>
      <c r="H122" s="679" t="s">
        <v>817</v>
      </c>
    </row>
    <row r="123" spans="1:8">
      <c r="A123" s="679" t="s">
        <v>815</v>
      </c>
      <c r="B123" s="679" t="s">
        <v>78</v>
      </c>
      <c r="C123" s="693">
        <v>37506795</v>
      </c>
      <c r="D123" s="679" t="s">
        <v>118</v>
      </c>
      <c r="E123" s="679" t="s">
        <v>818</v>
      </c>
      <c r="F123" s="679" t="s">
        <v>65</v>
      </c>
      <c r="G123" s="679" t="s">
        <v>819</v>
      </c>
      <c r="H123" s="679" t="s">
        <v>817</v>
      </c>
    </row>
    <row r="124" spans="1:8">
      <c r="A124" s="679" t="s">
        <v>820</v>
      </c>
      <c r="B124" s="679" t="s">
        <v>78</v>
      </c>
      <c r="C124" s="693">
        <v>9091</v>
      </c>
      <c r="D124" s="679" t="s">
        <v>118</v>
      </c>
      <c r="E124" s="679" t="s">
        <v>821</v>
      </c>
      <c r="F124" s="679" t="s">
        <v>65</v>
      </c>
      <c r="G124" s="679" t="s">
        <v>202</v>
      </c>
      <c r="H124" s="679" t="s">
        <v>822</v>
      </c>
    </row>
    <row r="125" spans="1:8">
      <c r="A125" s="679" t="s">
        <v>820</v>
      </c>
      <c r="B125" s="679" t="s">
        <v>78</v>
      </c>
      <c r="C125" s="693">
        <v>12430000</v>
      </c>
      <c r="D125" s="679" t="s">
        <v>118</v>
      </c>
      <c r="E125" s="679" t="s">
        <v>823</v>
      </c>
      <c r="F125" s="679" t="s">
        <v>65</v>
      </c>
      <c r="G125" s="679" t="s">
        <v>824</v>
      </c>
      <c r="H125" s="679" t="s">
        <v>822</v>
      </c>
    </row>
    <row r="126" spans="1:8">
      <c r="A126" s="679" t="s">
        <v>825</v>
      </c>
      <c r="B126" s="679" t="s">
        <v>78</v>
      </c>
      <c r="C126" s="693">
        <v>9091</v>
      </c>
      <c r="D126" s="679" t="s">
        <v>118</v>
      </c>
      <c r="E126" s="679" t="s">
        <v>826</v>
      </c>
      <c r="F126" s="679" t="s">
        <v>65</v>
      </c>
      <c r="G126" s="679" t="s">
        <v>202</v>
      </c>
      <c r="H126" s="679" t="s">
        <v>827</v>
      </c>
    </row>
    <row r="127" spans="1:8">
      <c r="A127" s="679" t="s">
        <v>825</v>
      </c>
      <c r="B127" s="679" t="s">
        <v>78</v>
      </c>
      <c r="C127" s="693">
        <v>994109</v>
      </c>
      <c r="D127" s="679" t="s">
        <v>118</v>
      </c>
      <c r="E127" s="679" t="s">
        <v>828</v>
      </c>
      <c r="F127" s="679" t="s">
        <v>65</v>
      </c>
      <c r="G127" s="679" t="s">
        <v>829</v>
      </c>
      <c r="H127" s="679" t="s">
        <v>827</v>
      </c>
    </row>
    <row r="128" spans="1:8">
      <c r="A128" s="679" t="s">
        <v>830</v>
      </c>
      <c r="B128" s="679" t="s">
        <v>78</v>
      </c>
      <c r="C128" s="693">
        <v>9091</v>
      </c>
      <c r="D128" s="679" t="s">
        <v>118</v>
      </c>
      <c r="E128" s="679" t="s">
        <v>831</v>
      </c>
      <c r="F128" s="679" t="s">
        <v>65</v>
      </c>
      <c r="G128" s="679" t="s">
        <v>202</v>
      </c>
      <c r="H128" s="679" t="s">
        <v>832</v>
      </c>
    </row>
    <row r="129" spans="1:8">
      <c r="A129" s="679" t="s">
        <v>830</v>
      </c>
      <c r="B129" s="679" t="s">
        <v>78</v>
      </c>
      <c r="C129" s="693">
        <v>22784363</v>
      </c>
      <c r="D129" s="679" t="s">
        <v>118</v>
      </c>
      <c r="E129" s="679" t="s">
        <v>833</v>
      </c>
      <c r="F129" s="679" t="s">
        <v>65</v>
      </c>
      <c r="G129" s="679" t="s">
        <v>834</v>
      </c>
      <c r="H129" s="679" t="s">
        <v>832</v>
      </c>
    </row>
    <row r="130" spans="1:8">
      <c r="A130" s="679" t="s">
        <v>835</v>
      </c>
      <c r="B130" s="679" t="s">
        <v>78</v>
      </c>
      <c r="C130" s="693">
        <v>145291</v>
      </c>
      <c r="D130" s="679" t="s">
        <v>118</v>
      </c>
      <c r="E130" s="679" t="s">
        <v>836</v>
      </c>
      <c r="F130" s="679" t="s">
        <v>65</v>
      </c>
      <c r="G130" s="679" t="s">
        <v>202</v>
      </c>
      <c r="H130" s="679" t="s">
        <v>837</v>
      </c>
    </row>
    <row r="131" spans="1:8">
      <c r="A131" s="679" t="s">
        <v>835</v>
      </c>
      <c r="B131" s="679" t="s">
        <v>78</v>
      </c>
      <c r="C131" s="693">
        <v>1598200000</v>
      </c>
      <c r="D131" s="679" t="s">
        <v>118</v>
      </c>
      <c r="E131" s="679" t="s">
        <v>838</v>
      </c>
      <c r="F131" s="679" t="s">
        <v>65</v>
      </c>
      <c r="G131" s="679" t="s">
        <v>839</v>
      </c>
      <c r="H131" s="679" t="s">
        <v>837</v>
      </c>
    </row>
    <row r="132" spans="1:8">
      <c r="A132" s="679" t="s">
        <v>840</v>
      </c>
      <c r="B132" s="679" t="s">
        <v>78</v>
      </c>
      <c r="C132" s="693">
        <v>108375</v>
      </c>
      <c r="D132" s="679" t="s">
        <v>118</v>
      </c>
      <c r="E132" s="679" t="s">
        <v>841</v>
      </c>
      <c r="F132" s="679" t="s">
        <v>65</v>
      </c>
      <c r="G132" s="679" t="s">
        <v>202</v>
      </c>
      <c r="H132" s="679" t="s">
        <v>842</v>
      </c>
    </row>
    <row r="133" spans="1:8">
      <c r="A133" s="679" t="s">
        <v>840</v>
      </c>
      <c r="B133" s="679" t="s">
        <v>78</v>
      </c>
      <c r="C133" s="693">
        <v>1192131481</v>
      </c>
      <c r="D133" s="679" t="s">
        <v>118</v>
      </c>
      <c r="E133" s="679" t="s">
        <v>843</v>
      </c>
      <c r="F133" s="679" t="s">
        <v>65</v>
      </c>
      <c r="G133" s="679" t="s">
        <v>584</v>
      </c>
      <c r="H133" s="679" t="s">
        <v>842</v>
      </c>
    </row>
    <row r="134" spans="1:8">
      <c r="A134" s="679" t="s">
        <v>844</v>
      </c>
      <c r="B134" s="679" t="s">
        <v>78</v>
      </c>
      <c r="C134" s="693">
        <v>9091</v>
      </c>
      <c r="D134" s="679" t="s">
        <v>118</v>
      </c>
      <c r="E134" s="679" t="s">
        <v>845</v>
      </c>
      <c r="F134" s="679" t="s">
        <v>65</v>
      </c>
      <c r="G134" s="679" t="s">
        <v>202</v>
      </c>
      <c r="H134" s="679" t="s">
        <v>846</v>
      </c>
    </row>
    <row r="135" spans="1:8">
      <c r="A135" s="679" t="s">
        <v>844</v>
      </c>
      <c r="B135" s="679" t="s">
        <v>78</v>
      </c>
      <c r="C135" s="693">
        <v>84465391</v>
      </c>
      <c r="D135" s="679" t="s">
        <v>118</v>
      </c>
      <c r="E135" s="679" t="s">
        <v>847</v>
      </c>
      <c r="F135" s="679" t="s">
        <v>65</v>
      </c>
      <c r="G135" s="679" t="s">
        <v>848</v>
      </c>
      <c r="H135" s="679" t="s">
        <v>846</v>
      </c>
    </row>
    <row r="136" spans="1:8">
      <c r="A136" s="679" t="s">
        <v>849</v>
      </c>
      <c r="B136" s="679" t="s">
        <v>78</v>
      </c>
      <c r="C136" s="693">
        <v>7000</v>
      </c>
      <c r="D136" s="679" t="s">
        <v>118</v>
      </c>
      <c r="E136" s="679" t="s">
        <v>850</v>
      </c>
      <c r="F136" s="679" t="s">
        <v>65</v>
      </c>
      <c r="G136" s="679" t="s">
        <v>390</v>
      </c>
      <c r="H136" s="679" t="s">
        <v>851</v>
      </c>
    </row>
    <row r="137" spans="1:8">
      <c r="A137" s="679" t="s">
        <v>849</v>
      </c>
      <c r="B137" s="679" t="s">
        <v>78</v>
      </c>
      <c r="C137" s="693">
        <v>16694999</v>
      </c>
      <c r="D137" s="679" t="s">
        <v>118</v>
      </c>
      <c r="E137" s="679" t="s">
        <v>852</v>
      </c>
      <c r="F137" s="679" t="s">
        <v>65</v>
      </c>
      <c r="G137" s="679" t="s">
        <v>618</v>
      </c>
      <c r="H137" s="679" t="s">
        <v>851</v>
      </c>
    </row>
    <row r="138" spans="1:8">
      <c r="A138" s="679" t="s">
        <v>853</v>
      </c>
      <c r="B138" s="679" t="s">
        <v>78</v>
      </c>
      <c r="C138" s="693">
        <v>7000</v>
      </c>
      <c r="D138" s="679" t="s">
        <v>118</v>
      </c>
      <c r="E138" s="679" t="s">
        <v>854</v>
      </c>
      <c r="F138" s="679" t="s">
        <v>65</v>
      </c>
      <c r="G138" s="679" t="s">
        <v>390</v>
      </c>
      <c r="H138" s="679" t="s">
        <v>855</v>
      </c>
    </row>
    <row r="139" spans="1:8">
      <c r="A139" s="679" t="s">
        <v>853</v>
      </c>
      <c r="B139" s="679" t="s">
        <v>78</v>
      </c>
      <c r="C139" s="693">
        <v>190650000</v>
      </c>
      <c r="D139" s="679" t="s">
        <v>118</v>
      </c>
      <c r="E139" s="679" t="s">
        <v>856</v>
      </c>
      <c r="F139" s="679" t="s">
        <v>65</v>
      </c>
      <c r="G139" s="679" t="s">
        <v>857</v>
      </c>
      <c r="H139" s="679" t="s">
        <v>855</v>
      </c>
    </row>
    <row r="140" spans="1:8">
      <c r="A140" s="679" t="s">
        <v>858</v>
      </c>
      <c r="B140" s="679" t="s">
        <v>78</v>
      </c>
      <c r="C140" s="693">
        <v>7000</v>
      </c>
      <c r="D140" s="679" t="s">
        <v>118</v>
      </c>
      <c r="E140" s="679" t="s">
        <v>859</v>
      </c>
      <c r="F140" s="679" t="s">
        <v>65</v>
      </c>
      <c r="G140" s="679" t="s">
        <v>390</v>
      </c>
      <c r="H140" s="679" t="s">
        <v>860</v>
      </c>
    </row>
    <row r="141" spans="1:8">
      <c r="A141" s="679" t="s">
        <v>858</v>
      </c>
      <c r="B141" s="679" t="s">
        <v>78</v>
      </c>
      <c r="C141" s="693">
        <v>2144000</v>
      </c>
      <c r="D141" s="679" t="s">
        <v>118</v>
      </c>
      <c r="E141" s="679" t="s">
        <v>861</v>
      </c>
      <c r="F141" s="679" t="s">
        <v>65</v>
      </c>
      <c r="G141" s="679" t="s">
        <v>862</v>
      </c>
      <c r="H141" s="679" t="s">
        <v>860</v>
      </c>
    </row>
    <row r="142" spans="1:8">
      <c r="A142" s="679" t="s">
        <v>863</v>
      </c>
      <c r="B142" s="679" t="s">
        <v>78</v>
      </c>
      <c r="C142" s="693">
        <v>7000</v>
      </c>
      <c r="D142" s="679" t="s">
        <v>118</v>
      </c>
      <c r="E142" s="679" t="s">
        <v>864</v>
      </c>
      <c r="F142" s="679" t="s">
        <v>65</v>
      </c>
      <c r="G142" s="679" t="s">
        <v>390</v>
      </c>
      <c r="H142" s="679" t="s">
        <v>865</v>
      </c>
    </row>
    <row r="143" spans="1:8">
      <c r="A143" s="679" t="s">
        <v>863</v>
      </c>
      <c r="B143" s="679" t="s">
        <v>78</v>
      </c>
      <c r="C143" s="693">
        <v>6710000</v>
      </c>
      <c r="D143" s="679" t="s">
        <v>118</v>
      </c>
      <c r="E143" s="679" t="s">
        <v>866</v>
      </c>
      <c r="F143" s="679" t="s">
        <v>65</v>
      </c>
      <c r="G143" s="679" t="s">
        <v>867</v>
      </c>
      <c r="H143" s="679" t="s">
        <v>865</v>
      </c>
    </row>
    <row r="144" spans="1:8">
      <c r="A144" s="679" t="s">
        <v>868</v>
      </c>
      <c r="B144" s="679" t="s">
        <v>78</v>
      </c>
      <c r="C144" s="693">
        <v>7000</v>
      </c>
      <c r="D144" s="679" t="s">
        <v>118</v>
      </c>
      <c r="E144" s="679" t="s">
        <v>869</v>
      </c>
      <c r="F144" s="679" t="s">
        <v>65</v>
      </c>
      <c r="G144" s="679" t="s">
        <v>390</v>
      </c>
      <c r="H144" s="679" t="s">
        <v>870</v>
      </c>
    </row>
    <row r="145" spans="1:8">
      <c r="A145" s="679" t="s">
        <v>868</v>
      </c>
      <c r="B145" s="679" t="s">
        <v>78</v>
      </c>
      <c r="C145" s="693">
        <v>5136000</v>
      </c>
      <c r="D145" s="679" t="s">
        <v>118</v>
      </c>
      <c r="E145" s="679" t="s">
        <v>871</v>
      </c>
      <c r="F145" s="679" t="s">
        <v>65</v>
      </c>
      <c r="G145" s="679" t="s">
        <v>618</v>
      </c>
      <c r="H145" s="679" t="s">
        <v>870</v>
      </c>
    </row>
    <row r="146" spans="1:8">
      <c r="A146" s="679" t="s">
        <v>872</v>
      </c>
      <c r="B146" s="679" t="s">
        <v>78</v>
      </c>
      <c r="C146" s="693">
        <v>7000</v>
      </c>
      <c r="D146" s="679" t="s">
        <v>118</v>
      </c>
      <c r="E146" s="679" t="s">
        <v>873</v>
      </c>
      <c r="F146" s="679" t="s">
        <v>65</v>
      </c>
      <c r="G146" s="679" t="s">
        <v>390</v>
      </c>
      <c r="H146" s="679" t="s">
        <v>874</v>
      </c>
    </row>
    <row r="147" spans="1:8">
      <c r="A147" s="679" t="s">
        <v>872</v>
      </c>
      <c r="B147" s="679" t="s">
        <v>78</v>
      </c>
      <c r="C147" s="693">
        <v>21700000</v>
      </c>
      <c r="D147" s="679" t="s">
        <v>118</v>
      </c>
      <c r="E147" s="679" t="s">
        <v>875</v>
      </c>
      <c r="F147" s="679" t="s">
        <v>65</v>
      </c>
      <c r="G147" s="679" t="s">
        <v>876</v>
      </c>
      <c r="H147" s="679" t="s">
        <v>874</v>
      </c>
    </row>
    <row r="148" spans="1:8">
      <c r="A148" s="679" t="s">
        <v>877</v>
      </c>
      <c r="B148" s="679" t="s">
        <v>78</v>
      </c>
      <c r="C148" s="693">
        <v>7000</v>
      </c>
      <c r="D148" s="679" t="s">
        <v>118</v>
      </c>
      <c r="E148" s="679" t="s">
        <v>878</v>
      </c>
      <c r="F148" s="679" t="s">
        <v>65</v>
      </c>
      <c r="G148" s="679" t="s">
        <v>390</v>
      </c>
      <c r="H148" s="679" t="s">
        <v>879</v>
      </c>
    </row>
    <row r="149" spans="1:8">
      <c r="A149" s="679" t="s">
        <v>877</v>
      </c>
      <c r="B149" s="679" t="s">
        <v>78</v>
      </c>
      <c r="C149" s="693">
        <v>9670000</v>
      </c>
      <c r="D149" s="679" t="s">
        <v>118</v>
      </c>
      <c r="E149" s="679" t="s">
        <v>880</v>
      </c>
      <c r="F149" s="679" t="s">
        <v>65</v>
      </c>
      <c r="G149" s="679" t="s">
        <v>881</v>
      </c>
      <c r="H149" s="679" t="s">
        <v>879</v>
      </c>
    </row>
    <row r="150" spans="1:8">
      <c r="A150" s="679" t="s">
        <v>882</v>
      </c>
      <c r="B150" s="679" t="s">
        <v>78</v>
      </c>
      <c r="C150" s="693">
        <v>7000</v>
      </c>
      <c r="D150" s="679" t="s">
        <v>118</v>
      </c>
      <c r="E150" s="679" t="s">
        <v>883</v>
      </c>
      <c r="F150" s="679" t="s">
        <v>65</v>
      </c>
      <c r="G150" s="679" t="s">
        <v>390</v>
      </c>
      <c r="H150" s="679" t="s">
        <v>884</v>
      </c>
    </row>
    <row r="151" spans="1:8">
      <c r="A151" s="679" t="s">
        <v>882</v>
      </c>
      <c r="B151" s="679" t="s">
        <v>78</v>
      </c>
      <c r="C151" s="693">
        <v>24460700</v>
      </c>
      <c r="D151" s="679" t="s">
        <v>118</v>
      </c>
      <c r="E151" s="679" t="s">
        <v>885</v>
      </c>
      <c r="F151" s="679" t="s">
        <v>65</v>
      </c>
      <c r="G151" s="679" t="s">
        <v>886</v>
      </c>
      <c r="H151" s="679" t="s">
        <v>884</v>
      </c>
    </row>
    <row r="152" spans="1:8">
      <c r="A152" s="679" t="s">
        <v>887</v>
      </c>
      <c r="B152" s="679" t="s">
        <v>78</v>
      </c>
      <c r="C152" s="693">
        <v>7000</v>
      </c>
      <c r="D152" s="679" t="s">
        <v>118</v>
      </c>
      <c r="E152" s="679" t="s">
        <v>888</v>
      </c>
      <c r="F152" s="679" t="s">
        <v>65</v>
      </c>
      <c r="G152" s="679" t="s">
        <v>390</v>
      </c>
      <c r="H152" s="679" t="s">
        <v>884</v>
      </c>
    </row>
    <row r="153" spans="1:8">
      <c r="A153" s="679" t="s">
        <v>887</v>
      </c>
      <c r="B153" s="679" t="s">
        <v>78</v>
      </c>
      <c r="C153" s="693">
        <v>8017724</v>
      </c>
      <c r="D153" s="679" t="s">
        <v>118</v>
      </c>
      <c r="E153" s="679" t="s">
        <v>889</v>
      </c>
      <c r="F153" s="679" t="s">
        <v>65</v>
      </c>
      <c r="G153" s="679" t="s">
        <v>886</v>
      </c>
      <c r="H153" s="679" t="s">
        <v>884</v>
      </c>
    </row>
    <row r="154" spans="1:8">
      <c r="A154" s="679" t="s">
        <v>890</v>
      </c>
      <c r="B154" s="679" t="s">
        <v>78</v>
      </c>
      <c r="C154" s="693">
        <v>7000</v>
      </c>
      <c r="D154" s="679" t="s">
        <v>118</v>
      </c>
      <c r="E154" s="679" t="s">
        <v>891</v>
      </c>
      <c r="F154" s="679" t="s">
        <v>65</v>
      </c>
      <c r="G154" s="679" t="s">
        <v>390</v>
      </c>
      <c r="H154" s="679" t="s">
        <v>892</v>
      </c>
    </row>
    <row r="155" spans="1:8">
      <c r="A155" s="679" t="s">
        <v>890</v>
      </c>
      <c r="B155" s="679" t="s">
        <v>78</v>
      </c>
      <c r="C155" s="693">
        <v>4000000</v>
      </c>
      <c r="D155" s="679" t="s">
        <v>118</v>
      </c>
      <c r="E155" s="679" t="s">
        <v>893</v>
      </c>
      <c r="F155" s="679" t="s">
        <v>65</v>
      </c>
      <c r="G155" s="679" t="s">
        <v>894</v>
      </c>
      <c r="H155" s="679" t="s">
        <v>892</v>
      </c>
    </row>
    <row r="156" spans="1:8">
      <c r="A156" s="699" t="s">
        <v>711</v>
      </c>
      <c r="B156" s="699" t="s">
        <v>78</v>
      </c>
      <c r="C156" s="699"/>
      <c r="D156" s="705">
        <v>15163456000</v>
      </c>
      <c r="E156" s="699" t="s">
        <v>712</v>
      </c>
      <c r="F156" s="699" t="s">
        <v>66</v>
      </c>
      <c r="G156" s="699" t="s">
        <v>322</v>
      </c>
      <c r="H156" s="699" t="s">
        <v>713</v>
      </c>
    </row>
    <row r="157" spans="1:8">
      <c r="A157" s="699" t="s">
        <v>714</v>
      </c>
      <c r="B157" s="699" t="s">
        <v>78</v>
      </c>
      <c r="C157" s="699" t="s">
        <v>715</v>
      </c>
      <c r="D157" s="699"/>
      <c r="E157" s="699" t="s">
        <v>716</v>
      </c>
      <c r="F157" s="699" t="s">
        <v>65</v>
      </c>
      <c r="G157" s="699" t="s">
        <v>717</v>
      </c>
      <c r="H157" s="699" t="s">
        <v>717</v>
      </c>
    </row>
    <row r="158" spans="1:8">
      <c r="A158" s="699" t="s">
        <v>718</v>
      </c>
      <c r="B158" s="699" t="s">
        <v>78</v>
      </c>
      <c r="C158" s="699" t="s">
        <v>719</v>
      </c>
      <c r="D158" s="699"/>
      <c r="E158" s="699" t="s">
        <v>720</v>
      </c>
      <c r="F158" s="699" t="s">
        <v>65</v>
      </c>
      <c r="G158" s="699" t="s">
        <v>717</v>
      </c>
      <c r="H158" s="699" t="s">
        <v>717</v>
      </c>
    </row>
    <row r="159" spans="1:8">
      <c r="A159" s="699" t="s">
        <v>721</v>
      </c>
      <c r="B159" s="699" t="s">
        <v>78</v>
      </c>
      <c r="C159" s="699" t="s">
        <v>722</v>
      </c>
      <c r="D159" s="699"/>
      <c r="E159" s="699" t="s">
        <v>723</v>
      </c>
      <c r="F159" s="699" t="s">
        <v>65</v>
      </c>
      <c r="G159" s="699" t="s">
        <v>717</v>
      </c>
      <c r="H159" s="699" t="s">
        <v>717</v>
      </c>
    </row>
    <row r="160" spans="1:8">
      <c r="A160" s="699" t="s">
        <v>724</v>
      </c>
      <c r="B160" s="699" t="s">
        <v>78</v>
      </c>
      <c r="C160" s="699" t="s">
        <v>725</v>
      </c>
      <c r="D160" s="699"/>
      <c r="E160" s="699" t="s">
        <v>726</v>
      </c>
      <c r="F160" s="699" t="s">
        <v>65</v>
      </c>
      <c r="G160" s="699" t="s">
        <v>717</v>
      </c>
      <c r="H160" s="699" t="s">
        <v>717</v>
      </c>
    </row>
    <row r="161" spans="1:8">
      <c r="A161" s="699" t="s">
        <v>727</v>
      </c>
      <c r="B161" s="699" t="s">
        <v>78</v>
      </c>
      <c r="C161" s="699" t="s">
        <v>728</v>
      </c>
      <c r="D161" s="699"/>
      <c r="E161" s="699" t="s">
        <v>729</v>
      </c>
      <c r="F161" s="699" t="s">
        <v>65</v>
      </c>
      <c r="G161" s="699" t="s">
        <v>717</v>
      </c>
      <c r="H161" s="699" t="s">
        <v>717</v>
      </c>
    </row>
    <row r="162" spans="1:8">
      <c r="A162" s="699" t="s">
        <v>730</v>
      </c>
      <c r="B162" s="699" t="s">
        <v>78</v>
      </c>
      <c r="C162" s="699" t="s">
        <v>731</v>
      </c>
      <c r="D162" s="699"/>
      <c r="E162" s="699" t="s">
        <v>732</v>
      </c>
      <c r="F162" s="699" t="s">
        <v>65</v>
      </c>
      <c r="G162" s="699" t="s">
        <v>717</v>
      </c>
      <c r="H162" s="699" t="s">
        <v>717</v>
      </c>
    </row>
    <row r="163" spans="1:8">
      <c r="A163" s="679" t="s">
        <v>541</v>
      </c>
      <c r="B163" s="679" t="s">
        <v>78</v>
      </c>
      <c r="C163" s="693">
        <v>9091</v>
      </c>
      <c r="D163" s="679" t="s">
        <v>118</v>
      </c>
      <c r="E163" s="679" t="s">
        <v>542</v>
      </c>
      <c r="F163" s="679" t="s">
        <v>65</v>
      </c>
      <c r="G163" s="679" t="s">
        <v>202</v>
      </c>
      <c r="H163" s="679" t="s">
        <v>543</v>
      </c>
    </row>
    <row r="164" spans="1:8">
      <c r="A164" s="679" t="s">
        <v>541</v>
      </c>
      <c r="B164" s="679" t="s">
        <v>78</v>
      </c>
      <c r="C164" s="693">
        <v>4800000</v>
      </c>
      <c r="D164" s="679" t="s">
        <v>118</v>
      </c>
      <c r="E164" s="679" t="s">
        <v>544</v>
      </c>
      <c r="F164" s="679" t="s">
        <v>65</v>
      </c>
      <c r="G164" s="679" t="s">
        <v>545</v>
      </c>
      <c r="H164" s="679" t="s">
        <v>543</v>
      </c>
    </row>
    <row r="165" spans="1:8">
      <c r="A165" s="679" t="s">
        <v>546</v>
      </c>
      <c r="B165" s="679" t="s">
        <v>78</v>
      </c>
      <c r="C165" s="693">
        <v>9091</v>
      </c>
      <c r="D165" s="679" t="s">
        <v>118</v>
      </c>
      <c r="E165" s="679" t="s">
        <v>547</v>
      </c>
      <c r="F165" s="679" t="s">
        <v>65</v>
      </c>
      <c r="G165" s="679" t="s">
        <v>202</v>
      </c>
      <c r="H165" s="679" t="s">
        <v>548</v>
      </c>
    </row>
    <row r="166" spans="1:8">
      <c r="A166" s="679" t="s">
        <v>546</v>
      </c>
      <c r="B166" s="679" t="s">
        <v>78</v>
      </c>
      <c r="C166" s="693">
        <v>6380000</v>
      </c>
      <c r="D166" s="679" t="s">
        <v>118</v>
      </c>
      <c r="E166" s="679" t="s">
        <v>549</v>
      </c>
      <c r="F166" s="679" t="s">
        <v>65</v>
      </c>
      <c r="G166" s="679" t="s">
        <v>550</v>
      </c>
      <c r="H166" s="679" t="s">
        <v>548</v>
      </c>
    </row>
    <row r="167" spans="1:8">
      <c r="A167" s="679" t="s">
        <v>551</v>
      </c>
      <c r="B167" s="679" t="s">
        <v>78</v>
      </c>
      <c r="C167" s="693">
        <v>9091</v>
      </c>
      <c r="D167" s="679" t="s">
        <v>118</v>
      </c>
      <c r="E167" s="679" t="s">
        <v>552</v>
      </c>
      <c r="F167" s="679" t="s">
        <v>65</v>
      </c>
      <c r="G167" s="679" t="s">
        <v>202</v>
      </c>
      <c r="H167" s="679" t="s">
        <v>553</v>
      </c>
    </row>
    <row r="168" spans="1:8">
      <c r="A168" s="679" t="s">
        <v>551</v>
      </c>
      <c r="B168" s="679" t="s">
        <v>78</v>
      </c>
      <c r="C168" s="693">
        <v>25580000</v>
      </c>
      <c r="D168" s="679" t="s">
        <v>118</v>
      </c>
      <c r="E168" s="679" t="s">
        <v>554</v>
      </c>
      <c r="F168" s="679" t="s">
        <v>65</v>
      </c>
      <c r="G168" s="679" t="s">
        <v>555</v>
      </c>
      <c r="H168" s="679" t="s">
        <v>553</v>
      </c>
    </row>
    <row r="169" spans="1:8">
      <c r="A169" s="679" t="s">
        <v>556</v>
      </c>
      <c r="B169" s="679" t="s">
        <v>78</v>
      </c>
      <c r="C169" s="693">
        <v>9091</v>
      </c>
      <c r="D169" s="679" t="s">
        <v>118</v>
      </c>
      <c r="E169" s="679" t="s">
        <v>557</v>
      </c>
      <c r="F169" s="679" t="s">
        <v>65</v>
      </c>
      <c r="G169" s="679" t="s">
        <v>202</v>
      </c>
      <c r="H169" s="679" t="s">
        <v>558</v>
      </c>
    </row>
    <row r="170" spans="1:8">
      <c r="A170" s="679" t="s">
        <v>556</v>
      </c>
      <c r="B170" s="679" t="s">
        <v>78</v>
      </c>
      <c r="C170" s="693">
        <v>5355000</v>
      </c>
      <c r="D170" s="679" t="s">
        <v>118</v>
      </c>
      <c r="E170" s="679" t="s">
        <v>559</v>
      </c>
      <c r="F170" s="679" t="s">
        <v>65</v>
      </c>
      <c r="G170" s="679" t="s">
        <v>560</v>
      </c>
      <c r="H170" s="679" t="s">
        <v>558</v>
      </c>
    </row>
    <row r="171" spans="1:8">
      <c r="A171" s="679" t="s">
        <v>561</v>
      </c>
      <c r="B171" s="679" t="s">
        <v>78</v>
      </c>
      <c r="C171" s="693">
        <v>9091</v>
      </c>
      <c r="D171" s="679" t="s">
        <v>118</v>
      </c>
      <c r="E171" s="679" t="s">
        <v>562</v>
      </c>
      <c r="F171" s="679" t="s">
        <v>65</v>
      </c>
      <c r="G171" s="679" t="s">
        <v>202</v>
      </c>
      <c r="H171" s="679" t="s">
        <v>563</v>
      </c>
    </row>
    <row r="172" spans="1:8">
      <c r="A172" s="679" t="s">
        <v>561</v>
      </c>
      <c r="B172" s="679" t="s">
        <v>78</v>
      </c>
      <c r="C172" s="693">
        <v>6530680</v>
      </c>
      <c r="D172" s="679" t="s">
        <v>118</v>
      </c>
      <c r="E172" s="679" t="s">
        <v>564</v>
      </c>
      <c r="F172" s="679" t="s">
        <v>65</v>
      </c>
      <c r="G172" s="679" t="s">
        <v>565</v>
      </c>
      <c r="H172" s="679" t="s">
        <v>563</v>
      </c>
    </row>
    <row r="173" spans="1:8">
      <c r="A173" s="679" t="s">
        <v>566</v>
      </c>
      <c r="B173" s="679" t="s">
        <v>78</v>
      </c>
      <c r="C173" s="693">
        <v>34078</v>
      </c>
      <c r="D173" s="679" t="s">
        <v>118</v>
      </c>
      <c r="E173" s="679" t="s">
        <v>567</v>
      </c>
      <c r="F173" s="679" t="s">
        <v>65</v>
      </c>
      <c r="G173" s="679" t="s">
        <v>202</v>
      </c>
      <c r="H173" s="679" t="s">
        <v>568</v>
      </c>
    </row>
    <row r="174" spans="1:8">
      <c r="A174" s="679" t="s">
        <v>566</v>
      </c>
      <c r="B174" s="679" t="s">
        <v>78</v>
      </c>
      <c r="C174" s="693">
        <v>374856740</v>
      </c>
      <c r="D174" s="679" t="s">
        <v>118</v>
      </c>
      <c r="E174" s="679" t="s">
        <v>569</v>
      </c>
      <c r="F174" s="679" t="s">
        <v>65</v>
      </c>
      <c r="G174" s="679" t="s">
        <v>570</v>
      </c>
      <c r="H174" s="679" t="s">
        <v>568</v>
      </c>
    </row>
    <row r="175" spans="1:8">
      <c r="A175" s="679" t="s">
        <v>571</v>
      </c>
      <c r="B175" s="679" t="s">
        <v>78</v>
      </c>
      <c r="C175" s="693">
        <v>10428</v>
      </c>
      <c r="D175" s="679" t="s">
        <v>118</v>
      </c>
      <c r="E175" s="679" t="s">
        <v>572</v>
      </c>
      <c r="F175" s="679" t="s">
        <v>65</v>
      </c>
      <c r="G175" s="679" t="s">
        <v>202</v>
      </c>
      <c r="H175" s="679" t="s">
        <v>573</v>
      </c>
    </row>
    <row r="176" spans="1:8">
      <c r="A176" s="679" t="s">
        <v>571</v>
      </c>
      <c r="B176" s="679" t="s">
        <v>78</v>
      </c>
      <c r="C176" s="693">
        <v>114705000</v>
      </c>
      <c r="D176" s="679" t="s">
        <v>118</v>
      </c>
      <c r="E176" s="679" t="s">
        <v>574</v>
      </c>
      <c r="F176" s="679" t="s">
        <v>65</v>
      </c>
      <c r="G176" s="679" t="s">
        <v>575</v>
      </c>
      <c r="H176" s="679" t="s">
        <v>573</v>
      </c>
    </row>
    <row r="177" spans="1:8">
      <c r="A177" s="679" t="s">
        <v>576</v>
      </c>
      <c r="B177" s="679" t="s">
        <v>78</v>
      </c>
      <c r="C177" s="693">
        <v>9091</v>
      </c>
      <c r="D177" s="679" t="s">
        <v>118</v>
      </c>
      <c r="E177" s="679" t="s">
        <v>577</v>
      </c>
      <c r="F177" s="679" t="s">
        <v>65</v>
      </c>
      <c r="G177" s="679" t="s">
        <v>202</v>
      </c>
      <c r="H177" s="679" t="s">
        <v>578</v>
      </c>
    </row>
    <row r="178" spans="1:8">
      <c r="A178" s="679" t="s">
        <v>576</v>
      </c>
      <c r="B178" s="679" t="s">
        <v>78</v>
      </c>
      <c r="C178" s="693">
        <v>22000000</v>
      </c>
      <c r="D178" s="679" t="s">
        <v>118</v>
      </c>
      <c r="E178" s="679" t="s">
        <v>579</v>
      </c>
      <c r="F178" s="679" t="s">
        <v>65</v>
      </c>
      <c r="G178" s="679" t="s">
        <v>72</v>
      </c>
      <c r="H178" s="679" t="s">
        <v>578</v>
      </c>
    </row>
    <row r="179" spans="1:8">
      <c r="A179" s="679" t="s">
        <v>580</v>
      </c>
      <c r="B179" s="679" t="s">
        <v>78</v>
      </c>
      <c r="C179" s="693">
        <v>138799</v>
      </c>
      <c r="D179" s="679" t="s">
        <v>118</v>
      </c>
      <c r="E179" s="679" t="s">
        <v>581</v>
      </c>
      <c r="F179" s="679" t="s">
        <v>65</v>
      </c>
      <c r="G179" s="679" t="s">
        <v>202</v>
      </c>
      <c r="H179" s="679" t="s">
        <v>582</v>
      </c>
    </row>
    <row r="180" spans="1:8">
      <c r="A180" s="679" t="s">
        <v>580</v>
      </c>
      <c r="B180" s="679" t="s">
        <v>78</v>
      </c>
      <c r="C180" s="693">
        <v>1526785259</v>
      </c>
      <c r="D180" s="679" t="s">
        <v>118</v>
      </c>
      <c r="E180" s="679" t="s">
        <v>583</v>
      </c>
      <c r="F180" s="679" t="s">
        <v>65</v>
      </c>
      <c r="G180" s="679" t="s">
        <v>584</v>
      </c>
      <c r="H180" s="679" t="s">
        <v>582</v>
      </c>
    </row>
    <row r="181" spans="1:8">
      <c r="A181" s="679" t="s">
        <v>585</v>
      </c>
      <c r="B181" s="679" t="s">
        <v>78</v>
      </c>
      <c r="C181" s="693">
        <v>9091</v>
      </c>
      <c r="D181" s="679" t="s">
        <v>118</v>
      </c>
      <c r="E181" s="679" t="s">
        <v>586</v>
      </c>
      <c r="F181" s="679" t="s">
        <v>65</v>
      </c>
      <c r="G181" s="679" t="s">
        <v>202</v>
      </c>
      <c r="H181" s="679" t="s">
        <v>587</v>
      </c>
    </row>
    <row r="182" spans="1:8">
      <c r="A182" s="679" t="s">
        <v>585</v>
      </c>
      <c r="B182" s="679" t="s">
        <v>78</v>
      </c>
      <c r="C182" s="693">
        <v>21658000</v>
      </c>
      <c r="D182" s="679" t="s">
        <v>118</v>
      </c>
      <c r="E182" s="679" t="s">
        <v>588</v>
      </c>
      <c r="F182" s="679" t="s">
        <v>65</v>
      </c>
      <c r="G182" s="679" t="s">
        <v>589</v>
      </c>
      <c r="H182" s="679" t="s">
        <v>587</v>
      </c>
    </row>
    <row r="183" spans="1:8">
      <c r="A183" s="679" t="s">
        <v>590</v>
      </c>
      <c r="B183" s="679" t="s">
        <v>78</v>
      </c>
      <c r="C183" s="693">
        <v>9091</v>
      </c>
      <c r="D183" s="679" t="s">
        <v>118</v>
      </c>
      <c r="E183" s="679" t="s">
        <v>591</v>
      </c>
      <c r="F183" s="679" t="s">
        <v>65</v>
      </c>
      <c r="G183" s="679" t="s">
        <v>202</v>
      </c>
      <c r="H183" s="679" t="s">
        <v>592</v>
      </c>
    </row>
    <row r="184" spans="1:8">
      <c r="A184" s="679" t="s">
        <v>590</v>
      </c>
      <c r="B184" s="679" t="s">
        <v>78</v>
      </c>
      <c r="C184" s="693">
        <v>5300000</v>
      </c>
      <c r="D184" s="679" t="s">
        <v>118</v>
      </c>
      <c r="E184" s="679" t="s">
        <v>593</v>
      </c>
      <c r="F184" s="679" t="s">
        <v>65</v>
      </c>
      <c r="G184" s="679" t="s">
        <v>594</v>
      </c>
      <c r="H184" s="679" t="s">
        <v>592</v>
      </c>
    </row>
    <row r="185" spans="1:8">
      <c r="A185" s="679" t="s">
        <v>595</v>
      </c>
      <c r="B185" s="679" t="s">
        <v>78</v>
      </c>
      <c r="C185" s="693">
        <v>9091</v>
      </c>
      <c r="D185" s="679" t="s">
        <v>118</v>
      </c>
      <c r="E185" s="679" t="s">
        <v>596</v>
      </c>
      <c r="F185" s="679" t="s">
        <v>65</v>
      </c>
      <c r="G185" s="679" t="s">
        <v>202</v>
      </c>
      <c r="H185" s="679" t="s">
        <v>597</v>
      </c>
    </row>
    <row r="186" spans="1:8">
      <c r="A186" s="679" t="s">
        <v>595</v>
      </c>
      <c r="B186" s="679" t="s">
        <v>78</v>
      </c>
      <c r="C186" s="693">
        <v>16920000</v>
      </c>
      <c r="D186" s="679" t="s">
        <v>118</v>
      </c>
      <c r="E186" s="679" t="s">
        <v>598</v>
      </c>
      <c r="F186" s="679" t="s">
        <v>65</v>
      </c>
      <c r="G186" s="679" t="s">
        <v>570</v>
      </c>
      <c r="H186" s="679" t="s">
        <v>597</v>
      </c>
    </row>
    <row r="187" spans="1:8">
      <c r="A187" s="679" t="s">
        <v>599</v>
      </c>
      <c r="B187" s="679" t="s">
        <v>78</v>
      </c>
      <c r="C187" s="693">
        <v>132727</v>
      </c>
      <c r="D187" s="679" t="s">
        <v>118</v>
      </c>
      <c r="E187" s="679" t="s">
        <v>600</v>
      </c>
      <c r="F187" s="679" t="s">
        <v>65</v>
      </c>
      <c r="G187" s="679" t="s">
        <v>202</v>
      </c>
      <c r="H187" s="679" t="s">
        <v>601</v>
      </c>
    </row>
    <row r="188" spans="1:8">
      <c r="A188" s="679" t="s">
        <v>599</v>
      </c>
      <c r="B188" s="679" t="s">
        <v>78</v>
      </c>
      <c r="C188" s="693">
        <v>1460000000</v>
      </c>
      <c r="D188" s="679" t="s">
        <v>118</v>
      </c>
      <c r="E188" s="679" t="s">
        <v>602</v>
      </c>
      <c r="F188" s="679" t="s">
        <v>65</v>
      </c>
      <c r="G188" s="679" t="s">
        <v>603</v>
      </c>
      <c r="H188" s="679" t="s">
        <v>601</v>
      </c>
    </row>
    <row r="189" spans="1:8">
      <c r="A189" s="679" t="s">
        <v>604</v>
      </c>
      <c r="B189" s="679" t="s">
        <v>78</v>
      </c>
      <c r="C189" s="693">
        <v>7000</v>
      </c>
      <c r="D189" s="679" t="s">
        <v>118</v>
      </c>
      <c r="E189" s="679" t="s">
        <v>605</v>
      </c>
      <c r="F189" s="679" t="s">
        <v>65</v>
      </c>
      <c r="G189" s="679" t="s">
        <v>390</v>
      </c>
      <c r="H189" s="679" t="s">
        <v>606</v>
      </c>
    </row>
    <row r="190" spans="1:8">
      <c r="A190" s="679" t="s">
        <v>604</v>
      </c>
      <c r="B190" s="679" t="s">
        <v>78</v>
      </c>
      <c r="C190" s="693">
        <v>165960000</v>
      </c>
      <c r="D190" s="679" t="s">
        <v>118</v>
      </c>
      <c r="E190" s="679" t="s">
        <v>607</v>
      </c>
      <c r="F190" s="679" t="s">
        <v>65</v>
      </c>
      <c r="G190" s="679" t="s">
        <v>608</v>
      </c>
      <c r="H190" s="679" t="s">
        <v>606</v>
      </c>
    </row>
    <row r="191" spans="1:8">
      <c r="A191" s="679" t="s">
        <v>609</v>
      </c>
      <c r="B191" s="679" t="s">
        <v>78</v>
      </c>
      <c r="C191" s="693">
        <v>7000</v>
      </c>
      <c r="D191" s="679" t="s">
        <v>118</v>
      </c>
      <c r="E191" s="679" t="s">
        <v>610</v>
      </c>
      <c r="F191" s="679" t="s">
        <v>65</v>
      </c>
      <c r="G191" s="679" t="s">
        <v>390</v>
      </c>
      <c r="H191" s="679" t="s">
        <v>611</v>
      </c>
    </row>
    <row r="192" spans="1:8">
      <c r="A192" s="679" t="s">
        <v>609</v>
      </c>
      <c r="B192" s="679" t="s">
        <v>78</v>
      </c>
      <c r="C192" s="693">
        <v>4251500</v>
      </c>
      <c r="D192" s="679" t="s">
        <v>118</v>
      </c>
      <c r="E192" s="679" t="s">
        <v>612</v>
      </c>
      <c r="F192" s="679" t="s">
        <v>65</v>
      </c>
      <c r="G192" s="679" t="s">
        <v>613</v>
      </c>
      <c r="H192" s="679" t="s">
        <v>611</v>
      </c>
    </row>
    <row r="193" spans="1:8">
      <c r="A193" s="679" t="s">
        <v>614</v>
      </c>
      <c r="B193" s="679" t="s">
        <v>78</v>
      </c>
      <c r="C193" s="693">
        <v>7000</v>
      </c>
      <c r="D193" s="679" t="s">
        <v>118</v>
      </c>
      <c r="E193" s="679" t="s">
        <v>615</v>
      </c>
      <c r="F193" s="679" t="s">
        <v>65</v>
      </c>
      <c r="G193" s="679" t="s">
        <v>390</v>
      </c>
      <c r="H193" s="679" t="s">
        <v>616</v>
      </c>
    </row>
    <row r="194" spans="1:8">
      <c r="A194" s="679" t="s">
        <v>614</v>
      </c>
      <c r="B194" s="679" t="s">
        <v>78</v>
      </c>
      <c r="C194" s="693">
        <v>5280000</v>
      </c>
      <c r="D194" s="679" t="s">
        <v>118</v>
      </c>
      <c r="E194" s="679" t="s">
        <v>617</v>
      </c>
      <c r="F194" s="679" t="s">
        <v>65</v>
      </c>
      <c r="G194" s="679" t="s">
        <v>618</v>
      </c>
      <c r="H194" s="679" t="s">
        <v>616</v>
      </c>
    </row>
    <row r="195" spans="1:8">
      <c r="A195" s="679" t="s">
        <v>619</v>
      </c>
      <c r="B195" s="679" t="s">
        <v>78</v>
      </c>
      <c r="C195" s="693">
        <v>7000</v>
      </c>
      <c r="D195" s="679" t="s">
        <v>118</v>
      </c>
      <c r="E195" s="679" t="s">
        <v>620</v>
      </c>
      <c r="F195" s="679" t="s">
        <v>65</v>
      </c>
      <c r="G195" s="679" t="s">
        <v>390</v>
      </c>
      <c r="H195" s="679" t="s">
        <v>621</v>
      </c>
    </row>
    <row r="196" spans="1:8">
      <c r="A196" s="679" t="s">
        <v>619</v>
      </c>
      <c r="B196" s="679" t="s">
        <v>78</v>
      </c>
      <c r="C196" s="693">
        <v>9912000</v>
      </c>
      <c r="D196" s="679" t="s">
        <v>118</v>
      </c>
      <c r="E196" s="679" t="s">
        <v>622</v>
      </c>
      <c r="F196" s="679" t="s">
        <v>65</v>
      </c>
      <c r="G196" s="679" t="s">
        <v>623</v>
      </c>
      <c r="H196" s="679" t="s">
        <v>621</v>
      </c>
    </row>
    <row r="197" spans="1:8">
      <c r="A197" s="679" t="s">
        <v>624</v>
      </c>
      <c r="B197" s="679" t="s">
        <v>78</v>
      </c>
      <c r="C197" s="693">
        <v>7000</v>
      </c>
      <c r="D197" s="679" t="s">
        <v>118</v>
      </c>
      <c r="E197" s="679" t="s">
        <v>625</v>
      </c>
      <c r="F197" s="679" t="s">
        <v>65</v>
      </c>
      <c r="G197" s="679" t="s">
        <v>390</v>
      </c>
      <c r="H197" s="679" t="s">
        <v>626</v>
      </c>
    </row>
    <row r="198" spans="1:8">
      <c r="A198" s="679" t="s">
        <v>624</v>
      </c>
      <c r="B198" s="679" t="s">
        <v>78</v>
      </c>
      <c r="C198" s="693">
        <v>14312000</v>
      </c>
      <c r="D198" s="679" t="s">
        <v>118</v>
      </c>
      <c r="E198" s="679" t="s">
        <v>627</v>
      </c>
      <c r="F198" s="679" t="s">
        <v>65</v>
      </c>
      <c r="G198" s="679" t="s">
        <v>628</v>
      </c>
      <c r="H198" s="679" t="s">
        <v>626</v>
      </c>
    </row>
    <row r="199" spans="1:8">
      <c r="A199" s="679" t="s">
        <v>629</v>
      </c>
      <c r="B199" s="679" t="s">
        <v>78</v>
      </c>
      <c r="C199" s="693">
        <v>7000</v>
      </c>
      <c r="D199" s="679" t="s">
        <v>118</v>
      </c>
      <c r="E199" s="679" t="s">
        <v>630</v>
      </c>
      <c r="F199" s="679" t="s">
        <v>65</v>
      </c>
      <c r="G199" s="679" t="s">
        <v>390</v>
      </c>
      <c r="H199" s="679" t="s">
        <v>631</v>
      </c>
    </row>
    <row r="200" spans="1:8">
      <c r="A200" s="679" t="s">
        <v>629</v>
      </c>
      <c r="B200" s="679" t="s">
        <v>78</v>
      </c>
      <c r="C200" s="693">
        <v>8200000</v>
      </c>
      <c r="D200" s="679" t="s">
        <v>118</v>
      </c>
      <c r="E200" s="679" t="s">
        <v>632</v>
      </c>
      <c r="F200" s="679" t="s">
        <v>65</v>
      </c>
      <c r="G200" s="679" t="s">
        <v>633</v>
      </c>
      <c r="H200" s="679" t="s">
        <v>631</v>
      </c>
    </row>
    <row r="201" spans="1:8">
      <c r="A201" s="679" t="s">
        <v>634</v>
      </c>
      <c r="B201" s="679" t="s">
        <v>78</v>
      </c>
      <c r="C201" s="693">
        <v>9091</v>
      </c>
      <c r="D201" s="679" t="s">
        <v>118</v>
      </c>
      <c r="E201" s="679" t="s">
        <v>635</v>
      </c>
      <c r="F201" s="679" t="s">
        <v>65</v>
      </c>
      <c r="G201" s="679" t="s">
        <v>636</v>
      </c>
      <c r="H201" s="679" t="s">
        <v>637</v>
      </c>
    </row>
    <row r="202" spans="1:8">
      <c r="A202" s="679" t="s">
        <v>423</v>
      </c>
      <c r="B202" s="679" t="s">
        <v>78</v>
      </c>
      <c r="C202" s="679" t="s">
        <v>388</v>
      </c>
      <c r="D202" s="679" t="s">
        <v>118</v>
      </c>
      <c r="E202" s="679" t="s">
        <v>424</v>
      </c>
      <c r="F202" s="679" t="s">
        <v>65</v>
      </c>
      <c r="G202" s="679" t="s">
        <v>390</v>
      </c>
      <c r="H202" s="679" t="s">
        <v>425</v>
      </c>
    </row>
    <row r="203" spans="1:8">
      <c r="A203" s="679" t="s">
        <v>423</v>
      </c>
      <c r="B203" s="679" t="s">
        <v>78</v>
      </c>
      <c r="C203" s="679" t="s">
        <v>426</v>
      </c>
      <c r="D203" s="679" t="s">
        <v>118</v>
      </c>
      <c r="E203" s="679" t="s">
        <v>427</v>
      </c>
      <c r="F203" s="679" t="s">
        <v>65</v>
      </c>
      <c r="G203" s="679" t="s">
        <v>428</v>
      </c>
      <c r="H203" s="679" t="s">
        <v>425</v>
      </c>
    </row>
    <row r="204" spans="1:8">
      <c r="A204" s="679" t="s">
        <v>387</v>
      </c>
      <c r="B204" s="679" t="s">
        <v>78</v>
      </c>
      <c r="C204" s="679" t="s">
        <v>388</v>
      </c>
      <c r="D204" s="679" t="s">
        <v>118</v>
      </c>
      <c r="E204" s="679" t="s">
        <v>389</v>
      </c>
      <c r="F204" s="679" t="s">
        <v>65</v>
      </c>
      <c r="G204" s="679" t="s">
        <v>390</v>
      </c>
      <c r="H204" s="679" t="s">
        <v>391</v>
      </c>
    </row>
    <row r="205" spans="1:8">
      <c r="A205" s="679" t="s">
        <v>387</v>
      </c>
      <c r="B205" s="679" t="s">
        <v>78</v>
      </c>
      <c r="C205" s="679" t="s">
        <v>392</v>
      </c>
      <c r="D205" s="679" t="s">
        <v>118</v>
      </c>
      <c r="E205" s="679" t="s">
        <v>393</v>
      </c>
      <c r="F205" s="679" t="s">
        <v>65</v>
      </c>
      <c r="G205" s="679" t="s">
        <v>394</v>
      </c>
      <c r="H205" s="679" t="s">
        <v>391</v>
      </c>
    </row>
    <row r="206" spans="1:8">
      <c r="A206" s="679" t="s">
        <v>319</v>
      </c>
      <c r="B206" s="679" t="s">
        <v>78</v>
      </c>
      <c r="C206" s="679" t="s">
        <v>118</v>
      </c>
      <c r="D206" s="679" t="s">
        <v>320</v>
      </c>
      <c r="E206" s="679" t="s">
        <v>321</v>
      </c>
      <c r="F206" s="679" t="s">
        <v>66</v>
      </c>
      <c r="G206" s="679" t="s">
        <v>322</v>
      </c>
      <c r="H206" s="679" t="s">
        <v>323</v>
      </c>
    </row>
    <row r="207" spans="1:8">
      <c r="A207" s="679" t="s">
        <v>292</v>
      </c>
      <c r="B207" s="679" t="s">
        <v>78</v>
      </c>
      <c r="C207" s="679" t="s">
        <v>118</v>
      </c>
      <c r="D207" s="679" t="s">
        <v>293</v>
      </c>
      <c r="E207" s="679" t="s">
        <v>294</v>
      </c>
      <c r="F207" s="679" t="s">
        <v>66</v>
      </c>
      <c r="G207" s="679" t="s">
        <v>295</v>
      </c>
      <c r="H207" s="679" t="s">
        <v>296</v>
      </c>
    </row>
    <row r="208" spans="1:8">
      <c r="A208" s="679" t="s">
        <v>297</v>
      </c>
      <c r="B208" s="679" t="s">
        <v>78</v>
      </c>
      <c r="C208" s="679" t="s">
        <v>298</v>
      </c>
      <c r="D208" s="679" t="s">
        <v>118</v>
      </c>
      <c r="E208" s="679" t="s">
        <v>299</v>
      </c>
      <c r="F208" s="679" t="s">
        <v>65</v>
      </c>
      <c r="G208" s="679" t="s">
        <v>202</v>
      </c>
      <c r="H208" s="679" t="s">
        <v>300</v>
      </c>
    </row>
    <row r="209" spans="1:8">
      <c r="A209" s="679" t="s">
        <v>297</v>
      </c>
      <c r="B209" s="679" t="s">
        <v>78</v>
      </c>
      <c r="C209" s="679" t="s">
        <v>301</v>
      </c>
      <c r="D209" s="679" t="s">
        <v>118</v>
      </c>
      <c r="E209" s="679" t="s">
        <v>302</v>
      </c>
      <c r="F209" s="679" t="s">
        <v>65</v>
      </c>
      <c r="G209" s="679" t="s">
        <v>303</v>
      </c>
      <c r="H209" s="679" t="s">
        <v>300</v>
      </c>
    </row>
    <row r="210" spans="1:8" s="273" customFormat="1">
      <c r="A210" s="156"/>
      <c r="B210" s="156"/>
      <c r="C210" s="156"/>
      <c r="D210" s="156"/>
      <c r="E210" s="156"/>
      <c r="F210" s="156"/>
      <c r="G210" s="156"/>
      <c r="H210" s="156"/>
    </row>
    <row r="211" spans="1:8" s="273" customFormat="1">
      <c r="A211" s="156"/>
      <c r="B211" s="156"/>
      <c r="C211" s="156"/>
      <c r="D211" s="156"/>
      <c r="E211" s="156"/>
      <c r="F211" s="156"/>
      <c r="G211" s="156"/>
      <c r="H211" s="156"/>
    </row>
    <row r="212" spans="1:8" s="273" customFormat="1">
      <c r="A212" s="156"/>
      <c r="B212" s="156"/>
      <c r="C212" s="156"/>
      <c r="D212" s="156"/>
      <c r="E212" s="156"/>
      <c r="F212" s="156"/>
      <c r="G212" s="156"/>
      <c r="H212" s="156"/>
    </row>
    <row r="213" spans="1:8" s="273" customFormat="1">
      <c r="A213" s="156"/>
      <c r="B213" s="156"/>
      <c r="C213" s="156"/>
      <c r="D213" s="156"/>
      <c r="E213" s="156"/>
      <c r="F213" s="156"/>
      <c r="G213" s="156"/>
      <c r="H213" s="156"/>
    </row>
    <row r="214" spans="1:8" s="273" customFormat="1">
      <c r="A214" s="156"/>
      <c r="B214" s="156"/>
      <c r="C214" s="156"/>
      <c r="D214" s="156"/>
      <c r="E214" s="156"/>
      <c r="F214" s="156"/>
      <c r="G214" s="156"/>
      <c r="H214" s="156"/>
    </row>
    <row r="215" spans="1:8" s="273" customFormat="1">
      <c r="A215" s="156"/>
      <c r="B215" s="156"/>
      <c r="C215" s="156"/>
      <c r="D215" s="156"/>
      <c r="E215" s="156"/>
      <c r="F215" s="156"/>
      <c r="G215" s="156"/>
      <c r="H215" s="156"/>
    </row>
    <row r="216" spans="1:8" s="273" customFormat="1">
      <c r="A216" s="156"/>
      <c r="B216" s="156"/>
      <c r="C216" s="156"/>
      <c r="D216" s="156"/>
      <c r="E216" s="156"/>
      <c r="F216" s="156"/>
      <c r="G216" s="156"/>
      <c r="H216" s="156"/>
    </row>
    <row r="217" spans="1:8" s="273" customFormat="1">
      <c r="A217" s="156"/>
      <c r="B217" s="156"/>
      <c r="C217" s="156"/>
      <c r="D217" s="156"/>
      <c r="E217" s="156"/>
      <c r="F217" s="156"/>
      <c r="G217" s="156"/>
      <c r="H217" s="156"/>
    </row>
    <row r="218" spans="1:8" s="273" customFormat="1">
      <c r="A218" s="156"/>
      <c r="B218" s="156"/>
      <c r="C218" s="156"/>
      <c r="D218" s="156"/>
      <c r="E218" s="156"/>
      <c r="F218" s="156"/>
      <c r="G218" s="156"/>
      <c r="H218" s="156"/>
    </row>
    <row r="219" spans="1:8" s="273" customFormat="1">
      <c r="A219" s="156"/>
      <c r="B219" s="156"/>
      <c r="C219" s="156"/>
      <c r="D219" s="156"/>
      <c r="E219" s="156"/>
      <c r="F219" s="156"/>
      <c r="G219" s="156"/>
      <c r="H219" s="156"/>
    </row>
    <row r="220" spans="1:8" s="273" customFormat="1">
      <c r="A220" s="156"/>
      <c r="B220" s="156"/>
      <c r="C220" s="156"/>
      <c r="D220" s="156"/>
      <c r="E220" s="156"/>
      <c r="F220" s="156"/>
      <c r="G220" s="156"/>
      <c r="H220" s="156"/>
    </row>
    <row r="221" spans="1:8" s="273" customFormat="1">
      <c r="A221" s="156"/>
      <c r="B221" s="156"/>
      <c r="C221" s="156"/>
      <c r="D221" s="156"/>
      <c r="E221" s="156"/>
      <c r="F221" s="156"/>
      <c r="G221" s="156"/>
      <c r="H221" s="156"/>
    </row>
    <row r="222" spans="1:8" s="273" customFormat="1">
      <c r="A222" s="156"/>
      <c r="B222" s="156"/>
      <c r="C222" s="156"/>
      <c r="D222" s="156"/>
      <c r="E222" s="156"/>
      <c r="F222" s="156"/>
      <c r="G222" s="156"/>
      <c r="H222" s="156"/>
    </row>
    <row r="223" spans="1:8" s="273" customFormat="1">
      <c r="A223" s="156"/>
      <c r="B223" s="156"/>
      <c r="C223" s="156"/>
      <c r="D223" s="156"/>
      <c r="E223" s="156"/>
      <c r="F223" s="156"/>
      <c r="G223" s="156"/>
      <c r="H223" s="156"/>
    </row>
    <row r="224" spans="1:8" s="273" customFormat="1">
      <c r="A224" s="156"/>
      <c r="B224" s="156"/>
      <c r="C224" s="156"/>
      <c r="D224" s="156"/>
      <c r="E224" s="156"/>
      <c r="F224" s="156"/>
      <c r="G224" s="156"/>
      <c r="H224" s="156"/>
    </row>
    <row r="225" spans="1:8" s="273" customFormat="1">
      <c r="A225" s="156"/>
      <c r="B225" s="156"/>
      <c r="C225" s="156"/>
      <c r="D225" s="156"/>
      <c r="E225" s="156"/>
      <c r="F225" s="156"/>
      <c r="G225" s="156"/>
      <c r="H225" s="156"/>
    </row>
    <row r="226" spans="1:8" s="273" customFormat="1">
      <c r="A226" s="156"/>
      <c r="B226" s="156"/>
      <c r="C226" s="156"/>
      <c r="D226" s="156"/>
      <c r="E226" s="156"/>
      <c r="F226" s="156"/>
      <c r="G226" s="156"/>
      <c r="H226" s="156"/>
    </row>
    <row r="227" spans="1:8" s="273" customFormat="1">
      <c r="A227" s="156"/>
      <c r="B227" s="156"/>
      <c r="C227" s="156"/>
      <c r="D227" s="156"/>
      <c r="E227" s="156"/>
      <c r="F227" s="156"/>
      <c r="G227" s="156"/>
      <c r="H227" s="156"/>
    </row>
    <row r="228" spans="1:8" s="273" customFormat="1">
      <c r="A228" s="156"/>
      <c r="B228" s="156"/>
      <c r="C228" s="156"/>
      <c r="D228" s="156"/>
      <c r="E228" s="156"/>
      <c r="F228" s="156"/>
      <c r="G228" s="156"/>
      <c r="H228" s="156"/>
    </row>
    <row r="229" spans="1:8" s="273" customFormat="1">
      <c r="A229" s="156"/>
      <c r="B229" s="156"/>
      <c r="C229" s="156"/>
      <c r="D229" s="156"/>
      <c r="E229" s="156"/>
      <c r="F229" s="156"/>
      <c r="G229" s="156"/>
      <c r="H229" s="156"/>
    </row>
    <row r="230" spans="1:8" s="273" customFormat="1">
      <c r="A230" s="156"/>
      <c r="B230" s="156"/>
      <c r="C230" s="156"/>
      <c r="D230" s="156"/>
      <c r="E230" s="156"/>
      <c r="F230" s="156"/>
      <c r="G230" s="156"/>
      <c r="H230" s="156"/>
    </row>
    <row r="231" spans="1:8" s="273" customFormat="1">
      <c r="A231" s="156"/>
      <c r="B231" s="156"/>
      <c r="C231" s="156"/>
      <c r="D231" s="156"/>
      <c r="E231" s="156"/>
      <c r="F231" s="156"/>
      <c r="G231" s="156"/>
      <c r="H231" s="156"/>
    </row>
    <row r="232" spans="1:8" s="273" customFormat="1">
      <c r="A232" s="156"/>
      <c r="B232" s="156"/>
      <c r="C232" s="156"/>
      <c r="D232" s="156"/>
      <c r="E232" s="156"/>
      <c r="F232" s="156"/>
      <c r="G232" s="156"/>
      <c r="H232" s="156"/>
    </row>
    <row r="233" spans="1:8" s="273" customFormat="1">
      <c r="A233" s="156"/>
      <c r="B233" s="156"/>
      <c r="C233" s="156"/>
      <c r="D233" s="156"/>
      <c r="E233" s="156"/>
      <c r="F233" s="156"/>
      <c r="G233" s="156"/>
      <c r="H233" s="156"/>
    </row>
    <row r="234" spans="1:8" s="273" customFormat="1">
      <c r="A234" s="156"/>
      <c r="B234" s="156"/>
      <c r="C234" s="156"/>
      <c r="D234" s="156"/>
      <c r="E234" s="156"/>
      <c r="F234" s="156"/>
      <c r="G234" s="156"/>
      <c r="H234" s="156"/>
    </row>
    <row r="235" spans="1:8" s="273" customFormat="1">
      <c r="A235" s="156"/>
      <c r="B235" s="156"/>
      <c r="C235" s="156"/>
      <c r="D235" s="156"/>
      <c r="E235" s="156"/>
      <c r="F235" s="156"/>
      <c r="G235" s="156"/>
      <c r="H235" s="156"/>
    </row>
    <row r="236" spans="1:8" s="273" customFormat="1">
      <c r="A236" s="156"/>
      <c r="B236" s="156"/>
      <c r="C236" s="156"/>
      <c r="D236" s="156"/>
      <c r="E236" s="156"/>
      <c r="F236" s="156"/>
      <c r="G236" s="156"/>
      <c r="H236" s="156"/>
    </row>
    <row r="237" spans="1:8" s="273" customFormat="1">
      <c r="A237" s="156"/>
      <c r="B237" s="156"/>
      <c r="C237" s="156"/>
      <c r="D237" s="156"/>
      <c r="E237" s="156"/>
      <c r="F237" s="156"/>
      <c r="G237" s="156"/>
      <c r="H237" s="156"/>
    </row>
    <row r="238" spans="1:8" s="273" customFormat="1">
      <c r="A238" s="156"/>
      <c r="B238" s="156"/>
      <c r="C238" s="156"/>
      <c r="D238" s="156"/>
      <c r="E238" s="156"/>
      <c r="F238" s="156"/>
      <c r="G238" s="156"/>
      <c r="H238" s="156"/>
    </row>
    <row r="239" spans="1:8" s="273" customFormat="1">
      <c r="A239" s="156"/>
      <c r="B239" s="156"/>
      <c r="C239" s="156"/>
      <c r="D239" s="156"/>
      <c r="E239" s="156"/>
      <c r="F239" s="156"/>
      <c r="G239" s="156"/>
      <c r="H239" s="156"/>
    </row>
    <row r="240" spans="1:8" s="273" customFormat="1">
      <c r="A240" s="156"/>
      <c r="B240" s="156"/>
      <c r="C240" s="156"/>
      <c r="D240" s="156"/>
      <c r="E240" s="156"/>
      <c r="F240" s="156"/>
      <c r="G240" s="156"/>
      <c r="H240" s="156"/>
    </row>
    <row r="241" spans="1:8" s="273" customFormat="1">
      <c r="A241" s="156"/>
      <c r="B241" s="156"/>
      <c r="C241" s="156"/>
      <c r="D241" s="156"/>
      <c r="E241" s="156"/>
      <c r="F241" s="156"/>
      <c r="G241" s="156"/>
      <c r="H241" s="156"/>
    </row>
    <row r="242" spans="1:8" s="273" customFormat="1">
      <c r="A242" s="156"/>
      <c r="B242" s="156"/>
      <c r="C242" s="156"/>
      <c r="D242" s="156"/>
      <c r="E242" s="156"/>
      <c r="F242" s="156"/>
      <c r="G242" s="156"/>
      <c r="H242" s="156"/>
    </row>
    <row r="243" spans="1:8" s="273" customFormat="1">
      <c r="A243" s="156"/>
      <c r="B243" s="156"/>
      <c r="C243" s="156"/>
      <c r="D243" s="156"/>
      <c r="E243" s="156"/>
      <c r="F243" s="156"/>
      <c r="G243" s="156"/>
      <c r="H243" s="156"/>
    </row>
    <row r="244" spans="1:8" s="273" customFormat="1">
      <c r="A244" s="156"/>
      <c r="B244" s="156"/>
      <c r="C244" s="156"/>
      <c r="D244" s="156"/>
      <c r="E244" s="156"/>
      <c r="F244" s="156"/>
      <c r="G244" s="156"/>
      <c r="H244" s="156"/>
    </row>
    <row r="245" spans="1:8" s="273" customFormat="1">
      <c r="A245" s="156"/>
      <c r="B245" s="156"/>
      <c r="C245" s="156"/>
      <c r="D245" s="156"/>
      <c r="E245" s="156"/>
      <c r="F245" s="156"/>
      <c r="G245" s="156"/>
      <c r="H245" s="156"/>
    </row>
    <row r="246" spans="1:8" s="273" customFormat="1">
      <c r="A246" s="156"/>
      <c r="B246" s="156"/>
      <c r="C246" s="156"/>
      <c r="D246" s="156"/>
      <c r="E246" s="156"/>
      <c r="F246" s="156"/>
      <c r="G246" s="156"/>
      <c r="H246" s="156"/>
    </row>
    <row r="306" spans="1:9" s="601" customFormat="1">
      <c r="A306" s="156"/>
      <c r="B306" s="156"/>
      <c r="C306" s="156"/>
      <c r="D306" s="156"/>
      <c r="E306" s="156"/>
      <c r="F306" s="156"/>
      <c r="G306" s="156"/>
      <c r="H306" s="156"/>
      <c r="I306" s="156"/>
    </row>
    <row r="314" spans="1:9" s="601" customFormat="1">
      <c r="A314" s="156"/>
      <c r="B314" s="156"/>
      <c r="C314" s="156"/>
      <c r="D314" s="156"/>
      <c r="E314" s="156"/>
      <c r="F314" s="156"/>
      <c r="G314" s="156"/>
      <c r="H314" s="156"/>
      <c r="I314" s="156"/>
    </row>
    <row r="315" spans="1:9" s="601" customFormat="1">
      <c r="A315" s="156"/>
      <c r="B315" s="156"/>
      <c r="C315" s="156"/>
      <c r="D315" s="156"/>
      <c r="E315" s="156"/>
      <c r="F315" s="156"/>
      <c r="G315" s="156"/>
      <c r="H315" s="156"/>
      <c r="I315" s="156"/>
    </row>
    <row r="316" spans="1:9" s="601" customFormat="1">
      <c r="A316" s="156"/>
      <c r="B316" s="156"/>
      <c r="C316" s="156"/>
      <c r="D316" s="156"/>
      <c r="E316" s="156"/>
      <c r="F316" s="156"/>
      <c r="G316" s="156"/>
      <c r="H316" s="156"/>
      <c r="I316" s="156"/>
    </row>
    <row r="317" spans="1:9" s="601" customFormat="1">
      <c r="A317" s="156"/>
      <c r="B317" s="156"/>
      <c r="C317" s="156"/>
      <c r="D317" s="156"/>
      <c r="E317" s="156"/>
      <c r="F317" s="156"/>
      <c r="G317" s="156"/>
      <c r="H317" s="156"/>
      <c r="I317" s="156"/>
    </row>
    <row r="318" spans="1:9" s="601" customFormat="1">
      <c r="A318" s="156"/>
      <c r="B318" s="156"/>
      <c r="C318" s="156"/>
      <c r="D318" s="156"/>
      <c r="E318" s="156"/>
      <c r="F318" s="156"/>
      <c r="G318" s="156"/>
      <c r="H318" s="156"/>
      <c r="I318" s="156"/>
    </row>
    <row r="319" spans="1:9" s="601" customFormat="1">
      <c r="A319" s="156"/>
      <c r="B319" s="156"/>
      <c r="C319" s="156"/>
      <c r="D319" s="156"/>
      <c r="E319" s="156"/>
      <c r="F319" s="156"/>
      <c r="G319" s="156"/>
      <c r="H319" s="156"/>
      <c r="I319" s="156"/>
    </row>
    <row r="442" spans="1:9" s="601" customFormat="1">
      <c r="A442" s="156"/>
      <c r="B442" s="156"/>
      <c r="C442" s="156"/>
      <c r="D442" s="156"/>
      <c r="E442" s="156"/>
      <c r="F442" s="156"/>
      <c r="G442" s="156"/>
      <c r="H442" s="156"/>
      <c r="I442" s="156"/>
    </row>
    <row r="443" spans="1:9" s="601" customFormat="1">
      <c r="A443" s="156"/>
      <c r="B443" s="156"/>
      <c r="C443" s="156"/>
      <c r="D443" s="156"/>
      <c r="E443" s="156"/>
      <c r="F443" s="156"/>
      <c r="G443" s="156"/>
      <c r="H443" s="156"/>
      <c r="I443" s="156"/>
    </row>
    <row r="444" spans="1:9" s="601" customFormat="1">
      <c r="A444" s="156"/>
      <c r="B444" s="156"/>
      <c r="C444" s="156"/>
      <c r="D444" s="156"/>
      <c r="E444" s="156"/>
      <c r="F444" s="156"/>
      <c r="G444" s="156"/>
      <c r="H444" s="156"/>
      <c r="I444" s="156"/>
    </row>
    <row r="446" spans="1:9" s="601" customFormat="1">
      <c r="A446" s="156"/>
      <c r="B446" s="156"/>
      <c r="C446" s="156"/>
      <c r="D446" s="156"/>
      <c r="E446" s="156"/>
      <c r="F446" s="156"/>
      <c r="G446" s="156"/>
      <c r="H446" s="156"/>
      <c r="I446" s="156"/>
    </row>
    <row r="448" spans="1:9" s="601" customFormat="1">
      <c r="A448" s="156"/>
      <c r="B448" s="156"/>
      <c r="C448" s="156"/>
      <c r="D448" s="156"/>
      <c r="E448" s="156"/>
      <c r="F448" s="156"/>
      <c r="G448" s="156"/>
      <c r="H448" s="156"/>
      <c r="I448" s="156"/>
    </row>
    <row r="449" spans="1:9" s="601" customFormat="1">
      <c r="A449" s="156"/>
      <c r="B449" s="156"/>
      <c r="C449" s="156"/>
      <c r="D449" s="156"/>
      <c r="E449" s="156"/>
      <c r="F449" s="156"/>
      <c r="G449" s="156"/>
      <c r="H449" s="156"/>
      <c r="I449" s="156"/>
    </row>
    <row r="450" spans="1:9" s="601" customFormat="1">
      <c r="A450" s="156"/>
      <c r="B450" s="156"/>
      <c r="C450" s="156"/>
      <c r="D450" s="156"/>
      <c r="E450" s="156"/>
      <c r="F450" s="156"/>
      <c r="G450" s="156"/>
      <c r="H450" s="156"/>
      <c r="I450" s="156"/>
    </row>
    <row r="451" spans="1:9" s="601" customFormat="1">
      <c r="A451" s="156"/>
      <c r="B451" s="156"/>
      <c r="C451" s="156"/>
      <c r="D451" s="156"/>
      <c r="E451" s="156"/>
      <c r="F451" s="156"/>
      <c r="G451" s="156"/>
      <c r="H451" s="156"/>
      <c r="I451" s="156"/>
    </row>
    <row r="462" spans="1:9" s="601" customFormat="1">
      <c r="A462" s="156"/>
      <c r="B462" s="156"/>
      <c r="C462" s="156"/>
      <c r="D462" s="156"/>
      <c r="E462" s="156"/>
      <c r="F462" s="156"/>
      <c r="G462" s="156"/>
      <c r="H462" s="156"/>
      <c r="I462" s="156"/>
    </row>
  </sheetData>
  <phoneticPr fontId="57" type="noConversion"/>
  <pageMargins left="0.7" right="0.7" top="0.75" bottom="0.75" header="0.3" footer="0.3"/>
  <pageSetup scale="65"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2"/>
  <sheetViews>
    <sheetView zoomScaleNormal="100" workbookViewId="0">
      <selection activeCell="G2" sqref="G2"/>
    </sheetView>
  </sheetViews>
  <sheetFormatPr defaultColWidth="9.140625" defaultRowHeight="15"/>
  <cols>
    <col min="1" max="1" width="20.42578125" style="156" customWidth="1"/>
    <col min="2" max="2" width="10" style="156" customWidth="1"/>
    <col min="3" max="3" width="14.140625" style="156" customWidth="1"/>
    <col min="4" max="4" width="16" style="156" customWidth="1"/>
    <col min="5" max="5" width="19.140625" style="156" customWidth="1"/>
    <col min="6" max="6" width="11.5703125" style="156" customWidth="1"/>
    <col min="7" max="7" width="39.140625" style="156" customWidth="1"/>
    <col min="8" max="8" width="42" style="156" customWidth="1"/>
    <col min="9" max="16384" width="9.140625" style="156"/>
  </cols>
  <sheetData>
    <row r="1" spans="1:22" s="273" customFormat="1" ht="17.25" customHeight="1" thickBot="1">
      <c r="A1" s="633" t="s">
        <v>162</v>
      </c>
      <c r="B1" s="633" t="s">
        <v>163</v>
      </c>
      <c r="C1" s="633" t="s">
        <v>164</v>
      </c>
      <c r="D1" s="633" t="s">
        <v>165</v>
      </c>
      <c r="E1" s="633" t="s">
        <v>166</v>
      </c>
      <c r="F1" s="633" t="s">
        <v>128</v>
      </c>
      <c r="G1" s="633" t="s">
        <v>68</v>
      </c>
      <c r="H1" s="633" t="s">
        <v>123</v>
      </c>
      <c r="I1" s="156"/>
      <c r="J1" s="156"/>
      <c r="K1" s="156"/>
      <c r="L1" s="156"/>
      <c r="M1" s="156"/>
      <c r="N1" s="156"/>
      <c r="O1" s="156"/>
      <c r="P1" s="156"/>
      <c r="Q1" s="156"/>
      <c r="R1" s="156"/>
      <c r="S1" s="156"/>
      <c r="T1" s="156"/>
      <c r="U1" s="156"/>
      <c r="V1" s="156"/>
    </row>
    <row r="2" spans="1:22" ht="17.25" customHeight="1">
      <c r="A2" s="750" t="s">
        <v>1762</v>
      </c>
      <c r="B2" s="750" t="s">
        <v>87</v>
      </c>
      <c r="C2" s="920">
        <v>1281.8599999999999</v>
      </c>
      <c r="D2" s="750" t="s">
        <v>118</v>
      </c>
      <c r="E2" s="750" t="s">
        <v>1763</v>
      </c>
      <c r="F2" s="750" t="s">
        <v>65</v>
      </c>
      <c r="G2" s="750" t="s">
        <v>1001</v>
      </c>
      <c r="H2" s="750" t="s">
        <v>1002</v>
      </c>
    </row>
    <row r="3" spans="1:22" ht="17.25" customHeight="1">
      <c r="A3" s="750" t="s">
        <v>1764</v>
      </c>
      <c r="B3" s="750" t="s">
        <v>87</v>
      </c>
      <c r="C3" s="750" t="s">
        <v>118</v>
      </c>
      <c r="D3" s="750" t="s">
        <v>1765</v>
      </c>
      <c r="E3" s="750" t="s">
        <v>1766</v>
      </c>
      <c r="F3" s="750" t="s">
        <v>66</v>
      </c>
      <c r="G3" s="750" t="s">
        <v>1767</v>
      </c>
      <c r="H3" s="750" t="s">
        <v>1768</v>
      </c>
    </row>
    <row r="4" spans="1:22" ht="17.25" customHeight="1">
      <c r="A4" s="750" t="s">
        <v>1769</v>
      </c>
      <c r="B4" s="750" t="s">
        <v>87</v>
      </c>
      <c r="C4" s="750" t="s">
        <v>118</v>
      </c>
      <c r="D4" s="750" t="s">
        <v>1770</v>
      </c>
      <c r="E4" s="750" t="s">
        <v>1771</v>
      </c>
      <c r="F4" s="750" t="s">
        <v>66</v>
      </c>
      <c r="G4" s="750" t="s">
        <v>331</v>
      </c>
      <c r="H4" s="750" t="s">
        <v>331</v>
      </c>
    </row>
    <row r="5" spans="1:22" ht="17.25" customHeight="1">
      <c r="A5" s="750" t="s">
        <v>1772</v>
      </c>
      <c r="B5" s="750" t="s">
        <v>87</v>
      </c>
      <c r="C5" s="750" t="s">
        <v>118</v>
      </c>
      <c r="D5" s="750" t="s">
        <v>1773</v>
      </c>
      <c r="E5" s="750" t="s">
        <v>1774</v>
      </c>
      <c r="F5" s="750" t="s">
        <v>66</v>
      </c>
      <c r="G5" s="750" t="s">
        <v>335</v>
      </c>
      <c r="H5" s="750" t="s">
        <v>336</v>
      </c>
    </row>
    <row r="6" spans="1:22" ht="17.25" customHeight="1">
      <c r="A6" s="750" t="s">
        <v>1775</v>
      </c>
      <c r="B6" s="750" t="s">
        <v>87</v>
      </c>
      <c r="C6" s="750" t="s">
        <v>118</v>
      </c>
      <c r="D6" s="750" t="s">
        <v>1776</v>
      </c>
      <c r="E6" s="750" t="s">
        <v>1777</v>
      </c>
      <c r="F6" s="750" t="s">
        <v>66</v>
      </c>
      <c r="G6" s="750" t="s">
        <v>335</v>
      </c>
      <c r="H6" s="750" t="s">
        <v>336</v>
      </c>
    </row>
    <row r="7" spans="1:22" s="273" customFormat="1" ht="17.25" customHeight="1">
      <c r="A7" s="750" t="s">
        <v>1520</v>
      </c>
      <c r="B7" s="750" t="s">
        <v>87</v>
      </c>
      <c r="C7" s="750" t="s">
        <v>1521</v>
      </c>
      <c r="D7" s="750" t="s">
        <v>118</v>
      </c>
      <c r="E7" s="750" t="s">
        <v>1522</v>
      </c>
      <c r="F7" s="750" t="s">
        <v>65</v>
      </c>
      <c r="G7" s="750" t="s">
        <v>307</v>
      </c>
      <c r="H7" s="750" t="s">
        <v>1523</v>
      </c>
      <c r="I7" s="156"/>
      <c r="J7" s="156"/>
      <c r="K7" s="156"/>
      <c r="L7" s="156"/>
      <c r="M7" s="156"/>
      <c r="N7" s="156"/>
      <c r="O7" s="156"/>
      <c r="P7" s="156"/>
      <c r="Q7" s="156"/>
      <c r="R7" s="156"/>
      <c r="S7" s="156"/>
      <c r="T7" s="156"/>
      <c r="U7" s="156"/>
      <c r="V7" s="156"/>
    </row>
    <row r="8" spans="1:22" s="273" customFormat="1" ht="17.25" customHeight="1">
      <c r="A8" s="750" t="s">
        <v>1520</v>
      </c>
      <c r="B8" s="750" t="s">
        <v>87</v>
      </c>
      <c r="C8" s="750" t="s">
        <v>1524</v>
      </c>
      <c r="D8" s="750" t="s">
        <v>118</v>
      </c>
      <c r="E8" s="750" t="s">
        <v>1525</v>
      </c>
      <c r="F8" s="750" t="s">
        <v>65</v>
      </c>
      <c r="G8" s="750" t="s">
        <v>1526</v>
      </c>
      <c r="H8" s="750" t="s">
        <v>1523</v>
      </c>
      <c r="I8" s="156"/>
      <c r="J8" s="156"/>
      <c r="K8" s="156"/>
      <c r="L8" s="156"/>
      <c r="M8" s="156"/>
      <c r="N8" s="156"/>
      <c r="O8" s="156"/>
      <c r="P8" s="156"/>
      <c r="Q8" s="156"/>
      <c r="R8" s="156"/>
      <c r="S8" s="156"/>
      <c r="T8" s="156"/>
      <c r="U8" s="156"/>
      <c r="V8" s="156"/>
    </row>
    <row r="9" spans="1:22" s="273" customFormat="1" ht="17.25" customHeight="1">
      <c r="A9" s="750" t="s">
        <v>1527</v>
      </c>
      <c r="B9" s="750" t="s">
        <v>87</v>
      </c>
      <c r="C9" s="750" t="s">
        <v>1528</v>
      </c>
      <c r="D9" s="750" t="s">
        <v>118</v>
      </c>
      <c r="E9" s="750" t="s">
        <v>1529</v>
      </c>
      <c r="F9" s="750" t="s">
        <v>65</v>
      </c>
      <c r="G9" s="750" t="s">
        <v>307</v>
      </c>
      <c r="H9" s="750" t="s">
        <v>1523</v>
      </c>
      <c r="I9" s="156"/>
      <c r="J9" s="156"/>
      <c r="K9" s="156"/>
      <c r="L9" s="156"/>
      <c r="M9" s="156"/>
      <c r="N9" s="156"/>
      <c r="O9" s="156"/>
      <c r="P9" s="156"/>
      <c r="Q9" s="156"/>
      <c r="R9" s="156"/>
      <c r="S9" s="156"/>
      <c r="T9" s="156"/>
      <c r="U9" s="156"/>
      <c r="V9" s="156"/>
    </row>
    <row r="10" spans="1:22" s="273" customFormat="1" ht="17.25" customHeight="1">
      <c r="A10" s="750" t="s">
        <v>1527</v>
      </c>
      <c r="B10" s="750" t="s">
        <v>87</v>
      </c>
      <c r="C10" s="750" t="s">
        <v>1530</v>
      </c>
      <c r="D10" s="750" t="s">
        <v>118</v>
      </c>
      <c r="E10" s="750" t="s">
        <v>1531</v>
      </c>
      <c r="F10" s="750" t="s">
        <v>65</v>
      </c>
      <c r="G10" s="750" t="s">
        <v>1198</v>
      </c>
      <c r="H10" s="750" t="s">
        <v>1523</v>
      </c>
      <c r="I10" s="156"/>
      <c r="J10" s="156"/>
      <c r="K10" s="156"/>
      <c r="L10" s="156"/>
      <c r="M10" s="156"/>
      <c r="N10" s="156"/>
      <c r="O10" s="156"/>
      <c r="P10" s="156"/>
      <c r="Q10" s="156"/>
      <c r="R10" s="156"/>
      <c r="S10" s="156"/>
      <c r="T10" s="156"/>
      <c r="U10" s="156"/>
      <c r="V10" s="156"/>
    </row>
    <row r="11" spans="1:22" s="273" customFormat="1" ht="17.25" customHeight="1">
      <c r="A11" s="750" t="s">
        <v>1532</v>
      </c>
      <c r="B11" s="750" t="s">
        <v>87</v>
      </c>
      <c r="C11" s="750" t="s">
        <v>1521</v>
      </c>
      <c r="D11" s="750" t="s">
        <v>118</v>
      </c>
      <c r="E11" s="750" t="s">
        <v>1533</v>
      </c>
      <c r="F11" s="750" t="s">
        <v>65</v>
      </c>
      <c r="G11" s="750" t="s">
        <v>307</v>
      </c>
      <c r="H11" s="750" t="s">
        <v>1523</v>
      </c>
      <c r="I11" s="156"/>
      <c r="J11" s="156"/>
      <c r="K11" s="156"/>
      <c r="L11" s="156"/>
      <c r="M11" s="156"/>
      <c r="N11" s="156"/>
      <c r="O11" s="156"/>
      <c r="P11" s="156"/>
      <c r="Q11" s="156"/>
      <c r="R11" s="156"/>
      <c r="S11" s="156"/>
      <c r="T11" s="156"/>
      <c r="U11" s="156"/>
      <c r="V11" s="156"/>
    </row>
    <row r="12" spans="1:22" s="273" customFormat="1" ht="17.25" customHeight="1">
      <c r="A12" s="750" t="s">
        <v>1532</v>
      </c>
      <c r="B12" s="750" t="s">
        <v>87</v>
      </c>
      <c r="C12" s="750" t="s">
        <v>1534</v>
      </c>
      <c r="D12" s="750" t="s">
        <v>118</v>
      </c>
      <c r="E12" s="750" t="s">
        <v>1535</v>
      </c>
      <c r="F12" s="750" t="s">
        <v>65</v>
      </c>
      <c r="G12" s="750" t="s">
        <v>1536</v>
      </c>
      <c r="H12" s="750" t="s">
        <v>1523</v>
      </c>
      <c r="I12" s="156"/>
      <c r="J12" s="156"/>
      <c r="K12" s="156"/>
      <c r="L12" s="156"/>
      <c r="M12" s="156"/>
      <c r="N12" s="156"/>
      <c r="O12" s="156"/>
      <c r="P12" s="156"/>
      <c r="Q12" s="156"/>
      <c r="R12" s="156"/>
      <c r="S12" s="156"/>
      <c r="T12" s="156"/>
      <c r="U12" s="156"/>
      <c r="V12" s="156"/>
    </row>
    <row r="13" spans="1:22" s="273" customFormat="1" ht="17.25" customHeight="1">
      <c r="A13" s="750" t="s">
        <v>1537</v>
      </c>
      <c r="B13" s="750" t="s">
        <v>87</v>
      </c>
      <c r="C13" s="750" t="s">
        <v>1521</v>
      </c>
      <c r="D13" s="750" t="s">
        <v>118</v>
      </c>
      <c r="E13" s="750" t="s">
        <v>1538</v>
      </c>
      <c r="F13" s="750" t="s">
        <v>65</v>
      </c>
      <c r="G13" s="750" t="s">
        <v>307</v>
      </c>
      <c r="H13" s="750" t="s">
        <v>1523</v>
      </c>
      <c r="I13" s="156"/>
      <c r="J13" s="156"/>
      <c r="K13" s="156"/>
      <c r="L13" s="156"/>
      <c r="M13" s="156"/>
      <c r="N13" s="156"/>
      <c r="O13" s="156"/>
      <c r="P13" s="156"/>
      <c r="Q13" s="156"/>
      <c r="R13" s="156"/>
      <c r="S13" s="156"/>
      <c r="T13" s="156"/>
      <c r="U13" s="156"/>
      <c r="V13" s="156"/>
    </row>
    <row r="14" spans="1:22" s="273" customFormat="1" ht="17.25" customHeight="1">
      <c r="A14" s="750" t="s">
        <v>1537</v>
      </c>
      <c r="B14" s="750" t="s">
        <v>87</v>
      </c>
      <c r="C14" s="750" t="s">
        <v>1539</v>
      </c>
      <c r="D14" s="750" t="s">
        <v>118</v>
      </c>
      <c r="E14" s="750" t="s">
        <v>1540</v>
      </c>
      <c r="F14" s="750" t="s">
        <v>65</v>
      </c>
      <c r="G14" s="750" t="s">
        <v>1196</v>
      </c>
      <c r="H14" s="750" t="s">
        <v>1523</v>
      </c>
      <c r="I14" s="156"/>
      <c r="J14" s="156"/>
      <c r="K14" s="156"/>
      <c r="L14" s="156"/>
      <c r="M14" s="156"/>
      <c r="N14" s="156"/>
      <c r="O14" s="156"/>
      <c r="P14" s="156"/>
      <c r="Q14" s="156"/>
      <c r="R14" s="156"/>
      <c r="S14" s="156"/>
      <c r="T14" s="156"/>
      <c r="U14" s="156"/>
      <c r="V14" s="156"/>
    </row>
    <row r="15" spans="1:22" s="273" customFormat="1" ht="17.25" customHeight="1">
      <c r="A15" s="750" t="s">
        <v>1541</v>
      </c>
      <c r="B15" s="750" t="s">
        <v>87</v>
      </c>
      <c r="C15" s="750" t="s">
        <v>401</v>
      </c>
      <c r="D15" s="750" t="s">
        <v>118</v>
      </c>
      <c r="E15" s="750" t="s">
        <v>1542</v>
      </c>
      <c r="F15" s="750" t="s">
        <v>65</v>
      </c>
      <c r="G15" s="750" t="s">
        <v>307</v>
      </c>
      <c r="H15" s="750" t="s">
        <v>1523</v>
      </c>
      <c r="I15" s="156"/>
      <c r="J15" s="156"/>
      <c r="K15" s="156"/>
      <c r="L15" s="156"/>
      <c r="M15" s="156"/>
      <c r="N15" s="156"/>
      <c r="O15" s="156"/>
      <c r="P15" s="156"/>
      <c r="Q15" s="156"/>
      <c r="R15" s="156"/>
      <c r="S15" s="156"/>
      <c r="T15" s="156"/>
      <c r="U15" s="156"/>
      <c r="V15" s="156"/>
    </row>
    <row r="16" spans="1:22" s="273" customFormat="1" ht="17.25" customHeight="1">
      <c r="A16" s="750" t="s">
        <v>1541</v>
      </c>
      <c r="B16" s="750" t="s">
        <v>87</v>
      </c>
      <c r="C16" s="750" t="s">
        <v>1543</v>
      </c>
      <c r="D16" s="750" t="s">
        <v>118</v>
      </c>
      <c r="E16" s="750" t="s">
        <v>1544</v>
      </c>
      <c r="F16" s="750" t="s">
        <v>65</v>
      </c>
      <c r="G16" s="750" t="s">
        <v>1545</v>
      </c>
      <c r="H16" s="750" t="s">
        <v>1523</v>
      </c>
      <c r="I16" s="156"/>
      <c r="J16" s="156"/>
      <c r="K16" s="156"/>
      <c r="L16" s="156"/>
      <c r="M16" s="156"/>
      <c r="N16" s="156"/>
      <c r="O16" s="156"/>
      <c r="P16" s="156"/>
      <c r="Q16" s="156"/>
      <c r="R16" s="156"/>
      <c r="S16" s="156"/>
      <c r="T16" s="156"/>
      <c r="U16" s="156"/>
      <c r="V16" s="156"/>
    </row>
    <row r="17" spans="1:22" s="273" customFormat="1" ht="17.25" customHeight="1">
      <c r="A17" s="750" t="s">
        <v>1546</v>
      </c>
      <c r="B17" s="750" t="s">
        <v>87</v>
      </c>
      <c r="C17" s="750" t="s">
        <v>401</v>
      </c>
      <c r="D17" s="750" t="s">
        <v>118</v>
      </c>
      <c r="E17" s="750" t="s">
        <v>1547</v>
      </c>
      <c r="F17" s="750" t="s">
        <v>65</v>
      </c>
      <c r="G17" s="750" t="s">
        <v>307</v>
      </c>
      <c r="H17" s="750" t="s">
        <v>1523</v>
      </c>
      <c r="I17" s="156"/>
      <c r="J17" s="156"/>
      <c r="K17" s="156"/>
      <c r="L17" s="156"/>
      <c r="M17" s="156"/>
      <c r="N17" s="156"/>
      <c r="O17" s="156"/>
      <c r="P17" s="156"/>
      <c r="Q17" s="156"/>
      <c r="R17" s="156"/>
      <c r="S17" s="156"/>
      <c r="T17" s="156"/>
      <c r="U17" s="156"/>
      <c r="V17" s="156"/>
    </row>
    <row r="18" spans="1:22" s="273" customFormat="1" ht="17.25" customHeight="1">
      <c r="A18" s="750" t="s">
        <v>1546</v>
      </c>
      <c r="B18" s="750" t="s">
        <v>87</v>
      </c>
      <c r="C18" s="750" t="s">
        <v>1548</v>
      </c>
      <c r="D18" s="750" t="s">
        <v>118</v>
      </c>
      <c r="E18" s="750" t="s">
        <v>1549</v>
      </c>
      <c r="F18" s="750" t="s">
        <v>65</v>
      </c>
      <c r="G18" s="750" t="s">
        <v>1550</v>
      </c>
      <c r="H18" s="750" t="s">
        <v>1523</v>
      </c>
      <c r="I18" s="156"/>
      <c r="J18" s="156"/>
      <c r="K18" s="156"/>
      <c r="L18" s="156"/>
      <c r="M18" s="156"/>
      <c r="N18" s="156"/>
      <c r="O18" s="156"/>
      <c r="P18" s="156"/>
      <c r="Q18" s="156"/>
      <c r="R18" s="156"/>
      <c r="S18" s="156"/>
      <c r="T18" s="156"/>
      <c r="U18" s="156"/>
      <c r="V18" s="156"/>
    </row>
    <row r="19" spans="1:22" s="273" customFormat="1" ht="17.25" customHeight="1">
      <c r="A19" s="750" t="s">
        <v>1551</v>
      </c>
      <c r="B19" s="750" t="s">
        <v>87</v>
      </c>
      <c r="C19" s="750" t="s">
        <v>1552</v>
      </c>
      <c r="D19" s="750" t="s">
        <v>118</v>
      </c>
      <c r="E19" s="750" t="s">
        <v>1553</v>
      </c>
      <c r="F19" s="750" t="s">
        <v>65</v>
      </c>
      <c r="G19" s="750" t="s">
        <v>307</v>
      </c>
      <c r="H19" s="750" t="s">
        <v>1523</v>
      </c>
      <c r="I19" s="156"/>
      <c r="J19" s="156"/>
      <c r="K19" s="156"/>
      <c r="L19" s="156"/>
      <c r="M19" s="156"/>
      <c r="N19" s="156"/>
      <c r="O19" s="156"/>
      <c r="P19" s="156"/>
      <c r="Q19" s="156"/>
      <c r="R19" s="156"/>
      <c r="S19" s="156"/>
      <c r="T19" s="156"/>
      <c r="U19" s="156"/>
      <c r="V19" s="156"/>
    </row>
    <row r="20" spans="1:22" s="273" customFormat="1" ht="17.25" customHeight="1">
      <c r="A20" s="750" t="s">
        <v>1551</v>
      </c>
      <c r="B20" s="750" t="s">
        <v>87</v>
      </c>
      <c r="C20" s="750" t="s">
        <v>1554</v>
      </c>
      <c r="D20" s="750" t="s">
        <v>118</v>
      </c>
      <c r="E20" s="750" t="s">
        <v>1555</v>
      </c>
      <c r="F20" s="750" t="s">
        <v>65</v>
      </c>
      <c r="G20" s="750" t="s">
        <v>1556</v>
      </c>
      <c r="H20" s="750" t="s">
        <v>1523</v>
      </c>
      <c r="I20" s="156"/>
      <c r="J20" s="156"/>
      <c r="K20" s="156"/>
      <c r="L20" s="156"/>
      <c r="M20" s="156"/>
      <c r="N20" s="156"/>
      <c r="O20" s="156"/>
      <c r="P20" s="156"/>
      <c r="Q20" s="156"/>
      <c r="R20" s="156"/>
      <c r="S20" s="156"/>
      <c r="T20" s="156"/>
      <c r="U20" s="156"/>
      <c r="V20" s="156"/>
    </row>
    <row r="21" spans="1:22" s="273" customFormat="1" ht="17.25" customHeight="1">
      <c r="A21" s="750" t="s">
        <v>1557</v>
      </c>
      <c r="B21" s="750" t="s">
        <v>87</v>
      </c>
      <c r="C21" s="750" t="s">
        <v>1558</v>
      </c>
      <c r="D21" s="750" t="s">
        <v>118</v>
      </c>
      <c r="E21" s="750" t="s">
        <v>1559</v>
      </c>
      <c r="F21" s="750" t="s">
        <v>65</v>
      </c>
      <c r="G21" s="750" t="s">
        <v>307</v>
      </c>
      <c r="H21" s="750" t="s">
        <v>308</v>
      </c>
      <c r="I21" s="156"/>
      <c r="J21" s="156"/>
      <c r="K21" s="156"/>
      <c r="L21" s="156"/>
      <c r="M21" s="156"/>
      <c r="N21" s="156"/>
      <c r="O21" s="156"/>
      <c r="P21" s="156"/>
      <c r="Q21" s="156"/>
      <c r="R21" s="156"/>
      <c r="S21" s="156"/>
      <c r="T21" s="156"/>
      <c r="U21" s="156"/>
      <c r="V21" s="156"/>
    </row>
    <row r="22" spans="1:22" s="273" customFormat="1" ht="17.25" customHeight="1">
      <c r="A22" s="750" t="s">
        <v>1557</v>
      </c>
      <c r="B22" s="750" t="s">
        <v>87</v>
      </c>
      <c r="C22" s="750" t="s">
        <v>1560</v>
      </c>
      <c r="D22" s="750" t="s">
        <v>118</v>
      </c>
      <c r="E22" s="750" t="s">
        <v>1561</v>
      </c>
      <c r="F22" s="750" t="s">
        <v>65</v>
      </c>
      <c r="G22" s="750" t="s">
        <v>1562</v>
      </c>
      <c r="H22" s="750" t="s">
        <v>308</v>
      </c>
      <c r="I22" s="156"/>
      <c r="J22" s="156"/>
      <c r="K22" s="156"/>
      <c r="L22" s="156"/>
      <c r="M22" s="156"/>
      <c r="N22" s="156"/>
      <c r="O22" s="156"/>
      <c r="P22" s="156"/>
      <c r="Q22" s="156"/>
      <c r="R22" s="156"/>
      <c r="S22" s="156"/>
      <c r="T22" s="156"/>
      <c r="U22" s="156"/>
      <c r="V22" s="156"/>
    </row>
    <row r="23" spans="1:22" s="273" customFormat="1" ht="17.25" customHeight="1">
      <c r="A23" s="750" t="s">
        <v>1563</v>
      </c>
      <c r="B23" s="750" t="s">
        <v>87</v>
      </c>
      <c r="C23" s="750" t="s">
        <v>1521</v>
      </c>
      <c r="D23" s="750" t="s">
        <v>118</v>
      </c>
      <c r="E23" s="750" t="s">
        <v>1564</v>
      </c>
      <c r="F23" s="750" t="s">
        <v>65</v>
      </c>
      <c r="G23" s="750" t="s">
        <v>307</v>
      </c>
      <c r="H23" s="750" t="s">
        <v>308</v>
      </c>
      <c r="I23" s="156"/>
      <c r="J23" s="156"/>
      <c r="K23" s="156"/>
      <c r="L23" s="156"/>
      <c r="M23" s="156"/>
      <c r="N23" s="156"/>
      <c r="O23" s="156"/>
      <c r="P23" s="156"/>
      <c r="Q23" s="156"/>
      <c r="R23" s="156"/>
      <c r="S23" s="156"/>
      <c r="T23" s="156"/>
      <c r="U23" s="156"/>
      <c r="V23" s="156"/>
    </row>
    <row r="24" spans="1:22" s="273" customFormat="1" ht="17.25" customHeight="1">
      <c r="A24" s="750" t="s">
        <v>1563</v>
      </c>
      <c r="B24" s="750" t="s">
        <v>87</v>
      </c>
      <c r="C24" s="750" t="s">
        <v>1565</v>
      </c>
      <c r="D24" s="750" t="s">
        <v>118</v>
      </c>
      <c r="E24" s="750" t="s">
        <v>1566</v>
      </c>
      <c r="F24" s="750" t="s">
        <v>65</v>
      </c>
      <c r="G24" s="750" t="s">
        <v>1567</v>
      </c>
      <c r="H24" s="750" t="s">
        <v>308</v>
      </c>
      <c r="I24" s="156"/>
      <c r="J24" s="156"/>
      <c r="K24" s="156"/>
      <c r="L24" s="156"/>
      <c r="M24" s="156"/>
      <c r="N24" s="156"/>
      <c r="O24" s="156"/>
      <c r="P24" s="156"/>
      <c r="Q24" s="156"/>
      <c r="R24" s="156"/>
      <c r="S24" s="156"/>
      <c r="T24" s="156"/>
      <c r="U24" s="156"/>
      <c r="V24" s="156"/>
    </row>
    <row r="25" spans="1:22" s="273" customFormat="1" ht="17.25" customHeight="1">
      <c r="A25" s="750" t="s">
        <v>1568</v>
      </c>
      <c r="B25" s="750" t="s">
        <v>87</v>
      </c>
      <c r="C25" s="750" t="s">
        <v>1569</v>
      </c>
      <c r="D25" s="750" t="s">
        <v>118</v>
      </c>
      <c r="E25" s="750" t="s">
        <v>1570</v>
      </c>
      <c r="F25" s="750" t="s">
        <v>65</v>
      </c>
      <c r="G25" s="750" t="s">
        <v>307</v>
      </c>
      <c r="H25" s="750" t="s">
        <v>308</v>
      </c>
      <c r="I25" s="156"/>
      <c r="J25" s="156"/>
      <c r="K25" s="156"/>
      <c r="L25" s="156"/>
      <c r="M25" s="156"/>
      <c r="N25" s="156"/>
      <c r="O25" s="156"/>
      <c r="P25" s="156"/>
      <c r="Q25" s="156"/>
      <c r="R25" s="156"/>
      <c r="S25" s="156"/>
      <c r="T25" s="156"/>
      <c r="U25" s="156"/>
      <c r="V25" s="156"/>
    </row>
    <row r="26" spans="1:22" s="273" customFormat="1" ht="17.25" customHeight="1">
      <c r="A26" s="750" t="s">
        <v>1568</v>
      </c>
      <c r="B26" s="750" t="s">
        <v>87</v>
      </c>
      <c r="C26" s="750" t="s">
        <v>1571</v>
      </c>
      <c r="D26" s="750" t="s">
        <v>118</v>
      </c>
      <c r="E26" s="750" t="s">
        <v>1572</v>
      </c>
      <c r="F26" s="750" t="s">
        <v>65</v>
      </c>
      <c r="G26" s="750" t="s">
        <v>1573</v>
      </c>
      <c r="H26" s="750" t="s">
        <v>308</v>
      </c>
      <c r="I26" s="156"/>
      <c r="J26" s="156"/>
      <c r="K26" s="156"/>
      <c r="L26" s="156"/>
      <c r="M26" s="156"/>
      <c r="N26" s="156"/>
      <c r="O26" s="156"/>
      <c r="P26" s="156"/>
      <c r="Q26" s="156"/>
      <c r="R26" s="156"/>
      <c r="S26" s="156"/>
      <c r="T26" s="156"/>
      <c r="U26" s="156"/>
      <c r="V26" s="156"/>
    </row>
    <row r="27" spans="1:22" s="273" customFormat="1" ht="17.25" customHeight="1">
      <c r="A27" s="750" t="s">
        <v>1574</v>
      </c>
      <c r="B27" s="750" t="s">
        <v>87</v>
      </c>
      <c r="C27" s="750" t="s">
        <v>1521</v>
      </c>
      <c r="D27" s="750" t="s">
        <v>118</v>
      </c>
      <c r="E27" s="750" t="s">
        <v>1575</v>
      </c>
      <c r="F27" s="750" t="s">
        <v>65</v>
      </c>
      <c r="G27" s="750" t="s">
        <v>307</v>
      </c>
      <c r="H27" s="750" t="s">
        <v>308</v>
      </c>
      <c r="I27" s="156"/>
      <c r="J27" s="156"/>
      <c r="K27" s="156"/>
      <c r="L27" s="156"/>
      <c r="M27" s="156"/>
      <c r="N27" s="156"/>
      <c r="O27" s="156"/>
      <c r="P27" s="156"/>
      <c r="Q27" s="156"/>
      <c r="R27" s="156"/>
      <c r="S27" s="156"/>
      <c r="T27" s="156"/>
      <c r="U27" s="156"/>
      <c r="V27" s="156"/>
    </row>
    <row r="28" spans="1:22" s="273" customFormat="1" ht="17.25" customHeight="1">
      <c r="A28" s="750" t="s">
        <v>1574</v>
      </c>
      <c r="B28" s="750" t="s">
        <v>87</v>
      </c>
      <c r="C28" s="750" t="s">
        <v>1576</v>
      </c>
      <c r="D28" s="750" t="s">
        <v>118</v>
      </c>
      <c r="E28" s="750" t="s">
        <v>1577</v>
      </c>
      <c r="F28" s="750" t="s">
        <v>65</v>
      </c>
      <c r="G28" s="750" t="s">
        <v>1578</v>
      </c>
      <c r="H28" s="750" t="s">
        <v>308</v>
      </c>
      <c r="I28" s="156"/>
      <c r="J28" s="156"/>
      <c r="K28" s="156"/>
      <c r="L28" s="156"/>
      <c r="M28" s="156"/>
      <c r="N28" s="156"/>
      <c r="O28" s="156"/>
      <c r="P28" s="156"/>
      <c r="Q28" s="156"/>
      <c r="R28" s="156"/>
      <c r="S28" s="156"/>
      <c r="T28" s="156"/>
      <c r="U28" s="156"/>
      <c r="V28" s="156"/>
    </row>
    <row r="29" spans="1:22" s="273" customFormat="1" ht="17.25" customHeight="1">
      <c r="A29" s="750" t="s">
        <v>1579</v>
      </c>
      <c r="B29" s="750" t="s">
        <v>87</v>
      </c>
      <c r="C29" s="750" t="s">
        <v>1580</v>
      </c>
      <c r="D29" s="750" t="s">
        <v>118</v>
      </c>
      <c r="E29" s="750" t="s">
        <v>1581</v>
      </c>
      <c r="F29" s="750" t="s">
        <v>65</v>
      </c>
      <c r="G29" s="750" t="s">
        <v>307</v>
      </c>
      <c r="H29" s="750" t="s">
        <v>308</v>
      </c>
      <c r="I29" s="156"/>
      <c r="J29" s="156"/>
      <c r="K29" s="156"/>
      <c r="L29" s="156"/>
      <c r="M29" s="156"/>
      <c r="N29" s="156"/>
      <c r="O29" s="156"/>
      <c r="P29" s="156"/>
      <c r="Q29" s="156"/>
      <c r="R29" s="156"/>
      <c r="S29" s="156"/>
      <c r="T29" s="156"/>
      <c r="U29" s="156"/>
      <c r="V29" s="156"/>
    </row>
    <row r="30" spans="1:22" s="273" customFormat="1" ht="17.25" customHeight="1">
      <c r="A30" s="750" t="s">
        <v>1579</v>
      </c>
      <c r="B30" s="750" t="s">
        <v>87</v>
      </c>
      <c r="C30" s="750" t="s">
        <v>1582</v>
      </c>
      <c r="D30" s="750" t="s">
        <v>118</v>
      </c>
      <c r="E30" s="750" t="s">
        <v>1583</v>
      </c>
      <c r="F30" s="750" t="s">
        <v>65</v>
      </c>
      <c r="G30" s="750" t="s">
        <v>1584</v>
      </c>
      <c r="H30" s="750" t="s">
        <v>308</v>
      </c>
      <c r="I30" s="156"/>
      <c r="J30" s="156"/>
      <c r="K30" s="156"/>
      <c r="L30" s="156"/>
      <c r="M30" s="156"/>
      <c r="N30" s="156"/>
      <c r="O30" s="156"/>
      <c r="P30" s="156"/>
      <c r="Q30" s="156"/>
      <c r="R30" s="156"/>
      <c r="S30" s="156"/>
      <c r="T30" s="156"/>
      <c r="U30" s="156"/>
      <c r="V30" s="156"/>
    </row>
    <row r="31" spans="1:22" s="273" customFormat="1" ht="17.25" customHeight="1">
      <c r="A31" s="750" t="s">
        <v>1585</v>
      </c>
      <c r="B31" s="750" t="s">
        <v>87</v>
      </c>
      <c r="C31" s="750" t="s">
        <v>1521</v>
      </c>
      <c r="D31" s="750" t="s">
        <v>118</v>
      </c>
      <c r="E31" s="750" t="s">
        <v>1586</v>
      </c>
      <c r="F31" s="750" t="s">
        <v>65</v>
      </c>
      <c r="G31" s="750" t="s">
        <v>307</v>
      </c>
      <c r="H31" s="750" t="s">
        <v>1587</v>
      </c>
      <c r="I31" s="156"/>
      <c r="J31" s="156"/>
      <c r="K31" s="156"/>
      <c r="L31" s="156"/>
      <c r="M31" s="156"/>
      <c r="N31" s="156"/>
      <c r="O31" s="156"/>
      <c r="P31" s="156"/>
      <c r="Q31" s="156"/>
      <c r="R31" s="156"/>
      <c r="S31" s="156"/>
      <c r="T31" s="156"/>
      <c r="U31" s="156"/>
      <c r="V31" s="156"/>
    </row>
    <row r="32" spans="1:22" s="273" customFormat="1" ht="17.25" customHeight="1">
      <c r="A32" s="750" t="s">
        <v>1585</v>
      </c>
      <c r="B32" s="750" t="s">
        <v>87</v>
      </c>
      <c r="C32" s="750" t="s">
        <v>1588</v>
      </c>
      <c r="D32" s="750" t="s">
        <v>118</v>
      </c>
      <c r="E32" s="750" t="s">
        <v>1589</v>
      </c>
      <c r="F32" s="750" t="s">
        <v>65</v>
      </c>
      <c r="G32" s="750" t="s">
        <v>1590</v>
      </c>
      <c r="H32" s="750" t="s">
        <v>1587</v>
      </c>
      <c r="I32" s="156"/>
      <c r="J32" s="156"/>
      <c r="K32" s="156"/>
      <c r="L32" s="156"/>
      <c r="M32" s="156"/>
      <c r="N32" s="156"/>
      <c r="O32" s="156"/>
      <c r="P32" s="156"/>
      <c r="Q32" s="156"/>
      <c r="R32" s="156"/>
      <c r="S32" s="156"/>
      <c r="T32" s="156"/>
      <c r="U32" s="156"/>
      <c r="V32" s="156"/>
    </row>
    <row r="33" spans="1:22" s="273" customFormat="1" ht="17.25" customHeight="1">
      <c r="A33" s="750" t="s">
        <v>1591</v>
      </c>
      <c r="B33" s="750" t="s">
        <v>87</v>
      </c>
      <c r="C33" s="750" t="s">
        <v>1521</v>
      </c>
      <c r="D33" s="750" t="s">
        <v>118</v>
      </c>
      <c r="E33" s="750" t="s">
        <v>1592</v>
      </c>
      <c r="F33" s="750" t="s">
        <v>65</v>
      </c>
      <c r="G33" s="750" t="s">
        <v>307</v>
      </c>
      <c r="H33" s="750" t="s">
        <v>308</v>
      </c>
      <c r="I33" s="156"/>
      <c r="J33" s="156"/>
      <c r="K33" s="156"/>
      <c r="L33" s="156"/>
      <c r="M33" s="156"/>
      <c r="N33" s="156"/>
      <c r="O33" s="156"/>
      <c r="P33" s="156"/>
      <c r="Q33" s="156"/>
      <c r="R33" s="156"/>
      <c r="S33" s="156"/>
      <c r="T33" s="156"/>
      <c r="U33" s="156"/>
      <c r="V33" s="156"/>
    </row>
    <row r="34" spans="1:22" s="273" customFormat="1" ht="17.25" customHeight="1">
      <c r="A34" s="750" t="s">
        <v>1591</v>
      </c>
      <c r="B34" s="750" t="s">
        <v>87</v>
      </c>
      <c r="C34" s="750" t="s">
        <v>1593</v>
      </c>
      <c r="D34" s="750" t="s">
        <v>118</v>
      </c>
      <c r="E34" s="750" t="s">
        <v>1594</v>
      </c>
      <c r="F34" s="750" t="s">
        <v>65</v>
      </c>
      <c r="G34" s="750" t="s">
        <v>1186</v>
      </c>
      <c r="H34" s="750" t="s">
        <v>308</v>
      </c>
      <c r="I34" s="156"/>
      <c r="J34" s="156"/>
      <c r="K34" s="156"/>
      <c r="L34" s="156"/>
      <c r="M34" s="156"/>
      <c r="N34" s="156"/>
      <c r="O34" s="156"/>
      <c r="P34" s="156"/>
      <c r="Q34" s="156"/>
      <c r="R34" s="156"/>
      <c r="S34" s="156"/>
      <c r="T34" s="156"/>
      <c r="U34" s="156"/>
      <c r="V34" s="156"/>
    </row>
    <row r="35" spans="1:22" s="273" customFormat="1" ht="17.25" customHeight="1">
      <c r="A35" s="750" t="s">
        <v>1595</v>
      </c>
      <c r="B35" s="750" t="s">
        <v>87</v>
      </c>
      <c r="C35" s="750" t="s">
        <v>401</v>
      </c>
      <c r="D35" s="750" t="s">
        <v>118</v>
      </c>
      <c r="E35" s="750" t="s">
        <v>1596</v>
      </c>
      <c r="F35" s="750" t="s">
        <v>65</v>
      </c>
      <c r="G35" s="750" t="s">
        <v>307</v>
      </c>
      <c r="H35" s="750" t="s">
        <v>1597</v>
      </c>
      <c r="I35" s="156"/>
      <c r="J35" s="156"/>
      <c r="K35" s="156"/>
      <c r="L35" s="156"/>
      <c r="M35" s="156"/>
      <c r="N35" s="156"/>
      <c r="O35" s="156"/>
      <c r="P35" s="156"/>
      <c r="Q35" s="156"/>
      <c r="R35" s="156"/>
      <c r="S35" s="156"/>
      <c r="T35" s="156"/>
      <c r="U35" s="156"/>
      <c r="V35" s="156"/>
    </row>
    <row r="36" spans="1:22" s="273" customFormat="1" ht="17.25" customHeight="1">
      <c r="A36" s="750" t="s">
        <v>1595</v>
      </c>
      <c r="B36" s="750" t="s">
        <v>87</v>
      </c>
      <c r="C36" s="750" t="s">
        <v>1598</v>
      </c>
      <c r="D36" s="750" t="s">
        <v>118</v>
      </c>
      <c r="E36" s="750" t="s">
        <v>1599</v>
      </c>
      <c r="F36" s="750" t="s">
        <v>65</v>
      </c>
      <c r="G36" s="750" t="s">
        <v>1600</v>
      </c>
      <c r="H36" s="750" t="s">
        <v>1597</v>
      </c>
      <c r="I36" s="156"/>
      <c r="J36" s="156"/>
      <c r="K36" s="156"/>
      <c r="L36" s="156"/>
      <c r="M36" s="156"/>
      <c r="N36" s="156"/>
      <c r="O36" s="156"/>
      <c r="P36" s="156"/>
      <c r="Q36" s="156"/>
      <c r="R36" s="156"/>
      <c r="S36" s="156"/>
      <c r="T36" s="156"/>
      <c r="U36" s="156"/>
      <c r="V36" s="156"/>
    </row>
    <row r="37" spans="1:22" s="273" customFormat="1" ht="17.25" customHeight="1">
      <c r="A37" s="750" t="s">
        <v>1601</v>
      </c>
      <c r="B37" s="750" t="s">
        <v>87</v>
      </c>
      <c r="C37" s="750" t="s">
        <v>1602</v>
      </c>
      <c r="D37" s="750" t="s">
        <v>118</v>
      </c>
      <c r="E37" s="750" t="s">
        <v>1603</v>
      </c>
      <c r="F37" s="750" t="s">
        <v>65</v>
      </c>
      <c r="G37" s="750" t="s">
        <v>307</v>
      </c>
      <c r="H37" s="750" t="s">
        <v>1597</v>
      </c>
      <c r="I37" s="156"/>
      <c r="J37" s="156"/>
      <c r="K37" s="156"/>
      <c r="L37" s="156"/>
      <c r="M37" s="156"/>
      <c r="N37" s="156"/>
      <c r="O37" s="156"/>
      <c r="P37" s="156"/>
      <c r="Q37" s="156"/>
      <c r="R37" s="156"/>
      <c r="S37" s="156"/>
      <c r="T37" s="156"/>
      <c r="U37" s="156"/>
      <c r="V37" s="156"/>
    </row>
    <row r="38" spans="1:22" s="273" customFormat="1" ht="17.25" customHeight="1">
      <c r="A38" s="750" t="s">
        <v>1601</v>
      </c>
      <c r="B38" s="750" t="s">
        <v>87</v>
      </c>
      <c r="C38" s="750" t="s">
        <v>1604</v>
      </c>
      <c r="D38" s="750" t="s">
        <v>118</v>
      </c>
      <c r="E38" s="750" t="s">
        <v>1605</v>
      </c>
      <c r="F38" s="750" t="s">
        <v>65</v>
      </c>
      <c r="G38" s="750" t="s">
        <v>1606</v>
      </c>
      <c r="H38" s="750" t="s">
        <v>1597</v>
      </c>
      <c r="I38" s="156"/>
      <c r="J38" s="156"/>
      <c r="K38" s="156"/>
      <c r="L38" s="156"/>
      <c r="M38" s="156"/>
      <c r="N38" s="156"/>
      <c r="O38" s="156"/>
      <c r="P38" s="156"/>
      <c r="Q38" s="156"/>
      <c r="R38" s="156"/>
      <c r="S38" s="156"/>
      <c r="T38" s="156"/>
      <c r="U38" s="156"/>
      <c r="V38" s="156"/>
    </row>
    <row r="39" spans="1:22" s="273" customFormat="1" ht="17.25" customHeight="1">
      <c r="A39" s="750" t="s">
        <v>1607</v>
      </c>
      <c r="B39" s="750" t="s">
        <v>87</v>
      </c>
      <c r="C39" s="750" t="s">
        <v>1521</v>
      </c>
      <c r="D39" s="750" t="s">
        <v>118</v>
      </c>
      <c r="E39" s="750" t="s">
        <v>1608</v>
      </c>
      <c r="F39" s="750" t="s">
        <v>65</v>
      </c>
      <c r="G39" s="750" t="s">
        <v>307</v>
      </c>
      <c r="H39" s="750" t="s">
        <v>1523</v>
      </c>
      <c r="I39" s="156"/>
      <c r="J39" s="156"/>
      <c r="K39" s="156"/>
      <c r="L39" s="156"/>
      <c r="M39" s="156"/>
      <c r="N39" s="156"/>
      <c r="O39" s="156"/>
      <c r="P39" s="156"/>
      <c r="Q39" s="156"/>
      <c r="R39" s="156"/>
      <c r="S39" s="156"/>
      <c r="T39" s="156"/>
      <c r="U39" s="156"/>
      <c r="V39" s="156"/>
    </row>
    <row r="40" spans="1:22" s="273" customFormat="1" ht="17.25" customHeight="1">
      <c r="A40" s="750" t="s">
        <v>1607</v>
      </c>
      <c r="B40" s="750" t="s">
        <v>87</v>
      </c>
      <c r="C40" s="750" t="s">
        <v>1609</v>
      </c>
      <c r="D40" s="750" t="s">
        <v>118</v>
      </c>
      <c r="E40" s="750" t="s">
        <v>1610</v>
      </c>
      <c r="F40" s="750" t="s">
        <v>65</v>
      </c>
      <c r="G40" s="750" t="s">
        <v>1611</v>
      </c>
      <c r="H40" s="750" t="s">
        <v>1523</v>
      </c>
      <c r="I40" s="156"/>
      <c r="J40" s="156"/>
      <c r="K40" s="156"/>
      <c r="L40" s="156"/>
      <c r="M40" s="156"/>
      <c r="N40" s="156"/>
      <c r="O40" s="156"/>
      <c r="P40" s="156"/>
      <c r="Q40" s="156"/>
      <c r="R40" s="156"/>
      <c r="S40" s="156"/>
      <c r="T40" s="156"/>
      <c r="U40" s="156"/>
      <c r="V40" s="156"/>
    </row>
    <row r="41" spans="1:22" s="273" customFormat="1" ht="17.25" customHeight="1">
      <c r="A41" s="750" t="s">
        <v>1612</v>
      </c>
      <c r="B41" s="750" t="s">
        <v>87</v>
      </c>
      <c r="C41" s="750" t="s">
        <v>1613</v>
      </c>
      <c r="D41" s="750" t="s">
        <v>118</v>
      </c>
      <c r="E41" s="750" t="s">
        <v>1614</v>
      </c>
      <c r="F41" s="750" t="s">
        <v>65</v>
      </c>
      <c r="G41" s="750" t="s">
        <v>307</v>
      </c>
      <c r="H41" s="750" t="s">
        <v>1615</v>
      </c>
      <c r="I41" s="156"/>
      <c r="J41" s="156"/>
      <c r="K41" s="156"/>
      <c r="L41" s="156"/>
      <c r="M41" s="156"/>
      <c r="N41" s="156"/>
      <c r="O41" s="156"/>
      <c r="P41" s="156"/>
      <c r="Q41" s="156"/>
      <c r="R41" s="156"/>
      <c r="S41" s="156"/>
      <c r="T41" s="156"/>
      <c r="U41" s="156"/>
      <c r="V41" s="156"/>
    </row>
    <row r="42" spans="1:22" s="273" customFormat="1" ht="17.25" customHeight="1">
      <c r="A42" s="750" t="s">
        <v>1612</v>
      </c>
      <c r="B42" s="750" t="s">
        <v>87</v>
      </c>
      <c r="C42" s="750" t="s">
        <v>1616</v>
      </c>
      <c r="D42" s="750" t="s">
        <v>118</v>
      </c>
      <c r="E42" s="750" t="s">
        <v>1617</v>
      </c>
      <c r="F42" s="750" t="s">
        <v>65</v>
      </c>
      <c r="G42" s="750" t="s">
        <v>1618</v>
      </c>
      <c r="H42" s="750" t="s">
        <v>1615</v>
      </c>
      <c r="I42" s="156"/>
      <c r="J42" s="156"/>
      <c r="K42" s="156"/>
      <c r="L42" s="156"/>
      <c r="M42" s="156"/>
      <c r="N42" s="156"/>
      <c r="O42" s="156"/>
      <c r="P42" s="156"/>
      <c r="Q42" s="156"/>
      <c r="R42" s="156"/>
      <c r="S42" s="156"/>
      <c r="T42" s="156"/>
      <c r="U42" s="156"/>
      <c r="V42" s="156"/>
    </row>
    <row r="43" spans="1:22" s="273" customFormat="1" ht="17.25" customHeight="1">
      <c r="A43" s="750" t="s">
        <v>1619</v>
      </c>
      <c r="B43" s="750" t="s">
        <v>87</v>
      </c>
      <c r="C43" s="750" t="s">
        <v>401</v>
      </c>
      <c r="D43" s="750" t="s">
        <v>118</v>
      </c>
      <c r="E43" s="750" t="s">
        <v>1620</v>
      </c>
      <c r="F43" s="750" t="s">
        <v>65</v>
      </c>
      <c r="G43" s="750" t="s">
        <v>307</v>
      </c>
      <c r="H43" s="750" t="s">
        <v>1597</v>
      </c>
      <c r="I43" s="156"/>
      <c r="J43" s="156"/>
      <c r="K43" s="156"/>
      <c r="L43" s="156"/>
      <c r="M43" s="156"/>
      <c r="N43" s="156"/>
      <c r="O43" s="156"/>
      <c r="P43" s="156"/>
      <c r="Q43" s="156"/>
      <c r="R43" s="156"/>
      <c r="S43" s="156"/>
      <c r="T43" s="156"/>
      <c r="U43" s="156"/>
      <c r="V43" s="156"/>
    </row>
    <row r="44" spans="1:22" s="273" customFormat="1" ht="17.25" customHeight="1">
      <c r="A44" s="750" t="s">
        <v>1619</v>
      </c>
      <c r="B44" s="750" t="s">
        <v>87</v>
      </c>
      <c r="C44" s="750" t="s">
        <v>1621</v>
      </c>
      <c r="D44" s="750" t="s">
        <v>118</v>
      </c>
      <c r="E44" s="750" t="s">
        <v>1622</v>
      </c>
      <c r="F44" s="750" t="s">
        <v>65</v>
      </c>
      <c r="G44" s="750" t="s">
        <v>1183</v>
      </c>
      <c r="H44" s="750" t="s">
        <v>1597</v>
      </c>
      <c r="I44" s="156"/>
      <c r="J44" s="156"/>
      <c r="K44" s="156"/>
      <c r="L44" s="156"/>
      <c r="M44" s="156"/>
      <c r="N44" s="156"/>
      <c r="O44" s="156"/>
      <c r="P44" s="156"/>
      <c r="Q44" s="156"/>
      <c r="R44" s="156"/>
      <c r="S44" s="156"/>
      <c r="T44" s="156"/>
      <c r="U44" s="156"/>
      <c r="V44" s="156"/>
    </row>
    <row r="45" spans="1:22" s="273" customFormat="1" ht="17.25" customHeight="1">
      <c r="A45" s="750" t="s">
        <v>1623</v>
      </c>
      <c r="B45" s="750" t="s">
        <v>87</v>
      </c>
      <c r="C45" s="750" t="s">
        <v>1521</v>
      </c>
      <c r="D45" s="750" t="s">
        <v>118</v>
      </c>
      <c r="E45" s="750" t="s">
        <v>1624</v>
      </c>
      <c r="F45" s="750" t="s">
        <v>65</v>
      </c>
      <c r="G45" s="750" t="s">
        <v>307</v>
      </c>
      <c r="H45" s="750" t="s">
        <v>1523</v>
      </c>
      <c r="I45" s="156"/>
      <c r="J45" s="156"/>
      <c r="K45" s="156"/>
      <c r="L45" s="156"/>
      <c r="M45" s="156"/>
      <c r="N45" s="156"/>
      <c r="O45" s="156"/>
      <c r="P45" s="156"/>
      <c r="Q45" s="156"/>
      <c r="R45" s="156"/>
      <c r="S45" s="156"/>
      <c r="T45" s="156"/>
      <c r="U45" s="156"/>
      <c r="V45" s="156"/>
    </row>
    <row r="46" spans="1:22" s="273" customFormat="1" ht="17.25" customHeight="1">
      <c r="A46" s="750" t="s">
        <v>1623</v>
      </c>
      <c r="B46" s="750" t="s">
        <v>87</v>
      </c>
      <c r="C46" s="750" t="s">
        <v>1625</v>
      </c>
      <c r="D46" s="750" t="s">
        <v>118</v>
      </c>
      <c r="E46" s="750" t="s">
        <v>1626</v>
      </c>
      <c r="F46" s="750" t="s">
        <v>65</v>
      </c>
      <c r="G46" s="750" t="s">
        <v>1627</v>
      </c>
      <c r="H46" s="750" t="s">
        <v>1523</v>
      </c>
      <c r="I46" s="156"/>
      <c r="J46" s="156"/>
      <c r="K46" s="156"/>
      <c r="L46" s="156"/>
      <c r="M46" s="156"/>
      <c r="N46" s="156"/>
      <c r="O46" s="156"/>
      <c r="P46" s="156"/>
      <c r="Q46" s="156"/>
      <c r="R46" s="156"/>
      <c r="S46" s="156"/>
      <c r="T46" s="156"/>
      <c r="U46" s="156"/>
      <c r="V46" s="156"/>
    </row>
    <row r="47" spans="1:22" s="273" customFormat="1" ht="17.25" customHeight="1">
      <c r="A47" s="750" t="s">
        <v>1628</v>
      </c>
      <c r="B47" s="750" t="s">
        <v>87</v>
      </c>
      <c r="C47" s="750" t="s">
        <v>1629</v>
      </c>
      <c r="D47" s="750" t="s">
        <v>118</v>
      </c>
      <c r="E47" s="750" t="s">
        <v>1630</v>
      </c>
      <c r="F47" s="750" t="s">
        <v>65</v>
      </c>
      <c r="G47" s="750" t="s">
        <v>307</v>
      </c>
      <c r="H47" s="750" t="s">
        <v>1597</v>
      </c>
      <c r="I47" s="156"/>
      <c r="J47" s="156"/>
      <c r="K47" s="156"/>
      <c r="L47" s="156"/>
      <c r="M47" s="156"/>
      <c r="N47" s="156"/>
      <c r="O47" s="156"/>
      <c r="P47" s="156"/>
      <c r="Q47" s="156"/>
      <c r="R47" s="156"/>
      <c r="S47" s="156"/>
      <c r="T47" s="156"/>
      <c r="U47" s="156"/>
      <c r="V47" s="156"/>
    </row>
    <row r="48" spans="1:22" s="273" customFormat="1" ht="17.25" customHeight="1">
      <c r="A48" s="750" t="s">
        <v>1628</v>
      </c>
      <c r="B48" s="750" t="s">
        <v>87</v>
      </c>
      <c r="C48" s="750" t="s">
        <v>1631</v>
      </c>
      <c r="D48" s="750" t="s">
        <v>118</v>
      </c>
      <c r="E48" s="750" t="s">
        <v>1632</v>
      </c>
      <c r="F48" s="750" t="s">
        <v>65</v>
      </c>
      <c r="G48" s="750" t="s">
        <v>1633</v>
      </c>
      <c r="H48" s="750" t="s">
        <v>1597</v>
      </c>
      <c r="I48" s="156"/>
      <c r="J48" s="156"/>
      <c r="K48" s="156"/>
      <c r="L48" s="156"/>
      <c r="M48" s="156"/>
      <c r="N48" s="156"/>
      <c r="O48" s="156"/>
      <c r="P48" s="156"/>
      <c r="Q48" s="156"/>
      <c r="R48" s="156"/>
      <c r="S48" s="156"/>
      <c r="T48" s="156"/>
      <c r="U48" s="156"/>
      <c r="V48" s="156"/>
    </row>
    <row r="49" spans="1:22" s="273" customFormat="1" ht="17.25" customHeight="1">
      <c r="A49" s="750" t="s">
        <v>1634</v>
      </c>
      <c r="B49" s="750" t="s">
        <v>87</v>
      </c>
      <c r="C49" s="750" t="s">
        <v>1521</v>
      </c>
      <c r="D49" s="750" t="s">
        <v>118</v>
      </c>
      <c r="E49" s="750" t="s">
        <v>1635</v>
      </c>
      <c r="F49" s="750" t="s">
        <v>65</v>
      </c>
      <c r="G49" s="750" t="s">
        <v>307</v>
      </c>
      <c r="H49" s="750" t="s">
        <v>1523</v>
      </c>
      <c r="I49" s="156"/>
      <c r="J49" s="156"/>
      <c r="K49" s="156"/>
      <c r="L49" s="156"/>
      <c r="M49" s="156"/>
      <c r="N49" s="156"/>
      <c r="O49" s="156"/>
      <c r="P49" s="156"/>
      <c r="Q49" s="156"/>
      <c r="R49" s="156"/>
      <c r="S49" s="156"/>
      <c r="T49" s="156"/>
      <c r="U49" s="156"/>
      <c r="V49" s="156"/>
    </row>
    <row r="50" spans="1:22" s="273" customFormat="1" ht="17.25" customHeight="1">
      <c r="A50" s="750" t="s">
        <v>1634</v>
      </c>
      <c r="B50" s="750" t="s">
        <v>87</v>
      </c>
      <c r="C50" s="750" t="s">
        <v>1636</v>
      </c>
      <c r="D50" s="750" t="s">
        <v>118</v>
      </c>
      <c r="E50" s="750" t="s">
        <v>1637</v>
      </c>
      <c r="F50" s="750" t="s">
        <v>65</v>
      </c>
      <c r="G50" s="750" t="s">
        <v>1203</v>
      </c>
      <c r="H50" s="750" t="s">
        <v>1523</v>
      </c>
      <c r="I50" s="156"/>
      <c r="J50" s="156"/>
      <c r="K50" s="156"/>
      <c r="L50" s="156"/>
      <c r="M50" s="156"/>
      <c r="N50" s="156"/>
      <c r="O50" s="156"/>
      <c r="P50" s="156"/>
      <c r="Q50" s="156"/>
      <c r="R50" s="156"/>
      <c r="S50" s="156"/>
      <c r="T50" s="156"/>
      <c r="U50" s="156"/>
      <c r="V50" s="156"/>
    </row>
    <row r="51" spans="1:22" s="273" customFormat="1" ht="17.25" customHeight="1">
      <c r="A51" s="750" t="s">
        <v>1638</v>
      </c>
      <c r="B51" s="750" t="s">
        <v>87</v>
      </c>
      <c r="C51" s="750" t="s">
        <v>401</v>
      </c>
      <c r="D51" s="750" t="s">
        <v>118</v>
      </c>
      <c r="E51" s="750" t="s">
        <v>1639</v>
      </c>
      <c r="F51" s="750" t="s">
        <v>65</v>
      </c>
      <c r="G51" s="750" t="s">
        <v>307</v>
      </c>
      <c r="H51" s="750" t="s">
        <v>1597</v>
      </c>
      <c r="I51" s="156"/>
      <c r="J51" s="156"/>
      <c r="K51" s="156"/>
      <c r="L51" s="156"/>
      <c r="M51" s="156"/>
      <c r="N51" s="156"/>
      <c r="O51" s="156"/>
      <c r="P51" s="156"/>
      <c r="Q51" s="156"/>
      <c r="R51" s="156"/>
      <c r="S51" s="156"/>
      <c r="T51" s="156"/>
      <c r="U51" s="156"/>
      <c r="V51" s="156"/>
    </row>
    <row r="52" spans="1:22" s="273" customFormat="1" ht="17.25" customHeight="1">
      <c r="A52" s="750" t="s">
        <v>1638</v>
      </c>
      <c r="B52" s="750" t="s">
        <v>87</v>
      </c>
      <c r="C52" s="750" t="s">
        <v>1640</v>
      </c>
      <c r="D52" s="750" t="s">
        <v>118</v>
      </c>
      <c r="E52" s="750" t="s">
        <v>1641</v>
      </c>
      <c r="F52" s="750" t="s">
        <v>65</v>
      </c>
      <c r="G52" s="750" t="s">
        <v>1642</v>
      </c>
      <c r="H52" s="750" t="s">
        <v>1597</v>
      </c>
      <c r="I52" s="156"/>
      <c r="J52" s="156"/>
      <c r="K52" s="156"/>
      <c r="L52" s="156"/>
      <c r="M52" s="156"/>
      <c r="N52" s="156"/>
      <c r="O52" s="156"/>
      <c r="P52" s="156"/>
      <c r="Q52" s="156"/>
      <c r="R52" s="156"/>
      <c r="S52" s="156"/>
      <c r="T52" s="156"/>
      <c r="U52" s="156"/>
      <c r="V52" s="156"/>
    </row>
    <row r="53" spans="1:22" s="273" customFormat="1" ht="17.25" customHeight="1">
      <c r="A53" s="750" t="s">
        <v>1643</v>
      </c>
      <c r="B53" s="750" t="s">
        <v>87</v>
      </c>
      <c r="C53" s="750" t="s">
        <v>1521</v>
      </c>
      <c r="D53" s="750" t="s">
        <v>118</v>
      </c>
      <c r="E53" s="750" t="s">
        <v>1644</v>
      </c>
      <c r="F53" s="750" t="s">
        <v>65</v>
      </c>
      <c r="G53" s="750" t="s">
        <v>307</v>
      </c>
      <c r="H53" s="750" t="s">
        <v>1523</v>
      </c>
      <c r="I53" s="156"/>
      <c r="J53" s="156"/>
      <c r="K53" s="156"/>
      <c r="L53" s="156"/>
      <c r="M53" s="156"/>
      <c r="N53" s="156"/>
      <c r="O53" s="156"/>
      <c r="P53" s="156"/>
      <c r="Q53" s="156"/>
      <c r="R53" s="156"/>
      <c r="S53" s="156"/>
      <c r="T53" s="156"/>
      <c r="U53" s="156"/>
      <c r="V53" s="156"/>
    </row>
    <row r="54" spans="1:22" s="273" customFormat="1" ht="17.25" customHeight="1">
      <c r="A54" s="750" t="s">
        <v>1643</v>
      </c>
      <c r="B54" s="750" t="s">
        <v>87</v>
      </c>
      <c r="C54" s="750" t="s">
        <v>1645</v>
      </c>
      <c r="D54" s="750" t="s">
        <v>118</v>
      </c>
      <c r="E54" s="750" t="s">
        <v>1646</v>
      </c>
      <c r="F54" s="750" t="s">
        <v>65</v>
      </c>
      <c r="G54" s="750" t="s">
        <v>1647</v>
      </c>
      <c r="H54" s="750" t="s">
        <v>1523</v>
      </c>
      <c r="I54" s="156"/>
      <c r="J54" s="156"/>
      <c r="K54" s="156"/>
      <c r="L54" s="156"/>
      <c r="M54" s="156"/>
      <c r="N54" s="156"/>
      <c r="O54" s="156"/>
      <c r="P54" s="156"/>
      <c r="Q54" s="156"/>
      <c r="R54" s="156"/>
      <c r="S54" s="156"/>
      <c r="T54" s="156"/>
      <c r="U54" s="156"/>
      <c r="V54" s="156"/>
    </row>
    <row r="55" spans="1:22" s="273" customFormat="1" ht="17.25" customHeight="1">
      <c r="A55" s="750" t="s">
        <v>1648</v>
      </c>
      <c r="B55" s="750" t="s">
        <v>87</v>
      </c>
      <c r="C55" s="750" t="s">
        <v>1521</v>
      </c>
      <c r="D55" s="750" t="s">
        <v>118</v>
      </c>
      <c r="E55" s="750" t="s">
        <v>1649</v>
      </c>
      <c r="F55" s="750" t="s">
        <v>65</v>
      </c>
      <c r="G55" s="750" t="s">
        <v>307</v>
      </c>
      <c r="H55" s="750" t="s">
        <v>1597</v>
      </c>
      <c r="I55" s="156"/>
      <c r="J55" s="156"/>
      <c r="K55" s="156"/>
      <c r="L55" s="156"/>
      <c r="M55" s="156"/>
      <c r="N55" s="156"/>
      <c r="O55" s="156"/>
      <c r="P55" s="156"/>
      <c r="Q55" s="156"/>
      <c r="R55" s="156"/>
      <c r="S55" s="156"/>
      <c r="T55" s="156"/>
      <c r="U55" s="156"/>
      <c r="V55" s="156"/>
    </row>
    <row r="56" spans="1:22" s="273" customFormat="1" ht="17.25" customHeight="1">
      <c r="A56" s="750" t="s">
        <v>1648</v>
      </c>
      <c r="B56" s="750" t="s">
        <v>87</v>
      </c>
      <c r="C56" s="750" t="s">
        <v>1650</v>
      </c>
      <c r="D56" s="750" t="s">
        <v>118</v>
      </c>
      <c r="E56" s="750" t="s">
        <v>1651</v>
      </c>
      <c r="F56" s="750" t="s">
        <v>65</v>
      </c>
      <c r="G56" s="750" t="s">
        <v>1652</v>
      </c>
      <c r="H56" s="750" t="s">
        <v>1597</v>
      </c>
      <c r="I56" s="156"/>
      <c r="J56" s="156"/>
      <c r="K56" s="156"/>
      <c r="L56" s="156"/>
      <c r="M56" s="156"/>
      <c r="N56" s="156"/>
      <c r="O56" s="156"/>
      <c r="P56" s="156"/>
      <c r="Q56" s="156"/>
      <c r="R56" s="156"/>
      <c r="S56" s="156"/>
      <c r="T56" s="156"/>
      <c r="U56" s="156"/>
      <c r="V56" s="156"/>
    </row>
    <row r="57" spans="1:22" s="273" customFormat="1" ht="17.25" customHeight="1">
      <c r="A57" s="750" t="s">
        <v>1653</v>
      </c>
      <c r="B57" s="750" t="s">
        <v>87</v>
      </c>
      <c r="C57" s="750" t="s">
        <v>1521</v>
      </c>
      <c r="D57" s="750" t="s">
        <v>118</v>
      </c>
      <c r="E57" s="750" t="s">
        <v>1654</v>
      </c>
      <c r="F57" s="750" t="s">
        <v>65</v>
      </c>
      <c r="G57" s="750" t="s">
        <v>307</v>
      </c>
      <c r="H57" s="750" t="s">
        <v>1523</v>
      </c>
      <c r="I57" s="156"/>
      <c r="J57" s="156"/>
      <c r="K57" s="156"/>
      <c r="L57" s="156"/>
      <c r="M57" s="156"/>
      <c r="N57" s="156"/>
      <c r="O57" s="156"/>
      <c r="P57" s="156"/>
      <c r="Q57" s="156"/>
      <c r="R57" s="156"/>
      <c r="S57" s="156"/>
      <c r="T57" s="156"/>
      <c r="U57" s="156"/>
      <c r="V57" s="156"/>
    </row>
    <row r="58" spans="1:22" s="273" customFormat="1" ht="17.25" customHeight="1">
      <c r="A58" s="750" t="s">
        <v>1653</v>
      </c>
      <c r="B58" s="750" t="s">
        <v>87</v>
      </c>
      <c r="C58" s="750" t="s">
        <v>1655</v>
      </c>
      <c r="D58" s="750" t="s">
        <v>118</v>
      </c>
      <c r="E58" s="750" t="s">
        <v>1656</v>
      </c>
      <c r="F58" s="750" t="s">
        <v>65</v>
      </c>
      <c r="G58" s="750" t="s">
        <v>1657</v>
      </c>
      <c r="H58" s="750" t="s">
        <v>1523</v>
      </c>
      <c r="I58" s="156"/>
      <c r="J58" s="156"/>
      <c r="K58" s="156"/>
      <c r="L58" s="156"/>
      <c r="M58" s="156"/>
      <c r="N58" s="156"/>
      <c r="O58" s="156"/>
      <c r="P58" s="156"/>
      <c r="Q58" s="156"/>
      <c r="R58" s="156"/>
      <c r="S58" s="156"/>
      <c r="T58" s="156"/>
      <c r="U58" s="156"/>
      <c r="V58" s="156"/>
    </row>
    <row r="59" spans="1:22" s="273" customFormat="1" ht="17.25" customHeight="1">
      <c r="A59" s="750" t="s">
        <v>1658</v>
      </c>
      <c r="B59" s="750" t="s">
        <v>87</v>
      </c>
      <c r="C59" s="750" t="s">
        <v>1659</v>
      </c>
      <c r="D59" s="750" t="s">
        <v>118</v>
      </c>
      <c r="E59" s="750" t="s">
        <v>1660</v>
      </c>
      <c r="F59" s="750" t="s">
        <v>65</v>
      </c>
      <c r="G59" s="750" t="s">
        <v>307</v>
      </c>
      <c r="H59" s="750" t="s">
        <v>1597</v>
      </c>
      <c r="I59" s="156"/>
      <c r="J59" s="156"/>
      <c r="K59" s="156"/>
      <c r="L59" s="156"/>
      <c r="M59" s="156"/>
      <c r="N59" s="156"/>
      <c r="O59" s="156"/>
      <c r="P59" s="156"/>
      <c r="Q59" s="156"/>
      <c r="R59" s="156"/>
      <c r="S59" s="156"/>
      <c r="T59" s="156"/>
      <c r="U59" s="156"/>
      <c r="V59" s="156"/>
    </row>
    <row r="60" spans="1:22" s="273" customFormat="1" ht="17.25" customHeight="1">
      <c r="A60" s="750" t="s">
        <v>1658</v>
      </c>
      <c r="B60" s="750" t="s">
        <v>87</v>
      </c>
      <c r="C60" s="750" t="s">
        <v>1661</v>
      </c>
      <c r="D60" s="750" t="s">
        <v>118</v>
      </c>
      <c r="E60" s="750" t="s">
        <v>1662</v>
      </c>
      <c r="F60" s="750" t="s">
        <v>65</v>
      </c>
      <c r="G60" s="750" t="s">
        <v>1179</v>
      </c>
      <c r="H60" s="750" t="s">
        <v>1597</v>
      </c>
      <c r="I60" s="156"/>
      <c r="J60" s="156"/>
      <c r="K60" s="156"/>
      <c r="L60" s="156"/>
      <c r="M60" s="156"/>
      <c r="N60" s="156"/>
      <c r="O60" s="156"/>
      <c r="P60" s="156"/>
      <c r="Q60" s="156"/>
      <c r="R60" s="156"/>
      <c r="S60" s="156"/>
      <c r="T60" s="156"/>
      <c r="U60" s="156"/>
      <c r="V60" s="156"/>
    </row>
    <row r="61" spans="1:22" s="273" customFormat="1" ht="17.25" customHeight="1">
      <c r="A61" s="750" t="s">
        <v>1663</v>
      </c>
      <c r="B61" s="750" t="s">
        <v>87</v>
      </c>
      <c r="C61" s="750" t="s">
        <v>401</v>
      </c>
      <c r="D61" s="750" t="s">
        <v>118</v>
      </c>
      <c r="E61" s="750" t="s">
        <v>1664</v>
      </c>
      <c r="F61" s="750" t="s">
        <v>65</v>
      </c>
      <c r="G61" s="750" t="s">
        <v>307</v>
      </c>
      <c r="H61" s="750" t="s">
        <v>1523</v>
      </c>
      <c r="I61" s="156"/>
      <c r="J61" s="156"/>
      <c r="K61" s="156"/>
      <c r="L61" s="156"/>
      <c r="M61" s="156"/>
      <c r="N61" s="156"/>
      <c r="O61" s="156"/>
      <c r="P61" s="156"/>
      <c r="Q61" s="156"/>
      <c r="R61" s="156"/>
      <c r="S61" s="156"/>
      <c r="T61" s="156"/>
      <c r="U61" s="156"/>
      <c r="V61" s="156"/>
    </row>
    <row r="62" spans="1:22" s="273" customFormat="1" ht="17.25" customHeight="1">
      <c r="A62" s="750" t="s">
        <v>1663</v>
      </c>
      <c r="B62" s="750" t="s">
        <v>87</v>
      </c>
      <c r="C62" s="750" t="s">
        <v>1665</v>
      </c>
      <c r="D62" s="750" t="s">
        <v>118</v>
      </c>
      <c r="E62" s="750" t="s">
        <v>1666</v>
      </c>
      <c r="F62" s="750" t="s">
        <v>65</v>
      </c>
      <c r="G62" s="750" t="s">
        <v>1667</v>
      </c>
      <c r="H62" s="750" t="s">
        <v>1523</v>
      </c>
      <c r="I62" s="156"/>
      <c r="J62" s="156"/>
      <c r="K62" s="156"/>
      <c r="L62" s="156"/>
      <c r="M62" s="156"/>
      <c r="N62" s="156"/>
      <c r="O62" s="156"/>
      <c r="P62" s="156"/>
      <c r="Q62" s="156"/>
      <c r="R62" s="156"/>
      <c r="S62" s="156"/>
      <c r="T62" s="156"/>
      <c r="U62" s="156"/>
      <c r="V62" s="156"/>
    </row>
    <row r="63" spans="1:22" s="273" customFormat="1" ht="17.25" customHeight="1">
      <c r="A63" s="750" t="s">
        <v>1668</v>
      </c>
      <c r="B63" s="750" t="s">
        <v>87</v>
      </c>
      <c r="C63" s="750" t="s">
        <v>1669</v>
      </c>
      <c r="D63" s="750" t="s">
        <v>118</v>
      </c>
      <c r="E63" s="750" t="s">
        <v>1670</v>
      </c>
      <c r="F63" s="750" t="s">
        <v>65</v>
      </c>
      <c r="G63" s="750" t="s">
        <v>307</v>
      </c>
      <c r="H63" s="750" t="s">
        <v>1671</v>
      </c>
      <c r="I63" s="156"/>
      <c r="J63" s="156"/>
      <c r="K63" s="156"/>
      <c r="L63" s="156"/>
      <c r="M63" s="156"/>
      <c r="N63" s="156"/>
      <c r="O63" s="156"/>
      <c r="P63" s="156"/>
      <c r="Q63" s="156"/>
      <c r="R63" s="156"/>
      <c r="S63" s="156"/>
      <c r="T63" s="156"/>
      <c r="U63" s="156"/>
      <c r="V63" s="156"/>
    </row>
    <row r="64" spans="1:22" s="273" customFormat="1" ht="17.25" customHeight="1">
      <c r="A64" s="750" t="s">
        <v>1668</v>
      </c>
      <c r="B64" s="750" t="s">
        <v>87</v>
      </c>
      <c r="C64" s="750" t="s">
        <v>1672</v>
      </c>
      <c r="D64" s="750" t="s">
        <v>118</v>
      </c>
      <c r="E64" s="750" t="s">
        <v>1673</v>
      </c>
      <c r="F64" s="750" t="s">
        <v>65</v>
      </c>
      <c r="G64" s="750" t="s">
        <v>1674</v>
      </c>
      <c r="H64" s="750" t="s">
        <v>1671</v>
      </c>
      <c r="I64" s="156"/>
      <c r="J64" s="156"/>
      <c r="K64" s="156"/>
      <c r="L64" s="156"/>
      <c r="M64" s="156"/>
      <c r="N64" s="156"/>
      <c r="O64" s="156"/>
      <c r="P64" s="156"/>
      <c r="Q64" s="156"/>
      <c r="R64" s="156"/>
      <c r="S64" s="156"/>
      <c r="T64" s="156"/>
      <c r="U64" s="156"/>
      <c r="V64" s="156"/>
    </row>
    <row r="65" spans="1:22" s="273" customFormat="1" ht="17.25" customHeight="1">
      <c r="A65" s="750" t="s">
        <v>1675</v>
      </c>
      <c r="B65" s="750" t="s">
        <v>87</v>
      </c>
      <c r="C65" s="750" t="s">
        <v>401</v>
      </c>
      <c r="D65" s="750" t="s">
        <v>118</v>
      </c>
      <c r="E65" s="750" t="s">
        <v>1676</v>
      </c>
      <c r="F65" s="750" t="s">
        <v>65</v>
      </c>
      <c r="G65" s="750" t="s">
        <v>307</v>
      </c>
      <c r="H65" s="750" t="s">
        <v>1597</v>
      </c>
      <c r="I65" s="156"/>
      <c r="J65" s="156"/>
      <c r="K65" s="156"/>
      <c r="L65" s="156"/>
      <c r="M65" s="156"/>
      <c r="N65" s="156"/>
      <c r="O65" s="156"/>
      <c r="P65" s="156"/>
      <c r="Q65" s="156"/>
      <c r="R65" s="156"/>
      <c r="S65" s="156"/>
      <c r="T65" s="156"/>
      <c r="U65" s="156"/>
      <c r="V65" s="156"/>
    </row>
    <row r="66" spans="1:22" s="273" customFormat="1" ht="17.25" customHeight="1">
      <c r="A66" s="750" t="s">
        <v>1675</v>
      </c>
      <c r="B66" s="750" t="s">
        <v>87</v>
      </c>
      <c r="C66" s="750" t="s">
        <v>1677</v>
      </c>
      <c r="D66" s="750" t="s">
        <v>118</v>
      </c>
      <c r="E66" s="750" t="s">
        <v>1678</v>
      </c>
      <c r="F66" s="750" t="s">
        <v>65</v>
      </c>
      <c r="G66" s="750" t="s">
        <v>1679</v>
      </c>
      <c r="H66" s="750" t="s">
        <v>1597</v>
      </c>
      <c r="I66" s="156"/>
      <c r="J66" s="156"/>
      <c r="K66" s="156"/>
      <c r="L66" s="156"/>
      <c r="M66" s="156"/>
      <c r="N66" s="156"/>
      <c r="O66" s="156"/>
      <c r="P66" s="156"/>
      <c r="Q66" s="156"/>
      <c r="R66" s="156"/>
      <c r="S66" s="156"/>
      <c r="T66" s="156"/>
      <c r="U66" s="156"/>
      <c r="V66" s="156"/>
    </row>
    <row r="67" spans="1:22" s="273" customFormat="1" ht="17.25" customHeight="1">
      <c r="A67" s="750" t="s">
        <v>1680</v>
      </c>
      <c r="B67" s="750" t="s">
        <v>87</v>
      </c>
      <c r="C67" s="750" t="s">
        <v>1681</v>
      </c>
      <c r="D67" s="750" t="s">
        <v>118</v>
      </c>
      <c r="E67" s="750" t="s">
        <v>1682</v>
      </c>
      <c r="F67" s="750" t="s">
        <v>65</v>
      </c>
      <c r="G67" s="750" t="s">
        <v>307</v>
      </c>
      <c r="H67" s="750" t="s">
        <v>1597</v>
      </c>
      <c r="I67" s="156"/>
      <c r="J67" s="156"/>
      <c r="K67" s="156"/>
      <c r="L67" s="156"/>
      <c r="M67" s="156"/>
      <c r="N67" s="156"/>
      <c r="O67" s="156"/>
      <c r="P67" s="156"/>
      <c r="Q67" s="156"/>
      <c r="R67" s="156"/>
      <c r="S67" s="156"/>
      <c r="T67" s="156"/>
      <c r="U67" s="156"/>
      <c r="V67" s="156"/>
    </row>
    <row r="68" spans="1:22" s="273" customFormat="1" ht="17.25" customHeight="1">
      <c r="A68" s="750" t="s">
        <v>1680</v>
      </c>
      <c r="B68" s="750" t="s">
        <v>87</v>
      </c>
      <c r="C68" s="750" t="s">
        <v>1683</v>
      </c>
      <c r="D68" s="750" t="s">
        <v>118</v>
      </c>
      <c r="E68" s="750" t="s">
        <v>1684</v>
      </c>
      <c r="F68" s="750" t="s">
        <v>65</v>
      </c>
      <c r="G68" s="750" t="s">
        <v>1685</v>
      </c>
      <c r="H68" s="750" t="s">
        <v>1597</v>
      </c>
      <c r="I68" s="156"/>
      <c r="J68" s="156"/>
      <c r="K68" s="156"/>
      <c r="L68" s="156"/>
      <c r="M68" s="156"/>
      <c r="N68" s="156"/>
      <c r="O68" s="156"/>
      <c r="P68" s="156"/>
      <c r="Q68" s="156"/>
      <c r="R68" s="156"/>
      <c r="S68" s="156"/>
      <c r="T68" s="156"/>
      <c r="U68" s="156"/>
      <c r="V68" s="156"/>
    </row>
    <row r="69" spans="1:22" s="273" customFormat="1" ht="17.25" customHeight="1">
      <c r="A69" s="750" t="s">
        <v>1686</v>
      </c>
      <c r="B69" s="750" t="s">
        <v>87</v>
      </c>
      <c r="C69" s="750" t="s">
        <v>401</v>
      </c>
      <c r="D69" s="750" t="s">
        <v>118</v>
      </c>
      <c r="E69" s="750" t="s">
        <v>1687</v>
      </c>
      <c r="F69" s="750" t="s">
        <v>65</v>
      </c>
      <c r="G69" s="750" t="s">
        <v>307</v>
      </c>
      <c r="H69" s="750" t="s">
        <v>1688</v>
      </c>
      <c r="I69" s="156"/>
      <c r="J69" s="156"/>
      <c r="K69" s="156"/>
      <c r="L69" s="156"/>
      <c r="M69" s="156"/>
      <c r="N69" s="156"/>
      <c r="O69" s="156"/>
      <c r="P69" s="156"/>
      <c r="Q69" s="156"/>
      <c r="R69" s="156"/>
      <c r="S69" s="156"/>
      <c r="T69" s="156"/>
      <c r="U69" s="156"/>
      <c r="V69" s="156"/>
    </row>
    <row r="70" spans="1:22" s="273" customFormat="1" ht="17.25" customHeight="1">
      <c r="A70" s="750" t="s">
        <v>1686</v>
      </c>
      <c r="B70" s="750" t="s">
        <v>87</v>
      </c>
      <c r="C70" s="750" t="s">
        <v>1689</v>
      </c>
      <c r="D70" s="750" t="s">
        <v>118</v>
      </c>
      <c r="E70" s="750" t="s">
        <v>1690</v>
      </c>
      <c r="F70" s="750" t="s">
        <v>65</v>
      </c>
      <c r="G70" s="750" t="s">
        <v>1691</v>
      </c>
      <c r="H70" s="750" t="s">
        <v>1688</v>
      </c>
      <c r="I70" s="156"/>
      <c r="J70" s="156"/>
      <c r="K70" s="156"/>
      <c r="L70" s="156"/>
      <c r="M70" s="156"/>
      <c r="N70" s="156"/>
      <c r="O70" s="156"/>
      <c r="P70" s="156"/>
      <c r="Q70" s="156"/>
      <c r="R70" s="156"/>
      <c r="S70" s="156"/>
      <c r="T70" s="156"/>
      <c r="U70" s="156"/>
      <c r="V70" s="156"/>
    </row>
    <row r="71" spans="1:22" s="273" customFormat="1" ht="17.25" customHeight="1">
      <c r="A71" s="750" t="s">
        <v>1692</v>
      </c>
      <c r="B71" s="750" t="s">
        <v>87</v>
      </c>
      <c r="C71" s="750" t="s">
        <v>401</v>
      </c>
      <c r="D71" s="750" t="s">
        <v>118</v>
      </c>
      <c r="E71" s="750" t="s">
        <v>1693</v>
      </c>
      <c r="F71" s="750" t="s">
        <v>65</v>
      </c>
      <c r="G71" s="750" t="s">
        <v>307</v>
      </c>
      <c r="H71" s="750" t="s">
        <v>1050</v>
      </c>
      <c r="I71" s="156"/>
      <c r="J71" s="156"/>
      <c r="K71" s="156"/>
      <c r="L71" s="156"/>
      <c r="M71" s="156"/>
      <c r="N71" s="156"/>
      <c r="O71" s="156"/>
      <c r="P71" s="156"/>
      <c r="Q71" s="156"/>
      <c r="R71" s="156"/>
      <c r="S71" s="156"/>
      <c r="T71" s="156"/>
      <c r="U71" s="156"/>
      <c r="V71" s="156"/>
    </row>
    <row r="72" spans="1:22" s="273" customFormat="1" ht="17.25" customHeight="1">
      <c r="A72" s="750" t="s">
        <v>1692</v>
      </c>
      <c r="B72" s="750" t="s">
        <v>87</v>
      </c>
      <c r="C72" s="750" t="s">
        <v>1694</v>
      </c>
      <c r="D72" s="750" t="s">
        <v>118</v>
      </c>
      <c r="E72" s="750" t="s">
        <v>1695</v>
      </c>
      <c r="F72" s="750" t="s">
        <v>65</v>
      </c>
      <c r="G72" s="750" t="s">
        <v>1696</v>
      </c>
      <c r="H72" s="750" t="s">
        <v>1050</v>
      </c>
      <c r="I72" s="156"/>
      <c r="J72" s="156"/>
      <c r="K72" s="156"/>
      <c r="L72" s="156"/>
      <c r="M72" s="156"/>
      <c r="N72" s="156"/>
      <c r="O72" s="156"/>
      <c r="P72" s="156"/>
      <c r="Q72" s="156"/>
      <c r="R72" s="156"/>
      <c r="S72" s="156"/>
      <c r="T72" s="156"/>
      <c r="U72" s="156"/>
      <c r="V72" s="156"/>
    </row>
    <row r="73" spans="1:22" s="273" customFormat="1" ht="17.25" customHeight="1">
      <c r="A73" s="750" t="s">
        <v>1697</v>
      </c>
      <c r="B73" s="750" t="s">
        <v>87</v>
      </c>
      <c r="C73" s="750" t="s">
        <v>401</v>
      </c>
      <c r="D73" s="750" t="s">
        <v>118</v>
      </c>
      <c r="E73" s="750" t="s">
        <v>1698</v>
      </c>
      <c r="F73" s="750" t="s">
        <v>65</v>
      </c>
      <c r="G73" s="750" t="s">
        <v>307</v>
      </c>
      <c r="H73" s="750" t="s">
        <v>1688</v>
      </c>
      <c r="I73" s="156"/>
      <c r="J73" s="156"/>
      <c r="K73" s="156"/>
      <c r="L73" s="156"/>
      <c r="M73" s="156"/>
      <c r="N73" s="156"/>
      <c r="O73" s="156"/>
      <c r="P73" s="156"/>
      <c r="Q73" s="156"/>
      <c r="R73" s="156"/>
      <c r="S73" s="156"/>
      <c r="T73" s="156"/>
      <c r="U73" s="156"/>
      <c r="V73" s="156"/>
    </row>
    <row r="74" spans="1:22" s="273" customFormat="1" ht="17.25" customHeight="1">
      <c r="A74" s="750" t="s">
        <v>1697</v>
      </c>
      <c r="B74" s="750" t="s">
        <v>87</v>
      </c>
      <c r="C74" s="750" t="s">
        <v>1699</v>
      </c>
      <c r="D74" s="750" t="s">
        <v>118</v>
      </c>
      <c r="E74" s="750" t="s">
        <v>1700</v>
      </c>
      <c r="F74" s="750" t="s">
        <v>65</v>
      </c>
      <c r="G74" s="750" t="s">
        <v>1701</v>
      </c>
      <c r="H74" s="750" t="s">
        <v>1688</v>
      </c>
      <c r="I74" s="156"/>
      <c r="J74" s="156"/>
      <c r="K74" s="156"/>
      <c r="L74" s="156"/>
      <c r="M74" s="156"/>
      <c r="N74" s="156"/>
      <c r="O74" s="156"/>
      <c r="P74" s="156"/>
      <c r="Q74" s="156"/>
      <c r="R74" s="156"/>
      <c r="S74" s="156"/>
      <c r="T74" s="156"/>
      <c r="U74" s="156"/>
      <c r="V74" s="156"/>
    </row>
    <row r="75" spans="1:22" s="273" customFormat="1" ht="17.25" customHeight="1">
      <c r="A75" s="750" t="s">
        <v>1702</v>
      </c>
      <c r="B75" s="750" t="s">
        <v>87</v>
      </c>
      <c r="C75" s="750" t="s">
        <v>401</v>
      </c>
      <c r="D75" s="750" t="s">
        <v>118</v>
      </c>
      <c r="E75" s="750" t="s">
        <v>1703</v>
      </c>
      <c r="F75" s="750" t="s">
        <v>65</v>
      </c>
      <c r="G75" s="750" t="s">
        <v>307</v>
      </c>
      <c r="H75" s="750" t="s">
        <v>1050</v>
      </c>
      <c r="I75" s="156"/>
      <c r="J75" s="156"/>
      <c r="K75" s="156"/>
      <c r="L75" s="156"/>
      <c r="M75" s="156"/>
      <c r="N75" s="156"/>
      <c r="O75" s="156"/>
      <c r="P75" s="156"/>
      <c r="Q75" s="156"/>
      <c r="R75" s="156"/>
      <c r="S75" s="156"/>
      <c r="T75" s="156"/>
      <c r="U75" s="156"/>
      <c r="V75" s="156"/>
    </row>
    <row r="76" spans="1:22" s="273" customFormat="1">
      <c r="A76" s="750" t="s">
        <v>1702</v>
      </c>
      <c r="B76" s="750" t="s">
        <v>87</v>
      </c>
      <c r="C76" s="750" t="s">
        <v>1704</v>
      </c>
      <c r="D76" s="750" t="s">
        <v>118</v>
      </c>
      <c r="E76" s="750" t="s">
        <v>1705</v>
      </c>
      <c r="F76" s="750" t="s">
        <v>65</v>
      </c>
      <c r="G76" s="750" t="s">
        <v>1706</v>
      </c>
      <c r="H76" s="750" t="s">
        <v>1050</v>
      </c>
      <c r="I76" s="156"/>
      <c r="J76" s="156"/>
      <c r="K76" s="156"/>
      <c r="L76" s="156"/>
      <c r="M76" s="156"/>
      <c r="N76" s="156"/>
      <c r="O76" s="156"/>
      <c r="P76" s="156"/>
      <c r="Q76" s="156"/>
      <c r="R76" s="156"/>
      <c r="S76" s="156"/>
      <c r="T76" s="156"/>
      <c r="U76" s="156"/>
      <c r="V76" s="156"/>
    </row>
    <row r="77" spans="1:22" s="273" customFormat="1">
      <c r="A77" s="750" t="s">
        <v>1707</v>
      </c>
      <c r="B77" s="750" t="s">
        <v>87</v>
      </c>
      <c r="C77" s="750" t="s">
        <v>1521</v>
      </c>
      <c r="D77" s="750" t="s">
        <v>118</v>
      </c>
      <c r="E77" s="750" t="s">
        <v>1708</v>
      </c>
      <c r="F77" s="750" t="s">
        <v>65</v>
      </c>
      <c r="G77" s="750" t="s">
        <v>307</v>
      </c>
      <c r="H77" s="750" t="s">
        <v>1709</v>
      </c>
      <c r="I77" s="156"/>
      <c r="J77" s="156"/>
      <c r="K77" s="156"/>
      <c r="L77" s="156"/>
      <c r="M77" s="156"/>
      <c r="N77" s="156"/>
      <c r="O77" s="156"/>
      <c r="P77" s="156"/>
      <c r="Q77" s="156"/>
      <c r="R77" s="156"/>
      <c r="S77" s="156"/>
      <c r="T77" s="156"/>
      <c r="U77" s="156"/>
      <c r="V77" s="156"/>
    </row>
    <row r="78" spans="1:22" s="273" customFormat="1">
      <c r="A78" s="750" t="s">
        <v>1707</v>
      </c>
      <c r="B78" s="750" t="s">
        <v>87</v>
      </c>
      <c r="C78" s="750" t="s">
        <v>1710</v>
      </c>
      <c r="D78" s="750" t="s">
        <v>118</v>
      </c>
      <c r="E78" s="750" t="s">
        <v>1711</v>
      </c>
      <c r="F78" s="750" t="s">
        <v>65</v>
      </c>
      <c r="G78" s="750" t="s">
        <v>1712</v>
      </c>
      <c r="H78" s="750" t="s">
        <v>1709</v>
      </c>
      <c r="I78" s="156"/>
      <c r="J78" s="156"/>
      <c r="K78" s="156"/>
      <c r="L78" s="156"/>
      <c r="M78" s="156"/>
      <c r="N78" s="156"/>
      <c r="O78" s="156"/>
      <c r="P78" s="156"/>
      <c r="Q78" s="156"/>
      <c r="R78" s="156"/>
      <c r="S78" s="156"/>
      <c r="T78" s="156"/>
      <c r="U78" s="156"/>
      <c r="V78" s="156"/>
    </row>
    <row r="79" spans="1:22" s="273" customFormat="1">
      <c r="A79" s="750" t="s">
        <v>1713</v>
      </c>
      <c r="B79" s="750" t="s">
        <v>87</v>
      </c>
      <c r="C79" s="750" t="s">
        <v>401</v>
      </c>
      <c r="D79" s="750" t="s">
        <v>118</v>
      </c>
      <c r="E79" s="750" t="s">
        <v>1714</v>
      </c>
      <c r="F79" s="750" t="s">
        <v>65</v>
      </c>
      <c r="G79" s="750" t="s">
        <v>307</v>
      </c>
      <c r="H79" s="750" t="s">
        <v>1050</v>
      </c>
      <c r="I79" s="156"/>
      <c r="J79" s="156"/>
      <c r="K79" s="156"/>
      <c r="L79" s="156"/>
      <c r="M79" s="156"/>
      <c r="N79" s="156"/>
      <c r="O79" s="156"/>
      <c r="P79" s="156"/>
      <c r="Q79" s="156"/>
      <c r="R79" s="156"/>
      <c r="S79" s="156"/>
      <c r="T79" s="156"/>
      <c r="U79" s="156"/>
      <c r="V79" s="156"/>
    </row>
    <row r="80" spans="1:22" s="273" customFormat="1">
      <c r="A80" s="750" t="s">
        <v>1713</v>
      </c>
      <c r="B80" s="750" t="s">
        <v>87</v>
      </c>
      <c r="C80" s="750" t="s">
        <v>1715</v>
      </c>
      <c r="D80" s="750" t="s">
        <v>118</v>
      </c>
      <c r="E80" s="750" t="s">
        <v>1716</v>
      </c>
      <c r="F80" s="750" t="s">
        <v>65</v>
      </c>
      <c r="G80" s="750" t="s">
        <v>1717</v>
      </c>
      <c r="H80" s="750" t="s">
        <v>1050</v>
      </c>
      <c r="I80" s="156"/>
      <c r="J80" s="156"/>
      <c r="K80" s="156"/>
      <c r="L80" s="156"/>
      <c r="M80" s="156"/>
      <c r="N80" s="156"/>
      <c r="O80" s="156"/>
      <c r="P80" s="156"/>
      <c r="Q80" s="156"/>
      <c r="R80" s="156"/>
      <c r="S80" s="156"/>
      <c r="T80" s="156"/>
      <c r="U80" s="156"/>
      <c r="V80" s="156"/>
    </row>
    <row r="81" spans="1:22" s="273" customFormat="1">
      <c r="A81" s="750" t="s">
        <v>1718</v>
      </c>
      <c r="B81" s="750" t="s">
        <v>87</v>
      </c>
      <c r="C81" s="750" t="s">
        <v>1521</v>
      </c>
      <c r="D81" s="750" t="s">
        <v>118</v>
      </c>
      <c r="E81" s="750" t="s">
        <v>1719</v>
      </c>
      <c r="F81" s="750" t="s">
        <v>65</v>
      </c>
      <c r="G81" s="750" t="s">
        <v>307</v>
      </c>
      <c r="H81" s="750" t="s">
        <v>1688</v>
      </c>
      <c r="I81" s="156"/>
      <c r="J81" s="156"/>
      <c r="K81" s="156"/>
      <c r="L81" s="156"/>
      <c r="M81" s="156"/>
      <c r="N81" s="156"/>
      <c r="O81" s="156"/>
      <c r="P81" s="156"/>
      <c r="Q81" s="156"/>
      <c r="R81" s="156"/>
      <c r="S81" s="156"/>
      <c r="T81" s="156"/>
      <c r="U81" s="156"/>
      <c r="V81" s="156"/>
    </row>
    <row r="82" spans="1:22" s="273" customFormat="1">
      <c r="A82" s="750" t="s">
        <v>1718</v>
      </c>
      <c r="B82" s="750" t="s">
        <v>87</v>
      </c>
      <c r="C82" s="750" t="s">
        <v>1720</v>
      </c>
      <c r="D82" s="750" t="s">
        <v>118</v>
      </c>
      <c r="E82" s="750" t="s">
        <v>1721</v>
      </c>
      <c r="F82" s="750" t="s">
        <v>65</v>
      </c>
      <c r="G82" s="750" t="s">
        <v>1722</v>
      </c>
      <c r="H82" s="750" t="s">
        <v>1688</v>
      </c>
      <c r="I82" s="156"/>
      <c r="J82" s="156"/>
      <c r="K82" s="156"/>
      <c r="L82" s="156"/>
      <c r="M82" s="156"/>
      <c r="N82" s="156"/>
      <c r="O82" s="156"/>
      <c r="P82" s="156"/>
      <c r="Q82" s="156"/>
      <c r="R82" s="156"/>
      <c r="S82" s="156"/>
      <c r="T82" s="156"/>
      <c r="U82" s="156"/>
      <c r="V82" s="156"/>
    </row>
    <row r="83" spans="1:22" s="273" customFormat="1">
      <c r="A83" s="750" t="s">
        <v>1723</v>
      </c>
      <c r="B83" s="750" t="s">
        <v>87</v>
      </c>
      <c r="C83" s="750" t="s">
        <v>370</v>
      </c>
      <c r="D83" s="750" t="s">
        <v>118</v>
      </c>
      <c r="E83" s="750" t="s">
        <v>1724</v>
      </c>
      <c r="F83" s="750" t="s">
        <v>65</v>
      </c>
      <c r="G83" s="750" t="s">
        <v>1725</v>
      </c>
      <c r="H83" s="750" t="s">
        <v>1725</v>
      </c>
      <c r="I83" s="156"/>
      <c r="J83" s="156"/>
      <c r="K83" s="156"/>
      <c r="L83" s="156"/>
      <c r="M83" s="156"/>
      <c r="N83" s="156"/>
      <c r="O83" s="156"/>
      <c r="P83" s="156"/>
      <c r="Q83" s="156"/>
      <c r="R83" s="156"/>
      <c r="S83" s="156"/>
      <c r="T83" s="156"/>
      <c r="U83" s="156"/>
      <c r="V83" s="156"/>
    </row>
    <row r="84" spans="1:22" s="273" customFormat="1">
      <c r="A84" s="750" t="s">
        <v>1726</v>
      </c>
      <c r="B84" s="750" t="s">
        <v>87</v>
      </c>
      <c r="C84" s="750" t="s">
        <v>1727</v>
      </c>
      <c r="D84" s="750" t="s">
        <v>118</v>
      </c>
      <c r="E84" s="750" t="s">
        <v>1728</v>
      </c>
      <c r="F84" s="750" t="s">
        <v>65</v>
      </c>
      <c r="G84" s="750" t="s">
        <v>1729</v>
      </c>
      <c r="H84" s="750" t="s">
        <v>1730</v>
      </c>
      <c r="I84" s="156"/>
      <c r="J84" s="156"/>
      <c r="K84" s="156"/>
      <c r="L84" s="156"/>
      <c r="M84" s="156"/>
      <c r="N84" s="156"/>
      <c r="O84" s="156"/>
      <c r="P84" s="156"/>
      <c r="Q84" s="156"/>
      <c r="R84" s="156"/>
      <c r="S84" s="156"/>
      <c r="T84" s="156"/>
      <c r="U84" s="156"/>
      <c r="V84" s="156"/>
    </row>
    <row r="85" spans="1:22" s="273" customFormat="1" ht="17.25" customHeight="1">
      <c r="A85" s="718" t="s">
        <v>1048</v>
      </c>
      <c r="B85" s="718" t="s">
        <v>87</v>
      </c>
      <c r="C85" s="718" t="s">
        <v>401</v>
      </c>
      <c r="D85" s="718" t="s">
        <v>118</v>
      </c>
      <c r="E85" s="718" t="s">
        <v>1049</v>
      </c>
      <c r="F85" s="718" t="s">
        <v>65</v>
      </c>
      <c r="G85" s="718" t="s">
        <v>307</v>
      </c>
      <c r="H85" s="718" t="s">
        <v>1050</v>
      </c>
      <c r="I85" s="156"/>
      <c r="J85" s="156"/>
      <c r="K85" s="156"/>
      <c r="L85" s="156"/>
      <c r="M85" s="156"/>
      <c r="N85" s="156"/>
      <c r="O85" s="156"/>
      <c r="P85" s="156"/>
      <c r="Q85" s="156"/>
      <c r="R85" s="156"/>
      <c r="S85" s="156"/>
      <c r="T85" s="156"/>
      <c r="U85" s="156"/>
      <c r="V85" s="156"/>
    </row>
    <row r="86" spans="1:22" s="273" customFormat="1" ht="17.25" customHeight="1">
      <c r="A86" s="718" t="s">
        <v>1048</v>
      </c>
      <c r="B86" s="718" t="s">
        <v>87</v>
      </c>
      <c r="C86" s="718" t="s">
        <v>1051</v>
      </c>
      <c r="D86" s="718" t="s">
        <v>118</v>
      </c>
      <c r="E86" s="718" t="s">
        <v>1052</v>
      </c>
      <c r="F86" s="718" t="s">
        <v>65</v>
      </c>
      <c r="G86" s="718" t="s">
        <v>1053</v>
      </c>
      <c r="H86" s="718" t="s">
        <v>1050</v>
      </c>
      <c r="I86" s="156"/>
      <c r="J86" s="156"/>
      <c r="K86" s="156"/>
      <c r="L86" s="156"/>
      <c r="M86" s="156"/>
      <c r="N86" s="156"/>
      <c r="O86" s="156"/>
      <c r="P86" s="156"/>
      <c r="Q86" s="156"/>
      <c r="R86" s="156"/>
      <c r="S86" s="156"/>
      <c r="T86" s="156"/>
      <c r="U86" s="156"/>
      <c r="V86" s="156"/>
    </row>
    <row r="87" spans="1:22" s="273" customFormat="1" ht="17.25" customHeight="1">
      <c r="A87" s="718" t="s">
        <v>1054</v>
      </c>
      <c r="B87" s="718" t="s">
        <v>87</v>
      </c>
      <c r="C87" s="718" t="s">
        <v>401</v>
      </c>
      <c r="D87" s="718" t="s">
        <v>118</v>
      </c>
      <c r="E87" s="718" t="s">
        <v>1055</v>
      </c>
      <c r="F87" s="718" t="s">
        <v>65</v>
      </c>
      <c r="G87" s="718" t="s">
        <v>307</v>
      </c>
      <c r="H87" s="718" t="s">
        <v>1050</v>
      </c>
      <c r="I87" s="156"/>
      <c r="J87" s="156"/>
      <c r="K87" s="156"/>
      <c r="L87" s="156"/>
      <c r="M87" s="156"/>
      <c r="N87" s="156"/>
      <c r="O87" s="156"/>
      <c r="P87" s="156"/>
      <c r="Q87" s="156"/>
      <c r="R87" s="156"/>
      <c r="S87" s="156"/>
      <c r="T87" s="156"/>
      <c r="U87" s="156"/>
      <c r="V87" s="156"/>
    </row>
    <row r="88" spans="1:22" s="273" customFormat="1" ht="17.25" customHeight="1">
      <c r="A88" s="718" t="s">
        <v>1054</v>
      </c>
      <c r="B88" s="718" t="s">
        <v>87</v>
      </c>
      <c r="C88" s="718" t="s">
        <v>1056</v>
      </c>
      <c r="D88" s="718" t="s">
        <v>118</v>
      </c>
      <c r="E88" s="718" t="s">
        <v>1057</v>
      </c>
      <c r="F88" s="718" t="s">
        <v>65</v>
      </c>
      <c r="G88" s="718" t="s">
        <v>1058</v>
      </c>
      <c r="H88" s="718" t="s">
        <v>1050</v>
      </c>
      <c r="I88" s="156"/>
      <c r="J88" s="156"/>
      <c r="K88" s="156"/>
      <c r="L88" s="156"/>
      <c r="M88" s="156"/>
      <c r="N88" s="156"/>
      <c r="O88" s="156"/>
      <c r="P88" s="156"/>
      <c r="Q88" s="156"/>
      <c r="R88" s="156"/>
      <c r="S88" s="156"/>
      <c r="T88" s="156"/>
      <c r="U88" s="156"/>
      <c r="V88" s="156"/>
    </row>
    <row r="89" spans="1:22" s="273" customFormat="1" ht="17.25" customHeight="1">
      <c r="A89" s="718" t="s">
        <v>1059</v>
      </c>
      <c r="B89" s="718" t="s">
        <v>87</v>
      </c>
      <c r="C89" s="718" t="s">
        <v>401</v>
      </c>
      <c r="D89" s="718" t="s">
        <v>118</v>
      </c>
      <c r="E89" s="718" t="s">
        <v>1060</v>
      </c>
      <c r="F89" s="718" t="s">
        <v>65</v>
      </c>
      <c r="G89" s="718" t="s">
        <v>307</v>
      </c>
      <c r="H89" s="718" t="s">
        <v>1061</v>
      </c>
      <c r="I89" s="156"/>
      <c r="J89" s="156"/>
      <c r="K89" s="156"/>
      <c r="L89" s="156"/>
      <c r="M89" s="156"/>
      <c r="N89" s="156"/>
      <c r="O89" s="156"/>
      <c r="P89" s="156"/>
      <c r="Q89" s="156"/>
      <c r="R89" s="156"/>
      <c r="S89" s="156"/>
      <c r="T89" s="156"/>
      <c r="U89" s="156"/>
      <c r="V89" s="156"/>
    </row>
    <row r="90" spans="1:22" s="273" customFormat="1" ht="17.25" customHeight="1">
      <c r="A90" s="718" t="s">
        <v>1059</v>
      </c>
      <c r="B90" s="718" t="s">
        <v>87</v>
      </c>
      <c r="C90" s="718" t="s">
        <v>1062</v>
      </c>
      <c r="D90" s="718" t="s">
        <v>118</v>
      </c>
      <c r="E90" s="718" t="s">
        <v>1063</v>
      </c>
      <c r="F90" s="718" t="s">
        <v>65</v>
      </c>
      <c r="G90" s="718" t="s">
        <v>899</v>
      </c>
      <c r="H90" s="718" t="s">
        <v>1061</v>
      </c>
      <c r="I90" s="156"/>
      <c r="J90" s="156"/>
      <c r="K90" s="156"/>
      <c r="L90" s="156"/>
      <c r="M90" s="156"/>
      <c r="N90" s="156"/>
      <c r="O90" s="156"/>
      <c r="P90" s="156"/>
      <c r="Q90" s="156"/>
      <c r="R90" s="156"/>
      <c r="S90" s="156"/>
      <c r="T90" s="156"/>
      <c r="U90" s="156"/>
      <c r="V90" s="156"/>
    </row>
    <row r="91" spans="1:22" s="273" customFormat="1" ht="17.25" customHeight="1">
      <c r="A91" s="718" t="s">
        <v>1064</v>
      </c>
      <c r="B91" s="718" t="s">
        <v>87</v>
      </c>
      <c r="C91" s="718" t="s">
        <v>118</v>
      </c>
      <c r="D91" s="734">
        <v>6000000</v>
      </c>
      <c r="E91" s="718" t="s">
        <v>1065</v>
      </c>
      <c r="F91" s="718" t="s">
        <v>66</v>
      </c>
      <c r="G91" s="718" t="s">
        <v>1066</v>
      </c>
      <c r="H91" s="718" t="s">
        <v>1066</v>
      </c>
      <c r="I91" s="156"/>
      <c r="J91" s="156"/>
      <c r="K91" s="156"/>
      <c r="L91" s="156"/>
      <c r="M91" s="156"/>
      <c r="N91" s="156"/>
      <c r="O91" s="156"/>
      <c r="P91" s="156"/>
      <c r="Q91" s="156"/>
      <c r="R91" s="156"/>
      <c r="S91" s="156"/>
      <c r="T91" s="156"/>
      <c r="U91" s="156"/>
      <c r="V91" s="156"/>
    </row>
    <row r="92" spans="1:22" s="273" customFormat="1" ht="17.25" customHeight="1">
      <c r="A92" s="719" t="s">
        <v>995</v>
      </c>
      <c r="B92" s="719" t="s">
        <v>87</v>
      </c>
      <c r="C92" s="719" t="s">
        <v>118</v>
      </c>
      <c r="D92" s="719" t="s">
        <v>996</v>
      </c>
      <c r="E92" s="719" t="s">
        <v>997</v>
      </c>
      <c r="F92" s="719" t="s">
        <v>66</v>
      </c>
      <c r="G92" s="719" t="s">
        <v>998</v>
      </c>
      <c r="H92" s="719" t="s">
        <v>998</v>
      </c>
      <c r="I92" s="156"/>
      <c r="J92" s="156"/>
      <c r="K92" s="156"/>
      <c r="L92" s="156"/>
      <c r="M92" s="156"/>
      <c r="N92" s="156"/>
      <c r="O92" s="156"/>
      <c r="P92" s="156"/>
      <c r="Q92" s="156"/>
      <c r="R92" s="156"/>
      <c r="S92" s="156"/>
      <c r="T92" s="156"/>
      <c r="U92" s="156"/>
      <c r="V92" s="156"/>
    </row>
    <row r="93" spans="1:22" s="273" customFormat="1" ht="17.25" customHeight="1">
      <c r="A93" s="719" t="s">
        <v>999</v>
      </c>
      <c r="B93" s="719" t="s">
        <v>87</v>
      </c>
      <c r="C93" s="721">
        <v>6003908.4699999997</v>
      </c>
      <c r="D93" s="719" t="s">
        <v>118</v>
      </c>
      <c r="E93" s="719" t="s">
        <v>1000</v>
      </c>
      <c r="F93" s="719" t="s">
        <v>65</v>
      </c>
      <c r="G93" s="719" t="s">
        <v>1001</v>
      </c>
      <c r="H93" s="719" t="s">
        <v>1002</v>
      </c>
      <c r="I93" s="156"/>
      <c r="J93" s="156"/>
      <c r="K93" s="156"/>
      <c r="L93" s="156"/>
      <c r="M93" s="156"/>
      <c r="N93" s="156"/>
      <c r="O93" s="156"/>
      <c r="P93" s="156"/>
      <c r="Q93" s="156"/>
      <c r="R93" s="156"/>
      <c r="S93" s="156"/>
      <c r="T93" s="156"/>
      <c r="U93" s="156"/>
      <c r="V93" s="156"/>
    </row>
    <row r="94" spans="1:22" s="273" customFormat="1" ht="17.25" customHeight="1">
      <c r="A94" s="679" t="s">
        <v>895</v>
      </c>
      <c r="B94" s="679" t="s">
        <v>87</v>
      </c>
      <c r="C94" s="708">
        <v>54.54</v>
      </c>
      <c r="D94" s="679" t="s">
        <v>118</v>
      </c>
      <c r="E94" s="679" t="s">
        <v>896</v>
      </c>
      <c r="F94" s="679" t="s">
        <v>65</v>
      </c>
      <c r="G94" s="679" t="s">
        <v>307</v>
      </c>
      <c r="H94" s="679" t="s">
        <v>897</v>
      </c>
      <c r="I94" s="156"/>
      <c r="J94" s="156"/>
      <c r="K94" s="156"/>
      <c r="L94" s="156"/>
      <c r="M94" s="156"/>
      <c r="N94" s="156"/>
      <c r="O94" s="156"/>
      <c r="P94" s="156"/>
      <c r="Q94" s="156"/>
      <c r="R94" s="156"/>
      <c r="S94" s="156"/>
      <c r="T94" s="156"/>
      <c r="U94" s="156"/>
      <c r="V94" s="156"/>
    </row>
    <row r="95" spans="1:22" s="273" customFormat="1" ht="17.25" customHeight="1">
      <c r="A95" s="679" t="s">
        <v>895</v>
      </c>
      <c r="B95" s="679" t="s">
        <v>87</v>
      </c>
      <c r="C95" s="690">
        <v>427847.49</v>
      </c>
      <c r="D95" s="679" t="s">
        <v>118</v>
      </c>
      <c r="E95" s="679" t="s">
        <v>898</v>
      </c>
      <c r="F95" s="679" t="s">
        <v>65</v>
      </c>
      <c r="G95" s="679" t="s">
        <v>899</v>
      </c>
      <c r="H95" s="679" t="s">
        <v>897</v>
      </c>
      <c r="I95" s="156"/>
      <c r="J95" s="156"/>
      <c r="K95" s="156"/>
      <c r="L95" s="156"/>
      <c r="M95" s="156"/>
      <c r="N95" s="156"/>
      <c r="O95" s="156"/>
      <c r="P95" s="156"/>
      <c r="Q95" s="156"/>
      <c r="R95" s="156"/>
      <c r="S95" s="156"/>
      <c r="T95" s="156"/>
      <c r="U95" s="156"/>
      <c r="V95" s="156"/>
    </row>
    <row r="96" spans="1:22" s="273" customFormat="1" ht="17.25" customHeight="1">
      <c r="A96" s="679" t="s">
        <v>900</v>
      </c>
      <c r="B96" s="679" t="s">
        <v>87</v>
      </c>
      <c r="C96" s="708">
        <v>54.54</v>
      </c>
      <c r="D96" s="679" t="s">
        <v>118</v>
      </c>
      <c r="E96" s="679" t="s">
        <v>901</v>
      </c>
      <c r="F96" s="679" t="s">
        <v>65</v>
      </c>
      <c r="G96" s="679" t="s">
        <v>307</v>
      </c>
      <c r="H96" s="679" t="s">
        <v>902</v>
      </c>
      <c r="I96" s="156"/>
      <c r="J96" s="156"/>
      <c r="K96" s="156"/>
      <c r="L96" s="156"/>
      <c r="M96" s="156"/>
      <c r="N96" s="156"/>
      <c r="O96" s="156"/>
      <c r="P96" s="156"/>
      <c r="Q96" s="156"/>
      <c r="R96" s="156"/>
      <c r="S96" s="156"/>
      <c r="T96" s="156"/>
      <c r="U96" s="156"/>
      <c r="V96" s="156"/>
    </row>
    <row r="97" spans="1:22" s="273" customFormat="1" ht="17.25" customHeight="1">
      <c r="A97" s="679" t="s">
        <v>900</v>
      </c>
      <c r="B97" s="679" t="s">
        <v>87</v>
      </c>
      <c r="C97" s="690">
        <v>1040383.71</v>
      </c>
      <c r="D97" s="679" t="s">
        <v>118</v>
      </c>
      <c r="E97" s="679" t="s">
        <v>903</v>
      </c>
      <c r="F97" s="679" t="s">
        <v>65</v>
      </c>
      <c r="G97" s="679" t="s">
        <v>904</v>
      </c>
      <c r="H97" s="679" t="s">
        <v>902</v>
      </c>
      <c r="I97" s="156"/>
      <c r="J97" s="156"/>
      <c r="K97" s="156"/>
      <c r="L97" s="156"/>
      <c r="M97" s="156"/>
      <c r="N97" s="156"/>
      <c r="O97" s="156"/>
      <c r="P97" s="156"/>
      <c r="Q97" s="156"/>
      <c r="R97" s="156"/>
      <c r="S97" s="156"/>
      <c r="T97" s="156"/>
      <c r="U97" s="156"/>
      <c r="V97" s="156"/>
    </row>
    <row r="98" spans="1:22" s="273" customFormat="1" ht="17.25" customHeight="1">
      <c r="A98" s="679" t="s">
        <v>905</v>
      </c>
      <c r="B98" s="679" t="s">
        <v>87</v>
      </c>
      <c r="C98" s="690">
        <v>3000</v>
      </c>
      <c r="D98" s="679" t="s">
        <v>118</v>
      </c>
      <c r="E98" s="679" t="s">
        <v>906</v>
      </c>
      <c r="F98" s="679" t="s">
        <v>65</v>
      </c>
      <c r="G98" s="679" t="s">
        <v>907</v>
      </c>
      <c r="H98" s="679" t="s">
        <v>907</v>
      </c>
      <c r="I98" s="156"/>
      <c r="J98" s="156"/>
      <c r="K98" s="156"/>
      <c r="L98" s="156"/>
      <c r="M98" s="156"/>
      <c r="N98" s="156"/>
      <c r="O98" s="156"/>
      <c r="P98" s="156"/>
      <c r="Q98" s="156"/>
      <c r="R98" s="156"/>
      <c r="S98" s="156"/>
      <c r="T98" s="156"/>
      <c r="U98" s="156"/>
      <c r="V98" s="156"/>
    </row>
    <row r="99" spans="1:22" s="273" customFormat="1" ht="17.25" customHeight="1">
      <c r="A99" s="679" t="s">
        <v>908</v>
      </c>
      <c r="B99" s="679" t="s">
        <v>87</v>
      </c>
      <c r="C99" s="708">
        <v>48.18</v>
      </c>
      <c r="D99" s="679" t="s">
        <v>118</v>
      </c>
      <c r="E99" s="679" t="s">
        <v>909</v>
      </c>
      <c r="F99" s="679" t="s">
        <v>65</v>
      </c>
      <c r="G99" s="679" t="s">
        <v>307</v>
      </c>
      <c r="H99" s="679" t="s">
        <v>907</v>
      </c>
      <c r="I99" s="156"/>
      <c r="J99" s="156"/>
      <c r="K99" s="156"/>
      <c r="L99" s="156"/>
      <c r="M99" s="156"/>
      <c r="N99" s="156"/>
      <c r="O99" s="156"/>
      <c r="P99" s="156"/>
      <c r="Q99" s="156"/>
      <c r="R99" s="156"/>
      <c r="S99" s="156"/>
      <c r="T99" s="156"/>
      <c r="U99" s="156"/>
      <c r="V99" s="156"/>
    </row>
    <row r="100" spans="1:22" s="273" customFormat="1" ht="17.25" customHeight="1">
      <c r="A100" s="679" t="s">
        <v>908</v>
      </c>
      <c r="B100" s="679" t="s">
        <v>87</v>
      </c>
      <c r="C100" s="690">
        <v>4927</v>
      </c>
      <c r="D100" s="679" t="s">
        <v>118</v>
      </c>
      <c r="E100" s="679" t="s">
        <v>910</v>
      </c>
      <c r="F100" s="679" t="s">
        <v>65</v>
      </c>
      <c r="G100" s="679" t="s">
        <v>911</v>
      </c>
      <c r="H100" s="679" t="s">
        <v>907</v>
      </c>
      <c r="I100" s="156"/>
      <c r="J100" s="156"/>
      <c r="K100" s="156"/>
      <c r="L100" s="156"/>
      <c r="M100" s="156"/>
      <c r="N100" s="156"/>
      <c r="O100" s="156"/>
      <c r="P100" s="156"/>
      <c r="Q100" s="156"/>
      <c r="R100" s="156"/>
      <c r="S100" s="156"/>
      <c r="T100" s="156"/>
      <c r="U100" s="156"/>
      <c r="V100" s="156"/>
    </row>
    <row r="101" spans="1:22" s="273" customFormat="1" ht="17.25" customHeight="1">
      <c r="A101" s="679" t="s">
        <v>912</v>
      </c>
      <c r="B101" s="679" t="s">
        <v>87</v>
      </c>
      <c r="C101" s="708">
        <v>48.18</v>
      </c>
      <c r="D101" s="679" t="s">
        <v>118</v>
      </c>
      <c r="E101" s="679" t="s">
        <v>913</v>
      </c>
      <c r="F101" s="679" t="s">
        <v>65</v>
      </c>
      <c r="G101" s="679" t="s">
        <v>307</v>
      </c>
      <c r="H101" s="679" t="s">
        <v>907</v>
      </c>
      <c r="I101" s="156"/>
      <c r="J101" s="156"/>
      <c r="K101" s="156"/>
      <c r="L101" s="156"/>
      <c r="M101" s="156"/>
      <c r="N101" s="156"/>
      <c r="O101" s="156"/>
      <c r="P101" s="156"/>
      <c r="Q101" s="156"/>
      <c r="R101" s="156"/>
      <c r="S101" s="156"/>
      <c r="T101" s="156"/>
      <c r="U101" s="156"/>
      <c r="V101" s="156"/>
    </row>
    <row r="102" spans="1:22" s="273" customFormat="1" ht="17.25" customHeight="1">
      <c r="A102" s="679" t="s">
        <v>912</v>
      </c>
      <c r="B102" s="679" t="s">
        <v>87</v>
      </c>
      <c r="C102" s="690">
        <v>3849</v>
      </c>
      <c r="D102" s="679" t="s">
        <v>118</v>
      </c>
      <c r="E102" s="679" t="s">
        <v>914</v>
      </c>
      <c r="F102" s="679" t="s">
        <v>65</v>
      </c>
      <c r="G102" s="679" t="s">
        <v>915</v>
      </c>
      <c r="H102" s="679" t="s">
        <v>907</v>
      </c>
      <c r="I102" s="156"/>
      <c r="J102" s="156"/>
      <c r="K102" s="156"/>
      <c r="L102" s="156"/>
      <c r="M102" s="156"/>
      <c r="N102" s="156"/>
      <c r="O102" s="156"/>
      <c r="P102" s="156"/>
      <c r="Q102" s="156"/>
      <c r="R102" s="156"/>
      <c r="S102" s="156"/>
      <c r="T102" s="156"/>
      <c r="U102" s="156"/>
      <c r="V102" s="156"/>
    </row>
    <row r="103" spans="1:22" s="273" customFormat="1" ht="17.25" customHeight="1">
      <c r="A103" s="679" t="s">
        <v>916</v>
      </c>
      <c r="B103" s="679" t="s">
        <v>87</v>
      </c>
      <c r="C103" s="708">
        <v>48.18</v>
      </c>
      <c r="D103" s="679" t="s">
        <v>118</v>
      </c>
      <c r="E103" s="679" t="s">
        <v>917</v>
      </c>
      <c r="F103" s="679" t="s">
        <v>65</v>
      </c>
      <c r="G103" s="679" t="s">
        <v>307</v>
      </c>
      <c r="H103" s="679" t="s">
        <v>907</v>
      </c>
      <c r="I103" s="156"/>
      <c r="J103" s="156"/>
      <c r="K103" s="156"/>
      <c r="L103" s="156"/>
      <c r="M103" s="156"/>
      <c r="N103" s="156"/>
      <c r="O103" s="156"/>
      <c r="P103" s="156"/>
      <c r="Q103" s="156"/>
      <c r="R103" s="156"/>
      <c r="S103" s="156"/>
      <c r="T103" s="156"/>
      <c r="U103" s="156"/>
      <c r="V103" s="156"/>
    </row>
    <row r="104" spans="1:22" s="273" customFormat="1" ht="17.25" customHeight="1">
      <c r="A104" s="679" t="s">
        <v>916</v>
      </c>
      <c r="B104" s="679" t="s">
        <v>87</v>
      </c>
      <c r="C104" s="690">
        <v>7083</v>
      </c>
      <c r="D104" s="679" t="s">
        <v>118</v>
      </c>
      <c r="E104" s="679" t="s">
        <v>918</v>
      </c>
      <c r="F104" s="679" t="s">
        <v>65</v>
      </c>
      <c r="G104" s="679" t="s">
        <v>919</v>
      </c>
      <c r="H104" s="679" t="s">
        <v>907</v>
      </c>
      <c r="I104" s="156"/>
      <c r="J104" s="156"/>
      <c r="K104" s="156"/>
      <c r="L104" s="156"/>
      <c r="M104" s="156"/>
      <c r="N104" s="156"/>
      <c r="O104" s="156"/>
      <c r="P104" s="156"/>
      <c r="Q104" s="156"/>
      <c r="R104" s="156"/>
      <c r="S104" s="156"/>
      <c r="T104" s="156"/>
      <c r="U104" s="156"/>
      <c r="V104" s="156"/>
    </row>
    <row r="105" spans="1:22" s="273" customFormat="1" ht="17.25" customHeight="1">
      <c r="A105" s="679" t="s">
        <v>920</v>
      </c>
      <c r="B105" s="679" t="s">
        <v>87</v>
      </c>
      <c r="C105" s="708">
        <v>48.18</v>
      </c>
      <c r="D105" s="679" t="s">
        <v>118</v>
      </c>
      <c r="E105" s="679" t="s">
        <v>921</v>
      </c>
      <c r="F105" s="679" t="s">
        <v>65</v>
      </c>
      <c r="G105" s="679" t="s">
        <v>307</v>
      </c>
      <c r="H105" s="679" t="s">
        <v>922</v>
      </c>
      <c r="I105" s="156"/>
      <c r="J105" s="156"/>
      <c r="K105" s="156"/>
      <c r="L105" s="156"/>
      <c r="M105" s="156"/>
      <c r="N105" s="156"/>
      <c r="O105" s="156"/>
      <c r="P105" s="156"/>
      <c r="Q105" s="156"/>
      <c r="R105" s="156"/>
      <c r="S105" s="156"/>
      <c r="T105" s="156"/>
      <c r="U105" s="156"/>
      <c r="V105" s="156"/>
    </row>
    <row r="106" spans="1:22" s="273" customFormat="1" ht="17.25" customHeight="1">
      <c r="A106" s="679" t="s">
        <v>920</v>
      </c>
      <c r="B106" s="679" t="s">
        <v>87</v>
      </c>
      <c r="C106" s="690">
        <v>5600</v>
      </c>
      <c r="D106" s="679" t="s">
        <v>118</v>
      </c>
      <c r="E106" s="679" t="s">
        <v>923</v>
      </c>
      <c r="F106" s="679" t="s">
        <v>65</v>
      </c>
      <c r="G106" s="679" t="s">
        <v>924</v>
      </c>
      <c r="H106" s="679" t="s">
        <v>922</v>
      </c>
      <c r="I106" s="156"/>
      <c r="J106" s="156"/>
      <c r="K106" s="156"/>
      <c r="L106" s="156"/>
      <c r="M106" s="156"/>
      <c r="N106" s="156"/>
      <c r="O106" s="156"/>
      <c r="P106" s="156"/>
      <c r="Q106" s="156"/>
      <c r="R106" s="156"/>
      <c r="S106" s="156"/>
      <c r="T106" s="156"/>
      <c r="U106" s="156"/>
      <c r="V106" s="156"/>
    </row>
    <row r="107" spans="1:22" s="273" customFormat="1" ht="17.25" customHeight="1">
      <c r="A107" s="679" t="s">
        <v>925</v>
      </c>
      <c r="B107" s="679" t="s">
        <v>87</v>
      </c>
      <c r="C107" s="708">
        <v>48.18</v>
      </c>
      <c r="D107" s="679" t="s">
        <v>118</v>
      </c>
      <c r="E107" s="679" t="s">
        <v>926</v>
      </c>
      <c r="F107" s="679" t="s">
        <v>65</v>
      </c>
      <c r="G107" s="679" t="s">
        <v>307</v>
      </c>
      <c r="H107" s="679" t="s">
        <v>907</v>
      </c>
      <c r="I107" s="156"/>
      <c r="J107" s="156"/>
      <c r="K107" s="156"/>
      <c r="L107" s="156"/>
      <c r="M107" s="156"/>
      <c r="N107" s="156"/>
      <c r="O107" s="156"/>
      <c r="P107" s="156"/>
      <c r="Q107" s="156"/>
      <c r="R107" s="156"/>
      <c r="S107" s="156"/>
      <c r="T107" s="156"/>
      <c r="U107" s="156"/>
      <c r="V107" s="156"/>
    </row>
    <row r="108" spans="1:22" s="273" customFormat="1" ht="17.25" customHeight="1">
      <c r="A108" s="679" t="s">
        <v>925</v>
      </c>
      <c r="B108" s="679" t="s">
        <v>87</v>
      </c>
      <c r="C108" s="690">
        <v>7317</v>
      </c>
      <c r="D108" s="679" t="s">
        <v>118</v>
      </c>
      <c r="E108" s="679" t="s">
        <v>927</v>
      </c>
      <c r="F108" s="679" t="s">
        <v>65</v>
      </c>
      <c r="G108" s="679" t="s">
        <v>928</v>
      </c>
      <c r="H108" s="679" t="s">
        <v>907</v>
      </c>
      <c r="I108" s="156"/>
      <c r="J108" s="156"/>
      <c r="K108" s="156"/>
      <c r="L108" s="156"/>
      <c r="M108" s="156"/>
      <c r="N108" s="156"/>
      <c r="O108" s="156"/>
      <c r="P108" s="156"/>
      <c r="Q108" s="156"/>
      <c r="R108" s="156"/>
      <c r="S108" s="156"/>
      <c r="T108" s="156"/>
      <c r="U108" s="156"/>
      <c r="V108" s="156"/>
    </row>
    <row r="109" spans="1:22" s="273" customFormat="1" ht="17.25" customHeight="1">
      <c r="A109" s="679" t="s">
        <v>929</v>
      </c>
      <c r="B109" s="679" t="s">
        <v>87</v>
      </c>
      <c r="C109" s="679" t="s">
        <v>118</v>
      </c>
      <c r="D109" s="690">
        <v>1102959.6000000001</v>
      </c>
      <c r="E109" s="679" t="s">
        <v>930</v>
      </c>
      <c r="F109" s="679" t="s">
        <v>66</v>
      </c>
      <c r="G109" s="679" t="s">
        <v>398</v>
      </c>
      <c r="H109" s="679" t="s">
        <v>931</v>
      </c>
      <c r="I109" s="156"/>
      <c r="J109" s="156"/>
      <c r="K109" s="156"/>
      <c r="L109" s="156"/>
      <c r="M109" s="156"/>
      <c r="N109" s="156"/>
      <c r="O109" s="156"/>
      <c r="P109" s="156"/>
      <c r="Q109" s="156"/>
      <c r="R109" s="156"/>
      <c r="S109" s="156"/>
      <c r="T109" s="156"/>
      <c r="U109" s="156"/>
      <c r="V109" s="156"/>
    </row>
    <row r="110" spans="1:22" s="273" customFormat="1" ht="17.25" customHeight="1">
      <c r="A110" s="679" t="s">
        <v>932</v>
      </c>
      <c r="B110" s="679" t="s">
        <v>87</v>
      </c>
      <c r="C110" s="679" t="s">
        <v>118</v>
      </c>
      <c r="D110" s="690">
        <v>7858.85</v>
      </c>
      <c r="E110" s="679" t="s">
        <v>933</v>
      </c>
      <c r="F110" s="679" t="s">
        <v>66</v>
      </c>
      <c r="G110" s="679" t="s">
        <v>934</v>
      </c>
      <c r="H110" s="679" t="s">
        <v>934</v>
      </c>
      <c r="I110" s="156"/>
      <c r="J110" s="156"/>
      <c r="K110" s="156"/>
      <c r="L110" s="156"/>
      <c r="M110" s="156"/>
      <c r="N110" s="156"/>
      <c r="O110" s="156"/>
      <c r="P110" s="156"/>
      <c r="Q110" s="156"/>
      <c r="R110" s="156"/>
      <c r="S110" s="156"/>
      <c r="T110" s="156"/>
      <c r="U110" s="156"/>
      <c r="V110" s="156"/>
    </row>
    <row r="111" spans="1:22" s="273" customFormat="1" ht="17.25" customHeight="1">
      <c r="A111" s="679" t="s">
        <v>935</v>
      </c>
      <c r="B111" s="679" t="s">
        <v>87</v>
      </c>
      <c r="C111" s="679" t="s">
        <v>118</v>
      </c>
      <c r="D111" s="690">
        <v>2623313.7999999998</v>
      </c>
      <c r="E111" s="679" t="s">
        <v>936</v>
      </c>
      <c r="F111" s="679" t="s">
        <v>66</v>
      </c>
      <c r="G111" s="679" t="s">
        <v>410</v>
      </c>
      <c r="H111" s="679" t="s">
        <v>937</v>
      </c>
      <c r="I111" s="156"/>
      <c r="J111" s="156"/>
      <c r="K111" s="156"/>
      <c r="L111" s="156"/>
      <c r="M111" s="156"/>
      <c r="N111" s="156"/>
      <c r="O111" s="156"/>
      <c r="P111" s="156"/>
      <c r="Q111" s="156"/>
      <c r="R111" s="156"/>
      <c r="S111" s="156"/>
      <c r="T111" s="156"/>
      <c r="U111" s="156"/>
      <c r="V111" s="156"/>
    </row>
    <row r="112" spans="1:22" s="273" customFormat="1" ht="17.25" customHeight="1">
      <c r="A112" s="699" t="s">
        <v>706</v>
      </c>
      <c r="B112" s="699" t="s">
        <v>87</v>
      </c>
      <c r="C112" s="699"/>
      <c r="D112" s="699" t="s">
        <v>707</v>
      </c>
      <c r="E112" s="699" t="s">
        <v>708</v>
      </c>
      <c r="F112" s="699" t="s">
        <v>66</v>
      </c>
      <c r="G112" s="699" t="s">
        <v>709</v>
      </c>
      <c r="H112" s="699" t="s">
        <v>710</v>
      </c>
      <c r="I112" s="156"/>
      <c r="J112" s="156"/>
      <c r="K112" s="156"/>
      <c r="L112" s="156"/>
      <c r="M112" s="156"/>
      <c r="N112" s="156"/>
      <c r="O112" s="156"/>
      <c r="P112" s="156"/>
      <c r="Q112" s="156"/>
      <c r="R112" s="156"/>
      <c r="S112" s="156"/>
      <c r="T112" s="156"/>
      <c r="U112" s="156"/>
      <c r="V112" s="156"/>
    </row>
    <row r="113" spans="1:22" s="273" customFormat="1" ht="17.25" customHeight="1">
      <c r="A113" s="679" t="s">
        <v>638</v>
      </c>
      <c r="B113" s="679" t="s">
        <v>87</v>
      </c>
      <c r="C113" s="679" t="s">
        <v>118</v>
      </c>
      <c r="D113" s="679" t="s">
        <v>639</v>
      </c>
      <c r="E113" s="679" t="s">
        <v>640</v>
      </c>
      <c r="F113" s="679" t="s">
        <v>66</v>
      </c>
      <c r="G113" s="679" t="s">
        <v>335</v>
      </c>
      <c r="H113" s="679" t="s">
        <v>336</v>
      </c>
      <c r="I113" s="156"/>
      <c r="J113" s="156"/>
      <c r="K113" s="156"/>
      <c r="L113" s="156"/>
      <c r="M113" s="156"/>
      <c r="N113" s="156"/>
      <c r="O113" s="156"/>
      <c r="P113" s="156"/>
      <c r="Q113" s="156"/>
      <c r="R113" s="156"/>
      <c r="S113" s="156"/>
      <c r="T113" s="156"/>
      <c r="U113" s="156"/>
      <c r="V113" s="156"/>
    </row>
    <row r="114" spans="1:22" s="273" customFormat="1" ht="17.25" customHeight="1">
      <c r="A114" s="679" t="s">
        <v>641</v>
      </c>
      <c r="B114" s="679" t="s">
        <v>87</v>
      </c>
      <c r="C114" s="679">
        <v>48.18</v>
      </c>
      <c r="D114" s="679" t="s">
        <v>118</v>
      </c>
      <c r="E114" s="679" t="s">
        <v>642</v>
      </c>
      <c r="F114" s="679" t="s">
        <v>65</v>
      </c>
      <c r="G114" s="679" t="s">
        <v>307</v>
      </c>
      <c r="H114" s="679" t="s">
        <v>643</v>
      </c>
      <c r="I114" s="156"/>
      <c r="J114" s="156"/>
      <c r="K114" s="156"/>
      <c r="L114" s="156"/>
      <c r="M114" s="156"/>
      <c r="N114" s="156"/>
      <c r="O114" s="156"/>
      <c r="P114" s="156"/>
      <c r="Q114" s="156"/>
      <c r="R114" s="156"/>
      <c r="S114" s="156"/>
      <c r="T114" s="156"/>
      <c r="U114" s="156"/>
      <c r="V114" s="156"/>
    </row>
    <row r="115" spans="1:22" s="273" customFormat="1" ht="17.25" customHeight="1">
      <c r="A115" s="679" t="s">
        <v>641</v>
      </c>
      <c r="B115" s="679" t="s">
        <v>87</v>
      </c>
      <c r="C115" s="690">
        <v>3408</v>
      </c>
      <c r="D115" s="679" t="s">
        <v>118</v>
      </c>
      <c r="E115" s="679" t="s">
        <v>644</v>
      </c>
      <c r="F115" s="679" t="s">
        <v>65</v>
      </c>
      <c r="G115" s="679" t="s">
        <v>645</v>
      </c>
      <c r="H115" s="679" t="s">
        <v>643</v>
      </c>
      <c r="I115" s="156"/>
      <c r="J115" s="156"/>
      <c r="K115" s="156"/>
      <c r="L115" s="156"/>
      <c r="M115" s="156"/>
      <c r="N115" s="156"/>
      <c r="O115" s="156"/>
      <c r="P115" s="156"/>
      <c r="Q115" s="156"/>
      <c r="R115" s="156"/>
      <c r="S115" s="156"/>
      <c r="T115" s="156"/>
      <c r="U115" s="156"/>
      <c r="V115" s="156"/>
    </row>
    <row r="116" spans="1:22" s="273" customFormat="1" ht="17.25" customHeight="1">
      <c r="A116" s="679" t="s">
        <v>646</v>
      </c>
      <c r="B116" s="679" t="s">
        <v>87</v>
      </c>
      <c r="C116" s="679">
        <v>48.18</v>
      </c>
      <c r="D116" s="679" t="s">
        <v>118</v>
      </c>
      <c r="E116" s="679" t="s">
        <v>647</v>
      </c>
      <c r="F116" s="679" t="s">
        <v>65</v>
      </c>
      <c r="G116" s="679" t="s">
        <v>307</v>
      </c>
      <c r="H116" s="679" t="s">
        <v>648</v>
      </c>
      <c r="I116" s="156"/>
      <c r="J116" s="156"/>
      <c r="K116" s="156"/>
      <c r="L116" s="156"/>
      <c r="M116" s="156"/>
      <c r="N116" s="156"/>
      <c r="O116" s="156"/>
      <c r="P116" s="156"/>
      <c r="Q116" s="156"/>
      <c r="R116" s="156"/>
      <c r="S116" s="156"/>
      <c r="T116" s="156"/>
      <c r="U116" s="156"/>
      <c r="V116" s="156"/>
    </row>
    <row r="117" spans="1:22" s="273" customFormat="1" ht="17.25" customHeight="1">
      <c r="A117" s="679" t="s">
        <v>646</v>
      </c>
      <c r="B117" s="679" t="s">
        <v>87</v>
      </c>
      <c r="C117" s="690">
        <v>5091</v>
      </c>
      <c r="D117" s="679" t="s">
        <v>118</v>
      </c>
      <c r="E117" s="679" t="s">
        <v>649</v>
      </c>
      <c r="F117" s="679" t="s">
        <v>65</v>
      </c>
      <c r="G117" s="679" t="s">
        <v>650</v>
      </c>
      <c r="H117" s="679" t="s">
        <v>648</v>
      </c>
      <c r="I117" s="156"/>
      <c r="J117" s="156"/>
      <c r="K117" s="156"/>
      <c r="L117" s="156"/>
      <c r="M117" s="156"/>
      <c r="N117" s="156"/>
      <c r="O117" s="156"/>
      <c r="P117" s="156"/>
      <c r="Q117" s="156"/>
      <c r="R117" s="156"/>
      <c r="S117" s="156"/>
      <c r="T117" s="156"/>
      <c r="U117" s="156"/>
      <c r="V117" s="156"/>
    </row>
    <row r="118" spans="1:22" s="273" customFormat="1" ht="17.25" customHeight="1">
      <c r="A118" s="679" t="s">
        <v>651</v>
      </c>
      <c r="B118" s="679" t="s">
        <v>87</v>
      </c>
      <c r="C118" s="679">
        <v>0.4</v>
      </c>
      <c r="D118" s="679" t="s">
        <v>118</v>
      </c>
      <c r="E118" s="679" t="s">
        <v>652</v>
      </c>
      <c r="F118" s="679" t="s">
        <v>65</v>
      </c>
      <c r="G118" s="679" t="s">
        <v>636</v>
      </c>
      <c r="H118" s="679" t="s">
        <v>637</v>
      </c>
      <c r="I118" s="156"/>
      <c r="J118" s="156"/>
      <c r="K118" s="156"/>
      <c r="L118" s="156"/>
      <c r="M118" s="156"/>
      <c r="N118" s="156"/>
      <c r="O118" s="156"/>
      <c r="P118" s="156"/>
      <c r="Q118" s="156"/>
      <c r="R118" s="156"/>
      <c r="S118" s="156"/>
      <c r="T118" s="156"/>
      <c r="U118" s="156"/>
      <c r="V118" s="156"/>
    </row>
    <row r="119" spans="1:22" s="273" customFormat="1" ht="17.25" customHeight="1">
      <c r="A119" s="679" t="s">
        <v>395</v>
      </c>
      <c r="B119" s="679" t="s">
        <v>87</v>
      </c>
      <c r="C119" s="679" t="s">
        <v>118</v>
      </c>
      <c r="D119" s="679" t="s">
        <v>396</v>
      </c>
      <c r="E119" s="679" t="s">
        <v>397</v>
      </c>
      <c r="F119" s="679" t="s">
        <v>66</v>
      </c>
      <c r="G119" s="679" t="s">
        <v>398</v>
      </c>
      <c r="H119" s="679" t="s">
        <v>399</v>
      </c>
      <c r="I119" s="156"/>
      <c r="J119" s="156"/>
      <c r="K119" s="156"/>
      <c r="L119" s="156"/>
      <c r="M119" s="156"/>
      <c r="N119" s="156"/>
      <c r="O119" s="156"/>
      <c r="P119" s="156"/>
      <c r="Q119" s="156"/>
      <c r="R119" s="156"/>
      <c r="S119" s="156"/>
      <c r="T119" s="156"/>
      <c r="U119" s="156"/>
      <c r="V119" s="156"/>
    </row>
    <row r="120" spans="1:22" s="273" customFormat="1" ht="17.25" customHeight="1">
      <c r="A120" s="679" t="s">
        <v>400</v>
      </c>
      <c r="B120" s="679" t="s">
        <v>87</v>
      </c>
      <c r="C120" s="679" t="s">
        <v>401</v>
      </c>
      <c r="D120" s="679" t="s">
        <v>118</v>
      </c>
      <c r="E120" s="679" t="s">
        <v>402</v>
      </c>
      <c r="F120" s="679" t="s">
        <v>65</v>
      </c>
      <c r="G120" s="679" t="s">
        <v>307</v>
      </c>
      <c r="H120" s="679" t="s">
        <v>403</v>
      </c>
      <c r="I120" s="156"/>
      <c r="J120" s="156"/>
      <c r="K120" s="156"/>
      <c r="L120" s="156"/>
      <c r="M120" s="156"/>
      <c r="N120" s="156"/>
      <c r="O120" s="156"/>
      <c r="P120" s="156"/>
      <c r="Q120" s="156"/>
      <c r="R120" s="156"/>
      <c r="S120" s="156"/>
      <c r="T120" s="156"/>
      <c r="U120" s="156"/>
      <c r="V120" s="156"/>
    </row>
    <row r="121" spans="1:22" s="273" customFormat="1" ht="17.25" customHeight="1">
      <c r="A121" s="679" t="s">
        <v>400</v>
      </c>
      <c r="B121" s="679" t="s">
        <v>87</v>
      </c>
      <c r="C121" s="679" t="s">
        <v>404</v>
      </c>
      <c r="D121" s="679" t="s">
        <v>118</v>
      </c>
      <c r="E121" s="679" t="s">
        <v>405</v>
      </c>
      <c r="F121" s="679" t="s">
        <v>65</v>
      </c>
      <c r="G121" s="679" t="s">
        <v>406</v>
      </c>
      <c r="H121" s="679" t="s">
        <v>403</v>
      </c>
      <c r="I121" s="156"/>
      <c r="J121" s="156"/>
      <c r="K121" s="156"/>
      <c r="L121" s="156"/>
      <c r="M121" s="156"/>
      <c r="N121" s="156"/>
      <c r="O121" s="156"/>
      <c r="P121" s="156"/>
      <c r="Q121" s="156"/>
      <c r="R121" s="156"/>
      <c r="S121" s="156"/>
      <c r="T121" s="156"/>
      <c r="U121" s="156"/>
      <c r="V121" s="156"/>
    </row>
    <row r="122" spans="1:22" s="273" customFormat="1" ht="17.25" customHeight="1">
      <c r="A122" s="679" t="s">
        <v>407</v>
      </c>
      <c r="B122" s="679" t="s">
        <v>87</v>
      </c>
      <c r="C122" s="679" t="s">
        <v>118</v>
      </c>
      <c r="D122" s="679" t="s">
        <v>408</v>
      </c>
      <c r="E122" s="679" t="s">
        <v>409</v>
      </c>
      <c r="F122" s="679" t="s">
        <v>66</v>
      </c>
      <c r="G122" s="679" t="s">
        <v>410</v>
      </c>
      <c r="H122" s="679" t="s">
        <v>411</v>
      </c>
      <c r="I122" s="156"/>
      <c r="J122" s="156"/>
      <c r="K122" s="156"/>
      <c r="L122" s="156"/>
      <c r="M122" s="156"/>
      <c r="N122" s="156"/>
      <c r="O122" s="156"/>
      <c r="P122" s="156"/>
      <c r="Q122" s="156"/>
      <c r="R122" s="156"/>
      <c r="S122" s="156"/>
      <c r="T122" s="156"/>
      <c r="U122" s="156"/>
      <c r="V122" s="156"/>
    </row>
    <row r="123" spans="1:22" s="273" customFormat="1" ht="17.25" customHeight="1">
      <c r="A123" s="679" t="s">
        <v>369</v>
      </c>
      <c r="B123" s="679" t="s">
        <v>87</v>
      </c>
      <c r="C123" s="679" t="s">
        <v>370</v>
      </c>
      <c r="D123" s="679" t="s">
        <v>118</v>
      </c>
      <c r="E123" s="679" t="s">
        <v>371</v>
      </c>
      <c r="F123" s="679" t="s">
        <v>65</v>
      </c>
      <c r="G123" s="679" t="s">
        <v>202</v>
      </c>
      <c r="H123" s="679" t="s">
        <v>372</v>
      </c>
      <c r="I123" s="156"/>
      <c r="J123" s="156"/>
      <c r="K123" s="156"/>
      <c r="L123" s="156"/>
      <c r="M123" s="156"/>
      <c r="N123" s="156"/>
      <c r="O123" s="156"/>
      <c r="P123" s="156"/>
      <c r="Q123" s="156"/>
      <c r="R123" s="156"/>
      <c r="S123" s="156"/>
      <c r="T123" s="156"/>
      <c r="U123" s="156"/>
      <c r="V123" s="156"/>
    </row>
    <row r="124" spans="1:22" s="273" customFormat="1" ht="17.25" customHeight="1">
      <c r="A124" s="679" t="s">
        <v>369</v>
      </c>
      <c r="B124" s="679" t="s">
        <v>87</v>
      </c>
      <c r="C124" s="679" t="s">
        <v>373</v>
      </c>
      <c r="D124" s="679" t="s">
        <v>118</v>
      </c>
      <c r="E124" s="679" t="s">
        <v>374</v>
      </c>
      <c r="F124" s="679" t="s">
        <v>65</v>
      </c>
      <c r="G124" s="679" t="s">
        <v>375</v>
      </c>
      <c r="H124" s="679" t="s">
        <v>372</v>
      </c>
      <c r="I124" s="156"/>
      <c r="J124" s="156"/>
      <c r="K124" s="156"/>
      <c r="L124" s="156"/>
      <c r="M124" s="156"/>
      <c r="N124" s="156"/>
      <c r="O124" s="156"/>
      <c r="P124" s="156"/>
      <c r="Q124" s="156"/>
      <c r="R124" s="156"/>
      <c r="S124" s="156"/>
      <c r="T124" s="156"/>
      <c r="U124" s="156"/>
      <c r="V124" s="156"/>
    </row>
    <row r="125" spans="1:22" s="273" customFormat="1" ht="17.25" customHeight="1">
      <c r="A125" s="679" t="s">
        <v>324</v>
      </c>
      <c r="B125" s="679" t="s">
        <v>87</v>
      </c>
      <c r="C125" s="679" t="s">
        <v>118</v>
      </c>
      <c r="D125" s="679" t="s">
        <v>325</v>
      </c>
      <c r="E125" s="679" t="s">
        <v>326</v>
      </c>
      <c r="F125" s="679" t="s">
        <v>66</v>
      </c>
      <c r="G125" s="679" t="s">
        <v>327</v>
      </c>
      <c r="H125" s="679" t="s">
        <v>327</v>
      </c>
      <c r="I125" s="156"/>
      <c r="J125" s="156"/>
      <c r="K125" s="156"/>
      <c r="L125" s="156"/>
      <c r="M125" s="156"/>
      <c r="N125" s="156"/>
      <c r="O125" s="156"/>
      <c r="P125" s="156"/>
      <c r="Q125" s="156"/>
      <c r="R125" s="156"/>
      <c r="S125" s="156"/>
      <c r="T125" s="156"/>
      <c r="U125" s="156"/>
      <c r="V125" s="156"/>
    </row>
    <row r="126" spans="1:22" s="273" customFormat="1" ht="17.25" customHeight="1">
      <c r="A126" s="679" t="s">
        <v>328</v>
      </c>
      <c r="B126" s="679" t="s">
        <v>87</v>
      </c>
      <c r="C126" s="679" t="s">
        <v>118</v>
      </c>
      <c r="D126" s="679" t="s">
        <v>329</v>
      </c>
      <c r="E126" s="679" t="s">
        <v>330</v>
      </c>
      <c r="F126" s="679" t="s">
        <v>66</v>
      </c>
      <c r="G126" s="679" t="s">
        <v>331</v>
      </c>
      <c r="H126" s="679" t="s">
        <v>331</v>
      </c>
      <c r="I126" s="156"/>
      <c r="J126" s="156"/>
      <c r="K126" s="156"/>
      <c r="L126" s="156"/>
      <c r="M126" s="156"/>
      <c r="N126" s="156"/>
      <c r="O126" s="156"/>
      <c r="P126" s="156"/>
      <c r="Q126" s="156"/>
      <c r="R126" s="156"/>
      <c r="S126" s="156"/>
      <c r="T126" s="156"/>
      <c r="U126" s="156"/>
      <c r="V126" s="156"/>
    </row>
    <row r="127" spans="1:22" s="273" customFormat="1" ht="17.25" customHeight="1">
      <c r="A127" s="679" t="s">
        <v>332</v>
      </c>
      <c r="B127" s="679" t="s">
        <v>87</v>
      </c>
      <c r="C127" s="679" t="s">
        <v>118</v>
      </c>
      <c r="D127" s="679" t="s">
        <v>333</v>
      </c>
      <c r="E127" s="679" t="s">
        <v>334</v>
      </c>
      <c r="F127" s="679" t="s">
        <v>66</v>
      </c>
      <c r="G127" s="679" t="s">
        <v>335</v>
      </c>
      <c r="H127" s="679" t="s">
        <v>336</v>
      </c>
      <c r="I127" s="156"/>
      <c r="J127" s="156"/>
      <c r="K127" s="156"/>
      <c r="L127" s="156"/>
      <c r="M127" s="156"/>
      <c r="N127" s="156"/>
      <c r="O127" s="156"/>
      <c r="P127" s="156"/>
      <c r="Q127" s="156"/>
      <c r="R127" s="156"/>
      <c r="S127" s="156"/>
      <c r="T127" s="156"/>
      <c r="U127" s="156"/>
      <c r="V127" s="156"/>
    </row>
    <row r="128" spans="1:22" s="273" customFormat="1" ht="17.25" customHeight="1">
      <c r="A128" s="679" t="s">
        <v>337</v>
      </c>
      <c r="B128" s="679" t="s">
        <v>87</v>
      </c>
      <c r="C128" s="679" t="s">
        <v>118</v>
      </c>
      <c r="D128" s="679" t="s">
        <v>338</v>
      </c>
      <c r="E128" s="679" t="s">
        <v>339</v>
      </c>
      <c r="F128" s="679" t="s">
        <v>66</v>
      </c>
      <c r="G128" s="679" t="s">
        <v>335</v>
      </c>
      <c r="H128" s="679" t="s">
        <v>336</v>
      </c>
      <c r="I128" s="156"/>
      <c r="J128" s="156"/>
      <c r="K128" s="156"/>
      <c r="L128" s="156"/>
      <c r="M128" s="156"/>
      <c r="N128" s="156"/>
      <c r="O128" s="156"/>
      <c r="P128" s="156"/>
      <c r="Q128" s="156"/>
      <c r="R128" s="156"/>
      <c r="S128" s="156"/>
      <c r="T128" s="156"/>
      <c r="U128" s="156"/>
      <c r="V128" s="156"/>
    </row>
    <row r="129" spans="1:22" s="273" customFormat="1" ht="17.25" customHeight="1">
      <c r="A129" s="680" t="s">
        <v>304</v>
      </c>
      <c r="B129" s="680" t="s">
        <v>87</v>
      </c>
      <c r="C129" s="680" t="s">
        <v>305</v>
      </c>
      <c r="D129" s="680" t="s">
        <v>118</v>
      </c>
      <c r="E129" s="680" t="s">
        <v>306</v>
      </c>
      <c r="F129" s="680" t="s">
        <v>65</v>
      </c>
      <c r="G129" s="680" t="s">
        <v>307</v>
      </c>
      <c r="H129" s="680" t="s">
        <v>308</v>
      </c>
      <c r="I129" s="156"/>
      <c r="J129" s="156"/>
      <c r="K129" s="156"/>
      <c r="L129" s="156"/>
      <c r="M129" s="156"/>
      <c r="N129" s="156"/>
      <c r="O129" s="156"/>
      <c r="P129" s="156"/>
      <c r="Q129" s="156"/>
      <c r="R129" s="156"/>
      <c r="S129" s="156"/>
      <c r="T129" s="156"/>
      <c r="U129" s="156"/>
      <c r="V129" s="156"/>
    </row>
    <row r="130" spans="1:22" s="273" customFormat="1" ht="17.25" customHeight="1">
      <c r="A130" s="680" t="s">
        <v>304</v>
      </c>
      <c r="B130" s="680" t="s">
        <v>87</v>
      </c>
      <c r="C130" s="680" t="s">
        <v>309</v>
      </c>
      <c r="D130" s="680" t="s">
        <v>118</v>
      </c>
      <c r="E130" s="680" t="s">
        <v>310</v>
      </c>
      <c r="F130" s="680" t="s">
        <v>65</v>
      </c>
      <c r="G130" s="680" t="s">
        <v>311</v>
      </c>
      <c r="H130" s="680" t="s">
        <v>308</v>
      </c>
      <c r="I130" s="156"/>
      <c r="J130" s="156"/>
      <c r="K130" s="156"/>
      <c r="L130" s="156"/>
      <c r="M130" s="156"/>
      <c r="N130" s="156"/>
      <c r="O130" s="156"/>
      <c r="P130" s="156"/>
      <c r="Q130" s="156"/>
      <c r="R130" s="156"/>
      <c r="S130" s="156"/>
      <c r="T130" s="156"/>
      <c r="U130" s="156"/>
      <c r="V130" s="156"/>
    </row>
    <row r="131" spans="1:22" s="273" customFormat="1" ht="17.25" customHeight="1">
      <c r="A131" s="156"/>
      <c r="B131" s="156"/>
      <c r="C131" s="156"/>
      <c r="D131" s="156"/>
      <c r="E131" s="156"/>
      <c r="F131" s="156"/>
      <c r="G131" s="156"/>
      <c r="H131" s="156"/>
      <c r="I131" s="156"/>
    </row>
    <row r="132" spans="1:22" s="273" customFormat="1" ht="17.25" customHeight="1">
      <c r="A132" s="156"/>
      <c r="B132" s="156"/>
      <c r="C132" s="156"/>
      <c r="D132" s="156"/>
      <c r="E132" s="156"/>
      <c r="F132" s="156"/>
      <c r="G132" s="156"/>
      <c r="H132" s="156"/>
      <c r="I132" s="156"/>
    </row>
    <row r="133" spans="1:22" s="273" customFormat="1" ht="17.25" customHeight="1">
      <c r="A133" s="156"/>
      <c r="B133" s="156"/>
      <c r="C133" s="156"/>
      <c r="D133" s="156"/>
      <c r="E133" s="156"/>
      <c r="F133" s="156"/>
      <c r="G133" s="156"/>
      <c r="H133" s="156"/>
      <c r="I133" s="156"/>
    </row>
    <row r="134" spans="1:22" s="273" customFormat="1" ht="17.25" customHeight="1">
      <c r="A134" s="156"/>
      <c r="B134" s="156"/>
      <c r="C134" s="156"/>
      <c r="D134" s="156"/>
      <c r="E134" s="156"/>
      <c r="F134" s="156"/>
      <c r="G134" s="156"/>
      <c r="H134" s="156"/>
      <c r="I134" s="156"/>
    </row>
    <row r="135" spans="1:22" s="273" customFormat="1" ht="17.25" customHeight="1">
      <c r="A135" s="156"/>
      <c r="B135" s="156"/>
      <c r="C135" s="156"/>
      <c r="D135" s="156"/>
      <c r="E135" s="156"/>
      <c r="F135" s="156"/>
      <c r="G135" s="156"/>
      <c r="H135" s="156"/>
      <c r="I135" s="156"/>
    </row>
    <row r="136" spans="1:22" s="273" customFormat="1" ht="17.25" customHeight="1">
      <c r="A136" s="156"/>
      <c r="B136" s="156"/>
      <c r="C136" s="156"/>
      <c r="D136" s="156"/>
      <c r="E136" s="156"/>
      <c r="F136" s="156"/>
      <c r="G136" s="156"/>
      <c r="H136" s="156"/>
      <c r="I136" s="156"/>
    </row>
    <row r="137" spans="1:22" s="273" customFormat="1" ht="17.25" customHeight="1">
      <c r="A137" s="156"/>
      <c r="B137" s="156"/>
      <c r="C137" s="156"/>
      <c r="D137" s="156"/>
      <c r="E137" s="156"/>
      <c r="F137" s="156"/>
      <c r="G137" s="156"/>
      <c r="H137" s="156"/>
      <c r="I137" s="156"/>
    </row>
    <row r="138" spans="1:22" s="273" customFormat="1" ht="17.25" customHeight="1">
      <c r="A138" s="156"/>
      <c r="B138" s="156"/>
      <c r="C138" s="156"/>
      <c r="D138" s="156"/>
      <c r="E138" s="156"/>
      <c r="F138" s="156"/>
      <c r="G138" s="156"/>
      <c r="H138" s="156"/>
      <c r="I138" s="156"/>
    </row>
    <row r="139" spans="1:22" s="273" customFormat="1" ht="17.25" customHeight="1">
      <c r="A139" s="156"/>
      <c r="B139" s="156"/>
      <c r="C139" s="156"/>
      <c r="D139" s="156"/>
      <c r="E139" s="156"/>
      <c r="F139" s="156"/>
      <c r="G139" s="156"/>
      <c r="H139" s="156"/>
      <c r="I139" s="156"/>
    </row>
    <row r="140" spans="1:22" s="273" customFormat="1" ht="17.25" customHeight="1">
      <c r="A140" s="156"/>
      <c r="B140" s="156"/>
      <c r="C140" s="156"/>
      <c r="D140" s="156"/>
      <c r="E140" s="156"/>
      <c r="F140" s="156"/>
      <c r="G140" s="156"/>
      <c r="H140" s="156"/>
      <c r="I140" s="156"/>
    </row>
    <row r="141" spans="1:22" s="273" customFormat="1" ht="17.25" customHeight="1">
      <c r="A141" s="156"/>
      <c r="B141" s="156"/>
      <c r="C141" s="156"/>
      <c r="D141" s="156"/>
      <c r="E141" s="156"/>
      <c r="F141" s="156"/>
      <c r="G141" s="156"/>
      <c r="H141" s="156"/>
      <c r="I141" s="156"/>
    </row>
    <row r="142" spans="1:22" s="273" customFormat="1" ht="17.25" customHeight="1">
      <c r="A142" s="156"/>
      <c r="B142" s="156"/>
      <c r="C142" s="156"/>
      <c r="D142" s="156"/>
      <c r="E142" s="156"/>
      <c r="F142" s="156"/>
      <c r="G142" s="156"/>
      <c r="H142" s="156"/>
      <c r="I142" s="156"/>
    </row>
    <row r="143" spans="1:22" s="273" customFormat="1" ht="17.25" customHeight="1">
      <c r="A143" s="156"/>
      <c r="B143" s="156"/>
      <c r="C143" s="156"/>
      <c r="D143" s="156"/>
      <c r="E143" s="156"/>
      <c r="F143" s="156"/>
      <c r="G143" s="156"/>
      <c r="H143" s="156"/>
      <c r="I143" s="156"/>
    </row>
    <row r="144" spans="1:22" s="273" customFormat="1" ht="17.25" customHeight="1">
      <c r="A144" s="156"/>
      <c r="B144" s="156"/>
      <c r="C144" s="156"/>
      <c r="D144" s="156"/>
      <c r="E144" s="156"/>
      <c r="F144" s="156"/>
      <c r="G144" s="156"/>
      <c r="H144" s="156"/>
      <c r="I144" s="156"/>
    </row>
    <row r="145" spans="1:9" s="273" customFormat="1" ht="17.25" customHeight="1">
      <c r="A145" s="156"/>
      <c r="B145" s="156"/>
      <c r="C145" s="156"/>
      <c r="D145" s="156"/>
      <c r="E145" s="156"/>
      <c r="F145" s="156"/>
      <c r="G145" s="156"/>
      <c r="H145" s="156"/>
      <c r="I145" s="156"/>
    </row>
    <row r="146" spans="1:9" s="273" customFormat="1" ht="17.25" customHeight="1">
      <c r="A146" s="156"/>
      <c r="B146" s="156"/>
      <c r="C146" s="156"/>
      <c r="D146" s="156"/>
      <c r="E146" s="156"/>
      <c r="F146" s="156"/>
      <c r="G146" s="156"/>
      <c r="H146" s="156"/>
      <c r="I146" s="156"/>
    </row>
    <row r="147" spans="1:9" s="273" customFormat="1" ht="17.25" customHeight="1">
      <c r="A147" s="156"/>
      <c r="B147" s="156"/>
      <c r="C147" s="156"/>
      <c r="D147" s="156"/>
      <c r="E147" s="156"/>
      <c r="F147" s="156"/>
      <c r="G147" s="156"/>
      <c r="H147" s="156"/>
      <c r="I147" s="156"/>
    </row>
    <row r="148" spans="1:9" s="273" customFormat="1" ht="17.25" customHeight="1">
      <c r="A148" s="156"/>
      <c r="B148" s="156"/>
      <c r="C148" s="156"/>
      <c r="D148" s="156"/>
      <c r="E148" s="156"/>
      <c r="F148" s="156"/>
      <c r="G148" s="156"/>
      <c r="H148" s="156"/>
      <c r="I148" s="156"/>
    </row>
    <row r="149" spans="1:9" s="273" customFormat="1" ht="17.25" customHeight="1">
      <c r="A149" s="156"/>
      <c r="B149" s="156"/>
      <c r="C149" s="156"/>
      <c r="D149" s="156"/>
      <c r="E149" s="156"/>
      <c r="F149" s="156"/>
      <c r="G149" s="156"/>
      <c r="H149" s="156"/>
      <c r="I149" s="156"/>
    </row>
    <row r="150" spans="1:9" s="273" customFormat="1" ht="17.25" customHeight="1">
      <c r="A150" s="156"/>
      <c r="B150" s="156"/>
      <c r="C150" s="156"/>
      <c r="D150" s="156"/>
      <c r="E150" s="156"/>
      <c r="F150" s="156"/>
      <c r="G150" s="156"/>
      <c r="H150" s="156"/>
      <c r="I150" s="156"/>
    </row>
    <row r="151" spans="1:9" s="273" customFormat="1" ht="17.25" customHeight="1">
      <c r="A151" s="156"/>
      <c r="B151" s="156"/>
      <c r="C151" s="156"/>
      <c r="D151" s="156"/>
      <c r="E151" s="156"/>
      <c r="F151" s="156"/>
      <c r="G151" s="156"/>
      <c r="H151" s="156"/>
      <c r="I151" s="156"/>
    </row>
    <row r="152" spans="1:9" s="273" customFormat="1" ht="17.25" customHeight="1">
      <c r="A152" s="156"/>
      <c r="B152" s="156"/>
      <c r="C152" s="156"/>
      <c r="D152" s="156"/>
      <c r="E152" s="156"/>
      <c r="F152" s="156"/>
      <c r="G152" s="156"/>
      <c r="H152" s="156"/>
      <c r="I152" s="156"/>
    </row>
    <row r="153" spans="1:9" s="273" customFormat="1" ht="17.25" customHeight="1">
      <c r="A153" s="156"/>
      <c r="B153" s="156"/>
      <c r="C153" s="156"/>
      <c r="D153" s="156"/>
      <c r="E153" s="156"/>
      <c r="F153" s="156"/>
      <c r="G153" s="156"/>
      <c r="H153" s="156"/>
      <c r="I153" s="156"/>
    </row>
    <row r="154" spans="1:9" s="273" customFormat="1" ht="17.25" customHeight="1">
      <c r="A154" s="156"/>
      <c r="B154" s="156"/>
      <c r="C154" s="156"/>
      <c r="D154" s="156"/>
      <c r="E154" s="156"/>
      <c r="F154" s="156"/>
      <c r="G154" s="156"/>
      <c r="H154" s="156"/>
      <c r="I154" s="156"/>
    </row>
    <row r="155" spans="1:9" s="273" customFormat="1" ht="17.25" customHeight="1">
      <c r="A155" s="156"/>
      <c r="B155" s="156"/>
      <c r="C155" s="156"/>
      <c r="D155" s="156"/>
      <c r="E155" s="156"/>
      <c r="F155" s="156"/>
      <c r="G155" s="156"/>
      <c r="H155" s="156"/>
      <c r="I155" s="156"/>
    </row>
    <row r="156" spans="1:9" s="273" customFormat="1" ht="17.25" customHeight="1">
      <c r="A156" s="156"/>
      <c r="B156" s="156"/>
      <c r="C156" s="156"/>
      <c r="D156" s="156"/>
      <c r="E156" s="156"/>
      <c r="F156" s="156"/>
      <c r="G156" s="156"/>
      <c r="H156" s="156"/>
      <c r="I156" s="156"/>
    </row>
    <row r="157" spans="1:9" s="273" customFormat="1" ht="17.25" customHeight="1">
      <c r="A157" s="156"/>
      <c r="B157" s="156"/>
      <c r="C157" s="156"/>
      <c r="D157" s="156"/>
      <c r="E157" s="156"/>
      <c r="F157" s="156"/>
      <c r="G157" s="156"/>
      <c r="H157" s="156"/>
      <c r="I157" s="156"/>
    </row>
    <row r="158" spans="1:9" s="273" customFormat="1" ht="17.25" customHeight="1">
      <c r="A158" s="156"/>
      <c r="B158" s="156"/>
      <c r="C158" s="156"/>
      <c r="D158" s="156"/>
      <c r="E158" s="156"/>
      <c r="F158" s="156"/>
      <c r="G158" s="156"/>
      <c r="H158" s="156"/>
      <c r="I158" s="156"/>
    </row>
    <row r="159" spans="1:9" s="273" customFormat="1" ht="17.25" customHeight="1">
      <c r="A159" s="156"/>
      <c r="B159" s="156"/>
      <c r="C159" s="156"/>
      <c r="D159" s="156"/>
      <c r="E159" s="156"/>
      <c r="F159" s="156"/>
      <c r="G159" s="156"/>
      <c r="H159" s="156"/>
      <c r="I159" s="156"/>
    </row>
    <row r="160" spans="1:9" s="273" customFormat="1" ht="17.25" customHeight="1">
      <c r="A160" s="156"/>
      <c r="B160" s="156"/>
      <c r="C160" s="156"/>
      <c r="D160" s="156"/>
      <c r="E160" s="156"/>
      <c r="F160" s="156"/>
      <c r="G160" s="156"/>
      <c r="H160" s="156"/>
      <c r="I160" s="156"/>
    </row>
    <row r="161" spans="1:9" s="273" customFormat="1" ht="17.25" customHeight="1">
      <c r="A161" s="156"/>
      <c r="B161" s="156"/>
      <c r="C161" s="156"/>
      <c r="D161" s="156"/>
      <c r="E161" s="156"/>
      <c r="F161" s="156"/>
      <c r="G161" s="156"/>
      <c r="H161" s="156"/>
      <c r="I161" s="156"/>
    </row>
    <row r="162" spans="1:9" s="273" customFormat="1" ht="17.25" customHeight="1">
      <c r="A162" s="156"/>
      <c r="B162" s="156"/>
      <c r="C162" s="156"/>
      <c r="D162" s="156"/>
      <c r="E162" s="156"/>
      <c r="F162" s="156"/>
      <c r="G162" s="156"/>
      <c r="H162" s="156"/>
      <c r="I162" s="156"/>
    </row>
    <row r="163" spans="1:9" s="273" customFormat="1" ht="17.25" customHeight="1">
      <c r="A163" s="156"/>
      <c r="B163" s="156"/>
      <c r="C163" s="156"/>
      <c r="D163" s="156"/>
      <c r="E163" s="156"/>
      <c r="F163" s="156"/>
      <c r="G163" s="156"/>
      <c r="H163" s="156"/>
      <c r="I163" s="156"/>
    </row>
    <row r="164" spans="1:9" s="273" customFormat="1" ht="17.25" customHeight="1">
      <c r="A164" s="156"/>
      <c r="B164" s="156"/>
      <c r="C164" s="156"/>
      <c r="D164" s="156"/>
      <c r="E164" s="156"/>
      <c r="F164" s="156"/>
      <c r="G164" s="156"/>
      <c r="H164" s="156"/>
      <c r="I164" s="156"/>
    </row>
    <row r="165" spans="1:9" s="273" customFormat="1" ht="17.25" customHeight="1">
      <c r="A165" s="156"/>
      <c r="B165" s="156"/>
      <c r="C165" s="156"/>
      <c r="D165" s="156"/>
      <c r="E165" s="156"/>
      <c r="F165" s="156"/>
      <c r="G165" s="156"/>
      <c r="H165" s="156"/>
      <c r="I165" s="156"/>
    </row>
    <row r="166" spans="1:9" s="273" customFormat="1" ht="17.25" customHeight="1">
      <c r="A166" s="156"/>
      <c r="B166" s="156"/>
      <c r="C166" s="156"/>
      <c r="D166" s="156"/>
      <c r="E166" s="156"/>
      <c r="F166" s="156"/>
      <c r="G166" s="156"/>
      <c r="H166" s="156"/>
      <c r="I166" s="156"/>
    </row>
    <row r="167" spans="1:9" s="273" customFormat="1" ht="17.25" customHeight="1">
      <c r="A167" s="156"/>
      <c r="B167" s="156"/>
      <c r="C167" s="156"/>
      <c r="D167" s="156"/>
      <c r="E167" s="156"/>
      <c r="F167" s="156"/>
      <c r="G167" s="156"/>
      <c r="H167" s="156"/>
      <c r="I167" s="156"/>
    </row>
    <row r="168" spans="1:9" s="273" customFormat="1" ht="17.25" customHeight="1">
      <c r="A168" s="156"/>
      <c r="B168" s="156"/>
      <c r="C168" s="156"/>
      <c r="D168" s="156"/>
      <c r="E168" s="156"/>
      <c r="F168" s="156"/>
      <c r="G168" s="156"/>
      <c r="H168" s="156"/>
      <c r="I168" s="156"/>
    </row>
    <row r="169" spans="1:9" s="273" customFormat="1" ht="17.25" customHeight="1">
      <c r="A169" s="156"/>
      <c r="B169" s="156"/>
      <c r="C169" s="156"/>
      <c r="D169" s="156"/>
      <c r="E169" s="156"/>
      <c r="F169" s="156"/>
      <c r="G169" s="156"/>
      <c r="H169" s="156"/>
      <c r="I169" s="156"/>
    </row>
    <row r="170" spans="1:9" s="273" customFormat="1" ht="17.25" customHeight="1">
      <c r="A170" s="156"/>
      <c r="B170" s="156"/>
      <c r="C170" s="156"/>
      <c r="D170" s="156"/>
      <c r="E170" s="156"/>
      <c r="F170" s="156"/>
      <c r="G170" s="156"/>
      <c r="H170" s="156"/>
      <c r="I170" s="156"/>
    </row>
    <row r="171" spans="1:9" s="273" customFormat="1" ht="17.25" customHeight="1">
      <c r="A171" s="156"/>
      <c r="B171" s="156"/>
      <c r="C171" s="156"/>
      <c r="D171" s="156"/>
      <c r="E171" s="156"/>
      <c r="F171" s="156"/>
      <c r="G171" s="156"/>
      <c r="H171" s="156"/>
      <c r="I171" s="156"/>
    </row>
    <row r="172" spans="1:9" s="273" customFormat="1" ht="17.25" customHeight="1">
      <c r="A172" s="156"/>
      <c r="B172" s="156"/>
      <c r="C172" s="156"/>
      <c r="D172" s="156"/>
      <c r="E172" s="156"/>
      <c r="F172" s="156"/>
      <c r="G172" s="156"/>
      <c r="H172" s="156"/>
      <c r="I172" s="156"/>
    </row>
    <row r="173" spans="1:9" s="273" customFormat="1" ht="17.25" customHeight="1">
      <c r="A173" s="156"/>
      <c r="B173" s="156"/>
      <c r="C173" s="156"/>
      <c r="D173" s="156"/>
      <c r="E173" s="156"/>
      <c r="F173" s="156"/>
      <c r="G173" s="156"/>
      <c r="H173" s="156"/>
      <c r="I173" s="156"/>
    </row>
    <row r="174" spans="1:9" s="273" customFormat="1" ht="17.25" customHeight="1">
      <c r="A174" s="156"/>
      <c r="B174" s="156"/>
      <c r="C174" s="156"/>
      <c r="D174" s="156"/>
      <c r="E174" s="156"/>
      <c r="F174" s="156"/>
      <c r="G174" s="156"/>
      <c r="H174" s="156"/>
      <c r="I174" s="156"/>
    </row>
    <row r="175" spans="1:9" s="273" customFormat="1" ht="17.25" customHeight="1">
      <c r="A175" s="156"/>
      <c r="B175" s="156"/>
      <c r="C175" s="156"/>
      <c r="D175" s="156"/>
      <c r="E175" s="156"/>
      <c r="F175" s="156"/>
      <c r="G175" s="156"/>
      <c r="H175" s="156"/>
      <c r="I175" s="156"/>
    </row>
    <row r="176" spans="1:9" s="273" customFormat="1" ht="17.25" customHeight="1">
      <c r="A176" s="156"/>
      <c r="B176" s="156"/>
      <c r="C176" s="156"/>
      <c r="D176" s="156"/>
      <c r="E176" s="156"/>
      <c r="F176" s="156"/>
      <c r="G176" s="156"/>
      <c r="H176" s="156"/>
      <c r="I176" s="156"/>
    </row>
    <row r="177" spans="1:9" s="273" customFormat="1" ht="17.25" customHeight="1">
      <c r="A177" s="156"/>
      <c r="B177" s="156"/>
      <c r="C177" s="156"/>
      <c r="D177" s="156"/>
      <c r="E177" s="156"/>
      <c r="F177" s="156"/>
      <c r="G177" s="156"/>
      <c r="H177" s="156"/>
      <c r="I177" s="156"/>
    </row>
    <row r="178" spans="1:9" s="273" customFormat="1" ht="17.25" customHeight="1">
      <c r="A178" s="156"/>
      <c r="B178" s="156"/>
      <c r="C178" s="156"/>
      <c r="D178" s="156"/>
      <c r="E178" s="156"/>
      <c r="F178" s="156"/>
      <c r="G178" s="156"/>
      <c r="H178" s="156"/>
      <c r="I178" s="156"/>
    </row>
    <row r="179" spans="1:9" s="273" customFormat="1" ht="17.25" customHeight="1">
      <c r="A179" s="156"/>
      <c r="B179" s="156"/>
      <c r="C179" s="156"/>
      <c r="D179" s="156"/>
      <c r="E179" s="156"/>
      <c r="F179" s="156"/>
      <c r="G179" s="156"/>
      <c r="H179" s="156"/>
      <c r="I179" s="156"/>
    </row>
    <row r="180" spans="1:9" s="273" customFormat="1" ht="17.25" customHeight="1">
      <c r="A180" s="156"/>
      <c r="B180" s="156"/>
      <c r="C180" s="156"/>
      <c r="D180" s="156"/>
      <c r="E180" s="156"/>
      <c r="F180" s="156"/>
      <c r="G180" s="156"/>
      <c r="H180" s="156"/>
      <c r="I180" s="156"/>
    </row>
    <row r="181" spans="1:9" s="273" customFormat="1" ht="17.25" customHeight="1">
      <c r="A181" s="156"/>
      <c r="B181" s="156"/>
      <c r="C181" s="156"/>
      <c r="D181" s="156"/>
      <c r="E181" s="156"/>
      <c r="F181" s="156"/>
      <c r="G181" s="156"/>
      <c r="H181" s="156"/>
      <c r="I181" s="156"/>
    </row>
    <row r="182" spans="1:9" s="273" customFormat="1" ht="17.25" customHeight="1">
      <c r="A182" s="156"/>
      <c r="B182" s="156"/>
      <c r="C182" s="156"/>
      <c r="D182" s="156"/>
      <c r="E182" s="156"/>
      <c r="F182" s="156"/>
      <c r="G182" s="156"/>
      <c r="H182" s="156"/>
      <c r="I182" s="156"/>
    </row>
    <row r="183" spans="1:9" s="273" customFormat="1" ht="17.25" customHeight="1">
      <c r="A183" s="156"/>
      <c r="B183" s="156"/>
      <c r="C183" s="156"/>
      <c r="D183" s="156"/>
      <c r="E183" s="156"/>
      <c r="F183" s="156"/>
      <c r="G183" s="156"/>
      <c r="H183" s="156"/>
      <c r="I183" s="156"/>
    </row>
    <row r="184" spans="1:9" s="273" customFormat="1" ht="17.25" customHeight="1">
      <c r="A184" s="156"/>
      <c r="B184" s="156"/>
      <c r="C184" s="156"/>
      <c r="D184" s="156"/>
      <c r="E184" s="156"/>
      <c r="F184" s="156"/>
      <c r="G184" s="156"/>
      <c r="H184" s="156"/>
      <c r="I184" s="156"/>
    </row>
    <row r="185" spans="1:9" s="273" customFormat="1" ht="17.25" customHeight="1">
      <c r="A185" s="156"/>
      <c r="B185" s="156"/>
      <c r="C185" s="156"/>
      <c r="D185" s="156"/>
      <c r="E185" s="156"/>
      <c r="F185" s="156"/>
      <c r="G185" s="156"/>
      <c r="H185" s="156"/>
      <c r="I185" s="156"/>
    </row>
    <row r="186" spans="1:9" s="273" customFormat="1" ht="17.25" customHeight="1">
      <c r="A186" s="156"/>
      <c r="B186" s="156"/>
      <c r="C186" s="156"/>
      <c r="D186" s="156"/>
      <c r="E186" s="156"/>
      <c r="F186" s="156"/>
      <c r="G186" s="156"/>
      <c r="H186" s="156"/>
      <c r="I186" s="156"/>
    </row>
    <row r="187" spans="1:9" s="273" customFormat="1" ht="17.25" customHeight="1">
      <c r="A187" s="156"/>
      <c r="B187" s="156"/>
      <c r="C187" s="156"/>
      <c r="D187" s="156"/>
      <c r="E187" s="156"/>
      <c r="F187" s="156"/>
      <c r="G187" s="156"/>
      <c r="H187" s="156"/>
      <c r="I187" s="156"/>
    </row>
    <row r="188" spans="1:9" s="273" customFormat="1" ht="17.25" customHeight="1">
      <c r="A188" s="156"/>
      <c r="B188" s="156"/>
      <c r="C188" s="156"/>
      <c r="D188" s="156"/>
      <c r="E188" s="156"/>
      <c r="F188" s="156"/>
      <c r="G188" s="156"/>
      <c r="H188" s="156"/>
      <c r="I188" s="156"/>
    </row>
    <row r="189" spans="1:9" s="273" customFormat="1" ht="17.25" customHeight="1">
      <c r="A189" s="156"/>
      <c r="B189" s="156"/>
      <c r="C189" s="156"/>
      <c r="D189" s="156"/>
      <c r="E189" s="156"/>
      <c r="F189" s="156"/>
      <c r="G189" s="156"/>
      <c r="H189" s="156"/>
      <c r="I189" s="156"/>
    </row>
    <row r="190" spans="1:9" s="273" customFormat="1" ht="17.25" customHeight="1">
      <c r="A190" s="156"/>
      <c r="B190" s="156"/>
      <c r="C190" s="156"/>
      <c r="D190" s="156"/>
      <c r="E190" s="156"/>
      <c r="F190" s="156"/>
      <c r="G190" s="156"/>
      <c r="H190" s="156"/>
      <c r="I190" s="156"/>
    </row>
    <row r="191" spans="1:9" s="273" customFormat="1" ht="17.25" customHeight="1">
      <c r="A191" s="156"/>
      <c r="B191" s="156"/>
      <c r="C191" s="156"/>
      <c r="D191" s="156"/>
      <c r="E191" s="156"/>
      <c r="F191" s="156"/>
      <c r="G191" s="156"/>
      <c r="H191" s="156"/>
      <c r="I191" s="156"/>
    </row>
    <row r="192" spans="1:9" s="273" customFormat="1">
      <c r="A192" s="156"/>
      <c r="B192" s="156"/>
      <c r="C192" s="156"/>
      <c r="D192" s="156"/>
      <c r="E192" s="156"/>
      <c r="F192" s="156"/>
      <c r="G192" s="156"/>
      <c r="H192" s="156"/>
      <c r="I192" s="156"/>
    </row>
    <row r="193" spans="1:9" s="273" customFormat="1">
      <c r="A193" s="156"/>
      <c r="B193" s="156"/>
      <c r="C193" s="156"/>
      <c r="D193" s="156"/>
      <c r="E193" s="156"/>
      <c r="F193" s="156"/>
      <c r="G193" s="156"/>
      <c r="H193" s="156"/>
      <c r="I193" s="156"/>
    </row>
    <row r="194" spans="1:9" s="273" customFormat="1">
      <c r="A194" s="156"/>
      <c r="B194" s="156"/>
      <c r="C194" s="156"/>
      <c r="D194" s="156"/>
      <c r="E194" s="156"/>
      <c r="F194" s="156"/>
      <c r="G194" s="156"/>
      <c r="H194" s="156"/>
      <c r="I194" s="156"/>
    </row>
    <row r="195" spans="1:9" s="273" customFormat="1">
      <c r="A195" s="156"/>
      <c r="B195" s="156"/>
      <c r="C195" s="156"/>
      <c r="D195" s="156"/>
      <c r="E195" s="156"/>
      <c r="F195" s="156"/>
      <c r="G195" s="156"/>
      <c r="H195" s="156"/>
      <c r="I195" s="156"/>
    </row>
    <row r="196" spans="1:9" s="273" customFormat="1">
      <c r="A196" s="156"/>
      <c r="B196" s="156"/>
      <c r="C196" s="156"/>
      <c r="D196" s="156"/>
      <c r="E196" s="156"/>
      <c r="F196" s="156"/>
      <c r="G196" s="156"/>
      <c r="H196" s="156"/>
      <c r="I196" s="156"/>
    </row>
    <row r="197" spans="1:9" s="273" customFormat="1">
      <c r="A197" s="156"/>
      <c r="B197" s="156"/>
      <c r="C197" s="156"/>
      <c r="D197" s="156"/>
      <c r="E197" s="156"/>
      <c r="F197" s="156"/>
      <c r="G197" s="156"/>
      <c r="H197" s="156"/>
      <c r="I197" s="156"/>
    </row>
    <row r="198" spans="1:9" s="273" customFormat="1">
      <c r="A198" s="156"/>
      <c r="B198" s="156"/>
      <c r="C198" s="156"/>
      <c r="D198" s="156"/>
      <c r="E198" s="156"/>
      <c r="F198" s="156"/>
      <c r="G198" s="156"/>
      <c r="H198" s="156"/>
      <c r="I198" s="156"/>
    </row>
    <row r="199" spans="1:9" s="273" customFormat="1">
      <c r="A199" s="156"/>
      <c r="B199" s="156"/>
      <c r="C199" s="156"/>
      <c r="D199" s="156"/>
      <c r="E199" s="156"/>
      <c r="F199" s="156"/>
      <c r="G199" s="156"/>
      <c r="H199" s="156"/>
      <c r="I199" s="156"/>
    </row>
    <row r="200" spans="1:9" s="273" customFormat="1">
      <c r="A200" s="156"/>
      <c r="B200" s="156"/>
      <c r="C200" s="156"/>
      <c r="D200" s="156"/>
      <c r="E200" s="156"/>
      <c r="F200" s="156"/>
      <c r="G200" s="156"/>
      <c r="H200" s="156"/>
      <c r="I200" s="156"/>
    </row>
    <row r="201" spans="1:9" s="273" customFormat="1">
      <c r="A201" s="156"/>
      <c r="B201" s="156"/>
      <c r="C201" s="156"/>
      <c r="D201" s="156"/>
      <c r="E201" s="156"/>
      <c r="F201" s="156"/>
      <c r="G201" s="156"/>
      <c r="H201" s="156"/>
      <c r="I201" s="156"/>
    </row>
    <row r="202" spans="1:9" s="273" customFormat="1">
      <c r="A202" s="156"/>
      <c r="B202" s="156"/>
      <c r="C202" s="156"/>
      <c r="D202" s="156"/>
      <c r="E202" s="156"/>
      <c r="F202" s="156"/>
      <c r="G202" s="156"/>
      <c r="H202" s="156"/>
      <c r="I202" s="156"/>
    </row>
    <row r="203" spans="1:9" s="273" customFormat="1">
      <c r="A203" s="156"/>
      <c r="B203" s="156"/>
      <c r="C203" s="156"/>
      <c r="D203" s="156"/>
      <c r="E203" s="156"/>
      <c r="F203" s="156"/>
      <c r="G203" s="156"/>
      <c r="H203" s="156"/>
      <c r="I203" s="156"/>
    </row>
    <row r="204" spans="1:9" s="273" customFormat="1">
      <c r="A204" s="156"/>
      <c r="B204" s="156"/>
      <c r="C204" s="156"/>
      <c r="D204" s="156"/>
      <c r="E204" s="156"/>
      <c r="F204" s="156"/>
      <c r="G204" s="156"/>
      <c r="H204" s="156"/>
      <c r="I204" s="156"/>
    </row>
    <row r="205" spans="1:9" s="273" customFormat="1">
      <c r="A205" s="156"/>
      <c r="B205" s="156"/>
      <c r="C205" s="156"/>
      <c r="D205" s="156"/>
      <c r="E205" s="156"/>
      <c r="F205" s="156"/>
      <c r="G205" s="156"/>
      <c r="H205" s="156"/>
      <c r="I205" s="156"/>
    </row>
    <row r="206" spans="1:9" s="273" customFormat="1">
      <c r="A206" s="156"/>
      <c r="B206" s="156"/>
      <c r="C206" s="156"/>
      <c r="D206" s="156"/>
      <c r="E206" s="156"/>
      <c r="F206" s="156"/>
      <c r="G206" s="156"/>
      <c r="H206" s="156"/>
      <c r="I206" s="156"/>
    </row>
    <row r="207" spans="1:9" s="273" customFormat="1">
      <c r="A207" s="156"/>
      <c r="B207" s="156"/>
      <c r="C207" s="156"/>
      <c r="D207" s="156"/>
      <c r="E207" s="156"/>
      <c r="F207" s="156"/>
      <c r="G207" s="156"/>
      <c r="H207" s="156"/>
      <c r="I207" s="156"/>
    </row>
    <row r="208" spans="1:9" s="273" customFormat="1">
      <c r="A208" s="156"/>
      <c r="B208" s="156"/>
      <c r="C208" s="156"/>
      <c r="D208" s="156"/>
      <c r="E208" s="156"/>
      <c r="F208" s="156"/>
      <c r="G208" s="156"/>
      <c r="H208" s="156"/>
      <c r="I208" s="156"/>
    </row>
    <row r="209" spans="1:9" s="273" customFormat="1">
      <c r="A209" s="156"/>
      <c r="B209" s="156"/>
      <c r="C209" s="156"/>
      <c r="D209" s="156"/>
      <c r="E209" s="156"/>
      <c r="F209" s="156"/>
      <c r="G209" s="156"/>
      <c r="H209" s="156"/>
      <c r="I209" s="156"/>
    </row>
    <row r="210" spans="1:9" s="273" customFormat="1">
      <c r="A210" s="156"/>
      <c r="B210" s="156"/>
      <c r="C210" s="156"/>
      <c r="D210" s="156"/>
      <c r="E210" s="156"/>
      <c r="F210" s="156"/>
      <c r="G210" s="156"/>
      <c r="H210" s="156"/>
      <c r="I210" s="156"/>
    </row>
    <row r="211" spans="1:9" s="273" customFormat="1">
      <c r="A211" s="156"/>
      <c r="B211" s="156"/>
      <c r="C211" s="156"/>
      <c r="D211" s="156"/>
      <c r="E211" s="156"/>
      <c r="F211" s="156"/>
      <c r="G211" s="156"/>
      <c r="H211" s="156"/>
      <c r="I211" s="156"/>
    </row>
    <row r="212" spans="1:9" s="273" customFormat="1">
      <c r="A212" s="156"/>
      <c r="B212" s="156"/>
      <c r="C212" s="156"/>
      <c r="D212" s="156"/>
      <c r="E212" s="156"/>
      <c r="F212" s="156"/>
      <c r="G212" s="156"/>
      <c r="H212" s="156"/>
      <c r="I212" s="156"/>
    </row>
    <row r="253" spans="1:9" s="600" customFormat="1">
      <c r="A253" s="156"/>
      <c r="B253" s="156"/>
      <c r="C253" s="156"/>
      <c r="D253" s="156"/>
      <c r="E253" s="156"/>
      <c r="F253" s="156"/>
      <c r="G253" s="156"/>
      <c r="H253" s="156"/>
      <c r="I253" s="156"/>
    </row>
    <row r="272" spans="1:9" s="600" customFormat="1">
      <c r="A272" s="156"/>
      <c r="B272" s="156"/>
      <c r="C272" s="156"/>
      <c r="D272" s="156"/>
      <c r="E272" s="156"/>
      <c r="F272" s="156"/>
      <c r="G272" s="156"/>
      <c r="H272" s="156"/>
      <c r="I272" s="156"/>
    </row>
  </sheetData>
  <phoneticPr fontId="57" type="noConversion"/>
  <pageMargins left="0.2" right="0.2" top="0.25" bottom="0.25" header="0.3" footer="0.3"/>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1"/>
  <sheetViews>
    <sheetView topLeftCell="A2" workbookViewId="0">
      <pane ySplit="1" topLeftCell="A60" activePane="bottomLeft" state="frozen"/>
      <selection activeCell="A2" sqref="A2"/>
      <selection pane="bottomLeft" activeCell="B77" sqref="B77:H77"/>
    </sheetView>
  </sheetViews>
  <sheetFormatPr defaultColWidth="11.42578125" defaultRowHeight="13.5"/>
  <cols>
    <col min="1" max="1" width="9" style="14" customWidth="1"/>
    <col min="2" max="2" width="17.42578125" style="14" customWidth="1"/>
    <col min="3" max="3" width="19.7109375" style="14" customWidth="1"/>
    <col min="4" max="7" width="17.42578125" style="14" customWidth="1"/>
    <col min="8" max="8" width="34.7109375" style="14" customWidth="1"/>
    <col min="9" max="9" width="20" style="14" customWidth="1"/>
    <col min="10" max="10" width="19.42578125" style="14" customWidth="1"/>
    <col min="11" max="255" width="11.42578125" style="14"/>
    <col min="256" max="257" width="17.42578125" style="14" customWidth="1"/>
    <col min="258" max="258" width="19.7109375" style="14" customWidth="1"/>
    <col min="259" max="262" width="17.42578125" style="14" customWidth="1"/>
    <col min="263" max="263" width="22.7109375" style="14" customWidth="1"/>
    <col min="264" max="264" width="23" style="14" bestFit="1" customWidth="1"/>
    <col min="265" max="265" width="15.28515625" style="14" bestFit="1" customWidth="1"/>
    <col min="266" max="511" width="11.42578125" style="14"/>
    <col min="512" max="513" width="17.42578125" style="14" customWidth="1"/>
    <col min="514" max="514" width="19.7109375" style="14" customWidth="1"/>
    <col min="515" max="518" width="17.42578125" style="14" customWidth="1"/>
    <col min="519" max="519" width="22.7109375" style="14" customWidth="1"/>
    <col min="520" max="520" width="23" style="14" bestFit="1" customWidth="1"/>
    <col min="521" max="521" width="15.28515625" style="14" bestFit="1" customWidth="1"/>
    <col min="522" max="767" width="11.42578125" style="14"/>
    <col min="768" max="769" width="17.42578125" style="14" customWidth="1"/>
    <col min="770" max="770" width="19.7109375" style="14" customWidth="1"/>
    <col min="771" max="774" width="17.42578125" style="14" customWidth="1"/>
    <col min="775" max="775" width="22.7109375" style="14" customWidth="1"/>
    <col min="776" max="776" width="23" style="14" bestFit="1" customWidth="1"/>
    <col min="777" max="777" width="15.28515625" style="14" bestFit="1" customWidth="1"/>
    <col min="778" max="1023" width="11.42578125" style="14"/>
    <col min="1024" max="1025" width="17.42578125" style="14" customWidth="1"/>
    <col min="1026" max="1026" width="19.7109375" style="14" customWidth="1"/>
    <col min="1027" max="1030" width="17.42578125" style="14" customWidth="1"/>
    <col min="1031" max="1031" width="22.7109375" style="14" customWidth="1"/>
    <col min="1032" max="1032" width="23" style="14" bestFit="1" customWidth="1"/>
    <col min="1033" max="1033" width="15.28515625" style="14" bestFit="1" customWidth="1"/>
    <col min="1034" max="1279" width="11.42578125" style="14"/>
    <col min="1280" max="1281" width="17.42578125" style="14" customWidth="1"/>
    <col min="1282" max="1282" width="19.7109375" style="14" customWidth="1"/>
    <col min="1283" max="1286" width="17.42578125" style="14" customWidth="1"/>
    <col min="1287" max="1287" width="22.7109375" style="14" customWidth="1"/>
    <col min="1288" max="1288" width="23" style="14" bestFit="1" customWidth="1"/>
    <col min="1289" max="1289" width="15.28515625" style="14" bestFit="1" customWidth="1"/>
    <col min="1290" max="1535" width="11.42578125" style="14"/>
    <col min="1536" max="1537" width="17.42578125" style="14" customWidth="1"/>
    <col min="1538" max="1538" width="19.7109375" style="14" customWidth="1"/>
    <col min="1539" max="1542" width="17.42578125" style="14" customWidth="1"/>
    <col min="1543" max="1543" width="22.7109375" style="14" customWidth="1"/>
    <col min="1544" max="1544" width="23" style="14" bestFit="1" customWidth="1"/>
    <col min="1545" max="1545" width="15.28515625" style="14" bestFit="1" customWidth="1"/>
    <col min="1546" max="1791" width="11.42578125" style="14"/>
    <col min="1792" max="1793" width="17.42578125" style="14" customWidth="1"/>
    <col min="1794" max="1794" width="19.7109375" style="14" customWidth="1"/>
    <col min="1795" max="1798" width="17.42578125" style="14" customWidth="1"/>
    <col min="1799" max="1799" width="22.7109375" style="14" customWidth="1"/>
    <col min="1800" max="1800" width="23" style="14" bestFit="1" customWidth="1"/>
    <col min="1801" max="1801" width="15.28515625" style="14" bestFit="1" customWidth="1"/>
    <col min="1802" max="2047" width="11.42578125" style="14"/>
    <col min="2048" max="2049" width="17.42578125" style="14" customWidth="1"/>
    <col min="2050" max="2050" width="19.7109375" style="14" customWidth="1"/>
    <col min="2051" max="2054" width="17.42578125" style="14" customWidth="1"/>
    <col min="2055" max="2055" width="22.7109375" style="14" customWidth="1"/>
    <col min="2056" max="2056" width="23" style="14" bestFit="1" customWidth="1"/>
    <col min="2057" max="2057" width="15.28515625" style="14" bestFit="1" customWidth="1"/>
    <col min="2058" max="2303" width="11.42578125" style="14"/>
    <col min="2304" max="2305" width="17.42578125" style="14" customWidth="1"/>
    <col min="2306" max="2306" width="19.7109375" style="14" customWidth="1"/>
    <col min="2307" max="2310" width="17.42578125" style="14" customWidth="1"/>
    <col min="2311" max="2311" width="22.7109375" style="14" customWidth="1"/>
    <col min="2312" max="2312" width="23" style="14" bestFit="1" customWidth="1"/>
    <col min="2313" max="2313" width="15.28515625" style="14" bestFit="1" customWidth="1"/>
    <col min="2314" max="2559" width="11.42578125" style="14"/>
    <col min="2560" max="2561" width="17.42578125" style="14" customWidth="1"/>
    <col min="2562" max="2562" width="19.7109375" style="14" customWidth="1"/>
    <col min="2563" max="2566" width="17.42578125" style="14" customWidth="1"/>
    <col min="2567" max="2567" width="22.7109375" style="14" customWidth="1"/>
    <col min="2568" max="2568" width="23" style="14" bestFit="1" customWidth="1"/>
    <col min="2569" max="2569" width="15.28515625" style="14" bestFit="1" customWidth="1"/>
    <col min="2570" max="2815" width="11.42578125" style="14"/>
    <col min="2816" max="2817" width="17.42578125" style="14" customWidth="1"/>
    <col min="2818" max="2818" width="19.7109375" style="14" customWidth="1"/>
    <col min="2819" max="2822" width="17.42578125" style="14" customWidth="1"/>
    <col min="2823" max="2823" width="22.7109375" style="14" customWidth="1"/>
    <col min="2824" max="2824" width="23" style="14" bestFit="1" customWidth="1"/>
    <col min="2825" max="2825" width="15.28515625" style="14" bestFit="1" customWidth="1"/>
    <col min="2826" max="3071" width="11.42578125" style="14"/>
    <col min="3072" max="3073" width="17.42578125" style="14" customWidth="1"/>
    <col min="3074" max="3074" width="19.7109375" style="14" customWidth="1"/>
    <col min="3075" max="3078" width="17.42578125" style="14" customWidth="1"/>
    <col min="3079" max="3079" width="22.7109375" style="14" customWidth="1"/>
    <col min="3080" max="3080" width="23" style="14" bestFit="1" customWidth="1"/>
    <col min="3081" max="3081" width="15.28515625" style="14" bestFit="1" customWidth="1"/>
    <col min="3082" max="3327" width="11.42578125" style="14"/>
    <col min="3328" max="3329" width="17.42578125" style="14" customWidth="1"/>
    <col min="3330" max="3330" width="19.7109375" style="14" customWidth="1"/>
    <col min="3331" max="3334" width="17.42578125" style="14" customWidth="1"/>
    <col min="3335" max="3335" width="22.7109375" style="14" customWidth="1"/>
    <col min="3336" max="3336" width="23" style="14" bestFit="1" customWidth="1"/>
    <col min="3337" max="3337" width="15.28515625" style="14" bestFit="1" customWidth="1"/>
    <col min="3338" max="3583" width="11.42578125" style="14"/>
    <col min="3584" max="3585" width="17.42578125" style="14" customWidth="1"/>
    <col min="3586" max="3586" width="19.7109375" style="14" customWidth="1"/>
    <col min="3587" max="3590" width="17.42578125" style="14" customWidth="1"/>
    <col min="3591" max="3591" width="22.7109375" style="14" customWidth="1"/>
    <col min="3592" max="3592" width="23" style="14" bestFit="1" customWidth="1"/>
    <col min="3593" max="3593" width="15.28515625" style="14" bestFit="1" customWidth="1"/>
    <col min="3594" max="3839" width="11.42578125" style="14"/>
    <col min="3840" max="3841" width="17.42578125" style="14" customWidth="1"/>
    <col min="3842" max="3842" width="19.7109375" style="14" customWidth="1"/>
    <col min="3843" max="3846" width="17.42578125" style="14" customWidth="1"/>
    <col min="3847" max="3847" width="22.7109375" style="14" customWidth="1"/>
    <col min="3848" max="3848" width="23" style="14" bestFit="1" customWidth="1"/>
    <col min="3849" max="3849" width="15.28515625" style="14" bestFit="1" customWidth="1"/>
    <col min="3850" max="4095" width="11.42578125" style="14"/>
    <col min="4096" max="4097" width="17.42578125" style="14" customWidth="1"/>
    <col min="4098" max="4098" width="19.7109375" style="14" customWidth="1"/>
    <col min="4099" max="4102" width="17.42578125" style="14" customWidth="1"/>
    <col min="4103" max="4103" width="22.7109375" style="14" customWidth="1"/>
    <col min="4104" max="4104" width="23" style="14" bestFit="1" customWidth="1"/>
    <col min="4105" max="4105" width="15.28515625" style="14" bestFit="1" customWidth="1"/>
    <col min="4106" max="4351" width="11.42578125" style="14"/>
    <col min="4352" max="4353" width="17.42578125" style="14" customWidth="1"/>
    <col min="4354" max="4354" width="19.7109375" style="14" customWidth="1"/>
    <col min="4355" max="4358" width="17.42578125" style="14" customWidth="1"/>
    <col min="4359" max="4359" width="22.7109375" style="14" customWidth="1"/>
    <col min="4360" max="4360" width="23" style="14" bestFit="1" customWidth="1"/>
    <col min="4361" max="4361" width="15.28515625" style="14" bestFit="1" customWidth="1"/>
    <col min="4362" max="4607" width="11.42578125" style="14"/>
    <col min="4608" max="4609" width="17.42578125" style="14" customWidth="1"/>
    <col min="4610" max="4610" width="19.7109375" style="14" customWidth="1"/>
    <col min="4611" max="4614" width="17.42578125" style="14" customWidth="1"/>
    <col min="4615" max="4615" width="22.7109375" style="14" customWidth="1"/>
    <col min="4616" max="4616" width="23" style="14" bestFit="1" customWidth="1"/>
    <col min="4617" max="4617" width="15.28515625" style="14" bestFit="1" customWidth="1"/>
    <col min="4618" max="4863" width="11.42578125" style="14"/>
    <col min="4864" max="4865" width="17.42578125" style="14" customWidth="1"/>
    <col min="4866" max="4866" width="19.7109375" style="14" customWidth="1"/>
    <col min="4867" max="4870" width="17.42578125" style="14" customWidth="1"/>
    <col min="4871" max="4871" width="22.7109375" style="14" customWidth="1"/>
    <col min="4872" max="4872" width="23" style="14" bestFit="1" customWidth="1"/>
    <col min="4873" max="4873" width="15.28515625" style="14" bestFit="1" customWidth="1"/>
    <col min="4874" max="5119" width="11.42578125" style="14"/>
    <col min="5120" max="5121" width="17.42578125" style="14" customWidth="1"/>
    <col min="5122" max="5122" width="19.7109375" style="14" customWidth="1"/>
    <col min="5123" max="5126" width="17.42578125" style="14" customWidth="1"/>
    <col min="5127" max="5127" width="22.7109375" style="14" customWidth="1"/>
    <col min="5128" max="5128" width="23" style="14" bestFit="1" customWidth="1"/>
    <col min="5129" max="5129" width="15.28515625" style="14" bestFit="1" customWidth="1"/>
    <col min="5130" max="5375" width="11.42578125" style="14"/>
    <col min="5376" max="5377" width="17.42578125" style="14" customWidth="1"/>
    <col min="5378" max="5378" width="19.7109375" style="14" customWidth="1"/>
    <col min="5379" max="5382" width="17.42578125" style="14" customWidth="1"/>
    <col min="5383" max="5383" width="22.7109375" style="14" customWidth="1"/>
    <col min="5384" max="5384" width="23" style="14" bestFit="1" customWidth="1"/>
    <col min="5385" max="5385" width="15.28515625" style="14" bestFit="1" customWidth="1"/>
    <col min="5386" max="5631" width="11.42578125" style="14"/>
    <col min="5632" max="5633" width="17.42578125" style="14" customWidth="1"/>
    <col min="5634" max="5634" width="19.7109375" style="14" customWidth="1"/>
    <col min="5635" max="5638" width="17.42578125" style="14" customWidth="1"/>
    <col min="5639" max="5639" width="22.7109375" style="14" customWidth="1"/>
    <col min="5640" max="5640" width="23" style="14" bestFit="1" customWidth="1"/>
    <col min="5641" max="5641" width="15.28515625" style="14" bestFit="1" customWidth="1"/>
    <col min="5642" max="5887" width="11.42578125" style="14"/>
    <col min="5888" max="5889" width="17.42578125" style="14" customWidth="1"/>
    <col min="5890" max="5890" width="19.7109375" style="14" customWidth="1"/>
    <col min="5891" max="5894" width="17.42578125" style="14" customWidth="1"/>
    <col min="5895" max="5895" width="22.7109375" style="14" customWidth="1"/>
    <col min="5896" max="5896" width="23" style="14" bestFit="1" customWidth="1"/>
    <col min="5897" max="5897" width="15.28515625" style="14" bestFit="1" customWidth="1"/>
    <col min="5898" max="6143" width="11.42578125" style="14"/>
    <col min="6144" max="6145" width="17.42578125" style="14" customWidth="1"/>
    <col min="6146" max="6146" width="19.7109375" style="14" customWidth="1"/>
    <col min="6147" max="6150" width="17.42578125" style="14" customWidth="1"/>
    <col min="6151" max="6151" width="22.7109375" style="14" customWidth="1"/>
    <col min="6152" max="6152" width="23" style="14" bestFit="1" customWidth="1"/>
    <col min="6153" max="6153" width="15.28515625" style="14" bestFit="1" customWidth="1"/>
    <col min="6154" max="6399" width="11.42578125" style="14"/>
    <col min="6400" max="6401" width="17.42578125" style="14" customWidth="1"/>
    <col min="6402" max="6402" width="19.7109375" style="14" customWidth="1"/>
    <col min="6403" max="6406" width="17.42578125" style="14" customWidth="1"/>
    <col min="6407" max="6407" width="22.7109375" style="14" customWidth="1"/>
    <col min="6408" max="6408" width="23" style="14" bestFit="1" customWidth="1"/>
    <col min="6409" max="6409" width="15.28515625" style="14" bestFit="1" customWidth="1"/>
    <col min="6410" max="6655" width="11.42578125" style="14"/>
    <col min="6656" max="6657" width="17.42578125" style="14" customWidth="1"/>
    <col min="6658" max="6658" width="19.7109375" style="14" customWidth="1"/>
    <col min="6659" max="6662" width="17.42578125" style="14" customWidth="1"/>
    <col min="6663" max="6663" width="22.7109375" style="14" customWidth="1"/>
    <col min="6664" max="6664" width="23" style="14" bestFit="1" customWidth="1"/>
    <col min="6665" max="6665" width="15.28515625" style="14" bestFit="1" customWidth="1"/>
    <col min="6666" max="6911" width="11.42578125" style="14"/>
    <col min="6912" max="6913" width="17.42578125" style="14" customWidth="1"/>
    <col min="6914" max="6914" width="19.7109375" style="14" customWidth="1"/>
    <col min="6915" max="6918" width="17.42578125" style="14" customWidth="1"/>
    <col min="6919" max="6919" width="22.7109375" style="14" customWidth="1"/>
    <col min="6920" max="6920" width="23" style="14" bestFit="1" customWidth="1"/>
    <col min="6921" max="6921" width="15.28515625" style="14" bestFit="1" customWidth="1"/>
    <col min="6922" max="7167" width="11.42578125" style="14"/>
    <col min="7168" max="7169" width="17.42578125" style="14" customWidth="1"/>
    <col min="7170" max="7170" width="19.7109375" style="14" customWidth="1"/>
    <col min="7171" max="7174" width="17.42578125" style="14" customWidth="1"/>
    <col min="7175" max="7175" width="22.7109375" style="14" customWidth="1"/>
    <col min="7176" max="7176" width="23" style="14" bestFit="1" customWidth="1"/>
    <col min="7177" max="7177" width="15.28515625" style="14" bestFit="1" customWidth="1"/>
    <col min="7178" max="7423" width="11.42578125" style="14"/>
    <col min="7424" max="7425" width="17.42578125" style="14" customWidth="1"/>
    <col min="7426" max="7426" width="19.7109375" style="14" customWidth="1"/>
    <col min="7427" max="7430" width="17.42578125" style="14" customWidth="1"/>
    <col min="7431" max="7431" width="22.7109375" style="14" customWidth="1"/>
    <col min="7432" max="7432" width="23" style="14" bestFit="1" customWidth="1"/>
    <col min="7433" max="7433" width="15.28515625" style="14" bestFit="1" customWidth="1"/>
    <col min="7434" max="7679" width="11.42578125" style="14"/>
    <col min="7680" max="7681" width="17.42578125" style="14" customWidth="1"/>
    <col min="7682" max="7682" width="19.7109375" style="14" customWidth="1"/>
    <col min="7683" max="7686" width="17.42578125" style="14" customWidth="1"/>
    <col min="7687" max="7687" width="22.7109375" style="14" customWidth="1"/>
    <col min="7688" max="7688" width="23" style="14" bestFit="1" customWidth="1"/>
    <col min="7689" max="7689" width="15.28515625" style="14" bestFit="1" customWidth="1"/>
    <col min="7690" max="7935" width="11.42578125" style="14"/>
    <col min="7936" max="7937" width="17.42578125" style="14" customWidth="1"/>
    <col min="7938" max="7938" width="19.7109375" style="14" customWidth="1"/>
    <col min="7939" max="7942" width="17.42578125" style="14" customWidth="1"/>
    <col min="7943" max="7943" width="22.7109375" style="14" customWidth="1"/>
    <col min="7944" max="7944" width="23" style="14" bestFit="1" customWidth="1"/>
    <col min="7945" max="7945" width="15.28515625" style="14" bestFit="1" customWidth="1"/>
    <col min="7946" max="8191" width="11.42578125" style="14"/>
    <col min="8192" max="8193" width="17.42578125" style="14" customWidth="1"/>
    <col min="8194" max="8194" width="19.7109375" style="14" customWidth="1"/>
    <col min="8195" max="8198" width="17.42578125" style="14" customWidth="1"/>
    <col min="8199" max="8199" width="22.7109375" style="14" customWidth="1"/>
    <col min="8200" max="8200" width="23" style="14" bestFit="1" customWidth="1"/>
    <col min="8201" max="8201" width="15.28515625" style="14" bestFit="1" customWidth="1"/>
    <col min="8202" max="8447" width="11.42578125" style="14"/>
    <col min="8448" max="8449" width="17.42578125" style="14" customWidth="1"/>
    <col min="8450" max="8450" width="19.7109375" style="14" customWidth="1"/>
    <col min="8451" max="8454" width="17.42578125" style="14" customWidth="1"/>
    <col min="8455" max="8455" width="22.7109375" style="14" customWidth="1"/>
    <col min="8456" max="8456" width="23" style="14" bestFit="1" customWidth="1"/>
    <col min="8457" max="8457" width="15.28515625" style="14" bestFit="1" customWidth="1"/>
    <col min="8458" max="8703" width="11.42578125" style="14"/>
    <col min="8704" max="8705" width="17.42578125" style="14" customWidth="1"/>
    <col min="8706" max="8706" width="19.7109375" style="14" customWidth="1"/>
    <col min="8707" max="8710" width="17.42578125" style="14" customWidth="1"/>
    <col min="8711" max="8711" width="22.7109375" style="14" customWidth="1"/>
    <col min="8712" max="8712" width="23" style="14" bestFit="1" customWidth="1"/>
    <col min="8713" max="8713" width="15.28515625" style="14" bestFit="1" customWidth="1"/>
    <col min="8714" max="8959" width="11.42578125" style="14"/>
    <col min="8960" max="8961" width="17.42578125" style="14" customWidth="1"/>
    <col min="8962" max="8962" width="19.7109375" style="14" customWidth="1"/>
    <col min="8963" max="8966" width="17.42578125" style="14" customWidth="1"/>
    <col min="8967" max="8967" width="22.7109375" style="14" customWidth="1"/>
    <col min="8968" max="8968" width="23" style="14" bestFit="1" customWidth="1"/>
    <col min="8969" max="8969" width="15.28515625" style="14" bestFit="1" customWidth="1"/>
    <col min="8970" max="9215" width="11.42578125" style="14"/>
    <col min="9216" max="9217" width="17.42578125" style="14" customWidth="1"/>
    <col min="9218" max="9218" width="19.7109375" style="14" customWidth="1"/>
    <col min="9219" max="9222" width="17.42578125" style="14" customWidth="1"/>
    <col min="9223" max="9223" width="22.7109375" style="14" customWidth="1"/>
    <col min="9224" max="9224" width="23" style="14" bestFit="1" customWidth="1"/>
    <col min="9225" max="9225" width="15.28515625" style="14" bestFit="1" customWidth="1"/>
    <col min="9226" max="9471" width="11.42578125" style="14"/>
    <col min="9472" max="9473" width="17.42578125" style="14" customWidth="1"/>
    <col min="9474" max="9474" width="19.7109375" style="14" customWidth="1"/>
    <col min="9475" max="9478" width="17.42578125" style="14" customWidth="1"/>
    <col min="9479" max="9479" width="22.7109375" style="14" customWidth="1"/>
    <col min="9480" max="9480" width="23" style="14" bestFit="1" customWidth="1"/>
    <col min="9481" max="9481" width="15.28515625" style="14" bestFit="1" customWidth="1"/>
    <col min="9482" max="9727" width="11.42578125" style="14"/>
    <col min="9728" max="9729" width="17.42578125" style="14" customWidth="1"/>
    <col min="9730" max="9730" width="19.7109375" style="14" customWidth="1"/>
    <col min="9731" max="9734" width="17.42578125" style="14" customWidth="1"/>
    <col min="9735" max="9735" width="22.7109375" style="14" customWidth="1"/>
    <col min="9736" max="9736" width="23" style="14" bestFit="1" customWidth="1"/>
    <col min="9737" max="9737" width="15.28515625" style="14" bestFit="1" customWidth="1"/>
    <col min="9738" max="9983" width="11.42578125" style="14"/>
    <col min="9984" max="9985" width="17.42578125" style="14" customWidth="1"/>
    <col min="9986" max="9986" width="19.7109375" style="14" customWidth="1"/>
    <col min="9987" max="9990" width="17.42578125" style="14" customWidth="1"/>
    <col min="9991" max="9991" width="22.7109375" style="14" customWidth="1"/>
    <col min="9992" max="9992" width="23" style="14" bestFit="1" customWidth="1"/>
    <col min="9993" max="9993" width="15.28515625" style="14" bestFit="1" customWidth="1"/>
    <col min="9994" max="10239" width="11.42578125" style="14"/>
    <col min="10240" max="10241" width="17.42578125" style="14" customWidth="1"/>
    <col min="10242" max="10242" width="19.7109375" style="14" customWidth="1"/>
    <col min="10243" max="10246" width="17.42578125" style="14" customWidth="1"/>
    <col min="10247" max="10247" width="22.7109375" style="14" customWidth="1"/>
    <col min="10248" max="10248" width="23" style="14" bestFit="1" customWidth="1"/>
    <col min="10249" max="10249" width="15.28515625" style="14" bestFit="1" customWidth="1"/>
    <col min="10250" max="10495" width="11.42578125" style="14"/>
    <col min="10496" max="10497" width="17.42578125" style="14" customWidth="1"/>
    <col min="10498" max="10498" width="19.7109375" style="14" customWidth="1"/>
    <col min="10499" max="10502" width="17.42578125" style="14" customWidth="1"/>
    <col min="10503" max="10503" width="22.7109375" style="14" customWidth="1"/>
    <col min="10504" max="10504" width="23" style="14" bestFit="1" customWidth="1"/>
    <col min="10505" max="10505" width="15.28515625" style="14" bestFit="1" customWidth="1"/>
    <col min="10506" max="10751" width="11.42578125" style="14"/>
    <col min="10752" max="10753" width="17.42578125" style="14" customWidth="1"/>
    <col min="10754" max="10754" width="19.7109375" style="14" customWidth="1"/>
    <col min="10755" max="10758" width="17.42578125" style="14" customWidth="1"/>
    <col min="10759" max="10759" width="22.7109375" style="14" customWidth="1"/>
    <col min="10760" max="10760" width="23" style="14" bestFit="1" customWidth="1"/>
    <col min="10761" max="10761" width="15.28515625" style="14" bestFit="1" customWidth="1"/>
    <col min="10762" max="11007" width="11.42578125" style="14"/>
    <col min="11008" max="11009" width="17.42578125" style="14" customWidth="1"/>
    <col min="11010" max="11010" width="19.7109375" style="14" customWidth="1"/>
    <col min="11011" max="11014" width="17.42578125" style="14" customWidth="1"/>
    <col min="11015" max="11015" width="22.7109375" style="14" customWidth="1"/>
    <col min="11016" max="11016" width="23" style="14" bestFit="1" customWidth="1"/>
    <col min="11017" max="11017" width="15.28515625" style="14" bestFit="1" customWidth="1"/>
    <col min="11018" max="11263" width="11.42578125" style="14"/>
    <col min="11264" max="11265" width="17.42578125" style="14" customWidth="1"/>
    <col min="11266" max="11266" width="19.7109375" style="14" customWidth="1"/>
    <col min="11267" max="11270" width="17.42578125" style="14" customWidth="1"/>
    <col min="11271" max="11271" width="22.7109375" style="14" customWidth="1"/>
    <col min="11272" max="11272" width="23" style="14" bestFit="1" customWidth="1"/>
    <col min="11273" max="11273" width="15.28515625" style="14" bestFit="1" customWidth="1"/>
    <col min="11274" max="11519" width="11.42578125" style="14"/>
    <col min="11520" max="11521" width="17.42578125" style="14" customWidth="1"/>
    <col min="11522" max="11522" width="19.7109375" style="14" customWidth="1"/>
    <col min="11523" max="11526" width="17.42578125" style="14" customWidth="1"/>
    <col min="11527" max="11527" width="22.7109375" style="14" customWidth="1"/>
    <col min="11528" max="11528" width="23" style="14" bestFit="1" customWidth="1"/>
    <col min="11529" max="11529" width="15.28515625" style="14" bestFit="1" customWidth="1"/>
    <col min="11530" max="11775" width="11.42578125" style="14"/>
    <col min="11776" max="11777" width="17.42578125" style="14" customWidth="1"/>
    <col min="11778" max="11778" width="19.7109375" style="14" customWidth="1"/>
    <col min="11779" max="11782" width="17.42578125" style="14" customWidth="1"/>
    <col min="11783" max="11783" width="22.7109375" style="14" customWidth="1"/>
    <col min="11784" max="11784" width="23" style="14" bestFit="1" customWidth="1"/>
    <col min="11785" max="11785" width="15.28515625" style="14" bestFit="1" customWidth="1"/>
    <col min="11786" max="12031" width="11.42578125" style="14"/>
    <col min="12032" max="12033" width="17.42578125" style="14" customWidth="1"/>
    <col min="12034" max="12034" width="19.7109375" style="14" customWidth="1"/>
    <col min="12035" max="12038" width="17.42578125" style="14" customWidth="1"/>
    <col min="12039" max="12039" width="22.7109375" style="14" customWidth="1"/>
    <col min="12040" max="12040" width="23" style="14" bestFit="1" customWidth="1"/>
    <col min="12041" max="12041" width="15.28515625" style="14" bestFit="1" customWidth="1"/>
    <col min="12042" max="12287" width="11.42578125" style="14"/>
    <col min="12288" max="12289" width="17.42578125" style="14" customWidth="1"/>
    <col min="12290" max="12290" width="19.7109375" style="14" customWidth="1"/>
    <col min="12291" max="12294" width="17.42578125" style="14" customWidth="1"/>
    <col min="12295" max="12295" width="22.7109375" style="14" customWidth="1"/>
    <col min="12296" max="12296" width="23" style="14" bestFit="1" customWidth="1"/>
    <col min="12297" max="12297" width="15.28515625" style="14" bestFit="1" customWidth="1"/>
    <col min="12298" max="12543" width="11.42578125" style="14"/>
    <col min="12544" max="12545" width="17.42578125" style="14" customWidth="1"/>
    <col min="12546" max="12546" width="19.7109375" style="14" customWidth="1"/>
    <col min="12547" max="12550" width="17.42578125" style="14" customWidth="1"/>
    <col min="12551" max="12551" width="22.7109375" style="14" customWidth="1"/>
    <col min="12552" max="12552" width="23" style="14" bestFit="1" customWidth="1"/>
    <col min="12553" max="12553" width="15.28515625" style="14" bestFit="1" customWidth="1"/>
    <col min="12554" max="12799" width="11.42578125" style="14"/>
    <col min="12800" max="12801" width="17.42578125" style="14" customWidth="1"/>
    <col min="12802" max="12802" width="19.7109375" style="14" customWidth="1"/>
    <col min="12803" max="12806" width="17.42578125" style="14" customWidth="1"/>
    <col min="12807" max="12807" width="22.7109375" style="14" customWidth="1"/>
    <col min="12808" max="12808" width="23" style="14" bestFit="1" customWidth="1"/>
    <col min="12809" max="12809" width="15.28515625" style="14" bestFit="1" customWidth="1"/>
    <col min="12810" max="13055" width="11.42578125" style="14"/>
    <col min="13056" max="13057" width="17.42578125" style="14" customWidth="1"/>
    <col min="13058" max="13058" width="19.7109375" style="14" customWidth="1"/>
    <col min="13059" max="13062" width="17.42578125" style="14" customWidth="1"/>
    <col min="13063" max="13063" width="22.7109375" style="14" customWidth="1"/>
    <col min="13064" max="13064" width="23" style="14" bestFit="1" customWidth="1"/>
    <col min="13065" max="13065" width="15.28515625" style="14" bestFit="1" customWidth="1"/>
    <col min="13066" max="13311" width="11.42578125" style="14"/>
    <col min="13312" max="13313" width="17.42578125" style="14" customWidth="1"/>
    <col min="13314" max="13314" width="19.7109375" style="14" customWidth="1"/>
    <col min="13315" max="13318" width="17.42578125" style="14" customWidth="1"/>
    <col min="13319" max="13319" width="22.7109375" style="14" customWidth="1"/>
    <col min="13320" max="13320" width="23" style="14" bestFit="1" customWidth="1"/>
    <col min="13321" max="13321" width="15.28515625" style="14" bestFit="1" customWidth="1"/>
    <col min="13322" max="13567" width="11.42578125" style="14"/>
    <col min="13568" max="13569" width="17.42578125" style="14" customWidth="1"/>
    <col min="13570" max="13570" width="19.7109375" style="14" customWidth="1"/>
    <col min="13571" max="13574" width="17.42578125" style="14" customWidth="1"/>
    <col min="13575" max="13575" width="22.7109375" style="14" customWidth="1"/>
    <col min="13576" max="13576" width="23" style="14" bestFit="1" customWidth="1"/>
    <col min="13577" max="13577" width="15.28515625" style="14" bestFit="1" customWidth="1"/>
    <col min="13578" max="13823" width="11.42578125" style="14"/>
    <col min="13824" max="13825" width="17.42578125" style="14" customWidth="1"/>
    <col min="13826" max="13826" width="19.7109375" style="14" customWidth="1"/>
    <col min="13827" max="13830" width="17.42578125" style="14" customWidth="1"/>
    <col min="13831" max="13831" width="22.7109375" style="14" customWidth="1"/>
    <col min="13832" max="13832" width="23" style="14" bestFit="1" customWidth="1"/>
    <col min="13833" max="13833" width="15.28515625" style="14" bestFit="1" customWidth="1"/>
    <col min="13834" max="14079" width="11.42578125" style="14"/>
    <col min="14080" max="14081" width="17.42578125" style="14" customWidth="1"/>
    <col min="14082" max="14082" width="19.7109375" style="14" customWidth="1"/>
    <col min="14083" max="14086" width="17.42578125" style="14" customWidth="1"/>
    <col min="14087" max="14087" width="22.7109375" style="14" customWidth="1"/>
    <col min="14088" max="14088" width="23" style="14" bestFit="1" customWidth="1"/>
    <col min="14089" max="14089" width="15.28515625" style="14" bestFit="1" customWidth="1"/>
    <col min="14090" max="14335" width="11.42578125" style="14"/>
    <col min="14336" max="14337" width="17.42578125" style="14" customWidth="1"/>
    <col min="14338" max="14338" width="19.7109375" style="14" customWidth="1"/>
    <col min="14339" max="14342" width="17.42578125" style="14" customWidth="1"/>
    <col min="14343" max="14343" width="22.7109375" style="14" customWidth="1"/>
    <col min="14344" max="14344" width="23" style="14" bestFit="1" customWidth="1"/>
    <col min="14345" max="14345" width="15.28515625" style="14" bestFit="1" customWidth="1"/>
    <col min="14346" max="14591" width="11.42578125" style="14"/>
    <col min="14592" max="14593" width="17.42578125" style="14" customWidth="1"/>
    <col min="14594" max="14594" width="19.7109375" style="14" customWidth="1"/>
    <col min="14595" max="14598" width="17.42578125" style="14" customWidth="1"/>
    <col min="14599" max="14599" width="22.7109375" style="14" customWidth="1"/>
    <col min="14600" max="14600" width="23" style="14" bestFit="1" customWidth="1"/>
    <col min="14601" max="14601" width="15.28515625" style="14" bestFit="1" customWidth="1"/>
    <col min="14602" max="14847" width="11.42578125" style="14"/>
    <col min="14848" max="14849" width="17.42578125" style="14" customWidth="1"/>
    <col min="14850" max="14850" width="19.7109375" style="14" customWidth="1"/>
    <col min="14851" max="14854" width="17.42578125" style="14" customWidth="1"/>
    <col min="14855" max="14855" width="22.7109375" style="14" customWidth="1"/>
    <col min="14856" max="14856" width="23" style="14" bestFit="1" customWidth="1"/>
    <col min="14857" max="14857" width="15.28515625" style="14" bestFit="1" customWidth="1"/>
    <col min="14858" max="15103" width="11.42578125" style="14"/>
    <col min="15104" max="15105" width="17.42578125" style="14" customWidth="1"/>
    <col min="15106" max="15106" width="19.7109375" style="14" customWidth="1"/>
    <col min="15107" max="15110" width="17.42578125" style="14" customWidth="1"/>
    <col min="15111" max="15111" width="22.7109375" style="14" customWidth="1"/>
    <col min="15112" max="15112" width="23" style="14" bestFit="1" customWidth="1"/>
    <col min="15113" max="15113" width="15.28515625" style="14" bestFit="1" customWidth="1"/>
    <col min="15114" max="15359" width="11.42578125" style="14"/>
    <col min="15360" max="15361" width="17.42578125" style="14" customWidth="1"/>
    <col min="15362" max="15362" width="19.7109375" style="14" customWidth="1"/>
    <col min="15363" max="15366" width="17.42578125" style="14" customWidth="1"/>
    <col min="15367" max="15367" width="22.7109375" style="14" customWidth="1"/>
    <col min="15368" max="15368" width="23" style="14" bestFit="1" customWidth="1"/>
    <col min="15369" max="15369" width="15.28515625" style="14" bestFit="1" customWidth="1"/>
    <col min="15370" max="15615" width="11.42578125" style="14"/>
    <col min="15616" max="15617" width="17.42578125" style="14" customWidth="1"/>
    <col min="15618" max="15618" width="19.7109375" style="14" customWidth="1"/>
    <col min="15619" max="15622" width="17.42578125" style="14" customWidth="1"/>
    <col min="15623" max="15623" width="22.7109375" style="14" customWidth="1"/>
    <col min="15624" max="15624" width="23" style="14" bestFit="1" customWidth="1"/>
    <col min="15625" max="15625" width="15.28515625" style="14" bestFit="1" customWidth="1"/>
    <col min="15626" max="15871" width="11.42578125" style="14"/>
    <col min="15872" max="15873" width="17.42578125" style="14" customWidth="1"/>
    <col min="15874" max="15874" width="19.7109375" style="14" customWidth="1"/>
    <col min="15875" max="15878" width="17.42578125" style="14" customWidth="1"/>
    <col min="15879" max="15879" width="22.7109375" style="14" customWidth="1"/>
    <col min="15880" max="15880" width="23" style="14" bestFit="1" customWidth="1"/>
    <col min="15881" max="15881" width="15.28515625" style="14" bestFit="1" customWidth="1"/>
    <col min="15882" max="16127" width="11.42578125" style="14"/>
    <col min="16128" max="16129" width="17.42578125" style="14" customWidth="1"/>
    <col min="16130" max="16130" width="19.7109375" style="14" customWidth="1"/>
    <col min="16131" max="16134" width="17.42578125" style="14" customWidth="1"/>
    <col min="16135" max="16135" width="22.7109375" style="14" customWidth="1"/>
    <col min="16136" max="16136" width="23" style="14" bestFit="1" customWidth="1"/>
    <col min="16137" max="16137" width="15.28515625" style="14" bestFit="1" customWidth="1"/>
    <col min="16138" max="16384" width="11.42578125" style="14"/>
  </cols>
  <sheetData>
    <row r="1" spans="1:9" s="1" customFormat="1" ht="7.5" hidden="1" customHeight="1">
      <c r="E1" s="2"/>
      <c r="F1" s="2"/>
      <c r="G1" s="2"/>
    </row>
    <row r="2" spans="1:9" s="3" customFormat="1" ht="24" customHeight="1">
      <c r="A2" s="816" t="s">
        <v>0</v>
      </c>
      <c r="B2" s="816"/>
      <c r="C2" s="816"/>
      <c r="D2" s="816"/>
      <c r="E2" s="816"/>
      <c r="F2" s="816"/>
      <c r="G2" s="816"/>
      <c r="H2" s="816"/>
      <c r="I2" s="80"/>
    </row>
    <row r="3" spans="1:9" s="3" customFormat="1" ht="14.25" customHeight="1">
      <c r="A3" s="4"/>
      <c r="B3" s="4"/>
      <c r="C3" s="4"/>
      <c r="D3" s="824" t="s">
        <v>224</v>
      </c>
      <c r="E3" s="824"/>
      <c r="F3" s="5"/>
      <c r="G3" s="6"/>
      <c r="H3" s="7"/>
      <c r="I3" s="80"/>
    </row>
    <row r="4" spans="1:9" s="3" customFormat="1" ht="15" customHeight="1">
      <c r="A4" s="4"/>
      <c r="B4" s="4"/>
      <c r="C4" s="4"/>
      <c r="D4" s="8"/>
      <c r="E4" s="8"/>
      <c r="F4" s="5"/>
      <c r="G4" s="6"/>
      <c r="H4" s="7"/>
      <c r="I4" s="80"/>
    </row>
    <row r="5" spans="1:9" ht="15" customHeight="1">
      <c r="A5" s="9"/>
      <c r="B5" s="10"/>
      <c r="C5" s="10"/>
      <c r="D5" s="10"/>
      <c r="E5" s="10"/>
      <c r="F5" s="11" t="s">
        <v>1</v>
      </c>
      <c r="G5" s="11" t="s">
        <v>2</v>
      </c>
      <c r="H5" s="12" t="s">
        <v>3</v>
      </c>
      <c r="I5" s="91"/>
    </row>
    <row r="6" spans="1:9" ht="15" customHeight="1">
      <c r="A6" s="15"/>
      <c r="B6" s="15"/>
      <c r="C6" s="15"/>
      <c r="D6" s="15"/>
      <c r="E6" s="15"/>
      <c r="F6" s="817" t="str">
        <f>'3'!F6:F8</f>
        <v>Nguyen Thi Hiệp</v>
      </c>
      <c r="G6" s="820"/>
      <c r="H6" s="821"/>
      <c r="I6" s="91"/>
    </row>
    <row r="7" spans="1:9" ht="15" customHeight="1">
      <c r="A7" s="15"/>
      <c r="B7" s="15"/>
      <c r="C7" s="15"/>
      <c r="D7" s="15"/>
      <c r="E7" s="15"/>
      <c r="F7" s="818"/>
      <c r="G7" s="818"/>
      <c r="H7" s="822"/>
      <c r="I7" s="91"/>
    </row>
    <row r="8" spans="1:9" ht="15" customHeight="1">
      <c r="A8" s="16"/>
      <c r="B8" s="16"/>
      <c r="C8" s="17"/>
      <c r="D8" s="17"/>
      <c r="E8" s="17"/>
      <c r="F8" s="819"/>
      <c r="G8" s="819"/>
      <c r="H8" s="823"/>
      <c r="I8" s="91"/>
    </row>
    <row r="9" spans="1:9" ht="19.5" customHeight="1">
      <c r="A9" s="18" t="s">
        <v>4</v>
      </c>
      <c r="B9" s="19"/>
      <c r="C9" s="19"/>
      <c r="D9" s="20"/>
      <c r="E9" s="21"/>
      <c r="F9" s="22"/>
      <c r="G9" s="22"/>
      <c r="H9" s="23" t="s">
        <v>5</v>
      </c>
      <c r="I9" s="91"/>
    </row>
    <row r="10" spans="1:9" ht="26.45" customHeight="1" thickBot="1">
      <c r="A10" s="24" t="s">
        <v>6</v>
      </c>
      <c r="B10" s="24" t="s">
        <v>7</v>
      </c>
      <c r="C10" s="24" t="s">
        <v>8</v>
      </c>
      <c r="D10" s="24" t="s">
        <v>9</v>
      </c>
      <c r="E10" s="25" t="s">
        <v>10</v>
      </c>
      <c r="F10" s="25" t="s">
        <v>11</v>
      </c>
      <c r="G10" s="25" t="s">
        <v>12</v>
      </c>
      <c r="H10" s="26" t="s">
        <v>13</v>
      </c>
      <c r="I10" s="91"/>
    </row>
    <row r="11" spans="1:9" ht="21" customHeight="1" thickTop="1">
      <c r="A11" s="27">
        <v>1</v>
      </c>
      <c r="B11" s="28" t="s">
        <v>14</v>
      </c>
      <c r="C11" s="28" t="s">
        <v>15</v>
      </c>
      <c r="D11" s="211">
        <f>+'3'!G11</f>
        <v>0</v>
      </c>
      <c r="E11" s="210"/>
      <c r="F11" s="210"/>
      <c r="G11" s="211">
        <f>D11+E11-F11</f>
        <v>0</v>
      </c>
      <c r="H11" s="28"/>
      <c r="I11" s="91">
        <f>G11-Cash!F32</f>
        <v>0</v>
      </c>
    </row>
    <row r="12" spans="1:9" ht="21" customHeight="1">
      <c r="A12" s="29">
        <v>2</v>
      </c>
      <c r="B12" s="30" t="s">
        <v>14</v>
      </c>
      <c r="C12" s="30" t="s">
        <v>16</v>
      </c>
      <c r="D12" s="212">
        <f>+'3'!G12</f>
        <v>0</v>
      </c>
      <c r="E12" s="213"/>
      <c r="F12" s="213"/>
      <c r="G12" s="212">
        <f>D12+E12-F12</f>
        <v>0</v>
      </c>
      <c r="H12" s="31"/>
      <c r="I12" s="91"/>
    </row>
    <row r="13" spans="1:9" ht="21" customHeight="1">
      <c r="A13" s="29">
        <v>3</v>
      </c>
      <c r="B13" s="30" t="s">
        <v>14</v>
      </c>
      <c r="C13" s="30" t="s">
        <v>17</v>
      </c>
      <c r="D13" s="212">
        <f>+'3'!G13</f>
        <v>0</v>
      </c>
      <c r="E13" s="213"/>
      <c r="F13" s="213"/>
      <c r="G13" s="212">
        <f>D13+E13-F13</f>
        <v>0</v>
      </c>
      <c r="H13" s="32"/>
      <c r="I13" s="91"/>
    </row>
    <row r="14" spans="1:9" ht="26.45" customHeight="1">
      <c r="A14" s="833" t="s">
        <v>18</v>
      </c>
      <c r="B14" s="834"/>
      <c r="C14" s="803"/>
      <c r="D14" s="214">
        <f>SUM(D11:D13)</f>
        <v>0</v>
      </c>
      <c r="E14" s="212">
        <f>SUM(E11:E13)</f>
        <v>0</v>
      </c>
      <c r="F14" s="212">
        <f>SUM(F11:F13)</f>
        <v>0</v>
      </c>
      <c r="G14" s="214">
        <f>SUM(G11:G13)</f>
        <v>0</v>
      </c>
      <c r="H14" s="30"/>
      <c r="I14" s="91"/>
    </row>
    <row r="15" spans="1:9" ht="8.25" customHeight="1">
      <c r="A15" s="19"/>
      <c r="B15" s="19"/>
      <c r="C15" s="19"/>
      <c r="D15" s="33"/>
      <c r="E15" s="33"/>
      <c r="F15" s="33"/>
      <c r="G15" s="34"/>
      <c r="H15" s="19"/>
      <c r="I15" s="91"/>
    </row>
    <row r="16" spans="1:9" ht="18.75" customHeight="1">
      <c r="A16" s="35" t="s">
        <v>19</v>
      </c>
      <c r="B16" s="19"/>
      <c r="C16" s="19"/>
      <c r="D16" s="20"/>
      <c r="E16" s="21"/>
      <c r="F16" s="21"/>
      <c r="G16" s="825"/>
      <c r="H16" s="825"/>
      <c r="I16" s="91"/>
    </row>
    <row r="17" spans="1:10" ht="20.25" customHeight="1" thickBot="1">
      <c r="A17" s="36" t="s">
        <v>6</v>
      </c>
      <c r="B17" s="36" t="s">
        <v>20</v>
      </c>
      <c r="C17" s="37" t="s">
        <v>21</v>
      </c>
      <c r="D17" s="37" t="s">
        <v>9</v>
      </c>
      <c r="E17" s="38" t="s">
        <v>10</v>
      </c>
      <c r="F17" s="38" t="s">
        <v>11</v>
      </c>
      <c r="G17" s="38" t="s">
        <v>12</v>
      </c>
      <c r="H17" s="39" t="s">
        <v>22</v>
      </c>
      <c r="I17" s="91"/>
    </row>
    <row r="18" spans="1:10" ht="20.25" customHeight="1" thickTop="1">
      <c r="A18" s="301">
        <v>1</v>
      </c>
      <c r="B18" s="116" t="s">
        <v>23</v>
      </c>
      <c r="C18" s="116" t="s">
        <v>24</v>
      </c>
      <c r="D18" s="215">
        <f>+'3'!G18</f>
        <v>156438419</v>
      </c>
      <c r="E18" s="215"/>
      <c r="F18" s="210"/>
      <c r="G18" s="215">
        <f t="shared" ref="G18:G23" si="0">D18+E18-F18</f>
        <v>156438419</v>
      </c>
      <c r="H18" s="40"/>
      <c r="I18" s="117">
        <f>+G18-KEB!E43</f>
        <v>0</v>
      </c>
    </row>
    <row r="19" spans="1:10" ht="20.25" customHeight="1">
      <c r="A19" s="275">
        <v>2</v>
      </c>
      <c r="B19" s="305" t="s">
        <v>25</v>
      </c>
      <c r="C19" s="305" t="s">
        <v>26</v>
      </c>
      <c r="D19" s="218">
        <f>+'3'!G19</f>
        <v>591434095</v>
      </c>
      <c r="E19" s="238"/>
      <c r="F19" s="238"/>
      <c r="G19" s="262">
        <f t="shared" si="0"/>
        <v>591434095</v>
      </c>
      <c r="H19" s="41"/>
      <c r="I19" s="91">
        <f>+G19-'SHB373'!E62</f>
        <v>0</v>
      </c>
    </row>
    <row r="20" spans="1:10" ht="20.25" customHeight="1">
      <c r="A20" s="275">
        <v>3</v>
      </c>
      <c r="B20" s="274" t="s">
        <v>27</v>
      </c>
      <c r="C20" s="274" t="s">
        <v>28</v>
      </c>
      <c r="D20" s="218">
        <f>+'3'!G20</f>
        <v>19126621</v>
      </c>
      <c r="E20" s="204"/>
      <c r="F20" s="205"/>
      <c r="G20" s="262">
        <f t="shared" si="0"/>
        <v>19126621</v>
      </c>
      <c r="H20" s="43"/>
      <c r="I20" s="117">
        <f>+G20-Vietcombank!D43</f>
        <v>0</v>
      </c>
      <c r="J20" s="44"/>
    </row>
    <row r="21" spans="1:10" ht="20.25" customHeight="1">
      <c r="A21" s="275">
        <v>4</v>
      </c>
      <c r="B21" s="274" t="s">
        <v>103</v>
      </c>
      <c r="C21" s="276" t="s">
        <v>105</v>
      </c>
      <c r="D21" s="218">
        <f>+'3'!G21</f>
        <v>0</v>
      </c>
      <c r="E21" s="204"/>
      <c r="F21" s="205"/>
      <c r="G21" s="262">
        <f t="shared" si="0"/>
        <v>0</v>
      </c>
      <c r="H21" s="43"/>
      <c r="I21" s="117"/>
      <c r="J21" s="44"/>
    </row>
    <row r="22" spans="1:10" ht="20.25" customHeight="1">
      <c r="A22" s="275">
        <v>5</v>
      </c>
      <c r="B22" s="274" t="s">
        <v>119</v>
      </c>
      <c r="C22" s="276" t="s">
        <v>120</v>
      </c>
      <c r="D22" s="218">
        <f>+'3'!G22</f>
        <v>10984300</v>
      </c>
      <c r="E22" s="204"/>
      <c r="F22" s="205">
        <v>1000000</v>
      </c>
      <c r="G22" s="262">
        <f t="shared" si="0"/>
        <v>9984300</v>
      </c>
      <c r="H22" s="302"/>
      <c r="I22" s="117">
        <f>+G22-'PG bank'!D14</f>
        <v>0</v>
      </c>
      <c r="J22" s="44"/>
    </row>
    <row r="23" spans="1:10" ht="20.25" customHeight="1">
      <c r="A23" s="275">
        <v>6</v>
      </c>
      <c r="B23" s="274" t="s">
        <v>54</v>
      </c>
      <c r="C23" s="276" t="s">
        <v>121</v>
      </c>
      <c r="D23" s="218">
        <f>+'3'!G23</f>
        <v>17355680192</v>
      </c>
      <c r="E23" s="204"/>
      <c r="F23" s="205"/>
      <c r="G23" s="262">
        <f t="shared" si="0"/>
        <v>17355680192</v>
      </c>
      <c r="H23" s="302"/>
      <c r="I23" s="117">
        <f>+G23-Woori525!E206</f>
        <v>0</v>
      </c>
      <c r="J23" s="44"/>
    </row>
    <row r="24" spans="1:10" s="13" customFormat="1" ht="20.25" customHeight="1">
      <c r="A24" s="801" t="s">
        <v>29</v>
      </c>
      <c r="B24" s="802"/>
      <c r="C24" s="803"/>
      <c r="D24" s="262">
        <f>SUM(D18:D23)</f>
        <v>18133663627</v>
      </c>
      <c r="E24" s="262">
        <f>SUM(E18:E23)</f>
        <v>0</v>
      </c>
      <c r="F24" s="262">
        <f>SUM(F18:F23)</f>
        <v>1000000</v>
      </c>
      <c r="G24" s="303">
        <f>SUM(G18:G23)</f>
        <v>18132663627</v>
      </c>
      <c r="H24" s="45">
        <f>G24/H25</f>
        <v>779899.51083870966</v>
      </c>
      <c r="I24" s="91"/>
    </row>
    <row r="25" spans="1:10" s="13" customFormat="1" ht="19.5" customHeight="1">
      <c r="A25" s="19"/>
      <c r="B25" s="19"/>
      <c r="C25" s="19"/>
      <c r="D25" s="33"/>
      <c r="E25" s="33"/>
      <c r="F25" s="33"/>
      <c r="G25" s="34" t="s">
        <v>30</v>
      </c>
      <c r="H25" s="46">
        <f>'3'!H25</f>
        <v>23250</v>
      </c>
      <c r="I25" s="91"/>
    </row>
    <row r="26" spans="1:10" s="13" customFormat="1" ht="21" customHeight="1">
      <c r="A26" s="826" t="s">
        <v>31</v>
      </c>
      <c r="B26" s="826"/>
      <c r="C26" s="826"/>
      <c r="D26" s="20"/>
      <c r="E26" s="21"/>
      <c r="F26" s="21"/>
      <c r="G26" s="47"/>
      <c r="H26" s="48"/>
      <c r="I26" s="91"/>
    </row>
    <row r="27" spans="1:10" s="13" customFormat="1" ht="21" customHeight="1">
      <c r="A27" s="827" t="s">
        <v>6</v>
      </c>
      <c r="B27" s="829" t="s">
        <v>20</v>
      </c>
      <c r="C27" s="829" t="s">
        <v>32</v>
      </c>
      <c r="D27" s="49" t="s">
        <v>33</v>
      </c>
      <c r="E27" s="50" t="s">
        <v>34</v>
      </c>
      <c r="F27" s="50" t="s">
        <v>35</v>
      </c>
      <c r="G27" s="51" t="s">
        <v>36</v>
      </c>
      <c r="H27" s="827" t="s">
        <v>37</v>
      </c>
      <c r="I27" s="91"/>
    </row>
    <row r="28" spans="1:10" s="13" customFormat="1" ht="21" customHeight="1" thickBot="1">
      <c r="A28" s="828"/>
      <c r="B28" s="830"/>
      <c r="C28" s="830"/>
      <c r="D28" s="52" t="s">
        <v>38</v>
      </c>
      <c r="E28" s="53" t="s">
        <v>39</v>
      </c>
      <c r="F28" s="53" t="s">
        <v>40</v>
      </c>
      <c r="G28" s="53" t="s">
        <v>41</v>
      </c>
      <c r="H28" s="828"/>
      <c r="I28" s="91"/>
    </row>
    <row r="29" spans="1:10" s="13" customFormat="1" ht="21" customHeight="1" thickTop="1">
      <c r="A29" s="835">
        <v>1</v>
      </c>
      <c r="B29" s="836" t="s">
        <v>42</v>
      </c>
      <c r="C29" s="837" t="s">
        <v>43</v>
      </c>
      <c r="D29" s="220">
        <f>+'3'!G29</f>
        <v>0</v>
      </c>
      <c r="E29" s="306"/>
      <c r="F29" s="306"/>
      <c r="G29" s="221">
        <f t="shared" ref="G29:G40" si="1">D29+E29-F29</f>
        <v>0</v>
      </c>
      <c r="H29" s="810" t="s">
        <v>44</v>
      </c>
      <c r="I29" s="134"/>
    </row>
    <row r="30" spans="1:10" s="13" customFormat="1" ht="21" customHeight="1">
      <c r="A30" s="788"/>
      <c r="B30" s="815"/>
      <c r="C30" s="788"/>
      <c r="D30" s="222">
        <f>+'3'!G30</f>
        <v>0</v>
      </c>
      <c r="E30" s="307"/>
      <c r="F30" s="307"/>
      <c r="G30" s="223">
        <f t="shared" si="1"/>
        <v>0</v>
      </c>
      <c r="H30" s="784"/>
      <c r="I30" s="140">
        <f>+G30-KEB!E79</f>
        <v>0</v>
      </c>
    </row>
    <row r="31" spans="1:10" s="13" customFormat="1" ht="21" customHeight="1">
      <c r="A31" s="813">
        <v>2</v>
      </c>
      <c r="B31" s="814" t="s">
        <v>23</v>
      </c>
      <c r="C31" s="811" t="s">
        <v>45</v>
      </c>
      <c r="D31" s="224">
        <f>+'3'!G31</f>
        <v>0</v>
      </c>
      <c r="E31" s="306"/>
      <c r="F31" s="306"/>
      <c r="G31" s="225">
        <f t="shared" si="1"/>
        <v>0</v>
      </c>
      <c r="H31" s="812" t="s">
        <v>46</v>
      </c>
      <c r="I31" s="139"/>
    </row>
    <row r="32" spans="1:10" s="13" customFormat="1" ht="21" customHeight="1">
      <c r="A32" s="788"/>
      <c r="B32" s="815"/>
      <c r="C32" s="788"/>
      <c r="D32" s="223">
        <f>+'3'!G32</f>
        <v>56.490000000000009</v>
      </c>
      <c r="E32" s="307"/>
      <c r="F32" s="307"/>
      <c r="G32" s="226">
        <f t="shared" si="1"/>
        <v>56.490000000000009</v>
      </c>
      <c r="H32" s="784"/>
      <c r="I32" s="140">
        <f>+G32-KEB!E66</f>
        <v>0</v>
      </c>
    </row>
    <row r="33" spans="1:10" s="13" customFormat="1" ht="21" customHeight="1">
      <c r="A33" s="787">
        <v>3</v>
      </c>
      <c r="B33" s="814" t="s">
        <v>47</v>
      </c>
      <c r="C33" s="787" t="s">
        <v>48</v>
      </c>
      <c r="D33" s="225">
        <f>+'3'!G33</f>
        <v>0</v>
      </c>
      <c r="E33" s="306"/>
      <c r="F33" s="306"/>
      <c r="G33" s="225"/>
      <c r="H33" s="783" t="s">
        <v>49</v>
      </c>
      <c r="I33" s="139"/>
    </row>
    <row r="34" spans="1:10" s="13" customFormat="1" ht="21" customHeight="1">
      <c r="A34" s="788"/>
      <c r="B34" s="815"/>
      <c r="C34" s="788"/>
      <c r="D34" s="227">
        <f>+'3'!G34</f>
        <v>2109.5100000000002</v>
      </c>
      <c r="E34" s="308"/>
      <c r="F34" s="308"/>
      <c r="G34" s="227">
        <f>D34+E34-F34</f>
        <v>2109.5100000000002</v>
      </c>
      <c r="H34" s="784"/>
      <c r="I34" s="139">
        <f>+G34-'SHB398'!E2</f>
        <v>0</v>
      </c>
    </row>
    <row r="35" spans="1:10" s="13" customFormat="1" ht="21" customHeight="1">
      <c r="A35" s="813">
        <v>4</v>
      </c>
      <c r="B35" s="814" t="s">
        <v>50</v>
      </c>
      <c r="C35" s="811" t="s">
        <v>51</v>
      </c>
      <c r="D35" s="224">
        <f>+'3'!G35</f>
        <v>0</v>
      </c>
      <c r="E35" s="306"/>
      <c r="F35" s="306"/>
      <c r="G35" s="225">
        <f t="shared" si="1"/>
        <v>0</v>
      </c>
      <c r="H35" s="809" t="s">
        <v>46</v>
      </c>
      <c r="I35" s="134"/>
    </row>
    <row r="36" spans="1:10" s="13" customFormat="1" ht="21" customHeight="1">
      <c r="A36" s="788"/>
      <c r="B36" s="815"/>
      <c r="C36" s="788"/>
      <c r="D36" s="223">
        <f>+'3'!G36</f>
        <v>1796209.82</v>
      </c>
      <c r="E36" s="307"/>
      <c r="F36" s="313"/>
      <c r="G36" s="226">
        <f t="shared" si="1"/>
        <v>1796209.82</v>
      </c>
      <c r="H36" s="784"/>
      <c r="I36" s="142">
        <f>+G36-'SHB988'!E9</f>
        <v>0</v>
      </c>
    </row>
    <row r="37" spans="1:10" s="13" customFormat="1" ht="21" customHeight="1">
      <c r="A37" s="787">
        <v>5</v>
      </c>
      <c r="B37" s="814" t="s">
        <v>52</v>
      </c>
      <c r="C37" s="787" t="s">
        <v>53</v>
      </c>
      <c r="D37" s="141">
        <f>+'3'!G37</f>
        <v>0</v>
      </c>
      <c r="E37" s="309"/>
      <c r="F37" s="309"/>
      <c r="G37" s="141">
        <f t="shared" si="1"/>
        <v>0</v>
      </c>
      <c r="H37" s="783" t="s">
        <v>49</v>
      </c>
      <c r="I37" s="142"/>
    </row>
    <row r="38" spans="1:10" s="13" customFormat="1" ht="21" customHeight="1">
      <c r="A38" s="788"/>
      <c r="B38" s="815"/>
      <c r="C38" s="788"/>
      <c r="D38" s="228">
        <f>+'3'!G38</f>
        <v>0</v>
      </c>
      <c r="E38" s="310"/>
      <c r="F38" s="310"/>
      <c r="G38" s="228">
        <f t="shared" si="1"/>
        <v>0</v>
      </c>
      <c r="H38" s="784"/>
      <c r="I38" s="142"/>
    </row>
    <row r="39" spans="1:10" s="13" customFormat="1" ht="21" customHeight="1">
      <c r="A39" s="787">
        <v>6</v>
      </c>
      <c r="B39" s="814" t="s">
        <v>54</v>
      </c>
      <c r="C39" s="787" t="s">
        <v>55</v>
      </c>
      <c r="D39" s="141">
        <f>+'3'!G39</f>
        <v>0</v>
      </c>
      <c r="E39" s="309"/>
      <c r="F39" s="309"/>
      <c r="G39" s="141">
        <f t="shared" si="1"/>
        <v>0</v>
      </c>
      <c r="H39" s="783" t="s">
        <v>49</v>
      </c>
      <c r="I39" s="142"/>
    </row>
    <row r="40" spans="1:10" s="13" customFormat="1" ht="21" customHeight="1">
      <c r="A40" s="788"/>
      <c r="B40" s="815"/>
      <c r="C40" s="788"/>
      <c r="D40" s="228">
        <f>+'3'!G40</f>
        <v>12014842.689999999</v>
      </c>
      <c r="E40" s="310"/>
      <c r="F40" s="310">
        <v>28229.45</v>
      </c>
      <c r="G40" s="228">
        <f t="shared" si="1"/>
        <v>11986613.24</v>
      </c>
      <c r="H40" s="784"/>
      <c r="I40" s="142">
        <f>+G40-Woori517!E123</f>
        <v>0</v>
      </c>
    </row>
    <row r="41" spans="1:10" s="13" customFormat="1" ht="21" customHeight="1">
      <c r="A41" s="787">
        <v>7</v>
      </c>
      <c r="B41" s="789" t="s">
        <v>103</v>
      </c>
      <c r="C41" s="791" t="s">
        <v>104</v>
      </c>
      <c r="D41" s="141">
        <f>+'3'!G41</f>
        <v>0</v>
      </c>
      <c r="E41" s="309"/>
      <c r="F41" s="309"/>
      <c r="G41" s="141">
        <f>D41+E41-F41</f>
        <v>0</v>
      </c>
      <c r="H41" s="783" t="s">
        <v>49</v>
      </c>
      <c r="I41" s="91"/>
    </row>
    <row r="42" spans="1:10" s="13" customFormat="1" ht="21" customHeight="1">
      <c r="A42" s="788"/>
      <c r="B42" s="790"/>
      <c r="C42" s="792"/>
      <c r="D42" s="228">
        <f>+'3'!G42</f>
        <v>2085.27000000001</v>
      </c>
      <c r="E42" s="310"/>
      <c r="F42" s="310"/>
      <c r="G42" s="228">
        <f>D42+E42-F42</f>
        <v>2085.27000000001</v>
      </c>
      <c r="H42" s="784"/>
      <c r="I42" s="91"/>
    </row>
    <row r="43" spans="1:10" s="13" customFormat="1" ht="21" customHeight="1">
      <c r="A43" s="801" t="s">
        <v>56</v>
      </c>
      <c r="B43" s="802"/>
      <c r="C43" s="803"/>
      <c r="D43" s="271">
        <f t="shared" ref="D43:G44" si="2">+D29+D31+D33+D35+D37+D39+D41</f>
        <v>0</v>
      </c>
      <c r="E43" s="311">
        <f t="shared" si="2"/>
        <v>0</v>
      </c>
      <c r="F43" s="311">
        <f t="shared" si="2"/>
        <v>0</v>
      </c>
      <c r="G43" s="271">
        <f t="shared" si="2"/>
        <v>0</v>
      </c>
      <c r="H43" s="67"/>
      <c r="I43" s="91"/>
    </row>
    <row r="44" spans="1:10" s="13" customFormat="1" ht="21" customHeight="1">
      <c r="A44" s="801" t="s">
        <v>57</v>
      </c>
      <c r="B44" s="802"/>
      <c r="C44" s="803"/>
      <c r="D44" s="272">
        <f t="shared" si="2"/>
        <v>13815303.779999999</v>
      </c>
      <c r="E44" s="312">
        <f t="shared" si="2"/>
        <v>0</v>
      </c>
      <c r="F44" s="312">
        <f t="shared" si="2"/>
        <v>28229.45</v>
      </c>
      <c r="G44" s="272">
        <f t="shared" si="2"/>
        <v>13787074.33</v>
      </c>
      <c r="H44" s="69"/>
      <c r="I44" s="91"/>
    </row>
    <row r="45" spans="1:10" s="13" customFormat="1" ht="21" customHeight="1">
      <c r="A45" s="801" t="s">
        <v>58</v>
      </c>
      <c r="B45" s="802"/>
      <c r="C45" s="803"/>
      <c r="D45" s="229"/>
      <c r="E45" s="230"/>
      <c r="F45" s="231"/>
      <c r="G45" s="232"/>
      <c r="H45" s="69"/>
      <c r="I45" s="91"/>
    </row>
    <row r="46" spans="1:10" s="13" customFormat="1" ht="21" customHeight="1">
      <c r="A46" s="19"/>
      <c r="B46" s="19"/>
      <c r="C46" s="19"/>
      <c r="D46" s="73"/>
      <c r="E46" s="73"/>
      <c r="F46" s="33"/>
      <c r="G46" s="74"/>
      <c r="H46" s="75" t="s">
        <v>59</v>
      </c>
    </row>
    <row r="47" spans="1:10" s="92" customFormat="1" ht="18.75" customHeight="1">
      <c r="A47" s="330" t="s">
        <v>139</v>
      </c>
      <c r="B47" s="97"/>
      <c r="C47" s="97"/>
      <c r="D47" s="98"/>
      <c r="E47" s="99"/>
      <c r="F47" s="99"/>
      <c r="G47" s="793"/>
      <c r="H47" s="793"/>
      <c r="I47" s="91"/>
      <c r="J47" s="120"/>
    </row>
    <row r="48" spans="1:10" s="92" customFormat="1" ht="20.25" customHeight="1" thickBot="1">
      <c r="A48" s="112" t="s">
        <v>6</v>
      </c>
      <c r="B48" s="112" t="s">
        <v>20</v>
      </c>
      <c r="C48" s="113" t="s">
        <v>140</v>
      </c>
      <c r="D48" s="113" t="s">
        <v>60</v>
      </c>
      <c r="E48" s="114" t="s">
        <v>141</v>
      </c>
      <c r="F48" s="114" t="s">
        <v>142</v>
      </c>
      <c r="G48" s="114" t="s">
        <v>143</v>
      </c>
      <c r="H48" s="115" t="s">
        <v>22</v>
      </c>
      <c r="I48" s="91"/>
    </row>
    <row r="49" spans="1:11" s="92" customFormat="1" ht="20.25" customHeight="1" thickTop="1">
      <c r="A49" s="635">
        <v>1</v>
      </c>
      <c r="B49" s="636" t="s">
        <v>54</v>
      </c>
      <c r="C49" s="637" t="s">
        <v>144</v>
      </c>
      <c r="D49" s="638">
        <v>2062755000</v>
      </c>
      <c r="E49" s="639" t="s">
        <v>214</v>
      </c>
      <c r="F49" s="638" t="s">
        <v>215</v>
      </c>
      <c r="G49" s="332" t="s">
        <v>147</v>
      </c>
      <c r="H49" s="640"/>
      <c r="I49" s="91"/>
      <c r="J49" s="122"/>
      <c r="K49" s="123"/>
    </row>
    <row r="50" spans="1:11" s="92" customFormat="1" ht="20.25" customHeight="1">
      <c r="A50" s="641">
        <v>2</v>
      </c>
      <c r="B50" s="642" t="s">
        <v>54</v>
      </c>
      <c r="C50" s="643" t="s">
        <v>148</v>
      </c>
      <c r="D50" s="638">
        <v>1404500000</v>
      </c>
      <c r="E50" s="333" t="s">
        <v>214</v>
      </c>
      <c r="F50" s="638" t="s">
        <v>215</v>
      </c>
      <c r="G50" s="332" t="s">
        <v>151</v>
      </c>
      <c r="H50" s="640"/>
      <c r="I50" s="91"/>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149129.24731182796</v>
      </c>
    </row>
    <row r="52" spans="1:11" s="91" customFormat="1" ht="19.5" customHeight="1">
      <c r="A52" s="97"/>
      <c r="B52" s="97"/>
      <c r="C52" s="97"/>
      <c r="D52" s="34"/>
      <c r="E52" s="34"/>
      <c r="F52" s="34"/>
      <c r="G52" s="34" t="s">
        <v>30</v>
      </c>
      <c r="H52" s="340">
        <f>H25</f>
        <v>23250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14566973.84083871</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392" t="s">
        <v>88</v>
      </c>
      <c r="C70" s="200" t="s">
        <v>92</v>
      </c>
      <c r="D70" s="200" t="s">
        <v>93</v>
      </c>
      <c r="E70" s="200" t="s">
        <v>94</v>
      </c>
      <c r="F70" s="200" t="s">
        <v>95</v>
      </c>
      <c r="G70" s="200" t="s">
        <v>96</v>
      </c>
      <c r="H70" s="201" t="s">
        <v>89</v>
      </c>
    </row>
    <row r="71" spans="1:9" s="173" customFormat="1" ht="12.75">
      <c r="A71" s="188" t="s">
        <v>97</v>
      </c>
      <c r="B71" s="525"/>
      <c r="C71" s="526"/>
      <c r="D71" s="469"/>
      <c r="E71" s="203"/>
      <c r="F71" s="203"/>
      <c r="G71" s="527"/>
      <c r="H71" s="461"/>
    </row>
    <row r="72" spans="1:9" s="173" customFormat="1" ht="12.75">
      <c r="A72" s="193"/>
      <c r="B72" s="603"/>
      <c r="C72" s="476"/>
      <c r="D72" s="475"/>
      <c r="E72" s="350"/>
      <c r="F72" s="350"/>
      <c r="G72" s="528"/>
      <c r="H72" s="456"/>
      <c r="I72" s="348"/>
    </row>
    <row r="73" spans="1:9" s="173" customFormat="1" ht="12.75">
      <c r="A73" s="347"/>
      <c r="B73" s="603"/>
      <c r="C73" s="476"/>
      <c r="D73" s="475"/>
      <c r="E73" s="493"/>
      <c r="F73" s="493"/>
      <c r="G73" s="496"/>
      <c r="H73" s="495"/>
      <c r="I73" s="348"/>
    </row>
    <row r="74" spans="1:9" s="173" customFormat="1" thickBot="1">
      <c r="A74" s="195"/>
      <c r="B74" s="196"/>
      <c r="C74" s="197"/>
      <c r="D74" s="196"/>
      <c r="E74" s="196"/>
      <c r="F74" s="196"/>
      <c r="G74" s="196"/>
      <c r="H74" s="198"/>
    </row>
    <row r="75" spans="1:9" s="173" customFormat="1" ht="12.75">
      <c r="A75" s="785" t="s">
        <v>98</v>
      </c>
      <c r="B75" s="176"/>
      <c r="C75" s="176"/>
      <c r="D75" s="176"/>
      <c r="E75" s="177" t="s">
        <v>78</v>
      </c>
      <c r="F75" s="176">
        <f>+SUMIF($E$71:$E$74,$E75,$F$71:$F$74)</f>
        <v>0</v>
      </c>
      <c r="G75" s="178">
        <f>+SUMIF($E$71:$E$74,$E75,$G$71:$G$74)</f>
        <v>0</v>
      </c>
      <c r="H75" s="176"/>
      <c r="I75" s="325">
        <f>G75-E24</f>
        <v>0</v>
      </c>
    </row>
    <row r="76" spans="1:9" s="173" customFormat="1" ht="15.75" customHeight="1" thickBot="1">
      <c r="A76" s="786"/>
      <c r="B76" s="412"/>
      <c r="C76" s="412"/>
      <c r="D76" s="412"/>
      <c r="E76" s="413" t="s">
        <v>87</v>
      </c>
      <c r="F76" s="412">
        <f>+SUMIF($E$71:$E$74,$E76,$F$71:$F$74)</f>
        <v>0</v>
      </c>
      <c r="G76" s="485">
        <f>+SUMIF($E$71:$E$74,$E76,$G$71:$G$74)</f>
        <v>0</v>
      </c>
      <c r="H76" s="412"/>
      <c r="I76" s="326">
        <f>G76-E44</f>
        <v>0</v>
      </c>
    </row>
    <row r="77" spans="1:9" s="397" customFormat="1" ht="12.75">
      <c r="A77" s="396" t="s">
        <v>100</v>
      </c>
      <c r="B77" s="605" t="s">
        <v>346</v>
      </c>
      <c r="C77" s="606">
        <v>44504</v>
      </c>
      <c r="D77" s="607" t="s">
        <v>376</v>
      </c>
      <c r="E77" s="607" t="s">
        <v>78</v>
      </c>
      <c r="F77" s="607"/>
      <c r="G77" s="608">
        <v>1000000</v>
      </c>
      <c r="H77" s="607" t="s">
        <v>354</v>
      </c>
    </row>
    <row r="78" spans="1:9" s="397" customFormat="1" ht="12.75">
      <c r="A78" s="398"/>
      <c r="B78" s="806" t="s">
        <v>343</v>
      </c>
      <c r="C78" s="476">
        <v>44504</v>
      </c>
      <c r="D78" s="486" t="s">
        <v>378</v>
      </c>
      <c r="E78" s="475" t="s">
        <v>87</v>
      </c>
      <c r="F78" s="486"/>
      <c r="G78" s="524">
        <v>28224</v>
      </c>
      <c r="H78" s="486" t="s">
        <v>379</v>
      </c>
      <c r="I78" s="401"/>
    </row>
    <row r="79" spans="1:9" s="397" customFormat="1" ht="12.75">
      <c r="A79" s="398"/>
      <c r="B79" s="808"/>
      <c r="C79" s="476">
        <v>44504</v>
      </c>
      <c r="D79" s="486" t="s">
        <v>377</v>
      </c>
      <c r="E79" s="475" t="s">
        <v>87</v>
      </c>
      <c r="F79" s="486"/>
      <c r="G79" s="524">
        <v>5.45</v>
      </c>
      <c r="H79" s="486" t="s">
        <v>348</v>
      </c>
      <c r="I79" s="401"/>
    </row>
    <row r="80" spans="1:9" s="397" customFormat="1" ht="12.75">
      <c r="A80" s="398"/>
      <c r="B80" s="604"/>
      <c r="C80" s="476"/>
      <c r="D80" s="486"/>
      <c r="E80" s="475"/>
      <c r="F80" s="486"/>
      <c r="G80" s="524"/>
      <c r="H80" s="486"/>
      <c r="I80" s="401"/>
    </row>
    <row r="81" spans="1:9" s="397" customFormat="1" ht="12.75">
      <c r="A81" s="398"/>
      <c r="B81" s="589"/>
      <c r="C81" s="476"/>
      <c r="D81" s="590"/>
      <c r="E81" s="475"/>
      <c r="F81" s="589"/>
      <c r="G81" s="524"/>
      <c r="H81" s="590"/>
      <c r="I81" s="401"/>
    </row>
    <row r="82" spans="1:9" s="397" customFormat="1" ht="12.75">
      <c r="A82" s="398"/>
      <c r="B82" s="478"/>
      <c r="C82" s="478"/>
      <c r="D82" s="478"/>
      <c r="E82" s="478"/>
      <c r="F82" s="478"/>
      <c r="G82" s="524"/>
      <c r="H82" s="478"/>
    </row>
    <row r="83" spans="1:9" s="397" customFormat="1" ht="12.75">
      <c r="A83" s="398"/>
      <c r="B83" s="478"/>
      <c r="C83" s="478"/>
      <c r="D83" s="478"/>
      <c r="E83" s="478"/>
      <c r="F83" s="478"/>
      <c r="G83" s="524"/>
      <c r="H83" s="478"/>
    </row>
    <row r="84" spans="1:9" s="173" customFormat="1" thickBot="1">
      <c r="A84" s="193"/>
      <c r="B84" s="174"/>
      <c r="C84" s="174"/>
      <c r="D84" s="174"/>
      <c r="E84" s="174"/>
      <c r="F84" s="174"/>
      <c r="G84" s="174"/>
      <c r="H84" s="194"/>
    </row>
    <row r="85" spans="1:9" s="173" customFormat="1" ht="12.75">
      <c r="A85" s="785" t="s">
        <v>99</v>
      </c>
      <c r="B85" s="182"/>
      <c r="C85" s="182"/>
      <c r="D85" s="182"/>
      <c r="E85" s="177" t="s">
        <v>78</v>
      </c>
      <c r="F85" s="183">
        <f>+SUMIF($E$77:$E$84,$E85,$F$77:$F$84)</f>
        <v>0</v>
      </c>
      <c r="G85" s="354">
        <f>+SUMIF($E$77:$E$84,$E85,$G$77:$G$84)</f>
        <v>1000000</v>
      </c>
      <c r="H85" s="184"/>
      <c r="I85" s="325">
        <f>G85-F24</f>
        <v>0</v>
      </c>
    </row>
    <row r="86" spans="1:9" s="173" customFormat="1" ht="15.75" customHeight="1" thickBot="1">
      <c r="A86" s="786"/>
      <c r="B86" s="185"/>
      <c r="C86" s="185"/>
      <c r="D86" s="185"/>
      <c r="E86" s="180" t="s">
        <v>87</v>
      </c>
      <c r="F86" s="186">
        <f>+SUMIF($E$77:$E$84,$E86,$F$77:$F$84)</f>
        <v>0</v>
      </c>
      <c r="G86" s="186">
        <f>+SUMIF($E$77:$E$84,$E86,$G$77:$G$84)</f>
        <v>28229.45</v>
      </c>
      <c r="H86" s="187"/>
      <c r="I86" s="326">
        <f>G86-F44</f>
        <v>0</v>
      </c>
    </row>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sheetData>
  <mergeCells count="55">
    <mergeCell ref="A85:A86"/>
    <mergeCell ref="A51:C51"/>
    <mergeCell ref="G54:H54"/>
    <mergeCell ref="G62:H62"/>
    <mergeCell ref="G63:H63"/>
    <mergeCell ref="A75:A76"/>
    <mergeCell ref="G65:H65"/>
    <mergeCell ref="G64:H64"/>
    <mergeCell ref="B78:B79"/>
    <mergeCell ref="A29:A30"/>
    <mergeCell ref="B29:B30"/>
    <mergeCell ref="C29:C30"/>
    <mergeCell ref="H29:H30"/>
    <mergeCell ref="A31:A32"/>
    <mergeCell ref="B31:B32"/>
    <mergeCell ref="C31:C32"/>
    <mergeCell ref="H31:H32"/>
    <mergeCell ref="H33:H34"/>
    <mergeCell ref="A35:A36"/>
    <mergeCell ref="B35:B36"/>
    <mergeCell ref="C35:C36"/>
    <mergeCell ref="H35:H36"/>
    <mergeCell ref="A33:A34"/>
    <mergeCell ref="B33:B34"/>
    <mergeCell ref="C33:C34"/>
    <mergeCell ref="A14:C14"/>
    <mergeCell ref="G16:H16"/>
    <mergeCell ref="A24:C24"/>
    <mergeCell ref="A26:C26"/>
    <mergeCell ref="A27:A28"/>
    <mergeCell ref="B27:B28"/>
    <mergeCell ref="C27:C28"/>
    <mergeCell ref="H27:H28"/>
    <mergeCell ref="A2:H2"/>
    <mergeCell ref="D3:E3"/>
    <mergeCell ref="F6:F8"/>
    <mergeCell ref="G6:G8"/>
    <mergeCell ref="H6:H8"/>
    <mergeCell ref="A41:A42"/>
    <mergeCell ref="B41:B42"/>
    <mergeCell ref="C41:C42"/>
    <mergeCell ref="H41:H42"/>
    <mergeCell ref="A37:A38"/>
    <mergeCell ref="B37:B38"/>
    <mergeCell ref="C37:C38"/>
    <mergeCell ref="H37:H38"/>
    <mergeCell ref="A39:A40"/>
    <mergeCell ref="B39:B40"/>
    <mergeCell ref="C39:C40"/>
    <mergeCell ref="H39:H40"/>
    <mergeCell ref="A44:C44"/>
    <mergeCell ref="A45:C45"/>
    <mergeCell ref="G47:H47"/>
    <mergeCell ref="G66:H66"/>
    <mergeCell ref="A43:C43"/>
  </mergeCells>
  <phoneticPr fontId="57" type="noConversion"/>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55" zoomScale="160" zoomScaleNormal="160" workbookViewId="0">
      <selection activeCell="E62" sqref="E62:E63"/>
    </sheetView>
  </sheetViews>
  <sheetFormatPr defaultColWidth="9.140625" defaultRowHeight="15"/>
  <cols>
    <col min="1" max="1" width="12" style="156" bestFit="1" customWidth="1"/>
    <col min="2" max="2" width="17.7109375" style="156" bestFit="1" customWidth="1"/>
    <col min="3" max="3" width="32" style="156" customWidth="1"/>
    <col min="4" max="4" width="22.28515625" style="156" customWidth="1"/>
    <col min="5" max="5" width="8" style="156" bestFit="1" customWidth="1"/>
    <col min="6" max="6" width="19.28515625" style="156" bestFit="1" customWidth="1"/>
    <col min="7" max="16384" width="9.140625" style="156"/>
  </cols>
  <sheetData>
    <row r="1" spans="1:6" ht="22.5" customHeight="1">
      <c r="A1" s="914" t="s">
        <v>179</v>
      </c>
      <c r="B1" s="915"/>
      <c r="C1" s="915"/>
      <c r="D1" s="915"/>
      <c r="E1" s="915"/>
      <c r="F1" s="916"/>
    </row>
    <row r="2" spans="1:6" ht="22.5" customHeight="1">
      <c r="A2" s="917" t="s">
        <v>266</v>
      </c>
      <c r="B2" s="918"/>
      <c r="C2" s="918"/>
      <c r="D2" s="918"/>
      <c r="E2" s="918"/>
      <c r="F2" s="919"/>
    </row>
    <row r="3" spans="1:6">
      <c r="A3" s="316"/>
      <c r="F3" s="317"/>
    </row>
    <row r="4" spans="1:6" ht="15" customHeight="1">
      <c r="A4" s="318" t="s">
        <v>81</v>
      </c>
      <c r="B4" s="318" t="s">
        <v>122</v>
      </c>
      <c r="C4" s="318" t="s">
        <v>123</v>
      </c>
      <c r="D4" s="318" t="s">
        <v>124</v>
      </c>
      <c r="E4" s="318" t="s">
        <v>125</v>
      </c>
      <c r="F4" s="318" t="s">
        <v>126</v>
      </c>
    </row>
    <row r="5" spans="1:6" ht="39">
      <c r="A5" s="319" t="s">
        <v>252</v>
      </c>
      <c r="B5" s="319" t="s">
        <v>253</v>
      </c>
      <c r="C5" s="319" t="s">
        <v>254</v>
      </c>
      <c r="D5" s="390">
        <v>0</v>
      </c>
      <c r="E5" s="390">
        <v>1000000</v>
      </c>
      <c r="F5" s="319" t="s">
        <v>255</v>
      </c>
    </row>
    <row r="6" spans="1:6" ht="26.25">
      <c r="A6" s="319" t="s">
        <v>252</v>
      </c>
      <c r="B6" s="319" t="s">
        <v>256</v>
      </c>
      <c r="C6" s="319" t="s">
        <v>257</v>
      </c>
      <c r="D6" s="390">
        <v>2900</v>
      </c>
      <c r="E6" s="390">
        <v>0</v>
      </c>
      <c r="F6" s="319" t="s">
        <v>258</v>
      </c>
    </row>
    <row r="7" spans="1:6">
      <c r="A7" s="320" t="s">
        <v>252</v>
      </c>
      <c r="B7" s="320"/>
      <c r="C7" s="320" t="s">
        <v>127</v>
      </c>
      <c r="D7" s="391">
        <v>12893100</v>
      </c>
      <c r="E7" s="391">
        <v>0</v>
      </c>
      <c r="F7" s="320"/>
    </row>
    <row r="8" spans="1:6" ht="26.25">
      <c r="A8" s="319" t="s">
        <v>259</v>
      </c>
      <c r="B8" s="319" t="s">
        <v>260</v>
      </c>
      <c r="C8" s="319" t="s">
        <v>261</v>
      </c>
      <c r="D8" s="390">
        <v>0</v>
      </c>
      <c r="E8" s="390">
        <v>8800</v>
      </c>
      <c r="F8" s="319" t="s">
        <v>262</v>
      </c>
    </row>
    <row r="9" spans="1:6" ht="51.75">
      <c r="A9" s="319" t="s">
        <v>259</v>
      </c>
      <c r="B9" s="319" t="s">
        <v>263</v>
      </c>
      <c r="C9" s="319" t="s">
        <v>264</v>
      </c>
      <c r="D9" s="390">
        <v>0</v>
      </c>
      <c r="E9" s="390">
        <v>900000</v>
      </c>
      <c r="F9" s="319" t="s">
        <v>265</v>
      </c>
    </row>
    <row r="10" spans="1:6">
      <c r="A10" s="320" t="s">
        <v>259</v>
      </c>
      <c r="B10" s="320"/>
      <c r="C10" s="320" t="s">
        <v>127</v>
      </c>
      <c r="D10" s="391">
        <v>11984300</v>
      </c>
      <c r="E10" s="391">
        <v>0</v>
      </c>
      <c r="F10" s="320"/>
    </row>
    <row r="11" spans="1:6" ht="51.75">
      <c r="A11" s="319" t="s">
        <v>356</v>
      </c>
      <c r="B11" s="319" t="s">
        <v>357</v>
      </c>
      <c r="C11" s="319" t="s">
        <v>358</v>
      </c>
      <c r="D11" s="390">
        <v>0</v>
      </c>
      <c r="E11" s="390">
        <v>1000000</v>
      </c>
      <c r="F11" s="319" t="s">
        <v>359</v>
      </c>
    </row>
    <row r="12" spans="1:6">
      <c r="A12" s="320" t="s">
        <v>356</v>
      </c>
      <c r="B12" s="320"/>
      <c r="C12" s="320" t="s">
        <v>127</v>
      </c>
      <c r="D12" s="391">
        <v>10984300</v>
      </c>
      <c r="E12" s="391">
        <v>0</v>
      </c>
      <c r="F12" s="320"/>
    </row>
    <row r="13" spans="1:6" ht="39">
      <c r="A13" s="319" t="s">
        <v>365</v>
      </c>
      <c r="B13" s="319" t="s">
        <v>366</v>
      </c>
      <c r="C13" s="319" t="s">
        <v>367</v>
      </c>
      <c r="D13" s="390">
        <v>0</v>
      </c>
      <c r="E13" s="390">
        <v>1000000</v>
      </c>
      <c r="F13" s="319" t="s">
        <v>368</v>
      </c>
    </row>
    <row r="14" spans="1:6">
      <c r="A14" s="320" t="s">
        <v>365</v>
      </c>
      <c r="B14" s="320"/>
      <c r="C14" s="320" t="s">
        <v>127</v>
      </c>
      <c r="D14" s="391">
        <v>9984300</v>
      </c>
      <c r="E14" s="391">
        <v>0</v>
      </c>
      <c r="F14" s="320"/>
    </row>
    <row r="15" spans="1:6" ht="39">
      <c r="A15" s="319" t="s">
        <v>429</v>
      </c>
      <c r="B15" s="319" t="s">
        <v>430</v>
      </c>
      <c r="C15" s="319" t="s">
        <v>431</v>
      </c>
      <c r="D15" s="390">
        <v>0</v>
      </c>
      <c r="E15" s="390">
        <v>800000</v>
      </c>
      <c r="F15" s="319" t="s">
        <v>432</v>
      </c>
    </row>
    <row r="16" spans="1:6">
      <c r="A16" s="320" t="s">
        <v>429</v>
      </c>
      <c r="B16" s="320"/>
      <c r="C16" s="320" t="s">
        <v>127</v>
      </c>
      <c r="D16" s="391">
        <v>9184300</v>
      </c>
      <c r="E16" s="391">
        <v>0</v>
      </c>
      <c r="F16" s="320"/>
    </row>
    <row r="17" spans="1:6" ht="51.75">
      <c r="A17" s="319" t="s">
        <v>435</v>
      </c>
      <c r="B17" s="319" t="s">
        <v>447</v>
      </c>
      <c r="C17" s="319" t="s">
        <v>448</v>
      </c>
      <c r="D17" s="390">
        <v>0</v>
      </c>
      <c r="E17" s="390">
        <v>1000000</v>
      </c>
      <c r="F17" s="319" t="s">
        <v>449</v>
      </c>
    </row>
    <row r="18" spans="1:6" ht="51.75">
      <c r="A18" s="319" t="s">
        <v>435</v>
      </c>
      <c r="B18" s="319" t="s">
        <v>450</v>
      </c>
      <c r="C18" s="319" t="s">
        <v>451</v>
      </c>
      <c r="D18" s="390">
        <v>0</v>
      </c>
      <c r="E18" s="390">
        <v>1000000</v>
      </c>
      <c r="F18" s="319" t="s">
        <v>452</v>
      </c>
    </row>
    <row r="19" spans="1:6">
      <c r="A19" s="320" t="s">
        <v>435</v>
      </c>
      <c r="B19" s="320"/>
      <c r="C19" s="320" t="s">
        <v>127</v>
      </c>
      <c r="D19" s="391">
        <v>7184300</v>
      </c>
      <c r="E19" s="391">
        <v>0</v>
      </c>
      <c r="F19" s="320"/>
    </row>
    <row r="20" spans="1:6" ht="51.75">
      <c r="A20" s="319" t="s">
        <v>459</v>
      </c>
      <c r="B20" s="319" t="s">
        <v>460</v>
      </c>
      <c r="C20" s="319" t="s">
        <v>461</v>
      </c>
      <c r="D20" s="390">
        <v>0</v>
      </c>
      <c r="E20" s="390">
        <v>1000000</v>
      </c>
      <c r="F20" s="319" t="s">
        <v>462</v>
      </c>
    </row>
    <row r="21" spans="1:6">
      <c r="A21" s="320" t="s">
        <v>459</v>
      </c>
      <c r="B21" s="320"/>
      <c r="C21" s="320" t="s">
        <v>127</v>
      </c>
      <c r="D21" s="391">
        <v>6184300</v>
      </c>
      <c r="E21" s="391">
        <v>0</v>
      </c>
      <c r="F21" s="320"/>
    </row>
    <row r="22" spans="1:6" ht="39">
      <c r="A22" s="319" t="s">
        <v>464</v>
      </c>
      <c r="B22" s="319" t="s">
        <v>465</v>
      </c>
      <c r="C22" s="319" t="s">
        <v>466</v>
      </c>
      <c r="D22" s="390">
        <v>0</v>
      </c>
      <c r="E22" s="390">
        <v>1000000</v>
      </c>
      <c r="F22" s="319" t="s">
        <v>467</v>
      </c>
    </row>
    <row r="23" spans="1:6" ht="51.75">
      <c r="A23" s="319" t="s">
        <v>464</v>
      </c>
      <c r="B23" s="319" t="s">
        <v>468</v>
      </c>
      <c r="C23" s="319" t="s">
        <v>469</v>
      </c>
      <c r="D23" s="390">
        <v>0</v>
      </c>
      <c r="E23" s="390">
        <v>1000000</v>
      </c>
      <c r="F23" s="319" t="s">
        <v>470</v>
      </c>
    </row>
    <row r="24" spans="1:6" ht="15" customHeight="1">
      <c r="A24" s="319" t="s">
        <v>464</v>
      </c>
      <c r="B24" s="319" t="s">
        <v>471</v>
      </c>
      <c r="C24" s="319" t="s">
        <v>472</v>
      </c>
      <c r="D24" s="390">
        <v>22000000</v>
      </c>
      <c r="E24" s="390">
        <v>0</v>
      </c>
      <c r="F24" s="319" t="s">
        <v>473</v>
      </c>
    </row>
    <row r="25" spans="1:6">
      <c r="A25" s="320" t="s">
        <v>464</v>
      </c>
      <c r="B25" s="320"/>
      <c r="C25" s="320" t="s">
        <v>127</v>
      </c>
      <c r="D25" s="391">
        <v>26184300</v>
      </c>
      <c r="E25" s="391">
        <v>0</v>
      </c>
      <c r="F25" s="320"/>
    </row>
    <row r="26" spans="1:6" ht="39">
      <c r="A26" s="319" t="s">
        <v>682</v>
      </c>
      <c r="B26" s="319" t="s">
        <v>683</v>
      </c>
      <c r="C26" s="319" t="s">
        <v>684</v>
      </c>
      <c r="D26" s="390">
        <v>0</v>
      </c>
      <c r="E26" s="390">
        <v>1000000</v>
      </c>
      <c r="F26" s="319" t="s">
        <v>685</v>
      </c>
    </row>
    <row r="27" spans="1:6" ht="15" customHeight="1">
      <c r="A27" s="319" t="s">
        <v>682</v>
      </c>
      <c r="B27" s="319" t="s">
        <v>686</v>
      </c>
      <c r="C27" s="319" t="s">
        <v>687</v>
      </c>
      <c r="D27" s="390">
        <v>0</v>
      </c>
      <c r="E27" s="390">
        <v>1000000</v>
      </c>
      <c r="F27" s="319" t="s">
        <v>688</v>
      </c>
    </row>
    <row r="28" spans="1:6" ht="51.75">
      <c r="A28" s="319" t="s">
        <v>682</v>
      </c>
      <c r="B28" s="319" t="s">
        <v>689</v>
      </c>
      <c r="C28" s="319" t="s">
        <v>690</v>
      </c>
      <c r="D28" s="390">
        <v>0</v>
      </c>
      <c r="E28" s="390">
        <v>1000000</v>
      </c>
      <c r="F28" s="319" t="s">
        <v>691</v>
      </c>
    </row>
    <row r="29" spans="1:6">
      <c r="A29" s="320" t="s">
        <v>682</v>
      </c>
      <c r="B29" s="320"/>
      <c r="C29" s="320" t="s">
        <v>127</v>
      </c>
      <c r="D29" s="391">
        <v>23184300</v>
      </c>
      <c r="E29" s="391">
        <v>0</v>
      </c>
      <c r="F29" s="320"/>
    </row>
    <row r="30" spans="1:6" ht="39">
      <c r="A30" s="695">
        <v>44515</v>
      </c>
      <c r="B30" s="696" t="s">
        <v>697</v>
      </c>
      <c r="C30" s="696" t="s">
        <v>698</v>
      </c>
      <c r="D30" s="696">
        <v>0</v>
      </c>
      <c r="E30" s="696">
        <v>1000000</v>
      </c>
      <c r="F30" s="696" t="s">
        <v>699</v>
      </c>
    </row>
    <row r="31" spans="1:6" ht="51.75">
      <c r="A31" s="695">
        <v>44515</v>
      </c>
      <c r="B31" s="696" t="s">
        <v>700</v>
      </c>
      <c r="C31" s="696" t="s">
        <v>701</v>
      </c>
      <c r="D31" s="696">
        <v>0</v>
      </c>
      <c r="E31" s="696">
        <v>1000000</v>
      </c>
      <c r="F31" s="696" t="s">
        <v>702</v>
      </c>
    </row>
    <row r="32" spans="1:6" ht="39">
      <c r="A32" s="695">
        <v>44515</v>
      </c>
      <c r="B32" s="696" t="s">
        <v>703</v>
      </c>
      <c r="C32" s="696" t="s">
        <v>704</v>
      </c>
      <c r="D32" s="696">
        <v>0</v>
      </c>
      <c r="E32" s="696">
        <v>1000000</v>
      </c>
      <c r="F32" s="696" t="s">
        <v>705</v>
      </c>
    </row>
    <row r="33" spans="1:6" ht="15" customHeight="1">
      <c r="A33" s="697">
        <v>44515</v>
      </c>
      <c r="B33" s="698"/>
      <c r="C33" s="698" t="s">
        <v>127</v>
      </c>
      <c r="D33" s="698">
        <v>20184300</v>
      </c>
      <c r="E33" s="698">
        <v>0</v>
      </c>
      <c r="F33" s="698"/>
    </row>
    <row r="34" spans="1:6" ht="39">
      <c r="A34" s="319" t="s">
        <v>751</v>
      </c>
      <c r="B34" s="319" t="s">
        <v>752</v>
      </c>
      <c r="C34" s="319" t="s">
        <v>753</v>
      </c>
      <c r="D34" s="390">
        <v>0</v>
      </c>
      <c r="E34" s="390">
        <v>1000000</v>
      </c>
      <c r="F34" s="319" t="s">
        <v>754</v>
      </c>
    </row>
    <row r="35" spans="1:6" ht="51.75">
      <c r="A35" s="319" t="s">
        <v>751</v>
      </c>
      <c r="B35" s="319" t="s">
        <v>755</v>
      </c>
      <c r="C35" s="319" t="s">
        <v>756</v>
      </c>
      <c r="D35" s="390">
        <v>0</v>
      </c>
      <c r="E35" s="390">
        <v>1000000</v>
      </c>
      <c r="F35" s="319" t="s">
        <v>757</v>
      </c>
    </row>
    <row r="36" spans="1:6">
      <c r="A36" s="320" t="s">
        <v>751</v>
      </c>
      <c r="B36" s="320"/>
      <c r="C36" s="320" t="s">
        <v>127</v>
      </c>
      <c r="D36" s="391">
        <v>18184300</v>
      </c>
      <c r="E36" s="391">
        <v>0</v>
      </c>
      <c r="F36" s="320"/>
    </row>
    <row r="37" spans="1:6" ht="44.25" customHeight="1">
      <c r="A37" s="319" t="s">
        <v>764</v>
      </c>
      <c r="B37" s="319" t="s">
        <v>765</v>
      </c>
      <c r="C37" s="319" t="s">
        <v>766</v>
      </c>
      <c r="D37" s="390">
        <v>0</v>
      </c>
      <c r="E37" s="390">
        <v>1000000</v>
      </c>
      <c r="F37" s="319" t="s">
        <v>767</v>
      </c>
    </row>
    <row r="38" spans="1:6" ht="51.75">
      <c r="A38" s="319" t="s">
        <v>764</v>
      </c>
      <c r="B38" s="319" t="s">
        <v>768</v>
      </c>
      <c r="C38" s="319" t="s">
        <v>769</v>
      </c>
      <c r="D38" s="390">
        <v>0</v>
      </c>
      <c r="E38" s="390">
        <v>1000000</v>
      </c>
      <c r="F38" s="319" t="s">
        <v>770</v>
      </c>
    </row>
    <row r="39" spans="1:6">
      <c r="A39" s="320" t="s">
        <v>764</v>
      </c>
      <c r="B39" s="320"/>
      <c r="C39" s="320" t="s">
        <v>127</v>
      </c>
      <c r="D39" s="391">
        <v>16184300</v>
      </c>
      <c r="E39" s="391">
        <v>0</v>
      </c>
      <c r="F39" s="320"/>
    </row>
    <row r="40" spans="1:6" ht="51.75">
      <c r="A40" s="319" t="s">
        <v>772</v>
      </c>
      <c r="B40" s="319" t="s">
        <v>773</v>
      </c>
      <c r="C40" s="319" t="s">
        <v>774</v>
      </c>
      <c r="D40" s="390">
        <v>0</v>
      </c>
      <c r="E40" s="390">
        <v>1000000</v>
      </c>
      <c r="F40" s="319" t="s">
        <v>775</v>
      </c>
    </row>
    <row r="41" spans="1:6">
      <c r="A41" s="320" t="s">
        <v>772</v>
      </c>
      <c r="B41" s="320"/>
      <c r="C41" s="320" t="s">
        <v>127</v>
      </c>
      <c r="D41" s="391">
        <v>15184300</v>
      </c>
      <c r="E41" s="391">
        <v>0</v>
      </c>
      <c r="F41" s="320"/>
    </row>
    <row r="42" spans="1:6" ht="51.75">
      <c r="A42" s="319" t="s">
        <v>982</v>
      </c>
      <c r="B42" s="319" t="s">
        <v>983</v>
      </c>
      <c r="C42" s="319" t="s">
        <v>984</v>
      </c>
      <c r="D42" s="390">
        <v>0</v>
      </c>
      <c r="E42" s="390">
        <v>1000000</v>
      </c>
      <c r="F42" s="319" t="s">
        <v>985</v>
      </c>
    </row>
    <row r="43" spans="1:6">
      <c r="A43" s="320" t="s">
        <v>982</v>
      </c>
      <c r="B43" s="320"/>
      <c r="C43" s="320" t="s">
        <v>127</v>
      </c>
      <c r="D43" s="391">
        <v>14184300</v>
      </c>
      <c r="E43" s="391">
        <v>0</v>
      </c>
      <c r="F43" s="320"/>
    </row>
    <row r="44" spans="1:6" ht="39">
      <c r="A44" s="319" t="s">
        <v>1003</v>
      </c>
      <c r="B44" s="319" t="s">
        <v>1004</v>
      </c>
      <c r="C44" s="319" t="s">
        <v>1005</v>
      </c>
      <c r="D44" s="390">
        <v>0</v>
      </c>
      <c r="E44" s="390">
        <v>1000000</v>
      </c>
      <c r="F44" s="319" t="s">
        <v>1006</v>
      </c>
    </row>
    <row r="45" spans="1:6" ht="39">
      <c r="A45" s="319" t="s">
        <v>1003</v>
      </c>
      <c r="B45" s="319" t="s">
        <v>1007</v>
      </c>
      <c r="C45" s="319" t="s">
        <v>1008</v>
      </c>
      <c r="D45" s="390">
        <v>0</v>
      </c>
      <c r="E45" s="390">
        <v>1000000</v>
      </c>
      <c r="F45" s="319" t="s">
        <v>1009</v>
      </c>
    </row>
    <row r="46" spans="1:6">
      <c r="A46" s="320" t="s">
        <v>1003</v>
      </c>
      <c r="B46" s="320"/>
      <c r="C46" s="320" t="s">
        <v>127</v>
      </c>
      <c r="D46" s="391">
        <v>12184300</v>
      </c>
      <c r="E46" s="391">
        <v>0</v>
      </c>
      <c r="F46" s="320"/>
    </row>
    <row r="47" spans="1:6" ht="51.75">
      <c r="A47" s="319" t="s">
        <v>1013</v>
      </c>
      <c r="B47" s="319" t="s">
        <v>1014</v>
      </c>
      <c r="C47" s="319" t="s">
        <v>1015</v>
      </c>
      <c r="D47" s="390">
        <v>0</v>
      </c>
      <c r="E47" s="390">
        <v>1000000</v>
      </c>
      <c r="F47" s="319" t="s">
        <v>1016</v>
      </c>
    </row>
    <row r="48" spans="1:6" ht="39">
      <c r="A48" s="319" t="s">
        <v>1013</v>
      </c>
      <c r="B48" s="319" t="s">
        <v>1017</v>
      </c>
      <c r="C48" s="319" t="s">
        <v>1018</v>
      </c>
      <c r="D48" s="390">
        <v>0</v>
      </c>
      <c r="E48" s="390">
        <v>1000000</v>
      </c>
      <c r="F48" s="319" t="s">
        <v>1019</v>
      </c>
    </row>
    <row r="49" spans="1:6">
      <c r="A49" s="320" t="s">
        <v>1013</v>
      </c>
      <c r="B49" s="320"/>
      <c r="C49" s="320" t="s">
        <v>127</v>
      </c>
      <c r="D49" s="391">
        <v>10184300</v>
      </c>
      <c r="E49" s="391">
        <v>0</v>
      </c>
      <c r="F49" s="320"/>
    </row>
    <row r="50" spans="1:6" ht="51.75">
      <c r="A50" s="319" t="s">
        <v>1082</v>
      </c>
      <c r="B50" s="319" t="s">
        <v>1083</v>
      </c>
      <c r="C50" s="319" t="s">
        <v>1084</v>
      </c>
      <c r="D50" s="390">
        <v>0</v>
      </c>
      <c r="E50" s="390">
        <v>1000000</v>
      </c>
      <c r="F50" s="319" t="s">
        <v>1085</v>
      </c>
    </row>
    <row r="51" spans="1:6">
      <c r="A51" s="320" t="s">
        <v>1082</v>
      </c>
      <c r="B51" s="320"/>
      <c r="C51" s="320" t="s">
        <v>127</v>
      </c>
      <c r="D51" s="391">
        <v>9184300</v>
      </c>
      <c r="E51" s="391">
        <v>0</v>
      </c>
      <c r="F51" s="320"/>
    </row>
    <row r="52" spans="1:6" ht="39">
      <c r="A52" s="319" t="s">
        <v>1087</v>
      </c>
      <c r="B52" s="319" t="s">
        <v>1088</v>
      </c>
      <c r="C52" s="319" t="s">
        <v>1089</v>
      </c>
      <c r="D52" s="390">
        <v>0</v>
      </c>
      <c r="E52" s="390">
        <v>1000000</v>
      </c>
      <c r="F52" s="319" t="s">
        <v>1090</v>
      </c>
    </row>
    <row r="53" spans="1:6" ht="39">
      <c r="A53" s="319" t="s">
        <v>1087</v>
      </c>
      <c r="B53" s="319" t="s">
        <v>1091</v>
      </c>
      <c r="C53" s="319" t="s">
        <v>1092</v>
      </c>
      <c r="D53" s="390">
        <v>0</v>
      </c>
      <c r="E53" s="390">
        <v>1000000</v>
      </c>
      <c r="F53" s="319" t="s">
        <v>1093</v>
      </c>
    </row>
    <row r="54" spans="1:6">
      <c r="A54" s="320" t="s">
        <v>1087</v>
      </c>
      <c r="B54" s="320"/>
      <c r="C54" s="320" t="s">
        <v>127</v>
      </c>
      <c r="D54" s="391">
        <v>7184300</v>
      </c>
      <c r="E54" s="391">
        <v>0</v>
      </c>
      <c r="F54" s="320"/>
    </row>
    <row r="55" spans="1:6" ht="51.75">
      <c r="A55" s="319" t="s">
        <v>1094</v>
      </c>
      <c r="B55" s="319" t="s">
        <v>1095</v>
      </c>
      <c r="C55" s="319" t="s">
        <v>1096</v>
      </c>
      <c r="D55" s="390">
        <v>0</v>
      </c>
      <c r="E55" s="390">
        <v>1000000</v>
      </c>
      <c r="F55" s="319" t="s">
        <v>1097</v>
      </c>
    </row>
    <row r="56" spans="1:6">
      <c r="A56" s="320" t="s">
        <v>1094</v>
      </c>
      <c r="B56" s="320"/>
      <c r="C56" s="320" t="s">
        <v>127</v>
      </c>
      <c r="D56" s="391">
        <v>6184300</v>
      </c>
      <c r="E56" s="391">
        <v>0</v>
      </c>
      <c r="F56" s="320"/>
    </row>
    <row r="57" spans="1:6" ht="39">
      <c r="A57" s="319" t="s">
        <v>1115</v>
      </c>
      <c r="B57" s="319" t="s">
        <v>1116</v>
      </c>
      <c r="C57" s="319" t="s">
        <v>1117</v>
      </c>
      <c r="D57" s="390">
        <v>0</v>
      </c>
      <c r="E57" s="390">
        <v>1000000</v>
      </c>
      <c r="F57" s="319" t="s">
        <v>1118</v>
      </c>
    </row>
    <row r="58" spans="1:6" ht="51.75">
      <c r="A58" s="319" t="s">
        <v>1115</v>
      </c>
      <c r="B58" s="319" t="s">
        <v>1119</v>
      </c>
      <c r="C58" s="319" t="s">
        <v>1120</v>
      </c>
      <c r="D58" s="390">
        <v>0</v>
      </c>
      <c r="E58" s="390">
        <v>1000000</v>
      </c>
      <c r="F58" s="319" t="s">
        <v>1121</v>
      </c>
    </row>
    <row r="59" spans="1:6">
      <c r="A59" s="320" t="s">
        <v>1115</v>
      </c>
      <c r="B59" s="320"/>
      <c r="C59" s="320" t="s">
        <v>127</v>
      </c>
      <c r="D59" s="391">
        <v>4184300</v>
      </c>
      <c r="E59" s="391">
        <v>0</v>
      </c>
      <c r="F59" s="320"/>
    </row>
    <row r="60" spans="1:6" ht="26.25">
      <c r="A60" s="319" t="s">
        <v>1221</v>
      </c>
      <c r="B60" s="319" t="s">
        <v>256</v>
      </c>
      <c r="C60" s="319" t="s">
        <v>257</v>
      </c>
      <c r="D60" s="390">
        <v>2300</v>
      </c>
      <c r="E60" s="390">
        <v>0</v>
      </c>
      <c r="F60" s="319" t="s">
        <v>1731</v>
      </c>
    </row>
    <row r="61" spans="1:6">
      <c r="A61" s="320" t="s">
        <v>1221</v>
      </c>
      <c r="B61" s="320"/>
      <c r="C61" s="320" t="s">
        <v>127</v>
      </c>
      <c r="D61" s="391">
        <v>4186600</v>
      </c>
      <c r="E61" s="391">
        <v>0</v>
      </c>
      <c r="F61" s="320"/>
    </row>
    <row r="62" spans="1:6" ht="51.75">
      <c r="A62" s="319" t="s">
        <v>1778</v>
      </c>
      <c r="B62" s="319" t="s">
        <v>1779</v>
      </c>
      <c r="C62" s="319" t="s">
        <v>1780</v>
      </c>
      <c r="D62" s="390">
        <v>0</v>
      </c>
      <c r="E62" s="390">
        <v>1400000</v>
      </c>
      <c r="F62" s="319" t="s">
        <v>1781</v>
      </c>
    </row>
    <row r="63" spans="1:6" ht="51.75">
      <c r="A63" s="319" t="s">
        <v>1778</v>
      </c>
      <c r="B63" s="319" t="s">
        <v>1782</v>
      </c>
      <c r="C63" s="319" t="s">
        <v>1783</v>
      </c>
      <c r="D63" s="390">
        <v>0</v>
      </c>
      <c r="E63" s="390">
        <v>1000000</v>
      </c>
      <c r="F63" s="319" t="s">
        <v>1784</v>
      </c>
    </row>
    <row r="64" spans="1:6">
      <c r="A64" s="320" t="s">
        <v>1778</v>
      </c>
      <c r="B64" s="320"/>
      <c r="C64" s="320" t="s">
        <v>127</v>
      </c>
      <c r="D64" s="391">
        <v>1786600</v>
      </c>
      <c r="E64" s="391">
        <v>0</v>
      </c>
      <c r="F64" s="320"/>
    </row>
  </sheetData>
  <autoFilter ref="A4:G11"/>
  <mergeCells count="2">
    <mergeCell ref="A1:F1"/>
    <mergeCell ref="A2:F2"/>
  </mergeCells>
  <phoneticPr fontId="5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3"/>
  <sheetViews>
    <sheetView topLeftCell="A59" workbookViewId="0">
      <selection activeCell="D71" sqref="D71"/>
    </sheetView>
  </sheetViews>
  <sheetFormatPr defaultColWidth="11.42578125" defaultRowHeight="13.5"/>
  <cols>
    <col min="1" max="1" width="12" style="14" customWidth="1"/>
    <col min="2" max="2" width="17.42578125" style="14" customWidth="1"/>
    <col min="3" max="3" width="19.7109375" style="14" customWidth="1"/>
    <col min="4" max="7" width="17.42578125" style="14" customWidth="1"/>
    <col min="8" max="8" width="18.85546875" style="14" customWidth="1"/>
    <col min="9" max="9" width="21.85546875" style="14" customWidth="1"/>
    <col min="10" max="255" width="11.42578125" style="14"/>
    <col min="256" max="257" width="17.42578125" style="14" customWidth="1"/>
    <col min="258" max="258" width="19.7109375" style="14" customWidth="1"/>
    <col min="259" max="262" width="17.42578125" style="14" customWidth="1"/>
    <col min="263" max="263" width="22.7109375" style="14" customWidth="1"/>
    <col min="264" max="264" width="23" style="14" bestFit="1" customWidth="1"/>
    <col min="265" max="265" width="15.28515625" style="14" bestFit="1" customWidth="1"/>
    <col min="266" max="511" width="11.42578125" style="14"/>
    <col min="512" max="513" width="17.42578125" style="14" customWidth="1"/>
    <col min="514" max="514" width="19.7109375" style="14" customWidth="1"/>
    <col min="515" max="518" width="17.42578125" style="14" customWidth="1"/>
    <col min="519" max="519" width="22.7109375" style="14" customWidth="1"/>
    <col min="520" max="520" width="23" style="14" bestFit="1" customWidth="1"/>
    <col min="521" max="521" width="15.28515625" style="14" bestFit="1" customWidth="1"/>
    <col min="522" max="767" width="11.42578125" style="14"/>
    <col min="768" max="769" width="17.42578125" style="14" customWidth="1"/>
    <col min="770" max="770" width="19.7109375" style="14" customWidth="1"/>
    <col min="771" max="774" width="17.42578125" style="14" customWidth="1"/>
    <col min="775" max="775" width="22.7109375" style="14" customWidth="1"/>
    <col min="776" max="776" width="23" style="14" bestFit="1" customWidth="1"/>
    <col min="777" max="777" width="15.28515625" style="14" bestFit="1" customWidth="1"/>
    <col min="778" max="1023" width="11.42578125" style="14"/>
    <col min="1024" max="1025" width="17.42578125" style="14" customWidth="1"/>
    <col min="1026" max="1026" width="19.7109375" style="14" customWidth="1"/>
    <col min="1027" max="1030" width="17.42578125" style="14" customWidth="1"/>
    <col min="1031" max="1031" width="22.7109375" style="14" customWidth="1"/>
    <col min="1032" max="1032" width="23" style="14" bestFit="1" customWidth="1"/>
    <col min="1033" max="1033" width="15.28515625" style="14" bestFit="1" customWidth="1"/>
    <col min="1034" max="1279" width="11.42578125" style="14"/>
    <col min="1280" max="1281" width="17.42578125" style="14" customWidth="1"/>
    <col min="1282" max="1282" width="19.7109375" style="14" customWidth="1"/>
    <col min="1283" max="1286" width="17.42578125" style="14" customWidth="1"/>
    <col min="1287" max="1287" width="22.7109375" style="14" customWidth="1"/>
    <col min="1288" max="1288" width="23" style="14" bestFit="1" customWidth="1"/>
    <col min="1289" max="1289" width="15.28515625" style="14" bestFit="1" customWidth="1"/>
    <col min="1290" max="1535" width="11.42578125" style="14"/>
    <col min="1536" max="1537" width="17.42578125" style="14" customWidth="1"/>
    <col min="1538" max="1538" width="19.7109375" style="14" customWidth="1"/>
    <col min="1539" max="1542" width="17.42578125" style="14" customWidth="1"/>
    <col min="1543" max="1543" width="22.7109375" style="14" customWidth="1"/>
    <col min="1544" max="1544" width="23" style="14" bestFit="1" customWidth="1"/>
    <col min="1545" max="1545" width="15.28515625" style="14" bestFit="1" customWidth="1"/>
    <col min="1546" max="1791" width="11.42578125" style="14"/>
    <col min="1792" max="1793" width="17.42578125" style="14" customWidth="1"/>
    <col min="1794" max="1794" width="19.7109375" style="14" customWidth="1"/>
    <col min="1795" max="1798" width="17.42578125" style="14" customWidth="1"/>
    <col min="1799" max="1799" width="22.7109375" style="14" customWidth="1"/>
    <col min="1800" max="1800" width="23" style="14" bestFit="1" customWidth="1"/>
    <col min="1801" max="1801" width="15.28515625" style="14" bestFit="1" customWidth="1"/>
    <col min="1802" max="2047" width="11.42578125" style="14"/>
    <col min="2048" max="2049" width="17.42578125" style="14" customWidth="1"/>
    <col min="2050" max="2050" width="19.7109375" style="14" customWidth="1"/>
    <col min="2051" max="2054" width="17.42578125" style="14" customWidth="1"/>
    <col min="2055" max="2055" width="22.7109375" style="14" customWidth="1"/>
    <col min="2056" max="2056" width="23" style="14" bestFit="1" customWidth="1"/>
    <col min="2057" max="2057" width="15.28515625" style="14" bestFit="1" customWidth="1"/>
    <col min="2058" max="2303" width="11.42578125" style="14"/>
    <col min="2304" max="2305" width="17.42578125" style="14" customWidth="1"/>
    <col min="2306" max="2306" width="19.7109375" style="14" customWidth="1"/>
    <col min="2307" max="2310" width="17.42578125" style="14" customWidth="1"/>
    <col min="2311" max="2311" width="22.7109375" style="14" customWidth="1"/>
    <col min="2312" max="2312" width="23" style="14" bestFit="1" customWidth="1"/>
    <col min="2313" max="2313" width="15.28515625" style="14" bestFit="1" customWidth="1"/>
    <col min="2314" max="2559" width="11.42578125" style="14"/>
    <col min="2560" max="2561" width="17.42578125" style="14" customWidth="1"/>
    <col min="2562" max="2562" width="19.7109375" style="14" customWidth="1"/>
    <col min="2563" max="2566" width="17.42578125" style="14" customWidth="1"/>
    <col min="2567" max="2567" width="22.7109375" style="14" customWidth="1"/>
    <col min="2568" max="2568" width="23" style="14" bestFit="1" customWidth="1"/>
    <col min="2569" max="2569" width="15.28515625" style="14" bestFit="1" customWidth="1"/>
    <col min="2570" max="2815" width="11.42578125" style="14"/>
    <col min="2816" max="2817" width="17.42578125" style="14" customWidth="1"/>
    <col min="2818" max="2818" width="19.7109375" style="14" customWidth="1"/>
    <col min="2819" max="2822" width="17.42578125" style="14" customWidth="1"/>
    <col min="2823" max="2823" width="22.7109375" style="14" customWidth="1"/>
    <col min="2824" max="2824" width="23" style="14" bestFit="1" customWidth="1"/>
    <col min="2825" max="2825" width="15.28515625" style="14" bestFit="1" customWidth="1"/>
    <col min="2826" max="3071" width="11.42578125" style="14"/>
    <col min="3072" max="3073" width="17.42578125" style="14" customWidth="1"/>
    <col min="3074" max="3074" width="19.7109375" style="14" customWidth="1"/>
    <col min="3075" max="3078" width="17.42578125" style="14" customWidth="1"/>
    <col min="3079" max="3079" width="22.7109375" style="14" customWidth="1"/>
    <col min="3080" max="3080" width="23" style="14" bestFit="1" customWidth="1"/>
    <col min="3081" max="3081" width="15.28515625" style="14" bestFit="1" customWidth="1"/>
    <col min="3082" max="3327" width="11.42578125" style="14"/>
    <col min="3328" max="3329" width="17.42578125" style="14" customWidth="1"/>
    <col min="3330" max="3330" width="19.7109375" style="14" customWidth="1"/>
    <col min="3331" max="3334" width="17.42578125" style="14" customWidth="1"/>
    <col min="3335" max="3335" width="22.7109375" style="14" customWidth="1"/>
    <col min="3336" max="3336" width="23" style="14" bestFit="1" customWidth="1"/>
    <col min="3337" max="3337" width="15.28515625" style="14" bestFit="1" customWidth="1"/>
    <col min="3338" max="3583" width="11.42578125" style="14"/>
    <col min="3584" max="3585" width="17.42578125" style="14" customWidth="1"/>
    <col min="3586" max="3586" width="19.7109375" style="14" customWidth="1"/>
    <col min="3587" max="3590" width="17.42578125" style="14" customWidth="1"/>
    <col min="3591" max="3591" width="22.7109375" style="14" customWidth="1"/>
    <col min="3592" max="3592" width="23" style="14" bestFit="1" customWidth="1"/>
    <col min="3593" max="3593" width="15.28515625" style="14" bestFit="1" customWidth="1"/>
    <col min="3594" max="3839" width="11.42578125" style="14"/>
    <col min="3840" max="3841" width="17.42578125" style="14" customWidth="1"/>
    <col min="3842" max="3842" width="19.7109375" style="14" customWidth="1"/>
    <col min="3843" max="3846" width="17.42578125" style="14" customWidth="1"/>
    <col min="3847" max="3847" width="22.7109375" style="14" customWidth="1"/>
    <col min="3848" max="3848" width="23" style="14" bestFit="1" customWidth="1"/>
    <col min="3849" max="3849" width="15.28515625" style="14" bestFit="1" customWidth="1"/>
    <col min="3850" max="4095" width="11.42578125" style="14"/>
    <col min="4096" max="4097" width="17.42578125" style="14" customWidth="1"/>
    <col min="4098" max="4098" width="19.7109375" style="14" customWidth="1"/>
    <col min="4099" max="4102" width="17.42578125" style="14" customWidth="1"/>
    <col min="4103" max="4103" width="22.7109375" style="14" customWidth="1"/>
    <col min="4104" max="4104" width="23" style="14" bestFit="1" customWidth="1"/>
    <col min="4105" max="4105" width="15.28515625" style="14" bestFit="1" customWidth="1"/>
    <col min="4106" max="4351" width="11.42578125" style="14"/>
    <col min="4352" max="4353" width="17.42578125" style="14" customWidth="1"/>
    <col min="4354" max="4354" width="19.7109375" style="14" customWidth="1"/>
    <col min="4355" max="4358" width="17.42578125" style="14" customWidth="1"/>
    <col min="4359" max="4359" width="22.7109375" style="14" customWidth="1"/>
    <col min="4360" max="4360" width="23" style="14" bestFit="1" customWidth="1"/>
    <col min="4361" max="4361" width="15.28515625" style="14" bestFit="1" customWidth="1"/>
    <col min="4362" max="4607" width="11.42578125" style="14"/>
    <col min="4608" max="4609" width="17.42578125" style="14" customWidth="1"/>
    <col min="4610" max="4610" width="19.7109375" style="14" customWidth="1"/>
    <col min="4611" max="4614" width="17.42578125" style="14" customWidth="1"/>
    <col min="4615" max="4615" width="22.7109375" style="14" customWidth="1"/>
    <col min="4616" max="4616" width="23" style="14" bestFit="1" customWidth="1"/>
    <col min="4617" max="4617" width="15.28515625" style="14" bestFit="1" customWidth="1"/>
    <col min="4618" max="4863" width="11.42578125" style="14"/>
    <col min="4864" max="4865" width="17.42578125" style="14" customWidth="1"/>
    <col min="4866" max="4866" width="19.7109375" style="14" customWidth="1"/>
    <col min="4867" max="4870" width="17.42578125" style="14" customWidth="1"/>
    <col min="4871" max="4871" width="22.7109375" style="14" customWidth="1"/>
    <col min="4872" max="4872" width="23" style="14" bestFit="1" customWidth="1"/>
    <col min="4873" max="4873" width="15.28515625" style="14" bestFit="1" customWidth="1"/>
    <col min="4874" max="5119" width="11.42578125" style="14"/>
    <col min="5120" max="5121" width="17.42578125" style="14" customWidth="1"/>
    <col min="5122" max="5122" width="19.7109375" style="14" customWidth="1"/>
    <col min="5123" max="5126" width="17.42578125" style="14" customWidth="1"/>
    <col min="5127" max="5127" width="22.7109375" style="14" customWidth="1"/>
    <col min="5128" max="5128" width="23" style="14" bestFit="1" customWidth="1"/>
    <col min="5129" max="5129" width="15.28515625" style="14" bestFit="1" customWidth="1"/>
    <col min="5130" max="5375" width="11.42578125" style="14"/>
    <col min="5376" max="5377" width="17.42578125" style="14" customWidth="1"/>
    <col min="5378" max="5378" width="19.7109375" style="14" customWidth="1"/>
    <col min="5379" max="5382" width="17.42578125" style="14" customWidth="1"/>
    <col min="5383" max="5383" width="22.7109375" style="14" customWidth="1"/>
    <col min="5384" max="5384" width="23" style="14" bestFit="1" customWidth="1"/>
    <col min="5385" max="5385" width="15.28515625" style="14" bestFit="1" customWidth="1"/>
    <col min="5386" max="5631" width="11.42578125" style="14"/>
    <col min="5632" max="5633" width="17.42578125" style="14" customWidth="1"/>
    <col min="5634" max="5634" width="19.7109375" style="14" customWidth="1"/>
    <col min="5635" max="5638" width="17.42578125" style="14" customWidth="1"/>
    <col min="5639" max="5639" width="22.7109375" style="14" customWidth="1"/>
    <col min="5640" max="5640" width="23" style="14" bestFit="1" customWidth="1"/>
    <col min="5641" max="5641" width="15.28515625" style="14" bestFit="1" customWidth="1"/>
    <col min="5642" max="5887" width="11.42578125" style="14"/>
    <col min="5888" max="5889" width="17.42578125" style="14" customWidth="1"/>
    <col min="5890" max="5890" width="19.7109375" style="14" customWidth="1"/>
    <col min="5891" max="5894" width="17.42578125" style="14" customWidth="1"/>
    <col min="5895" max="5895" width="22.7109375" style="14" customWidth="1"/>
    <col min="5896" max="5896" width="23" style="14" bestFit="1" customWidth="1"/>
    <col min="5897" max="5897" width="15.28515625" style="14" bestFit="1" customWidth="1"/>
    <col min="5898" max="6143" width="11.42578125" style="14"/>
    <col min="6144" max="6145" width="17.42578125" style="14" customWidth="1"/>
    <col min="6146" max="6146" width="19.7109375" style="14" customWidth="1"/>
    <col min="6147" max="6150" width="17.42578125" style="14" customWidth="1"/>
    <col min="6151" max="6151" width="22.7109375" style="14" customWidth="1"/>
    <col min="6152" max="6152" width="23" style="14" bestFit="1" customWidth="1"/>
    <col min="6153" max="6153" width="15.28515625" style="14" bestFit="1" customWidth="1"/>
    <col min="6154" max="6399" width="11.42578125" style="14"/>
    <col min="6400" max="6401" width="17.42578125" style="14" customWidth="1"/>
    <col min="6402" max="6402" width="19.7109375" style="14" customWidth="1"/>
    <col min="6403" max="6406" width="17.42578125" style="14" customWidth="1"/>
    <col min="6407" max="6407" width="22.7109375" style="14" customWidth="1"/>
    <col min="6408" max="6408" width="23" style="14" bestFit="1" customWidth="1"/>
    <col min="6409" max="6409" width="15.28515625" style="14" bestFit="1" customWidth="1"/>
    <col min="6410" max="6655" width="11.42578125" style="14"/>
    <col min="6656" max="6657" width="17.42578125" style="14" customWidth="1"/>
    <col min="6658" max="6658" width="19.7109375" style="14" customWidth="1"/>
    <col min="6659" max="6662" width="17.42578125" style="14" customWidth="1"/>
    <col min="6663" max="6663" width="22.7109375" style="14" customWidth="1"/>
    <col min="6664" max="6664" width="23" style="14" bestFit="1" customWidth="1"/>
    <col min="6665" max="6665" width="15.28515625" style="14" bestFit="1" customWidth="1"/>
    <col min="6666" max="6911" width="11.42578125" style="14"/>
    <col min="6912" max="6913" width="17.42578125" style="14" customWidth="1"/>
    <col min="6914" max="6914" width="19.7109375" style="14" customWidth="1"/>
    <col min="6915" max="6918" width="17.42578125" style="14" customWidth="1"/>
    <col min="6919" max="6919" width="22.7109375" style="14" customWidth="1"/>
    <col min="6920" max="6920" width="23" style="14" bestFit="1" customWidth="1"/>
    <col min="6921" max="6921" width="15.28515625" style="14" bestFit="1" customWidth="1"/>
    <col min="6922" max="7167" width="11.42578125" style="14"/>
    <col min="7168" max="7169" width="17.42578125" style="14" customWidth="1"/>
    <col min="7170" max="7170" width="19.7109375" style="14" customWidth="1"/>
    <col min="7171" max="7174" width="17.42578125" style="14" customWidth="1"/>
    <col min="7175" max="7175" width="22.7109375" style="14" customWidth="1"/>
    <col min="7176" max="7176" width="23" style="14" bestFit="1" customWidth="1"/>
    <col min="7177" max="7177" width="15.28515625" style="14" bestFit="1" customWidth="1"/>
    <col min="7178" max="7423" width="11.42578125" style="14"/>
    <col min="7424" max="7425" width="17.42578125" style="14" customWidth="1"/>
    <col min="7426" max="7426" width="19.7109375" style="14" customWidth="1"/>
    <col min="7427" max="7430" width="17.42578125" style="14" customWidth="1"/>
    <col min="7431" max="7431" width="22.7109375" style="14" customWidth="1"/>
    <col min="7432" max="7432" width="23" style="14" bestFit="1" customWidth="1"/>
    <col min="7433" max="7433" width="15.28515625" style="14" bestFit="1" customWidth="1"/>
    <col min="7434" max="7679" width="11.42578125" style="14"/>
    <col min="7680" max="7681" width="17.42578125" style="14" customWidth="1"/>
    <col min="7682" max="7682" width="19.7109375" style="14" customWidth="1"/>
    <col min="7683" max="7686" width="17.42578125" style="14" customWidth="1"/>
    <col min="7687" max="7687" width="22.7109375" style="14" customWidth="1"/>
    <col min="7688" max="7688" width="23" style="14" bestFit="1" customWidth="1"/>
    <col min="7689" max="7689" width="15.28515625" style="14" bestFit="1" customWidth="1"/>
    <col min="7690" max="7935" width="11.42578125" style="14"/>
    <col min="7936" max="7937" width="17.42578125" style="14" customWidth="1"/>
    <col min="7938" max="7938" width="19.7109375" style="14" customWidth="1"/>
    <col min="7939" max="7942" width="17.42578125" style="14" customWidth="1"/>
    <col min="7943" max="7943" width="22.7109375" style="14" customWidth="1"/>
    <col min="7944" max="7944" width="23" style="14" bestFit="1" customWidth="1"/>
    <col min="7945" max="7945" width="15.28515625" style="14" bestFit="1" customWidth="1"/>
    <col min="7946" max="8191" width="11.42578125" style="14"/>
    <col min="8192" max="8193" width="17.42578125" style="14" customWidth="1"/>
    <col min="8194" max="8194" width="19.7109375" style="14" customWidth="1"/>
    <col min="8195" max="8198" width="17.42578125" style="14" customWidth="1"/>
    <col min="8199" max="8199" width="22.7109375" style="14" customWidth="1"/>
    <col min="8200" max="8200" width="23" style="14" bestFit="1" customWidth="1"/>
    <col min="8201" max="8201" width="15.28515625" style="14" bestFit="1" customWidth="1"/>
    <col min="8202" max="8447" width="11.42578125" style="14"/>
    <col min="8448" max="8449" width="17.42578125" style="14" customWidth="1"/>
    <col min="8450" max="8450" width="19.7109375" style="14" customWidth="1"/>
    <col min="8451" max="8454" width="17.42578125" style="14" customWidth="1"/>
    <col min="8455" max="8455" width="22.7109375" style="14" customWidth="1"/>
    <col min="8456" max="8456" width="23" style="14" bestFit="1" customWidth="1"/>
    <col min="8457" max="8457" width="15.28515625" style="14" bestFit="1" customWidth="1"/>
    <col min="8458" max="8703" width="11.42578125" style="14"/>
    <col min="8704" max="8705" width="17.42578125" style="14" customWidth="1"/>
    <col min="8706" max="8706" width="19.7109375" style="14" customWidth="1"/>
    <col min="8707" max="8710" width="17.42578125" style="14" customWidth="1"/>
    <col min="8711" max="8711" width="22.7109375" style="14" customWidth="1"/>
    <col min="8712" max="8712" width="23" style="14" bestFit="1" customWidth="1"/>
    <col min="8713" max="8713" width="15.28515625" style="14" bestFit="1" customWidth="1"/>
    <col min="8714" max="8959" width="11.42578125" style="14"/>
    <col min="8960" max="8961" width="17.42578125" style="14" customWidth="1"/>
    <col min="8962" max="8962" width="19.7109375" style="14" customWidth="1"/>
    <col min="8963" max="8966" width="17.42578125" style="14" customWidth="1"/>
    <col min="8967" max="8967" width="22.7109375" style="14" customWidth="1"/>
    <col min="8968" max="8968" width="23" style="14" bestFit="1" customWidth="1"/>
    <col min="8969" max="8969" width="15.28515625" style="14" bestFit="1" customWidth="1"/>
    <col min="8970" max="9215" width="11.42578125" style="14"/>
    <col min="9216" max="9217" width="17.42578125" style="14" customWidth="1"/>
    <col min="9218" max="9218" width="19.7109375" style="14" customWidth="1"/>
    <col min="9219" max="9222" width="17.42578125" style="14" customWidth="1"/>
    <col min="9223" max="9223" width="22.7109375" style="14" customWidth="1"/>
    <col min="9224" max="9224" width="23" style="14" bestFit="1" customWidth="1"/>
    <col min="9225" max="9225" width="15.28515625" style="14" bestFit="1" customWidth="1"/>
    <col min="9226" max="9471" width="11.42578125" style="14"/>
    <col min="9472" max="9473" width="17.42578125" style="14" customWidth="1"/>
    <col min="9474" max="9474" width="19.7109375" style="14" customWidth="1"/>
    <col min="9475" max="9478" width="17.42578125" style="14" customWidth="1"/>
    <col min="9479" max="9479" width="22.7109375" style="14" customWidth="1"/>
    <col min="9480" max="9480" width="23" style="14" bestFit="1" customWidth="1"/>
    <col min="9481" max="9481" width="15.28515625" style="14" bestFit="1" customWidth="1"/>
    <col min="9482" max="9727" width="11.42578125" style="14"/>
    <col min="9728" max="9729" width="17.42578125" style="14" customWidth="1"/>
    <col min="9730" max="9730" width="19.7109375" style="14" customWidth="1"/>
    <col min="9731" max="9734" width="17.42578125" style="14" customWidth="1"/>
    <col min="9735" max="9735" width="22.7109375" style="14" customWidth="1"/>
    <col min="9736" max="9736" width="23" style="14" bestFit="1" customWidth="1"/>
    <col min="9737" max="9737" width="15.28515625" style="14" bestFit="1" customWidth="1"/>
    <col min="9738" max="9983" width="11.42578125" style="14"/>
    <col min="9984" max="9985" width="17.42578125" style="14" customWidth="1"/>
    <col min="9986" max="9986" width="19.7109375" style="14" customWidth="1"/>
    <col min="9987" max="9990" width="17.42578125" style="14" customWidth="1"/>
    <col min="9991" max="9991" width="22.7109375" style="14" customWidth="1"/>
    <col min="9992" max="9992" width="23" style="14" bestFit="1" customWidth="1"/>
    <col min="9993" max="9993" width="15.28515625" style="14" bestFit="1" customWidth="1"/>
    <col min="9994" max="10239" width="11.42578125" style="14"/>
    <col min="10240" max="10241" width="17.42578125" style="14" customWidth="1"/>
    <col min="10242" max="10242" width="19.7109375" style="14" customWidth="1"/>
    <col min="10243" max="10246" width="17.42578125" style="14" customWidth="1"/>
    <col min="10247" max="10247" width="22.7109375" style="14" customWidth="1"/>
    <col min="10248" max="10248" width="23" style="14" bestFit="1" customWidth="1"/>
    <col min="10249" max="10249" width="15.28515625" style="14" bestFit="1" customWidth="1"/>
    <col min="10250" max="10495" width="11.42578125" style="14"/>
    <col min="10496" max="10497" width="17.42578125" style="14" customWidth="1"/>
    <col min="10498" max="10498" width="19.7109375" style="14" customWidth="1"/>
    <col min="10499" max="10502" width="17.42578125" style="14" customWidth="1"/>
    <col min="10503" max="10503" width="22.7109375" style="14" customWidth="1"/>
    <col min="10504" max="10504" width="23" style="14" bestFit="1" customWidth="1"/>
    <col min="10505" max="10505" width="15.28515625" style="14" bestFit="1" customWidth="1"/>
    <col min="10506" max="10751" width="11.42578125" style="14"/>
    <col min="10752" max="10753" width="17.42578125" style="14" customWidth="1"/>
    <col min="10754" max="10754" width="19.7109375" style="14" customWidth="1"/>
    <col min="10755" max="10758" width="17.42578125" style="14" customWidth="1"/>
    <col min="10759" max="10759" width="22.7109375" style="14" customWidth="1"/>
    <col min="10760" max="10760" width="23" style="14" bestFit="1" customWidth="1"/>
    <col min="10761" max="10761" width="15.28515625" style="14" bestFit="1" customWidth="1"/>
    <col min="10762" max="11007" width="11.42578125" style="14"/>
    <col min="11008" max="11009" width="17.42578125" style="14" customWidth="1"/>
    <col min="11010" max="11010" width="19.7109375" style="14" customWidth="1"/>
    <col min="11011" max="11014" width="17.42578125" style="14" customWidth="1"/>
    <col min="11015" max="11015" width="22.7109375" style="14" customWidth="1"/>
    <col min="11016" max="11016" width="23" style="14" bestFit="1" customWidth="1"/>
    <col min="11017" max="11017" width="15.28515625" style="14" bestFit="1" customWidth="1"/>
    <col min="11018" max="11263" width="11.42578125" style="14"/>
    <col min="11264" max="11265" width="17.42578125" style="14" customWidth="1"/>
    <col min="11266" max="11266" width="19.7109375" style="14" customWidth="1"/>
    <col min="11267" max="11270" width="17.42578125" style="14" customWidth="1"/>
    <col min="11271" max="11271" width="22.7109375" style="14" customWidth="1"/>
    <col min="11272" max="11272" width="23" style="14" bestFit="1" customWidth="1"/>
    <col min="11273" max="11273" width="15.28515625" style="14" bestFit="1" customWidth="1"/>
    <col min="11274" max="11519" width="11.42578125" style="14"/>
    <col min="11520" max="11521" width="17.42578125" style="14" customWidth="1"/>
    <col min="11522" max="11522" width="19.7109375" style="14" customWidth="1"/>
    <col min="11523" max="11526" width="17.42578125" style="14" customWidth="1"/>
    <col min="11527" max="11527" width="22.7109375" style="14" customWidth="1"/>
    <col min="11528" max="11528" width="23" style="14" bestFit="1" customWidth="1"/>
    <col min="11529" max="11529" width="15.28515625" style="14" bestFit="1" customWidth="1"/>
    <col min="11530" max="11775" width="11.42578125" style="14"/>
    <col min="11776" max="11777" width="17.42578125" style="14" customWidth="1"/>
    <col min="11778" max="11778" width="19.7109375" style="14" customWidth="1"/>
    <col min="11779" max="11782" width="17.42578125" style="14" customWidth="1"/>
    <col min="11783" max="11783" width="22.7109375" style="14" customWidth="1"/>
    <col min="11784" max="11784" width="23" style="14" bestFit="1" customWidth="1"/>
    <col min="11785" max="11785" width="15.28515625" style="14" bestFit="1" customWidth="1"/>
    <col min="11786" max="12031" width="11.42578125" style="14"/>
    <col min="12032" max="12033" width="17.42578125" style="14" customWidth="1"/>
    <col min="12034" max="12034" width="19.7109375" style="14" customWidth="1"/>
    <col min="12035" max="12038" width="17.42578125" style="14" customWidth="1"/>
    <col min="12039" max="12039" width="22.7109375" style="14" customWidth="1"/>
    <col min="12040" max="12040" width="23" style="14" bestFit="1" customWidth="1"/>
    <col min="12041" max="12041" width="15.28515625" style="14" bestFit="1" customWidth="1"/>
    <col min="12042" max="12287" width="11.42578125" style="14"/>
    <col min="12288" max="12289" width="17.42578125" style="14" customWidth="1"/>
    <col min="12290" max="12290" width="19.7109375" style="14" customWidth="1"/>
    <col min="12291" max="12294" width="17.42578125" style="14" customWidth="1"/>
    <col min="12295" max="12295" width="22.7109375" style="14" customWidth="1"/>
    <col min="12296" max="12296" width="23" style="14" bestFit="1" customWidth="1"/>
    <col min="12297" max="12297" width="15.28515625" style="14" bestFit="1" customWidth="1"/>
    <col min="12298" max="12543" width="11.42578125" style="14"/>
    <col min="12544" max="12545" width="17.42578125" style="14" customWidth="1"/>
    <col min="12546" max="12546" width="19.7109375" style="14" customWidth="1"/>
    <col min="12547" max="12550" width="17.42578125" style="14" customWidth="1"/>
    <col min="12551" max="12551" width="22.7109375" style="14" customWidth="1"/>
    <col min="12552" max="12552" width="23" style="14" bestFit="1" customWidth="1"/>
    <col min="12553" max="12553" width="15.28515625" style="14" bestFit="1" customWidth="1"/>
    <col min="12554" max="12799" width="11.42578125" style="14"/>
    <col min="12800" max="12801" width="17.42578125" style="14" customWidth="1"/>
    <col min="12802" max="12802" width="19.7109375" style="14" customWidth="1"/>
    <col min="12803" max="12806" width="17.42578125" style="14" customWidth="1"/>
    <col min="12807" max="12807" width="22.7109375" style="14" customWidth="1"/>
    <col min="12808" max="12808" width="23" style="14" bestFit="1" customWidth="1"/>
    <col min="12809" max="12809" width="15.28515625" style="14" bestFit="1" customWidth="1"/>
    <col min="12810" max="13055" width="11.42578125" style="14"/>
    <col min="13056" max="13057" width="17.42578125" style="14" customWidth="1"/>
    <col min="13058" max="13058" width="19.7109375" style="14" customWidth="1"/>
    <col min="13059" max="13062" width="17.42578125" style="14" customWidth="1"/>
    <col min="13063" max="13063" width="22.7109375" style="14" customWidth="1"/>
    <col min="13064" max="13064" width="23" style="14" bestFit="1" customWidth="1"/>
    <col min="13065" max="13065" width="15.28515625" style="14" bestFit="1" customWidth="1"/>
    <col min="13066" max="13311" width="11.42578125" style="14"/>
    <col min="13312" max="13313" width="17.42578125" style="14" customWidth="1"/>
    <col min="13314" max="13314" width="19.7109375" style="14" customWidth="1"/>
    <col min="13315" max="13318" width="17.42578125" style="14" customWidth="1"/>
    <col min="13319" max="13319" width="22.7109375" style="14" customWidth="1"/>
    <col min="13320" max="13320" width="23" style="14" bestFit="1" customWidth="1"/>
    <col min="13321" max="13321" width="15.28515625" style="14" bestFit="1" customWidth="1"/>
    <col min="13322" max="13567" width="11.42578125" style="14"/>
    <col min="13568" max="13569" width="17.42578125" style="14" customWidth="1"/>
    <col min="13570" max="13570" width="19.7109375" style="14" customWidth="1"/>
    <col min="13571" max="13574" width="17.42578125" style="14" customWidth="1"/>
    <col min="13575" max="13575" width="22.7109375" style="14" customWidth="1"/>
    <col min="13576" max="13576" width="23" style="14" bestFit="1" customWidth="1"/>
    <col min="13577" max="13577" width="15.28515625" style="14" bestFit="1" customWidth="1"/>
    <col min="13578" max="13823" width="11.42578125" style="14"/>
    <col min="13824" max="13825" width="17.42578125" style="14" customWidth="1"/>
    <col min="13826" max="13826" width="19.7109375" style="14" customWidth="1"/>
    <col min="13827" max="13830" width="17.42578125" style="14" customWidth="1"/>
    <col min="13831" max="13831" width="22.7109375" style="14" customWidth="1"/>
    <col min="13832" max="13832" width="23" style="14" bestFit="1" customWidth="1"/>
    <col min="13833" max="13833" width="15.28515625" style="14" bestFit="1" customWidth="1"/>
    <col min="13834" max="14079" width="11.42578125" style="14"/>
    <col min="14080" max="14081" width="17.42578125" style="14" customWidth="1"/>
    <col min="14082" max="14082" width="19.7109375" style="14" customWidth="1"/>
    <col min="14083" max="14086" width="17.42578125" style="14" customWidth="1"/>
    <col min="14087" max="14087" width="22.7109375" style="14" customWidth="1"/>
    <col min="14088" max="14088" width="23" style="14" bestFit="1" customWidth="1"/>
    <col min="14089" max="14089" width="15.28515625" style="14" bestFit="1" customWidth="1"/>
    <col min="14090" max="14335" width="11.42578125" style="14"/>
    <col min="14336" max="14337" width="17.42578125" style="14" customWidth="1"/>
    <col min="14338" max="14338" width="19.7109375" style="14" customWidth="1"/>
    <col min="14339" max="14342" width="17.42578125" style="14" customWidth="1"/>
    <col min="14343" max="14343" width="22.7109375" style="14" customWidth="1"/>
    <col min="14344" max="14344" width="23" style="14" bestFit="1" customWidth="1"/>
    <col min="14345" max="14345" width="15.28515625" style="14" bestFit="1" customWidth="1"/>
    <col min="14346" max="14591" width="11.42578125" style="14"/>
    <col min="14592" max="14593" width="17.42578125" style="14" customWidth="1"/>
    <col min="14594" max="14594" width="19.7109375" style="14" customWidth="1"/>
    <col min="14595" max="14598" width="17.42578125" style="14" customWidth="1"/>
    <col min="14599" max="14599" width="22.7109375" style="14" customWidth="1"/>
    <col min="14600" max="14600" width="23" style="14" bestFit="1" customWidth="1"/>
    <col min="14601" max="14601" width="15.28515625" style="14" bestFit="1" customWidth="1"/>
    <col min="14602" max="14847" width="11.42578125" style="14"/>
    <col min="14848" max="14849" width="17.42578125" style="14" customWidth="1"/>
    <col min="14850" max="14850" width="19.7109375" style="14" customWidth="1"/>
    <col min="14851" max="14854" width="17.42578125" style="14" customWidth="1"/>
    <col min="14855" max="14855" width="22.7109375" style="14" customWidth="1"/>
    <col min="14856" max="14856" width="23" style="14" bestFit="1" customWidth="1"/>
    <col min="14857" max="14857" width="15.28515625" style="14" bestFit="1" customWidth="1"/>
    <col min="14858" max="15103" width="11.42578125" style="14"/>
    <col min="15104" max="15105" width="17.42578125" style="14" customWidth="1"/>
    <col min="15106" max="15106" width="19.7109375" style="14" customWidth="1"/>
    <col min="15107" max="15110" width="17.42578125" style="14" customWidth="1"/>
    <col min="15111" max="15111" width="22.7109375" style="14" customWidth="1"/>
    <col min="15112" max="15112" width="23" style="14" bestFit="1" customWidth="1"/>
    <col min="15113" max="15113" width="15.28515625" style="14" bestFit="1" customWidth="1"/>
    <col min="15114" max="15359" width="11.42578125" style="14"/>
    <col min="15360" max="15361" width="17.42578125" style="14" customWidth="1"/>
    <col min="15362" max="15362" width="19.7109375" style="14" customWidth="1"/>
    <col min="15363" max="15366" width="17.42578125" style="14" customWidth="1"/>
    <col min="15367" max="15367" width="22.7109375" style="14" customWidth="1"/>
    <col min="15368" max="15368" width="23" style="14" bestFit="1" customWidth="1"/>
    <col min="15369" max="15369" width="15.28515625" style="14" bestFit="1" customWidth="1"/>
    <col min="15370" max="15615" width="11.42578125" style="14"/>
    <col min="15616" max="15617" width="17.42578125" style="14" customWidth="1"/>
    <col min="15618" max="15618" width="19.7109375" style="14" customWidth="1"/>
    <col min="15619" max="15622" width="17.42578125" style="14" customWidth="1"/>
    <col min="15623" max="15623" width="22.7109375" style="14" customWidth="1"/>
    <col min="15624" max="15624" width="23" style="14" bestFit="1" customWidth="1"/>
    <col min="15625" max="15625" width="15.28515625" style="14" bestFit="1" customWidth="1"/>
    <col min="15626" max="15871" width="11.42578125" style="14"/>
    <col min="15872" max="15873" width="17.42578125" style="14" customWidth="1"/>
    <col min="15874" max="15874" width="19.7109375" style="14" customWidth="1"/>
    <col min="15875" max="15878" width="17.42578125" style="14" customWidth="1"/>
    <col min="15879" max="15879" width="22.7109375" style="14" customWidth="1"/>
    <col min="15880" max="15880" width="23" style="14" bestFit="1" customWidth="1"/>
    <col min="15881" max="15881" width="15.28515625" style="14" bestFit="1" customWidth="1"/>
    <col min="15882" max="16127" width="11.42578125" style="14"/>
    <col min="16128" max="16129" width="17.42578125" style="14" customWidth="1"/>
    <col min="16130" max="16130" width="19.7109375" style="14" customWidth="1"/>
    <col min="16131" max="16134" width="17.42578125" style="14" customWidth="1"/>
    <col min="16135" max="16135" width="22.7109375" style="14" customWidth="1"/>
    <col min="16136" max="16136" width="23" style="14" bestFit="1" customWidth="1"/>
    <col min="16137" max="16137" width="15.28515625" style="14" bestFit="1" customWidth="1"/>
    <col min="16138" max="16384" width="11.42578125" style="14"/>
  </cols>
  <sheetData>
    <row r="1" spans="1:9" s="1" customFormat="1" ht="7.5" hidden="1" customHeight="1">
      <c r="E1" s="2"/>
      <c r="F1" s="2"/>
      <c r="G1" s="2"/>
    </row>
    <row r="2" spans="1:9" s="3" customFormat="1" ht="24" customHeight="1">
      <c r="A2" s="816" t="s">
        <v>0</v>
      </c>
      <c r="B2" s="816"/>
      <c r="C2" s="816"/>
      <c r="D2" s="816"/>
      <c r="E2" s="816"/>
      <c r="F2" s="816"/>
      <c r="G2" s="816"/>
      <c r="H2" s="816"/>
      <c r="I2" s="80"/>
    </row>
    <row r="3" spans="1:9" s="3" customFormat="1" ht="14.25" customHeight="1">
      <c r="A3" s="4"/>
      <c r="B3" s="4"/>
      <c r="C3" s="4"/>
      <c r="D3" s="824" t="s">
        <v>225</v>
      </c>
      <c r="E3" s="824"/>
      <c r="F3" s="5"/>
      <c r="G3" s="6"/>
      <c r="H3" s="7"/>
      <c r="I3" s="80"/>
    </row>
    <row r="4" spans="1:9" s="3" customFormat="1" ht="15" customHeight="1">
      <c r="A4" s="4"/>
      <c r="B4" s="4"/>
      <c r="C4" s="4"/>
      <c r="D4" s="8"/>
      <c r="E4" s="8"/>
      <c r="F4" s="5"/>
      <c r="G4" s="6"/>
      <c r="H4" s="7"/>
      <c r="I4" s="80"/>
    </row>
    <row r="5" spans="1:9" ht="15" customHeight="1">
      <c r="A5" s="9"/>
      <c r="B5" s="10"/>
      <c r="C5" s="10"/>
      <c r="D5" s="10"/>
      <c r="E5" s="10"/>
      <c r="F5" s="11" t="s">
        <v>1</v>
      </c>
      <c r="G5" s="11" t="s">
        <v>2</v>
      </c>
      <c r="H5" s="12" t="s">
        <v>3</v>
      </c>
      <c r="I5" s="91"/>
    </row>
    <row r="6" spans="1:9" ht="15" customHeight="1">
      <c r="A6" s="15"/>
      <c r="B6" s="15"/>
      <c r="C6" s="15"/>
      <c r="D6" s="15"/>
      <c r="E6" s="15"/>
      <c r="F6" s="817" t="s">
        <v>176</v>
      </c>
      <c r="G6" s="820"/>
      <c r="H6" s="821"/>
      <c r="I6" s="91"/>
    </row>
    <row r="7" spans="1:9" ht="15" customHeight="1">
      <c r="A7" s="15"/>
      <c r="B7" s="15"/>
      <c r="C7" s="15"/>
      <c r="D7" s="15"/>
      <c r="E7" s="15"/>
      <c r="F7" s="818"/>
      <c r="G7" s="818"/>
      <c r="H7" s="822"/>
      <c r="I7" s="91"/>
    </row>
    <row r="8" spans="1:9" ht="15" customHeight="1">
      <c r="A8" s="16"/>
      <c r="B8" s="16"/>
      <c r="C8" s="17"/>
      <c r="D8" s="17"/>
      <c r="E8" s="17"/>
      <c r="F8" s="819"/>
      <c r="G8" s="819"/>
      <c r="H8" s="823"/>
      <c r="I8" s="91"/>
    </row>
    <row r="9" spans="1:9" ht="19.5" customHeight="1">
      <c r="A9" s="18" t="s">
        <v>4</v>
      </c>
      <c r="B9" s="19"/>
      <c r="C9" s="19"/>
      <c r="D9" s="20"/>
      <c r="E9" s="21"/>
      <c r="F9" s="22"/>
      <c r="G9" s="22"/>
      <c r="H9" s="23" t="s">
        <v>5</v>
      </c>
      <c r="I9" s="91"/>
    </row>
    <row r="10" spans="1:9" ht="26.45" customHeight="1" thickBot="1">
      <c r="A10" s="24" t="s">
        <v>6</v>
      </c>
      <c r="B10" s="24" t="s">
        <v>7</v>
      </c>
      <c r="C10" s="24" t="s">
        <v>8</v>
      </c>
      <c r="D10" s="24" t="s">
        <v>9</v>
      </c>
      <c r="E10" s="25" t="s">
        <v>10</v>
      </c>
      <c r="F10" s="25" t="s">
        <v>11</v>
      </c>
      <c r="G10" s="25" t="s">
        <v>12</v>
      </c>
      <c r="H10" s="26" t="s">
        <v>13</v>
      </c>
      <c r="I10" s="91"/>
    </row>
    <row r="11" spans="1:9" ht="26.45" customHeight="1" thickTop="1">
      <c r="A11" s="27">
        <v>1</v>
      </c>
      <c r="B11" s="28" t="s">
        <v>14</v>
      </c>
      <c r="C11" s="28" t="s">
        <v>15</v>
      </c>
      <c r="D11" s="260">
        <f>+'4'!G11</f>
        <v>0</v>
      </c>
      <c r="E11" s="210"/>
      <c r="F11" s="210"/>
      <c r="G11" s="211">
        <f>D11+E11-F11</f>
        <v>0</v>
      </c>
      <c r="H11" s="28"/>
      <c r="I11" s="91">
        <f>G11-Cash!F32</f>
        <v>0</v>
      </c>
    </row>
    <row r="12" spans="1:9" ht="26.45" customHeight="1">
      <c r="A12" s="29">
        <v>2</v>
      </c>
      <c r="B12" s="30" t="s">
        <v>14</v>
      </c>
      <c r="C12" s="30" t="s">
        <v>16</v>
      </c>
      <c r="D12" s="212">
        <f>+'4'!G12</f>
        <v>0</v>
      </c>
      <c r="E12" s="213"/>
      <c r="F12" s="213"/>
      <c r="G12" s="212">
        <f>D12+E12-F12</f>
        <v>0</v>
      </c>
      <c r="H12" s="31"/>
      <c r="I12" s="91"/>
    </row>
    <row r="13" spans="1:9" ht="26.45" customHeight="1">
      <c r="A13" s="29">
        <v>3</v>
      </c>
      <c r="B13" s="30" t="s">
        <v>14</v>
      </c>
      <c r="C13" s="30" t="s">
        <v>17</v>
      </c>
      <c r="D13" s="212">
        <f>+'4'!G13</f>
        <v>0</v>
      </c>
      <c r="E13" s="213"/>
      <c r="F13" s="213"/>
      <c r="G13" s="212">
        <f>D13+E13-F13</f>
        <v>0</v>
      </c>
      <c r="H13" s="32"/>
      <c r="I13" s="91"/>
    </row>
    <row r="14" spans="1:9" ht="26.45" customHeight="1">
      <c r="A14" s="833" t="s">
        <v>18</v>
      </c>
      <c r="B14" s="834"/>
      <c r="C14" s="803"/>
      <c r="D14" s="214">
        <f>SUM(D11:D13)</f>
        <v>0</v>
      </c>
      <c r="E14" s="212">
        <f>SUM(E11:E13)</f>
        <v>0</v>
      </c>
      <c r="F14" s="212">
        <f>SUM(F11:F13)</f>
        <v>0</v>
      </c>
      <c r="G14" s="214">
        <f>SUM(G11:G13)</f>
        <v>0</v>
      </c>
      <c r="H14" s="30"/>
      <c r="I14" s="91"/>
    </row>
    <row r="15" spans="1:9" ht="8.25" customHeight="1">
      <c r="A15" s="19"/>
      <c r="B15" s="19"/>
      <c r="C15" s="19"/>
      <c r="D15" s="21"/>
      <c r="E15" s="21"/>
      <c r="F15" s="21"/>
      <c r="G15" s="99"/>
      <c r="H15" s="19"/>
      <c r="I15" s="91"/>
    </row>
    <row r="16" spans="1:9" ht="18.75" customHeight="1">
      <c r="A16" s="35" t="s">
        <v>19</v>
      </c>
      <c r="B16" s="19"/>
      <c r="C16" s="19"/>
      <c r="D16" s="20"/>
      <c r="E16" s="21"/>
      <c r="F16" s="21"/>
      <c r="G16" s="825"/>
      <c r="H16" s="825"/>
      <c r="I16" s="91"/>
    </row>
    <row r="17" spans="1:10" ht="20.25" customHeight="1" thickBot="1">
      <c r="A17" s="36" t="s">
        <v>6</v>
      </c>
      <c r="B17" s="36" t="s">
        <v>20</v>
      </c>
      <c r="C17" s="37" t="s">
        <v>21</v>
      </c>
      <c r="D17" s="37" t="s">
        <v>60</v>
      </c>
      <c r="E17" s="38" t="s">
        <v>10</v>
      </c>
      <c r="F17" s="38" t="s">
        <v>11</v>
      </c>
      <c r="G17" s="38" t="s">
        <v>12</v>
      </c>
      <c r="H17" s="39" t="s">
        <v>22</v>
      </c>
      <c r="I17" s="91"/>
    </row>
    <row r="18" spans="1:10" ht="20.25" customHeight="1" thickTop="1">
      <c r="A18" s="301">
        <v>1</v>
      </c>
      <c r="B18" s="116" t="s">
        <v>23</v>
      </c>
      <c r="C18" s="116" t="s">
        <v>24</v>
      </c>
      <c r="D18" s="215">
        <f>+'4'!G18</f>
        <v>156438419</v>
      </c>
      <c r="E18" s="216"/>
      <c r="F18" s="217"/>
      <c r="G18" s="216">
        <f t="shared" ref="G18:G23" si="0">D18+E18-F18</f>
        <v>156438419</v>
      </c>
      <c r="H18" s="40"/>
      <c r="I18" s="117">
        <f>+G18-KEB!E43</f>
        <v>0</v>
      </c>
    </row>
    <row r="19" spans="1:10" ht="20.25" customHeight="1">
      <c r="A19" s="275">
        <v>2</v>
      </c>
      <c r="B19" s="305" t="s">
        <v>25</v>
      </c>
      <c r="C19" s="305" t="s">
        <v>26</v>
      </c>
      <c r="D19" s="218">
        <f>+'4'!G19</f>
        <v>591434095</v>
      </c>
      <c r="E19" s="42"/>
      <c r="F19" s="42">
        <v>13265430</v>
      </c>
      <c r="G19" s="218">
        <f t="shared" si="0"/>
        <v>578168665</v>
      </c>
      <c r="H19" s="41"/>
      <c r="I19" s="91">
        <f>+G19-'SHB373'!E60</f>
        <v>0</v>
      </c>
    </row>
    <row r="20" spans="1:10" ht="20.25" customHeight="1">
      <c r="A20" s="275">
        <v>3</v>
      </c>
      <c r="B20" s="274" t="s">
        <v>27</v>
      </c>
      <c r="C20" s="274" t="s">
        <v>28</v>
      </c>
      <c r="D20" s="218">
        <f>+'4'!G20</f>
        <v>19126621</v>
      </c>
      <c r="E20" s="42"/>
      <c r="F20" s="42"/>
      <c r="G20" s="219">
        <f t="shared" si="0"/>
        <v>19126621</v>
      </c>
      <c r="H20" s="43"/>
      <c r="I20" s="117">
        <f>+G20-Vietcombank!D43</f>
        <v>0</v>
      </c>
      <c r="J20" s="44"/>
    </row>
    <row r="21" spans="1:10" ht="20.25" customHeight="1">
      <c r="A21" s="275">
        <v>4</v>
      </c>
      <c r="B21" s="274" t="s">
        <v>103</v>
      </c>
      <c r="C21" s="276" t="s">
        <v>105</v>
      </c>
      <c r="D21" s="218">
        <f>+'4'!G21</f>
        <v>0</v>
      </c>
      <c r="E21" s="42"/>
      <c r="F21" s="42"/>
      <c r="G21" s="219">
        <f t="shared" si="0"/>
        <v>0</v>
      </c>
      <c r="H21" s="43"/>
      <c r="I21" s="117"/>
      <c r="J21" s="44"/>
    </row>
    <row r="22" spans="1:10" ht="20.25" customHeight="1">
      <c r="A22" s="275">
        <v>5</v>
      </c>
      <c r="B22" s="274" t="s">
        <v>119</v>
      </c>
      <c r="C22" s="276" t="s">
        <v>120</v>
      </c>
      <c r="D22" s="218">
        <f>+'4'!G22</f>
        <v>9984300</v>
      </c>
      <c r="E22" s="304"/>
      <c r="F22" s="304"/>
      <c r="G22" s="219">
        <f t="shared" si="0"/>
        <v>9984300</v>
      </c>
      <c r="H22" s="302"/>
      <c r="I22" s="117">
        <f>+G22-'PG bank'!D14</f>
        <v>0</v>
      </c>
      <c r="J22" s="44"/>
    </row>
    <row r="23" spans="1:10" ht="20.25" customHeight="1">
      <c r="A23" s="275">
        <v>6</v>
      </c>
      <c r="B23" s="274" t="s">
        <v>54</v>
      </c>
      <c r="C23" s="276" t="s">
        <v>121</v>
      </c>
      <c r="D23" s="218">
        <f>+'4'!G23</f>
        <v>17355680192</v>
      </c>
      <c r="E23" s="42"/>
      <c r="F23" s="42">
        <v>6447400</v>
      </c>
      <c r="G23" s="219">
        <f t="shared" si="0"/>
        <v>17349232792</v>
      </c>
      <c r="H23" s="302"/>
      <c r="I23" s="117">
        <f>+G23-Woori525!E204</f>
        <v>0</v>
      </c>
      <c r="J23" s="44"/>
    </row>
    <row r="24" spans="1:10" s="13" customFormat="1" ht="20.25" customHeight="1">
      <c r="A24" s="801" t="s">
        <v>29</v>
      </c>
      <c r="B24" s="802"/>
      <c r="C24" s="803"/>
      <c r="D24" s="262">
        <f>SUM(D18:D23)</f>
        <v>18132663627</v>
      </c>
      <c r="E24" s="262">
        <f>SUM(E18:E23)</f>
        <v>0</v>
      </c>
      <c r="F24" s="262">
        <f>SUM(F18:F23)</f>
        <v>19712830</v>
      </c>
      <c r="G24" s="303">
        <f>SUM(G18:G23)</f>
        <v>18112950797</v>
      </c>
      <c r="H24" s="45">
        <f>G24/H25</f>
        <v>776713.1559605489</v>
      </c>
      <c r="I24" s="91"/>
    </row>
    <row r="25" spans="1:10" s="13" customFormat="1" ht="19.5" customHeight="1">
      <c r="A25" s="19"/>
      <c r="B25" s="19"/>
      <c r="C25" s="19"/>
      <c r="D25" s="33"/>
      <c r="E25" s="33"/>
      <c r="F25" s="33"/>
      <c r="G25" s="34" t="s">
        <v>30</v>
      </c>
      <c r="H25" s="46">
        <v>23320</v>
      </c>
      <c r="I25" s="91"/>
    </row>
    <row r="26" spans="1:10" s="13" customFormat="1" ht="21" customHeight="1">
      <c r="A26" s="826" t="s">
        <v>31</v>
      </c>
      <c r="B26" s="826"/>
      <c r="C26" s="826"/>
      <c r="D26" s="20"/>
      <c r="E26" s="21"/>
      <c r="F26" s="21"/>
      <c r="G26" s="47"/>
      <c r="H26" s="48"/>
      <c r="I26" s="91"/>
    </row>
    <row r="27" spans="1:10" s="13" customFormat="1" ht="21" customHeight="1">
      <c r="A27" s="827" t="s">
        <v>6</v>
      </c>
      <c r="B27" s="829" t="s">
        <v>20</v>
      </c>
      <c r="C27" s="829" t="s">
        <v>32</v>
      </c>
      <c r="D27" s="49" t="s">
        <v>61</v>
      </c>
      <c r="E27" s="50" t="s">
        <v>34</v>
      </c>
      <c r="F27" s="50" t="s">
        <v>35</v>
      </c>
      <c r="G27" s="51" t="s">
        <v>36</v>
      </c>
      <c r="H27" s="827" t="s">
        <v>37</v>
      </c>
      <c r="I27" s="91"/>
    </row>
    <row r="28" spans="1:10" s="13" customFormat="1" ht="21" customHeight="1" thickBot="1">
      <c r="A28" s="828"/>
      <c r="B28" s="830"/>
      <c r="C28" s="830"/>
      <c r="D28" s="52" t="s">
        <v>62</v>
      </c>
      <c r="E28" s="53" t="s">
        <v>39</v>
      </c>
      <c r="F28" s="53" t="s">
        <v>40</v>
      </c>
      <c r="G28" s="53" t="s">
        <v>41</v>
      </c>
      <c r="H28" s="828"/>
      <c r="I28" s="91"/>
    </row>
    <row r="29" spans="1:10" s="13" customFormat="1" ht="21" customHeight="1" thickTop="1">
      <c r="A29" s="835">
        <v>1</v>
      </c>
      <c r="B29" s="836" t="s">
        <v>42</v>
      </c>
      <c r="C29" s="837" t="s">
        <v>43</v>
      </c>
      <c r="D29" s="220">
        <f>+'4'!G29</f>
        <v>0</v>
      </c>
      <c r="E29" s="306"/>
      <c r="F29" s="306"/>
      <c r="G29" s="221">
        <f t="shared" ref="G29:G40" si="1">D29+E29-F29</f>
        <v>0</v>
      </c>
      <c r="H29" s="810" t="s">
        <v>44</v>
      </c>
      <c r="I29" s="134"/>
    </row>
    <row r="30" spans="1:10" s="13" customFormat="1" ht="21" customHeight="1">
      <c r="A30" s="788"/>
      <c r="B30" s="815"/>
      <c r="C30" s="788"/>
      <c r="D30" s="222">
        <f>+'4'!G30</f>
        <v>0</v>
      </c>
      <c r="E30" s="307"/>
      <c r="F30" s="307"/>
      <c r="G30" s="223">
        <f>D30+E30-F30</f>
        <v>0</v>
      </c>
      <c r="H30" s="784"/>
      <c r="I30" s="140">
        <f>+G30-KEB!E79</f>
        <v>0</v>
      </c>
    </row>
    <row r="31" spans="1:10" s="13" customFormat="1" ht="21" customHeight="1">
      <c r="A31" s="813">
        <v>2</v>
      </c>
      <c r="B31" s="814" t="s">
        <v>23</v>
      </c>
      <c r="C31" s="811" t="s">
        <v>45</v>
      </c>
      <c r="D31" s="224">
        <f>+'4'!G31</f>
        <v>0</v>
      </c>
      <c r="E31" s="306"/>
      <c r="F31" s="306"/>
      <c r="G31" s="225">
        <f t="shared" si="1"/>
        <v>0</v>
      </c>
      <c r="H31" s="812" t="s">
        <v>46</v>
      </c>
      <c r="I31" s="139"/>
    </row>
    <row r="32" spans="1:10" s="13" customFormat="1" ht="21" customHeight="1">
      <c r="A32" s="788"/>
      <c r="B32" s="815"/>
      <c r="C32" s="788"/>
      <c r="D32" s="223">
        <f>+'4'!G32</f>
        <v>56.490000000000009</v>
      </c>
      <c r="E32" s="307"/>
      <c r="F32" s="307"/>
      <c r="G32" s="226">
        <f t="shared" si="1"/>
        <v>56.490000000000009</v>
      </c>
      <c r="H32" s="784"/>
      <c r="I32" s="140">
        <f>+G32-KEB!E66</f>
        <v>0</v>
      </c>
    </row>
    <row r="33" spans="1:10" s="13" customFormat="1" ht="21" customHeight="1">
      <c r="A33" s="787">
        <v>3</v>
      </c>
      <c r="B33" s="814" t="s">
        <v>47</v>
      </c>
      <c r="C33" s="787" t="s">
        <v>48</v>
      </c>
      <c r="D33" s="225">
        <f>+'4'!G33</f>
        <v>0</v>
      </c>
      <c r="E33" s="306"/>
      <c r="F33" s="306"/>
      <c r="G33" s="225"/>
      <c r="H33" s="783" t="s">
        <v>49</v>
      </c>
      <c r="I33" s="139"/>
    </row>
    <row r="34" spans="1:10" s="13" customFormat="1" ht="21" customHeight="1">
      <c r="A34" s="788"/>
      <c r="B34" s="815"/>
      <c r="C34" s="788"/>
      <c r="D34" s="227">
        <f>+'4'!G34</f>
        <v>2109.5100000000002</v>
      </c>
      <c r="E34" s="308"/>
      <c r="F34" s="308"/>
      <c r="G34" s="227">
        <f>D34+E34-F34</f>
        <v>2109.5100000000002</v>
      </c>
      <c r="H34" s="784"/>
      <c r="I34" s="139">
        <f>+G34-'SHB398'!E2</f>
        <v>0</v>
      </c>
    </row>
    <row r="35" spans="1:10" s="13" customFormat="1" ht="21" customHeight="1">
      <c r="A35" s="813">
        <v>4</v>
      </c>
      <c r="B35" s="814" t="s">
        <v>50</v>
      </c>
      <c r="C35" s="811" t="s">
        <v>51</v>
      </c>
      <c r="D35" s="224">
        <f>+'4'!G35</f>
        <v>0</v>
      </c>
      <c r="E35" s="306"/>
      <c r="F35" s="306"/>
      <c r="G35" s="225">
        <f t="shared" si="1"/>
        <v>0</v>
      </c>
      <c r="H35" s="809" t="s">
        <v>46</v>
      </c>
      <c r="I35" s="134"/>
    </row>
    <row r="36" spans="1:10" s="13" customFormat="1" ht="21" customHeight="1">
      <c r="A36" s="788"/>
      <c r="B36" s="815"/>
      <c r="C36" s="788"/>
      <c r="D36" s="223">
        <f>+'4'!G36</f>
        <v>1796209.82</v>
      </c>
      <c r="E36" s="307"/>
      <c r="F36" s="313"/>
      <c r="G36" s="226">
        <f t="shared" si="1"/>
        <v>1796209.82</v>
      </c>
      <c r="H36" s="784"/>
      <c r="I36" s="142">
        <f>+G36-'SHB988'!E9</f>
        <v>0</v>
      </c>
    </row>
    <row r="37" spans="1:10" s="13" customFormat="1" ht="21" customHeight="1">
      <c r="A37" s="787">
        <v>5</v>
      </c>
      <c r="B37" s="814" t="s">
        <v>52</v>
      </c>
      <c r="C37" s="787" t="s">
        <v>53</v>
      </c>
      <c r="D37" s="141">
        <f>+'4'!G37</f>
        <v>0</v>
      </c>
      <c r="E37" s="309"/>
      <c r="F37" s="309"/>
      <c r="G37" s="141">
        <f t="shared" si="1"/>
        <v>0</v>
      </c>
      <c r="H37" s="783" t="s">
        <v>49</v>
      </c>
      <c r="I37" s="142"/>
    </row>
    <row r="38" spans="1:10" s="13" customFormat="1" ht="21" customHeight="1">
      <c r="A38" s="788"/>
      <c r="B38" s="815"/>
      <c r="C38" s="788"/>
      <c r="D38" s="228">
        <f>+'4'!G38</f>
        <v>0</v>
      </c>
      <c r="E38" s="310"/>
      <c r="F38" s="310"/>
      <c r="G38" s="228">
        <f t="shared" si="1"/>
        <v>0</v>
      </c>
      <c r="H38" s="784"/>
      <c r="I38" s="142"/>
    </row>
    <row r="39" spans="1:10" s="13" customFormat="1" ht="21" customHeight="1">
      <c r="A39" s="787">
        <v>6</v>
      </c>
      <c r="B39" s="814" t="s">
        <v>54</v>
      </c>
      <c r="C39" s="787" t="s">
        <v>55</v>
      </c>
      <c r="D39" s="141">
        <f>+'4'!G39</f>
        <v>0</v>
      </c>
      <c r="E39" s="309"/>
      <c r="F39" s="309"/>
      <c r="G39" s="141">
        <f t="shared" si="1"/>
        <v>0</v>
      </c>
      <c r="H39" s="783" t="s">
        <v>49</v>
      </c>
      <c r="I39" s="142"/>
    </row>
    <row r="40" spans="1:10" s="13" customFormat="1" ht="21" customHeight="1">
      <c r="A40" s="788"/>
      <c r="B40" s="815"/>
      <c r="C40" s="788"/>
      <c r="D40" s="228">
        <f>+'4'!G40</f>
        <v>11986613.24</v>
      </c>
      <c r="E40" s="310">
        <v>4984702.5999999996</v>
      </c>
      <c r="F40" s="310">
        <v>1728430.12</v>
      </c>
      <c r="G40" s="228">
        <f t="shared" si="1"/>
        <v>15242885.719999999</v>
      </c>
      <c r="H40" s="784"/>
      <c r="I40" s="142">
        <f>+G40-Woori517!E119</f>
        <v>0</v>
      </c>
    </row>
    <row r="41" spans="1:10" s="13" customFormat="1" ht="21" customHeight="1">
      <c r="A41" s="787">
        <v>7</v>
      </c>
      <c r="B41" s="789" t="s">
        <v>103</v>
      </c>
      <c r="C41" s="791" t="s">
        <v>104</v>
      </c>
      <c r="D41" s="141">
        <f>+'4'!G41</f>
        <v>0</v>
      </c>
      <c r="E41" s="309"/>
      <c r="F41" s="309"/>
      <c r="G41" s="141">
        <f>D41+E41-F41</f>
        <v>0</v>
      </c>
      <c r="H41" s="783" t="s">
        <v>49</v>
      </c>
      <c r="I41" s="91"/>
    </row>
    <row r="42" spans="1:10" s="13" customFormat="1" ht="21" customHeight="1">
      <c r="A42" s="788"/>
      <c r="B42" s="790"/>
      <c r="C42" s="792"/>
      <c r="D42" s="228">
        <f>+'4'!G42</f>
        <v>2085.27000000001</v>
      </c>
      <c r="E42" s="310"/>
      <c r="F42" s="310"/>
      <c r="G42" s="228">
        <f>D42+E42-F42</f>
        <v>2085.27000000001</v>
      </c>
      <c r="H42" s="784"/>
      <c r="I42" s="91"/>
    </row>
    <row r="43" spans="1:10" s="13" customFormat="1" ht="21" customHeight="1">
      <c r="A43" s="801" t="s">
        <v>56</v>
      </c>
      <c r="B43" s="802"/>
      <c r="C43" s="803"/>
      <c r="D43" s="271">
        <f t="shared" ref="D43:G44" si="2">+D29+D31+D33+D35+D37+D39+D41</f>
        <v>0</v>
      </c>
      <c r="E43" s="311">
        <f t="shared" si="2"/>
        <v>0</v>
      </c>
      <c r="F43" s="311">
        <f t="shared" si="2"/>
        <v>0</v>
      </c>
      <c r="G43" s="271">
        <f t="shared" si="2"/>
        <v>0</v>
      </c>
      <c r="H43" s="67"/>
      <c r="I43" s="91"/>
    </row>
    <row r="44" spans="1:10" s="13" customFormat="1" ht="21" customHeight="1">
      <c r="A44" s="801" t="s">
        <v>57</v>
      </c>
      <c r="B44" s="802"/>
      <c r="C44" s="803"/>
      <c r="D44" s="272">
        <f t="shared" si="2"/>
        <v>13787074.33</v>
      </c>
      <c r="E44" s="312">
        <f t="shared" si="2"/>
        <v>4984702.5999999996</v>
      </c>
      <c r="F44" s="312">
        <f t="shared" si="2"/>
        <v>1728430.12</v>
      </c>
      <c r="G44" s="272">
        <f t="shared" si="2"/>
        <v>17043346.809999999</v>
      </c>
      <c r="H44" s="69"/>
      <c r="I44" s="91"/>
    </row>
    <row r="45" spans="1:10" s="13" customFormat="1" ht="21" customHeight="1">
      <c r="A45" s="801" t="s">
        <v>58</v>
      </c>
      <c r="B45" s="802"/>
      <c r="C45" s="803"/>
      <c r="D45" s="229"/>
      <c r="E45" s="230"/>
      <c r="F45" s="231"/>
      <c r="G45" s="261"/>
      <c r="H45" s="69"/>
      <c r="I45" s="91"/>
    </row>
    <row r="46" spans="1:10" s="13" customFormat="1" ht="21" customHeight="1">
      <c r="A46" s="19"/>
      <c r="B46" s="19"/>
      <c r="C46" s="19"/>
      <c r="D46" s="73"/>
      <c r="E46" s="73"/>
      <c r="F46" s="33"/>
      <c r="G46" s="74"/>
      <c r="H46" s="75" t="s">
        <v>59</v>
      </c>
    </row>
    <row r="47" spans="1:10" s="92" customFormat="1" ht="18.75" customHeight="1">
      <c r="A47" s="330" t="s">
        <v>139</v>
      </c>
      <c r="B47" s="97"/>
      <c r="C47" s="97"/>
      <c r="D47" s="98"/>
      <c r="E47" s="99"/>
      <c r="F47" s="99"/>
      <c r="G47" s="793"/>
      <c r="H47" s="793"/>
      <c r="I47" s="91"/>
      <c r="J47" s="120"/>
    </row>
    <row r="48" spans="1:10" s="92" customFormat="1" ht="20.25" customHeight="1" thickBot="1">
      <c r="A48" s="112" t="s">
        <v>6</v>
      </c>
      <c r="B48" s="112" t="s">
        <v>20</v>
      </c>
      <c r="C48" s="113" t="s">
        <v>140</v>
      </c>
      <c r="D48" s="113" t="s">
        <v>60</v>
      </c>
      <c r="E48" s="114" t="s">
        <v>141</v>
      </c>
      <c r="F48" s="114" t="s">
        <v>142</v>
      </c>
      <c r="G48" s="114" t="s">
        <v>143</v>
      </c>
      <c r="H48" s="115" t="s">
        <v>22</v>
      </c>
      <c r="I48" s="91"/>
    </row>
    <row r="49" spans="1:11" s="92" customFormat="1" ht="20.25" customHeight="1" thickTop="1">
      <c r="A49" s="635">
        <v>1</v>
      </c>
      <c r="B49" s="636" t="s">
        <v>54</v>
      </c>
      <c r="C49" s="637" t="s">
        <v>144</v>
      </c>
      <c r="D49" s="638">
        <v>2062755000</v>
      </c>
      <c r="E49" s="639" t="s">
        <v>214</v>
      </c>
      <c r="F49" s="638" t="s">
        <v>215</v>
      </c>
      <c r="G49" s="332" t="s">
        <v>147</v>
      </c>
      <c r="H49" s="640"/>
      <c r="I49" s="91"/>
      <c r="J49" s="122"/>
      <c r="K49" s="123"/>
    </row>
    <row r="50" spans="1:11" s="92" customFormat="1" ht="20.25" customHeight="1">
      <c r="A50" s="641">
        <v>2</v>
      </c>
      <c r="B50" s="642" t="s">
        <v>54</v>
      </c>
      <c r="C50" s="643" t="s">
        <v>148</v>
      </c>
      <c r="D50" s="638">
        <v>1404500000</v>
      </c>
      <c r="E50" s="333" t="s">
        <v>214</v>
      </c>
      <c r="F50" s="638" t="s">
        <v>215</v>
      </c>
      <c r="G50" s="332" t="s">
        <v>151</v>
      </c>
      <c r="H50" s="640"/>
      <c r="I50" s="91"/>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17820059.965960547</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2" s="91" customFormat="1" ht="21" customHeight="1">
      <c r="A65" s="263">
        <v>5</v>
      </c>
      <c r="B65" s="324">
        <v>43579</v>
      </c>
      <c r="C65" s="323">
        <v>0</v>
      </c>
      <c r="D65" s="322">
        <v>6</v>
      </c>
      <c r="E65" s="324">
        <v>43670</v>
      </c>
      <c r="F65" s="323">
        <v>0</v>
      </c>
      <c r="G65" s="794"/>
      <c r="H65" s="795"/>
    </row>
    <row r="66" spans="1:12" s="91" customFormat="1" ht="21" customHeight="1">
      <c r="A66" s="263">
        <v>7</v>
      </c>
      <c r="B66" s="324">
        <v>43762</v>
      </c>
      <c r="C66" s="323">
        <v>0</v>
      </c>
      <c r="D66" s="322">
        <v>8</v>
      </c>
      <c r="E66" s="324">
        <v>43854</v>
      </c>
      <c r="F66" s="323">
        <v>449573.98</v>
      </c>
      <c r="G66" s="796">
        <f>SUM(C63:C66,F63:F66)</f>
        <v>449573.98</v>
      </c>
      <c r="H66" s="795"/>
    </row>
    <row r="67" spans="1:12" s="91" customFormat="1" ht="21" customHeight="1">
      <c r="A67" s="202"/>
      <c r="B67" s="92"/>
      <c r="C67" s="92"/>
      <c r="D67" s="92"/>
      <c r="E67" s="92"/>
      <c r="F67" s="92"/>
      <c r="G67" s="92"/>
      <c r="H67" s="92"/>
    </row>
    <row r="68" spans="1:12" s="172" customFormat="1" ht="21" customHeight="1">
      <c r="A68" s="171" t="s">
        <v>90</v>
      </c>
      <c r="B68" s="171"/>
      <c r="C68" s="171"/>
      <c r="D68" s="171"/>
      <c r="E68" s="171"/>
      <c r="F68" s="171"/>
      <c r="G68" s="171"/>
      <c r="H68" s="171"/>
    </row>
    <row r="69" spans="1:12" s="173" customFormat="1" thickBot="1"/>
    <row r="70" spans="1:12" s="173" customFormat="1" thickBot="1">
      <c r="A70" s="199" t="s">
        <v>91</v>
      </c>
      <c r="B70" s="200" t="s">
        <v>88</v>
      </c>
      <c r="C70" s="200" t="s">
        <v>92</v>
      </c>
      <c r="D70" s="200" t="s">
        <v>93</v>
      </c>
      <c r="E70" s="200" t="s">
        <v>94</v>
      </c>
      <c r="F70" s="200" t="s">
        <v>95</v>
      </c>
      <c r="G70" s="200" t="s">
        <v>96</v>
      </c>
      <c r="H70" s="201" t="s">
        <v>89</v>
      </c>
    </row>
    <row r="71" spans="1:12" s="173" customFormat="1" ht="12.75">
      <c r="A71" s="188" t="s">
        <v>97</v>
      </c>
      <c r="B71" s="838" t="s">
        <v>343</v>
      </c>
      <c r="C71" s="349">
        <v>44505</v>
      </c>
      <c r="D71" s="497" t="s">
        <v>412</v>
      </c>
      <c r="E71" s="497" t="s">
        <v>87</v>
      </c>
      <c r="F71" s="402"/>
      <c r="G71" s="498">
        <v>1478906.6</v>
      </c>
      <c r="H71" s="497" t="s">
        <v>398</v>
      </c>
      <c r="L71" s="343"/>
    </row>
    <row r="72" spans="1:12" s="173" customFormat="1" ht="12.75">
      <c r="A72" s="342"/>
      <c r="B72" s="839"/>
      <c r="C72" s="349">
        <v>44505</v>
      </c>
      <c r="D72" s="410" t="s">
        <v>413</v>
      </c>
      <c r="E72" s="410" t="s">
        <v>87</v>
      </c>
      <c r="F72" s="410"/>
      <c r="G72" s="411">
        <v>3505796</v>
      </c>
      <c r="H72" s="499" t="s">
        <v>410</v>
      </c>
      <c r="L72" s="343"/>
    </row>
    <row r="73" spans="1:12" s="173" customFormat="1" ht="12.75">
      <c r="A73" s="342"/>
      <c r="B73" s="478"/>
      <c r="C73" s="371"/>
      <c r="D73" s="410"/>
      <c r="E73" s="410"/>
      <c r="F73" s="410"/>
      <c r="G73" s="411"/>
      <c r="H73" s="410"/>
      <c r="L73" s="343"/>
    </row>
    <row r="74" spans="1:12" s="173" customFormat="1" ht="12.75">
      <c r="A74" s="193"/>
      <c r="B74" s="174"/>
      <c r="C74" s="175"/>
      <c r="D74" s="174"/>
      <c r="E74" s="174"/>
      <c r="F74" s="174"/>
      <c r="G74" s="174"/>
      <c r="H74" s="194"/>
    </row>
    <row r="75" spans="1:12" s="173" customFormat="1" thickBot="1">
      <c r="A75" s="195"/>
      <c r="B75" s="196"/>
      <c r="C75" s="197"/>
      <c r="D75" s="196"/>
      <c r="E75" s="196"/>
      <c r="F75" s="196"/>
      <c r="G75" s="196"/>
      <c r="H75" s="198"/>
    </row>
    <row r="76" spans="1:12" s="173" customFormat="1" ht="12.75">
      <c r="A76" s="785" t="s">
        <v>98</v>
      </c>
      <c r="B76" s="176"/>
      <c r="C76" s="176"/>
      <c r="D76" s="176"/>
      <c r="E76" s="177" t="s">
        <v>78</v>
      </c>
      <c r="F76" s="176">
        <f>+SUMIF($E$71:$E$75,$E76,$F$71:$F$75)</f>
        <v>0</v>
      </c>
      <c r="G76" s="178">
        <f>+SUMIF($E$71:$E$75,$E76,$G$71:$G$75)</f>
        <v>0</v>
      </c>
      <c r="H76" s="176"/>
      <c r="I76" s="325">
        <f>G76-E24</f>
        <v>0</v>
      </c>
    </row>
    <row r="77" spans="1:12" s="173" customFormat="1" ht="15.75" customHeight="1" thickBot="1">
      <c r="A77" s="786"/>
      <c r="B77" s="179"/>
      <c r="C77" s="179"/>
      <c r="D77" s="179"/>
      <c r="E77" s="180" t="s">
        <v>87</v>
      </c>
      <c r="F77" s="179">
        <f>+SUMIF($E$71:$E$75,$E77,$F$71:$F$75)</f>
        <v>0</v>
      </c>
      <c r="G77" s="356">
        <f>+SUMIF($E$71:$E$75,$E77,$G$71:$G$75)</f>
        <v>4984702.5999999996</v>
      </c>
      <c r="H77" s="179"/>
      <c r="I77" s="326">
        <f>G77-E44</f>
        <v>0</v>
      </c>
    </row>
    <row r="78" spans="1:12" s="173" customFormat="1" ht="12.75">
      <c r="A78" s="188" t="s">
        <v>100</v>
      </c>
      <c r="B78" s="840" t="s">
        <v>340</v>
      </c>
      <c r="C78" s="349">
        <v>44505</v>
      </c>
      <c r="D78" s="203" t="s">
        <v>414</v>
      </c>
      <c r="E78" s="203" t="s">
        <v>78</v>
      </c>
      <c r="F78" s="203"/>
      <c r="G78" s="530">
        <v>13216752</v>
      </c>
      <c r="H78" s="461" t="s">
        <v>416</v>
      </c>
    </row>
    <row r="79" spans="1:12" s="173" customFormat="1" ht="12.75">
      <c r="A79" s="540"/>
      <c r="B79" s="841"/>
      <c r="C79" s="349">
        <v>44505</v>
      </c>
      <c r="D79" s="517" t="s">
        <v>415</v>
      </c>
      <c r="E79" s="517" t="s">
        <v>78</v>
      </c>
      <c r="F79" s="517"/>
      <c r="G79" s="682">
        <v>48678</v>
      </c>
      <c r="H79" s="534" t="s">
        <v>417</v>
      </c>
    </row>
    <row r="80" spans="1:12" s="173" customFormat="1" ht="12.75">
      <c r="A80" s="193"/>
      <c r="B80" s="842" t="s">
        <v>418</v>
      </c>
      <c r="C80" s="349">
        <v>44505</v>
      </c>
      <c r="D80" s="350" t="s">
        <v>420</v>
      </c>
      <c r="E80" s="517" t="s">
        <v>78</v>
      </c>
      <c r="F80" s="350"/>
      <c r="G80" s="351">
        <v>6440400</v>
      </c>
      <c r="H80" s="456" t="s">
        <v>354</v>
      </c>
    </row>
    <row r="81" spans="1:9" s="173" customFormat="1" ht="12.75">
      <c r="A81" s="353"/>
      <c r="B81" s="843"/>
      <c r="C81" s="349">
        <v>44505</v>
      </c>
      <c r="D81" s="517" t="s">
        <v>415</v>
      </c>
      <c r="E81" s="517" t="s">
        <v>78</v>
      </c>
      <c r="F81" s="531"/>
      <c r="G81" s="351">
        <v>7000</v>
      </c>
      <c r="H81" s="352" t="s">
        <v>419</v>
      </c>
    </row>
    <row r="82" spans="1:9" s="173" customFormat="1" ht="12.75">
      <c r="A82" s="353"/>
      <c r="B82" s="844" t="s">
        <v>343</v>
      </c>
      <c r="C82" s="349">
        <v>44505</v>
      </c>
      <c r="D82" s="350" t="s">
        <v>421</v>
      </c>
      <c r="E82" s="350" t="s">
        <v>87</v>
      </c>
      <c r="F82" s="350"/>
      <c r="G82" s="351">
        <v>1728375.58</v>
      </c>
      <c r="H82" s="352" t="s">
        <v>422</v>
      </c>
    </row>
    <row r="83" spans="1:9" s="173" customFormat="1" ht="12.75">
      <c r="A83" s="353"/>
      <c r="B83" s="844"/>
      <c r="C83" s="349">
        <v>44505</v>
      </c>
      <c r="D83" s="517" t="s">
        <v>415</v>
      </c>
      <c r="E83" s="475" t="s">
        <v>87</v>
      </c>
      <c r="F83" s="475"/>
      <c r="G83" s="503">
        <v>54.54</v>
      </c>
      <c r="H83" s="352" t="s">
        <v>419</v>
      </c>
    </row>
    <row r="84" spans="1:9" s="173" customFormat="1" ht="12.75">
      <c r="A84" s="353"/>
      <c r="B84" s="353"/>
      <c r="C84" s="349"/>
      <c r="D84" s="350"/>
      <c r="E84" s="475"/>
      <c r="F84" s="475"/>
      <c r="G84" s="503"/>
      <c r="H84" s="352"/>
    </row>
    <row r="85" spans="1:9" s="173" customFormat="1" ht="12.75">
      <c r="A85" s="353"/>
      <c r="B85" s="502"/>
      <c r="C85" s="476"/>
      <c r="D85" s="475"/>
      <c r="E85" s="475"/>
      <c r="F85" s="475"/>
      <c r="G85" s="503"/>
      <c r="H85" s="352"/>
    </row>
    <row r="86" spans="1:9" s="173" customFormat="1" thickBot="1">
      <c r="A86" s="193"/>
      <c r="B86" s="174"/>
      <c r="C86" s="174"/>
      <c r="D86" s="174"/>
      <c r="E86" s="174"/>
      <c r="F86" s="174"/>
      <c r="G86" s="174"/>
      <c r="H86" s="194"/>
    </row>
    <row r="87" spans="1:9" s="173" customFormat="1" ht="12.75">
      <c r="A87" s="785" t="s">
        <v>99</v>
      </c>
      <c r="B87" s="182"/>
      <c r="C87" s="182"/>
      <c r="D87" s="182"/>
      <c r="E87" s="177" t="s">
        <v>78</v>
      </c>
      <c r="F87" s="183">
        <f>+SUMIF($E$78:$E$86,$E87,$F$78:$F$86)</f>
        <v>0</v>
      </c>
      <c r="G87" s="183">
        <f>+SUMIF($E$78:$E$86,$E87,$G$78:$G$86)</f>
        <v>19712830</v>
      </c>
      <c r="H87" s="184"/>
      <c r="I87" s="325">
        <f>G87-F24</f>
        <v>0</v>
      </c>
    </row>
    <row r="88" spans="1:9" s="173" customFormat="1" ht="15.75" customHeight="1" thickBot="1">
      <c r="A88" s="786"/>
      <c r="B88" s="185"/>
      <c r="C88" s="185"/>
      <c r="D88" s="185"/>
      <c r="E88" s="180" t="s">
        <v>87</v>
      </c>
      <c r="F88" s="186">
        <f>+SUMIF($E$78:$E$86,$E88,$F$78:$F$86)</f>
        <v>0</v>
      </c>
      <c r="G88" s="186">
        <f>+SUMIF($E$78:$E$86,$E88,$G$78:$G$86)</f>
        <v>1728430.12</v>
      </c>
      <c r="H88" s="187"/>
      <c r="I88" s="326">
        <f>G88-F44</f>
        <v>0</v>
      </c>
    </row>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row r="282" s="173" customFormat="1" ht="12.75"/>
    <row r="283" s="173" customFormat="1" ht="12.75"/>
  </sheetData>
  <mergeCells count="58">
    <mergeCell ref="A87:A88"/>
    <mergeCell ref="A51:C51"/>
    <mergeCell ref="G54:H54"/>
    <mergeCell ref="G62:H62"/>
    <mergeCell ref="G63:H63"/>
    <mergeCell ref="A76:A77"/>
    <mergeCell ref="G65:H65"/>
    <mergeCell ref="G64:H64"/>
    <mergeCell ref="B71:B72"/>
    <mergeCell ref="B78:B79"/>
    <mergeCell ref="B80:B81"/>
    <mergeCell ref="B82:B83"/>
    <mergeCell ref="A29:A30"/>
    <mergeCell ref="B29:B30"/>
    <mergeCell ref="C29:C30"/>
    <mergeCell ref="H29:H30"/>
    <mergeCell ref="A31:A32"/>
    <mergeCell ref="B31:B32"/>
    <mergeCell ref="C31:C32"/>
    <mergeCell ref="H31:H32"/>
    <mergeCell ref="H33:H34"/>
    <mergeCell ref="A35:A36"/>
    <mergeCell ref="B35:B36"/>
    <mergeCell ref="C35:C36"/>
    <mergeCell ref="H35:H36"/>
    <mergeCell ref="A33:A34"/>
    <mergeCell ref="B33:B34"/>
    <mergeCell ref="C33:C34"/>
    <mergeCell ref="A14:C14"/>
    <mergeCell ref="G16:H16"/>
    <mergeCell ref="A24:C24"/>
    <mergeCell ref="A26:C26"/>
    <mergeCell ref="A27:A28"/>
    <mergeCell ref="B27:B28"/>
    <mergeCell ref="C27:C28"/>
    <mergeCell ref="H27:H28"/>
    <mergeCell ref="A2:H2"/>
    <mergeCell ref="D3:E3"/>
    <mergeCell ref="F6:F8"/>
    <mergeCell ref="G6:G8"/>
    <mergeCell ref="H6:H8"/>
    <mergeCell ref="A41:A42"/>
    <mergeCell ref="B41:B42"/>
    <mergeCell ref="C41:C42"/>
    <mergeCell ref="H41:H42"/>
    <mergeCell ref="A37:A38"/>
    <mergeCell ref="B37:B38"/>
    <mergeCell ref="C37:C38"/>
    <mergeCell ref="H37:H38"/>
    <mergeCell ref="A39:A40"/>
    <mergeCell ref="B39:B40"/>
    <mergeCell ref="C39:C40"/>
    <mergeCell ref="H39:H40"/>
    <mergeCell ref="A44:C44"/>
    <mergeCell ref="A45:C45"/>
    <mergeCell ref="G47:H47"/>
    <mergeCell ref="G66:H66"/>
    <mergeCell ref="A43:C43"/>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6"/>
  <sheetViews>
    <sheetView topLeftCell="A52" workbookViewId="0">
      <selection activeCell="B78" sqref="B78:H78"/>
    </sheetView>
  </sheetViews>
  <sheetFormatPr defaultColWidth="11.42578125" defaultRowHeight="13.5"/>
  <cols>
    <col min="1" max="1" width="12.28515625" style="92" customWidth="1"/>
    <col min="2" max="2" width="17.42578125" style="92" customWidth="1"/>
    <col min="3" max="3" width="19.7109375" style="92" customWidth="1"/>
    <col min="4" max="7" width="17.42578125" style="92" customWidth="1"/>
    <col min="8" max="8" width="19.710937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226</v>
      </c>
      <c r="E3" s="854"/>
      <c r="F3" s="83"/>
      <c r="G3" s="84"/>
      <c r="H3" s="85"/>
      <c r="I3" s="80"/>
    </row>
    <row r="4" spans="1:9" s="81" customFormat="1" ht="15" customHeight="1">
      <c r="A4" s="82"/>
      <c r="B4" s="82"/>
      <c r="C4" s="82"/>
      <c r="D4" s="86"/>
      <c r="E4" s="86"/>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17" t="str">
        <f>'5'!F6:F8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02" t="s">
        <v>6</v>
      </c>
      <c r="B10" s="102" t="s">
        <v>7</v>
      </c>
      <c r="C10" s="102" t="s">
        <v>8</v>
      </c>
      <c r="D10" s="102" t="s">
        <v>9</v>
      </c>
      <c r="E10" s="103" t="s">
        <v>10</v>
      </c>
      <c r="F10" s="103" t="s">
        <v>11</v>
      </c>
      <c r="G10" s="103" t="s">
        <v>12</v>
      </c>
      <c r="H10" s="104" t="s">
        <v>13</v>
      </c>
    </row>
    <row r="11" spans="1:9" ht="26.45" customHeight="1" thickTop="1">
      <c r="A11" s="105">
        <v>1</v>
      </c>
      <c r="B11" s="106" t="s">
        <v>14</v>
      </c>
      <c r="C11" s="106" t="s">
        <v>15</v>
      </c>
      <c r="D11" s="233">
        <f>+'5'!G11</f>
        <v>0</v>
      </c>
      <c r="E11" s="210"/>
      <c r="F11" s="210"/>
      <c r="G11" s="233">
        <f>D11+E11-F11</f>
        <v>0</v>
      </c>
      <c r="H11" s="106"/>
      <c r="I11" s="91">
        <f>G11-Cash!F32</f>
        <v>0</v>
      </c>
    </row>
    <row r="12" spans="1:9" ht="26.45" customHeight="1">
      <c r="A12" s="107">
        <v>2</v>
      </c>
      <c r="B12" s="108" t="s">
        <v>14</v>
      </c>
      <c r="C12" s="108" t="s">
        <v>16</v>
      </c>
      <c r="D12" s="234">
        <f>+'5'!G12</f>
        <v>0</v>
      </c>
      <c r="E12" s="213"/>
      <c r="F12" s="213"/>
      <c r="G12" s="234">
        <f>D12+E12-F12</f>
        <v>0</v>
      </c>
      <c r="H12" s="109"/>
    </row>
    <row r="13" spans="1:9" ht="26.45" customHeight="1">
      <c r="A13" s="107">
        <v>3</v>
      </c>
      <c r="B13" s="108" t="s">
        <v>14</v>
      </c>
      <c r="C13" s="108" t="s">
        <v>17</v>
      </c>
      <c r="D13" s="234">
        <f>+'5'!G13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+'5'!G18</f>
        <v>156438419</v>
      </c>
      <c r="E18" s="215"/>
      <c r="F18" s="210"/>
      <c r="G18" s="236">
        <f t="shared" ref="G18:G23" si="0">D18+E18-F18</f>
        <v>156438419</v>
      </c>
      <c r="H18" s="116"/>
      <c r="I18" s="117">
        <f>+G18-KEB!E43</f>
        <v>0</v>
      </c>
      <c r="J18" s="118"/>
    </row>
    <row r="19" spans="1:11" ht="20.25" customHeight="1">
      <c r="A19" s="275">
        <v>2</v>
      </c>
      <c r="B19" s="305" t="s">
        <v>25</v>
      </c>
      <c r="C19" s="305" t="s">
        <v>26</v>
      </c>
      <c r="D19" s="237">
        <f>+'5'!G19</f>
        <v>578168665</v>
      </c>
      <c r="E19" s="238"/>
      <c r="F19" s="238"/>
      <c r="G19" s="237">
        <f t="shared" si="0"/>
        <v>578168665</v>
      </c>
      <c r="H19" s="119"/>
      <c r="I19" s="91">
        <f>+G19-'SHB373'!E60</f>
        <v>0</v>
      </c>
      <c r="J19" s="120"/>
    </row>
    <row r="20" spans="1:11" ht="20.25" customHeight="1">
      <c r="A20" s="275">
        <v>3</v>
      </c>
      <c r="B20" s="274" t="s">
        <v>27</v>
      </c>
      <c r="C20" s="274" t="s">
        <v>28</v>
      </c>
      <c r="D20" s="237">
        <f>+'5'!G20</f>
        <v>19126621</v>
      </c>
      <c r="E20" s="204"/>
      <c r="F20" s="205"/>
      <c r="G20" s="239">
        <f t="shared" si="0"/>
        <v>19126621</v>
      </c>
      <c r="H20" s="121"/>
      <c r="I20" s="117">
        <f>+G20-Vietcombank!D43</f>
        <v>0</v>
      </c>
      <c r="J20" s="122"/>
      <c r="K20" s="123"/>
    </row>
    <row r="21" spans="1:11" ht="20.25" customHeight="1">
      <c r="A21" s="275">
        <v>4</v>
      </c>
      <c r="B21" s="274" t="s">
        <v>103</v>
      </c>
      <c r="C21" s="276" t="s">
        <v>105</v>
      </c>
      <c r="D21" s="237">
        <f>+'5'!G21</f>
        <v>0</v>
      </c>
      <c r="E21" s="204"/>
      <c r="F21" s="205"/>
      <c r="G21" s="239">
        <f t="shared" si="0"/>
        <v>0</v>
      </c>
      <c r="H21" s="121"/>
      <c r="I21" s="117"/>
      <c r="J21" s="122"/>
      <c r="K21" s="123"/>
    </row>
    <row r="22" spans="1:11" ht="20.25" customHeight="1">
      <c r="A22" s="275">
        <v>5</v>
      </c>
      <c r="B22" s="274" t="s">
        <v>119</v>
      </c>
      <c r="C22" s="276" t="s">
        <v>120</v>
      </c>
      <c r="D22" s="237">
        <f>+'5'!G22</f>
        <v>9984300</v>
      </c>
      <c r="E22" s="204"/>
      <c r="F22" s="205">
        <v>800000</v>
      </c>
      <c r="G22" s="239">
        <f t="shared" si="0"/>
        <v>9184300</v>
      </c>
      <c r="H22" s="274"/>
      <c r="I22" s="117">
        <f>+G22-'PG bank'!D16</f>
        <v>0</v>
      </c>
      <c r="J22" s="122"/>
      <c r="K22" s="123"/>
    </row>
    <row r="23" spans="1:11" ht="20.25" customHeight="1">
      <c r="A23" s="275">
        <v>6</v>
      </c>
      <c r="B23" s="274" t="s">
        <v>54</v>
      </c>
      <c r="C23" s="276" t="s">
        <v>121</v>
      </c>
      <c r="D23" s="237">
        <f>+'5'!G23</f>
        <v>17349232792</v>
      </c>
      <c r="E23" s="204"/>
      <c r="F23" s="205">
        <v>73202800</v>
      </c>
      <c r="G23" s="239">
        <f t="shared" si="0"/>
        <v>17276029992</v>
      </c>
      <c r="H23" s="274"/>
      <c r="I23" s="117">
        <f>+G23-Woori525!E202</f>
        <v>0</v>
      </c>
      <c r="J23" s="122"/>
      <c r="K23" s="123"/>
    </row>
    <row r="24" spans="1:11" s="91" customFormat="1" ht="20.25" customHeight="1">
      <c r="A24" s="845" t="s">
        <v>29</v>
      </c>
      <c r="B24" s="798"/>
      <c r="C24" s="846"/>
      <c r="D24" s="262">
        <f>SUM(D18:D23)</f>
        <v>18112950797</v>
      </c>
      <c r="E24" s="262">
        <f>SUM(E18:E23)</f>
        <v>0</v>
      </c>
      <c r="F24" s="262">
        <f>SUM(F18:F23)</f>
        <v>74002800</v>
      </c>
      <c r="G24" s="303">
        <f>SUM(G18:G23)</f>
        <v>18038947997</v>
      </c>
      <c r="H24" s="124">
        <f>G24/H25</f>
        <v>773539.79403945117</v>
      </c>
    </row>
    <row r="25" spans="1:11" s="91" customFormat="1" ht="19.5" customHeight="1">
      <c r="A25" s="97"/>
      <c r="B25" s="97"/>
      <c r="C25" s="97"/>
      <c r="D25" s="34"/>
      <c r="E25" s="34"/>
      <c r="F25" s="34"/>
      <c r="G25" s="34" t="s">
        <v>30</v>
      </c>
      <c r="H25" s="125">
        <f>'5'!H25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+'5'!G29</f>
        <v>0</v>
      </c>
      <c r="E29" s="306"/>
      <c r="F29" s="306"/>
      <c r="G29" s="241">
        <f t="shared" ref="G29:G40" si="1">D29+E29-F29</f>
        <v>0</v>
      </c>
      <c r="H29" s="874" t="s">
        <v>44</v>
      </c>
      <c r="I29" s="134"/>
    </row>
    <row r="30" spans="1:11" s="91" customFormat="1" ht="21" customHeight="1">
      <c r="A30" s="850"/>
      <c r="B30" s="852"/>
      <c r="C30" s="850"/>
      <c r="D30" s="242">
        <f>+'5'!G30</f>
        <v>0</v>
      </c>
      <c r="E30" s="307"/>
      <c r="F30" s="307"/>
      <c r="G30" s="228">
        <f t="shared" si="1"/>
        <v>0</v>
      </c>
      <c r="H30" s="848"/>
      <c r="I30" s="140">
        <f>+G30-KEB!E79</f>
        <v>0</v>
      </c>
      <c r="J30" s="137"/>
    </row>
    <row r="31" spans="1:11" s="91" customFormat="1" ht="21" customHeight="1">
      <c r="A31" s="868">
        <v>2</v>
      </c>
      <c r="B31" s="851" t="s">
        <v>23</v>
      </c>
      <c r="C31" s="869" t="s">
        <v>45</v>
      </c>
      <c r="D31" s="133">
        <f>+'5'!G31</f>
        <v>0</v>
      </c>
      <c r="E31" s="306"/>
      <c r="F31" s="306"/>
      <c r="G31" s="141">
        <f t="shared" si="1"/>
        <v>0</v>
      </c>
      <c r="H31" s="875" t="s">
        <v>46</v>
      </c>
      <c r="I31" s="139"/>
    </row>
    <row r="32" spans="1:11" s="91" customFormat="1" ht="21" customHeight="1">
      <c r="A32" s="850"/>
      <c r="B32" s="852"/>
      <c r="C32" s="850"/>
      <c r="D32" s="228">
        <f>+'5'!G32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+'5'!G33</f>
        <v>0</v>
      </c>
      <c r="E33" s="306"/>
      <c r="F33" s="306"/>
      <c r="G33" s="141"/>
      <c r="H33" s="847" t="s">
        <v>49</v>
      </c>
      <c r="I33" s="139"/>
    </row>
    <row r="34" spans="1:10" s="91" customFormat="1" ht="21" customHeight="1">
      <c r="A34" s="850"/>
      <c r="B34" s="852"/>
      <c r="C34" s="850"/>
      <c r="D34" s="244">
        <f>+'5'!G34</f>
        <v>2109.5100000000002</v>
      </c>
      <c r="E34" s="308"/>
      <c r="F34" s="308"/>
      <c r="G34" s="244">
        <f>D34+E34-F34</f>
        <v>2109.5100000000002</v>
      </c>
      <c r="H34" s="848"/>
      <c r="I34" s="139">
        <f>+G34-'SHB398'!E2</f>
        <v>0</v>
      </c>
    </row>
    <row r="35" spans="1:10" s="91" customFormat="1" ht="21" customHeight="1">
      <c r="A35" s="868">
        <v>4</v>
      </c>
      <c r="B35" s="851" t="s">
        <v>50</v>
      </c>
      <c r="C35" s="869" t="s">
        <v>51</v>
      </c>
      <c r="D35" s="133">
        <f>+'5'!G35</f>
        <v>0</v>
      </c>
      <c r="E35" s="306"/>
      <c r="F35" s="306"/>
      <c r="G35" s="141">
        <f t="shared" si="1"/>
        <v>0</v>
      </c>
      <c r="H35" s="870" t="s">
        <v>46</v>
      </c>
      <c r="I35" s="134"/>
    </row>
    <row r="36" spans="1:10" s="91" customFormat="1" ht="21" customHeight="1">
      <c r="A36" s="850"/>
      <c r="B36" s="852"/>
      <c r="C36" s="850"/>
      <c r="D36" s="228">
        <f>+'5'!G36</f>
        <v>1796209.82</v>
      </c>
      <c r="E36" s="307"/>
      <c r="F36" s="313"/>
      <c r="G36" s="243">
        <f t="shared" si="1"/>
        <v>1796209.82</v>
      </c>
      <c r="H36" s="848"/>
      <c r="I36" s="142">
        <f>+G36-'SHB988'!E9</f>
        <v>0</v>
      </c>
    </row>
    <row r="37" spans="1:10" s="91" customFormat="1" ht="21" customHeight="1">
      <c r="A37" s="849">
        <v>5</v>
      </c>
      <c r="B37" s="851" t="s">
        <v>52</v>
      </c>
      <c r="C37" s="849" t="s">
        <v>53</v>
      </c>
      <c r="D37" s="141">
        <f>+'5'!G37</f>
        <v>0</v>
      </c>
      <c r="E37" s="309"/>
      <c r="F37" s="309"/>
      <c r="G37" s="141">
        <f t="shared" si="1"/>
        <v>0</v>
      </c>
      <c r="H37" s="847" t="s">
        <v>49</v>
      </c>
      <c r="I37" s="142"/>
      <c r="J37" s="137"/>
    </row>
    <row r="38" spans="1:10" s="91" customFormat="1" ht="21" customHeight="1">
      <c r="A38" s="850"/>
      <c r="B38" s="852"/>
      <c r="C38" s="850"/>
      <c r="D38" s="228">
        <f>+'5'!G38</f>
        <v>0</v>
      </c>
      <c r="E38" s="310"/>
      <c r="F38" s="310"/>
      <c r="G38" s="228">
        <f t="shared" si="1"/>
        <v>0</v>
      </c>
      <c r="H38" s="848"/>
      <c r="I38" s="142"/>
      <c r="J38" s="117"/>
    </row>
    <row r="39" spans="1:10" s="91" customFormat="1" ht="21" customHeight="1">
      <c r="A39" s="849">
        <v>6</v>
      </c>
      <c r="B39" s="851" t="s">
        <v>54</v>
      </c>
      <c r="C39" s="849" t="s">
        <v>55</v>
      </c>
      <c r="D39" s="141">
        <f>+'5'!G39</f>
        <v>0</v>
      </c>
      <c r="E39" s="309"/>
      <c r="F39" s="309"/>
      <c r="G39" s="141">
        <f t="shared" si="1"/>
        <v>0</v>
      </c>
      <c r="H39" s="847" t="s">
        <v>49</v>
      </c>
      <c r="I39" s="142"/>
      <c r="J39" s="137"/>
    </row>
    <row r="40" spans="1:10" s="91" customFormat="1" ht="21" customHeight="1">
      <c r="A40" s="850"/>
      <c r="B40" s="852"/>
      <c r="C40" s="850"/>
      <c r="D40" s="228">
        <f>+'5'!G40</f>
        <v>15242885.719999999</v>
      </c>
      <c r="E40" s="310"/>
      <c r="F40" s="310"/>
      <c r="G40" s="228">
        <f t="shared" si="1"/>
        <v>15242885.719999999</v>
      </c>
      <c r="H40" s="848"/>
      <c r="I40" s="142">
        <f>+G40-Woori517!E119</f>
        <v>0</v>
      </c>
    </row>
    <row r="41" spans="1:10" s="91" customFormat="1" ht="21" customHeight="1">
      <c r="A41" s="787">
        <v>7</v>
      </c>
      <c r="B41" s="789" t="s">
        <v>103</v>
      </c>
      <c r="C41" s="791" t="s">
        <v>104</v>
      </c>
      <c r="D41" s="141">
        <f>+'5'!G41</f>
        <v>0</v>
      </c>
      <c r="E41" s="309"/>
      <c r="F41" s="309"/>
      <c r="G41" s="141">
        <f>D41+E41-F41</f>
        <v>0</v>
      </c>
      <c r="H41" s="847" t="s">
        <v>49</v>
      </c>
      <c r="J41" s="137"/>
    </row>
    <row r="42" spans="1:10" s="91" customFormat="1" ht="21" customHeight="1">
      <c r="A42" s="788"/>
      <c r="B42" s="790"/>
      <c r="C42" s="792"/>
      <c r="D42" s="228">
        <f>+'5'!G42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17043346.809999999</v>
      </c>
      <c r="E44" s="312">
        <f t="shared" si="2"/>
        <v>0</v>
      </c>
      <c r="F44" s="312">
        <f t="shared" si="2"/>
        <v>0</v>
      </c>
      <c r="G44" s="272">
        <f t="shared" si="2"/>
        <v>17043346.809999999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17816886.604039449</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683" t="s">
        <v>88</v>
      </c>
      <c r="C70" s="200" t="s">
        <v>92</v>
      </c>
      <c r="D70" s="200" t="s">
        <v>93</v>
      </c>
      <c r="E70" s="200" t="s">
        <v>94</v>
      </c>
      <c r="F70" s="200" t="s">
        <v>95</v>
      </c>
      <c r="G70" s="200" t="s">
        <v>96</v>
      </c>
      <c r="H70" s="201" t="s">
        <v>89</v>
      </c>
    </row>
    <row r="71" spans="1:9" s="173" customFormat="1" ht="12.75">
      <c r="A71" s="188" t="s">
        <v>97</v>
      </c>
      <c r="B71" s="684"/>
      <c r="C71" s="526"/>
      <c r="D71" s="497"/>
      <c r="E71" s="497"/>
      <c r="F71" s="402"/>
      <c r="G71" s="552"/>
      <c r="H71" s="497"/>
    </row>
    <row r="72" spans="1:9" s="173" customFormat="1" ht="12.75">
      <c r="A72" s="193"/>
      <c r="B72" s="684"/>
      <c r="C72" s="476"/>
      <c r="D72" s="350"/>
      <c r="E72" s="350"/>
      <c r="F72" s="350"/>
      <c r="G72" s="457"/>
      <c r="H72" s="553"/>
    </row>
    <row r="73" spans="1:9" s="173" customFormat="1" thickBot="1">
      <c r="A73" s="195"/>
      <c r="B73" s="196"/>
      <c r="C73" s="175"/>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179"/>
      <c r="C75" s="179"/>
      <c r="D75" s="179"/>
      <c r="E75" s="180" t="s">
        <v>87</v>
      </c>
      <c r="F75" s="179">
        <f>+SUMIF($E$71:$E$73,$E75,$F$71:$F$73)</f>
        <v>0</v>
      </c>
      <c r="G75" s="181">
        <f>+SUMIF($E$71:$E$73,$E75,$G$71:$G$73)</f>
        <v>0</v>
      </c>
      <c r="H75" s="179"/>
      <c r="I75" s="326">
        <f>G75-E44</f>
        <v>0</v>
      </c>
    </row>
    <row r="76" spans="1:9" s="173" customFormat="1" ht="12.75">
      <c r="A76" s="188" t="s">
        <v>100</v>
      </c>
      <c r="B76" s="876" t="s">
        <v>344</v>
      </c>
      <c r="C76" s="583">
        <v>44506</v>
      </c>
      <c r="D76" s="521" t="s">
        <v>434</v>
      </c>
      <c r="E76" s="521" t="s">
        <v>78</v>
      </c>
      <c r="F76" s="521"/>
      <c r="G76" s="522">
        <v>73195800</v>
      </c>
      <c r="H76" s="523" t="s">
        <v>428</v>
      </c>
    </row>
    <row r="77" spans="1:9" s="173" customFormat="1" ht="12.75">
      <c r="A77" s="193"/>
      <c r="B77" s="877"/>
      <c r="C77" s="685">
        <v>44506</v>
      </c>
      <c r="D77" s="478" t="s">
        <v>415</v>
      </c>
      <c r="E77" s="478" t="s">
        <v>78</v>
      </c>
      <c r="F77" s="478"/>
      <c r="G77" s="490">
        <v>7000</v>
      </c>
      <c r="H77" s="478" t="s">
        <v>348</v>
      </c>
    </row>
    <row r="78" spans="1:9" s="173" customFormat="1" ht="12.75">
      <c r="A78" s="193"/>
      <c r="B78" s="478" t="s">
        <v>346</v>
      </c>
      <c r="C78" s="685">
        <v>44506</v>
      </c>
      <c r="D78" s="478" t="s">
        <v>433</v>
      </c>
      <c r="E78" s="478" t="s">
        <v>78</v>
      </c>
      <c r="F78" s="478"/>
      <c r="G78" s="490">
        <v>800000</v>
      </c>
      <c r="H78" s="478" t="s">
        <v>354</v>
      </c>
    </row>
    <row r="79" spans="1:9" s="173" customFormat="1" thickBot="1">
      <c r="A79" s="193"/>
      <c r="B79" s="478"/>
      <c r="C79" s="489"/>
      <c r="D79" s="478"/>
      <c r="E79" s="478"/>
      <c r="F79" s="478"/>
      <c r="G79" s="490"/>
      <c r="H79" s="478"/>
    </row>
    <row r="80" spans="1:9" s="173" customFormat="1" ht="12.75">
      <c r="A80" s="785" t="s">
        <v>99</v>
      </c>
      <c r="B80" s="415"/>
      <c r="C80" s="182"/>
      <c r="D80" s="182"/>
      <c r="E80" s="177" t="s">
        <v>78</v>
      </c>
      <c r="F80" s="183">
        <f>+SUMIF($E$76:$E$79,$E80,$F$76:$F$79)</f>
        <v>0</v>
      </c>
      <c r="G80" s="183">
        <f>+SUMIF($E$76:$E$79,$E80,$G$76:$G$79)</f>
        <v>74002800</v>
      </c>
      <c r="H80" s="184"/>
      <c r="I80" s="325">
        <f>G80-F24</f>
        <v>0</v>
      </c>
    </row>
    <row r="81" spans="1:9" s="173" customFormat="1" ht="15.75" customHeight="1" thickBot="1">
      <c r="A81" s="786"/>
      <c r="B81" s="185"/>
      <c r="C81" s="185"/>
      <c r="D81" s="185"/>
      <c r="E81" s="180" t="s">
        <v>87</v>
      </c>
      <c r="F81" s="186">
        <f>+SUMIF($E$76:$E$79,$E81,$F$76:$F$79)</f>
        <v>0</v>
      </c>
      <c r="G81" s="186">
        <f>+SUMIF($E$76:$E$79,$E81,$G$76:$G$79)</f>
        <v>0</v>
      </c>
      <c r="H81" s="187"/>
      <c r="I81" s="326">
        <f>G81-F44</f>
        <v>0</v>
      </c>
    </row>
    <row r="82" spans="1:9" s="173" customFormat="1" ht="12.75"/>
    <row r="83" spans="1:9" s="173" customFormat="1" ht="12.75"/>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sheetData>
  <mergeCells count="55">
    <mergeCell ref="A80:A81"/>
    <mergeCell ref="A51:C51"/>
    <mergeCell ref="G54:H54"/>
    <mergeCell ref="G62:H62"/>
    <mergeCell ref="G63:H63"/>
    <mergeCell ref="A74:A75"/>
    <mergeCell ref="G65:H65"/>
    <mergeCell ref="G64:H64"/>
    <mergeCell ref="B76:B77"/>
    <mergeCell ref="A29:A30"/>
    <mergeCell ref="B29:B30"/>
    <mergeCell ref="C29:C30"/>
    <mergeCell ref="H29:H30"/>
    <mergeCell ref="A31:A32"/>
    <mergeCell ref="B31:B32"/>
    <mergeCell ref="C31:C32"/>
    <mergeCell ref="H31:H32"/>
    <mergeCell ref="H33:H34"/>
    <mergeCell ref="A35:A36"/>
    <mergeCell ref="B35:B36"/>
    <mergeCell ref="C35:C36"/>
    <mergeCell ref="H35:H36"/>
    <mergeCell ref="A33:A34"/>
    <mergeCell ref="B33:B34"/>
    <mergeCell ref="C33:C34"/>
    <mergeCell ref="A14:C14"/>
    <mergeCell ref="G16:H16"/>
    <mergeCell ref="A24:C24"/>
    <mergeCell ref="A26:C26"/>
    <mergeCell ref="A27:A28"/>
    <mergeCell ref="B27:B28"/>
    <mergeCell ref="C27:C28"/>
    <mergeCell ref="H27:H28"/>
    <mergeCell ref="A2:H2"/>
    <mergeCell ref="D3:E3"/>
    <mergeCell ref="F6:F8"/>
    <mergeCell ref="G6:G8"/>
    <mergeCell ref="H6:H8"/>
    <mergeCell ref="A41:A42"/>
    <mergeCell ref="B41:B42"/>
    <mergeCell ref="C41:C42"/>
    <mergeCell ref="H41:H42"/>
    <mergeCell ref="A37:A38"/>
    <mergeCell ref="B37:B38"/>
    <mergeCell ref="C37:C38"/>
    <mergeCell ref="H37:H38"/>
    <mergeCell ref="A39:A40"/>
    <mergeCell ref="B39:B40"/>
    <mergeCell ref="C39:C40"/>
    <mergeCell ref="H39:H40"/>
    <mergeCell ref="A44:C44"/>
    <mergeCell ref="A45:C45"/>
    <mergeCell ref="G47:H47"/>
    <mergeCell ref="G66:H66"/>
    <mergeCell ref="A43:C43"/>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8"/>
  <sheetViews>
    <sheetView topLeftCell="A51" workbookViewId="0">
      <selection activeCell="I17" sqref="I17:I45"/>
    </sheetView>
  </sheetViews>
  <sheetFormatPr defaultColWidth="11.42578125" defaultRowHeight="13.5"/>
  <cols>
    <col min="1" max="1" width="7.140625" style="92" customWidth="1"/>
    <col min="2" max="2" width="16" style="92" customWidth="1"/>
    <col min="3" max="3" width="19.7109375" style="92" customWidth="1"/>
    <col min="4" max="7" width="17.42578125" style="92" customWidth="1"/>
    <col min="8" max="8" width="23"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227</v>
      </c>
      <c r="E3" s="854"/>
      <c r="F3" s="83"/>
      <c r="G3" s="84"/>
      <c r="H3" s="85"/>
      <c r="I3" s="80"/>
    </row>
    <row r="4" spans="1:9" s="81" customFormat="1" ht="15" customHeight="1">
      <c r="A4" s="82"/>
      <c r="B4" s="82"/>
      <c r="C4" s="82"/>
      <c r="D4" s="154"/>
      <c r="E4" s="154"/>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17" t="str">
        <f>'6'!F6:F8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55" t="s">
        <v>6</v>
      </c>
      <c r="B10" s="155" t="s">
        <v>7</v>
      </c>
      <c r="C10" s="155" t="s">
        <v>8</v>
      </c>
      <c r="D10" s="155" t="s">
        <v>9</v>
      </c>
      <c r="E10" s="103" t="s">
        <v>10</v>
      </c>
      <c r="F10" s="103" t="s">
        <v>11</v>
      </c>
      <c r="G10" s="103" t="s">
        <v>12</v>
      </c>
      <c r="H10" s="104" t="s">
        <v>13</v>
      </c>
    </row>
    <row r="11" spans="1:9" ht="26.45" customHeight="1" thickTop="1">
      <c r="A11" s="105">
        <v>1</v>
      </c>
      <c r="B11" s="106" t="s">
        <v>14</v>
      </c>
      <c r="C11" s="106" t="s">
        <v>15</v>
      </c>
      <c r="D11" s="233">
        <f>+'6'!G11</f>
        <v>0</v>
      </c>
      <c r="E11" s="210"/>
      <c r="F11" s="210"/>
      <c r="G11" s="233">
        <f>D11+E11-F11</f>
        <v>0</v>
      </c>
      <c r="H11" s="106"/>
      <c r="I11" s="91">
        <f>G11-Cash!F32</f>
        <v>0</v>
      </c>
    </row>
    <row r="12" spans="1:9" ht="26.45" customHeight="1">
      <c r="A12" s="107">
        <v>2</v>
      </c>
      <c r="B12" s="108" t="s">
        <v>14</v>
      </c>
      <c r="C12" s="108" t="s">
        <v>16</v>
      </c>
      <c r="D12" s="234">
        <f>+'6'!G12</f>
        <v>0</v>
      </c>
      <c r="E12" s="213"/>
      <c r="F12" s="213"/>
      <c r="G12" s="234">
        <f>D12+E12-F12</f>
        <v>0</v>
      </c>
      <c r="H12" s="109"/>
    </row>
    <row r="13" spans="1:9" ht="26.45" customHeight="1">
      <c r="A13" s="107">
        <v>3</v>
      </c>
      <c r="B13" s="108" t="s">
        <v>14</v>
      </c>
      <c r="C13" s="108" t="s">
        <v>17</v>
      </c>
      <c r="D13" s="234">
        <f>+'6'!G13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+'6'!G18</f>
        <v>156438419</v>
      </c>
      <c r="E18" s="215"/>
      <c r="F18" s="210"/>
      <c r="G18" s="236">
        <f t="shared" ref="G18:G23" si="0">D18+E18-F18</f>
        <v>156438419</v>
      </c>
      <c r="H18" s="116"/>
      <c r="I18" s="117">
        <f>+G18-KEB!E43</f>
        <v>0</v>
      </c>
      <c r="J18" s="118"/>
    </row>
    <row r="19" spans="1:11" ht="20.25" customHeight="1">
      <c r="A19" s="275">
        <v>2</v>
      </c>
      <c r="B19" s="305" t="s">
        <v>25</v>
      </c>
      <c r="C19" s="305" t="s">
        <v>26</v>
      </c>
      <c r="D19" s="237">
        <f>+'6'!G19</f>
        <v>578168665</v>
      </c>
      <c r="E19" s="238"/>
      <c r="F19" s="238"/>
      <c r="G19" s="237">
        <f t="shared" si="0"/>
        <v>578168665</v>
      </c>
      <c r="H19" s="119"/>
      <c r="I19" s="91">
        <f>+G19-'SHB373'!E60</f>
        <v>0</v>
      </c>
      <c r="J19" s="120"/>
    </row>
    <row r="20" spans="1:11" ht="20.25" customHeight="1">
      <c r="A20" s="275">
        <v>3</v>
      </c>
      <c r="B20" s="274" t="s">
        <v>27</v>
      </c>
      <c r="C20" s="274" t="s">
        <v>28</v>
      </c>
      <c r="D20" s="237">
        <f>+'6'!G20</f>
        <v>19126621</v>
      </c>
      <c r="E20" s="204"/>
      <c r="F20" s="205"/>
      <c r="G20" s="239">
        <f t="shared" si="0"/>
        <v>19126621</v>
      </c>
      <c r="H20" s="121"/>
      <c r="I20" s="117">
        <f>+G20-Vietcombank!D43</f>
        <v>0</v>
      </c>
      <c r="J20" s="122"/>
      <c r="K20" s="123"/>
    </row>
    <row r="21" spans="1:11" ht="20.25" customHeight="1">
      <c r="A21" s="275">
        <v>4</v>
      </c>
      <c r="B21" s="274" t="s">
        <v>103</v>
      </c>
      <c r="C21" s="276" t="s">
        <v>105</v>
      </c>
      <c r="D21" s="237">
        <f>+'6'!G21</f>
        <v>0</v>
      </c>
      <c r="E21" s="204"/>
      <c r="F21" s="205"/>
      <c r="G21" s="239">
        <f t="shared" si="0"/>
        <v>0</v>
      </c>
      <c r="H21" s="121"/>
      <c r="I21" s="117"/>
      <c r="J21" s="122"/>
      <c r="K21" s="123"/>
    </row>
    <row r="22" spans="1:11" ht="20.25" customHeight="1">
      <c r="A22" s="275">
        <v>5</v>
      </c>
      <c r="B22" s="274" t="s">
        <v>119</v>
      </c>
      <c r="C22" s="276" t="s">
        <v>120</v>
      </c>
      <c r="D22" s="237">
        <f>+'6'!G22</f>
        <v>9184300</v>
      </c>
      <c r="E22" s="204"/>
      <c r="F22" s="205"/>
      <c r="G22" s="239">
        <f t="shared" si="0"/>
        <v>9184300</v>
      </c>
      <c r="H22" s="274"/>
      <c r="I22" s="117">
        <f>+G22-'PG bank'!D16</f>
        <v>0</v>
      </c>
      <c r="J22" s="122"/>
      <c r="K22" s="123"/>
    </row>
    <row r="23" spans="1:11" ht="20.25" customHeight="1">
      <c r="A23" s="275">
        <v>6</v>
      </c>
      <c r="B23" s="274" t="s">
        <v>54</v>
      </c>
      <c r="C23" s="276" t="s">
        <v>121</v>
      </c>
      <c r="D23" s="237">
        <f>+'6'!G23</f>
        <v>17276029992</v>
      </c>
      <c r="E23" s="204"/>
      <c r="F23" s="205"/>
      <c r="G23" s="239">
        <f t="shared" si="0"/>
        <v>17276029992</v>
      </c>
      <c r="H23" s="274"/>
      <c r="I23" s="117">
        <f>+G23-Woori525!E202</f>
        <v>0</v>
      </c>
      <c r="J23" s="122"/>
      <c r="K23" s="123"/>
    </row>
    <row r="24" spans="1:11" s="91" customFormat="1" ht="20.25" customHeight="1">
      <c r="A24" s="845" t="s">
        <v>29</v>
      </c>
      <c r="B24" s="798"/>
      <c r="C24" s="846"/>
      <c r="D24" s="262">
        <f>SUM(D18:D23)</f>
        <v>18038947997</v>
      </c>
      <c r="E24" s="262">
        <f>SUM(E18:E23)</f>
        <v>0</v>
      </c>
      <c r="F24" s="262">
        <f>SUM(F18:F23)</f>
        <v>0</v>
      </c>
      <c r="G24" s="303">
        <f>SUM(G18:G23)</f>
        <v>18038947997</v>
      </c>
      <c r="H24" s="124">
        <f>G24/H25</f>
        <v>773539.79403945117</v>
      </c>
    </row>
    <row r="25" spans="1:11" s="91" customFormat="1" ht="19.5" customHeight="1">
      <c r="A25" s="97"/>
      <c r="B25" s="97"/>
      <c r="C25" s="97"/>
      <c r="D25" s="34"/>
      <c r="E25" s="34"/>
      <c r="F25" s="34"/>
      <c r="G25" s="34" t="s">
        <v>30</v>
      </c>
      <c r="H25" s="125">
        <f>'6'!H25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+'6'!G29</f>
        <v>0</v>
      </c>
      <c r="E29" s="306"/>
      <c r="F29" s="306"/>
      <c r="G29" s="241">
        <f t="shared" ref="G29:G40" si="1">D29+E29-F29</f>
        <v>0</v>
      </c>
      <c r="H29" s="874" t="s">
        <v>44</v>
      </c>
      <c r="I29" s="134"/>
    </row>
    <row r="30" spans="1:11" s="91" customFormat="1" ht="21" customHeight="1">
      <c r="A30" s="850"/>
      <c r="B30" s="852"/>
      <c r="C30" s="850"/>
      <c r="D30" s="242">
        <f>+'6'!G30</f>
        <v>0</v>
      </c>
      <c r="E30" s="307"/>
      <c r="F30" s="307"/>
      <c r="G30" s="228">
        <f t="shared" si="1"/>
        <v>0</v>
      </c>
      <c r="H30" s="848"/>
      <c r="I30" s="140">
        <f>+G30-KEB!E79</f>
        <v>0</v>
      </c>
      <c r="J30" s="137"/>
    </row>
    <row r="31" spans="1:11" s="91" customFormat="1" ht="21" customHeight="1">
      <c r="A31" s="868">
        <v>2</v>
      </c>
      <c r="B31" s="851" t="s">
        <v>23</v>
      </c>
      <c r="C31" s="869" t="s">
        <v>45</v>
      </c>
      <c r="D31" s="133">
        <f>+'6'!G31</f>
        <v>0</v>
      </c>
      <c r="E31" s="306"/>
      <c r="F31" s="306"/>
      <c r="G31" s="141">
        <f t="shared" si="1"/>
        <v>0</v>
      </c>
      <c r="H31" s="875" t="s">
        <v>46</v>
      </c>
      <c r="I31" s="139"/>
    </row>
    <row r="32" spans="1:11" s="91" customFormat="1" ht="21" customHeight="1">
      <c r="A32" s="850"/>
      <c r="B32" s="852"/>
      <c r="C32" s="850"/>
      <c r="D32" s="228">
        <f>+'6'!G32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+'6'!G33</f>
        <v>0</v>
      </c>
      <c r="E33" s="306"/>
      <c r="F33" s="306"/>
      <c r="G33" s="141"/>
      <c r="H33" s="847" t="s">
        <v>49</v>
      </c>
      <c r="I33" s="139"/>
    </row>
    <row r="34" spans="1:10" s="91" customFormat="1" ht="21" customHeight="1">
      <c r="A34" s="850"/>
      <c r="B34" s="852"/>
      <c r="C34" s="850"/>
      <c r="D34" s="244">
        <f>+'6'!G34</f>
        <v>2109.5100000000002</v>
      </c>
      <c r="E34" s="308"/>
      <c r="F34" s="308"/>
      <c r="G34" s="244">
        <f>D34+E34-F34</f>
        <v>2109.5100000000002</v>
      </c>
      <c r="H34" s="848"/>
      <c r="I34" s="139">
        <f>+G34-'SHB398'!E2</f>
        <v>0</v>
      </c>
    </row>
    <row r="35" spans="1:10" s="91" customFormat="1" ht="21" customHeight="1">
      <c r="A35" s="868">
        <v>4</v>
      </c>
      <c r="B35" s="851" t="s">
        <v>50</v>
      </c>
      <c r="C35" s="869" t="s">
        <v>51</v>
      </c>
      <c r="D35" s="133">
        <f>+'6'!G35</f>
        <v>0</v>
      </c>
      <c r="E35" s="306"/>
      <c r="F35" s="306"/>
      <c r="G35" s="141">
        <f t="shared" si="1"/>
        <v>0</v>
      </c>
      <c r="H35" s="870" t="s">
        <v>46</v>
      </c>
      <c r="I35" s="134"/>
    </row>
    <row r="36" spans="1:10" s="91" customFormat="1" ht="21" customHeight="1">
      <c r="A36" s="850"/>
      <c r="B36" s="852"/>
      <c r="C36" s="850"/>
      <c r="D36" s="228">
        <f>+'6'!G36</f>
        <v>1796209.82</v>
      </c>
      <c r="E36" s="307"/>
      <c r="F36" s="313"/>
      <c r="G36" s="243">
        <f t="shared" si="1"/>
        <v>1796209.82</v>
      </c>
      <c r="H36" s="848"/>
      <c r="I36" s="142">
        <f>+G36-'SHB988'!E9</f>
        <v>0</v>
      </c>
    </row>
    <row r="37" spans="1:10" s="91" customFormat="1" ht="21" customHeight="1">
      <c r="A37" s="849">
        <v>5</v>
      </c>
      <c r="B37" s="851" t="s">
        <v>52</v>
      </c>
      <c r="C37" s="849" t="s">
        <v>53</v>
      </c>
      <c r="D37" s="141">
        <f>+'6'!G37</f>
        <v>0</v>
      </c>
      <c r="E37" s="309"/>
      <c r="F37" s="309"/>
      <c r="G37" s="141">
        <f t="shared" si="1"/>
        <v>0</v>
      </c>
      <c r="H37" s="847" t="s">
        <v>49</v>
      </c>
      <c r="I37" s="142"/>
      <c r="J37" s="137"/>
    </row>
    <row r="38" spans="1:10" s="91" customFormat="1" ht="21" customHeight="1">
      <c r="A38" s="850"/>
      <c r="B38" s="852"/>
      <c r="C38" s="850"/>
      <c r="D38" s="228">
        <f>+'6'!G38</f>
        <v>0</v>
      </c>
      <c r="E38" s="310"/>
      <c r="F38" s="310"/>
      <c r="G38" s="228">
        <f t="shared" si="1"/>
        <v>0</v>
      </c>
      <c r="H38" s="848"/>
      <c r="I38" s="142"/>
      <c r="J38" s="117"/>
    </row>
    <row r="39" spans="1:10" s="91" customFormat="1" ht="21" customHeight="1">
      <c r="A39" s="849">
        <v>6</v>
      </c>
      <c r="B39" s="851" t="s">
        <v>54</v>
      </c>
      <c r="C39" s="849" t="s">
        <v>55</v>
      </c>
      <c r="D39" s="141">
        <f>+'6'!G39</f>
        <v>0</v>
      </c>
      <c r="E39" s="309"/>
      <c r="F39" s="309"/>
      <c r="G39" s="141">
        <f t="shared" si="1"/>
        <v>0</v>
      </c>
      <c r="H39" s="847" t="s">
        <v>49</v>
      </c>
      <c r="I39" s="142"/>
      <c r="J39" s="137"/>
    </row>
    <row r="40" spans="1:10" s="91" customFormat="1" ht="21" customHeight="1">
      <c r="A40" s="850"/>
      <c r="B40" s="852"/>
      <c r="C40" s="850"/>
      <c r="D40" s="228">
        <f>+'6'!G40</f>
        <v>15242885.719999999</v>
      </c>
      <c r="E40" s="310"/>
      <c r="F40" s="310"/>
      <c r="G40" s="228">
        <f t="shared" si="1"/>
        <v>15242885.719999999</v>
      </c>
      <c r="H40" s="848"/>
      <c r="I40" s="142">
        <f>+G40-Woori517!E119</f>
        <v>0</v>
      </c>
    </row>
    <row r="41" spans="1:10" s="91" customFormat="1" ht="21" customHeight="1">
      <c r="A41" s="787">
        <v>7</v>
      </c>
      <c r="B41" s="789" t="s">
        <v>103</v>
      </c>
      <c r="C41" s="791" t="s">
        <v>104</v>
      </c>
      <c r="D41" s="141">
        <f>+'6'!G41</f>
        <v>0</v>
      </c>
      <c r="E41" s="309"/>
      <c r="F41" s="309"/>
      <c r="G41" s="141">
        <f>D41+E41-F41</f>
        <v>0</v>
      </c>
      <c r="H41" s="847" t="s">
        <v>49</v>
      </c>
      <c r="J41" s="137"/>
    </row>
    <row r="42" spans="1:10" s="91" customFormat="1" ht="21" customHeight="1">
      <c r="A42" s="788"/>
      <c r="B42" s="790"/>
      <c r="C42" s="792"/>
      <c r="D42" s="228">
        <f>+'6'!G42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17043346.809999999</v>
      </c>
      <c r="E44" s="312">
        <f t="shared" si="2"/>
        <v>0</v>
      </c>
      <c r="F44" s="312">
        <f t="shared" si="2"/>
        <v>0</v>
      </c>
      <c r="G44" s="272">
        <f t="shared" si="2"/>
        <v>17043346.809999999</v>
      </c>
      <c r="H44" s="146"/>
    </row>
    <row r="45" spans="1:10" s="91" customFormat="1" ht="21" customHeight="1">
      <c r="A45" s="845" t="s">
        <v>58</v>
      </c>
      <c r="B45" s="798"/>
      <c r="C45" s="846"/>
      <c r="D45" s="246"/>
      <c r="E45" s="247"/>
      <c r="F45" s="248"/>
      <c r="G45" s="2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17816886.604039449</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200" t="s">
        <v>88</v>
      </c>
      <c r="C70" s="200" t="s">
        <v>92</v>
      </c>
      <c r="D70" s="200" t="s">
        <v>93</v>
      </c>
      <c r="E70" s="200" t="s">
        <v>94</v>
      </c>
      <c r="F70" s="200" t="s">
        <v>95</v>
      </c>
      <c r="G70" s="200" t="s">
        <v>96</v>
      </c>
      <c r="H70" s="201" t="s">
        <v>89</v>
      </c>
    </row>
    <row r="71" spans="1:9" s="173" customFormat="1" ht="12.75">
      <c r="A71" s="188" t="s">
        <v>97</v>
      </c>
      <c r="B71" s="203"/>
      <c r="C71" s="454"/>
      <c r="D71" s="203"/>
      <c r="E71" s="203" t="s">
        <v>78</v>
      </c>
      <c r="F71" s="203"/>
      <c r="G71" s="463"/>
      <c r="H71" s="461"/>
    </row>
    <row r="72" spans="1:9" s="173" customFormat="1" ht="12.75">
      <c r="A72" s="193"/>
      <c r="B72" s="174"/>
      <c r="C72" s="175"/>
      <c r="D72" s="174"/>
      <c r="E72" s="174"/>
      <c r="F72" s="174"/>
      <c r="G72" s="174"/>
      <c r="H72" s="194"/>
    </row>
    <row r="73" spans="1:9" s="173" customFormat="1" thickBot="1">
      <c r="A73" s="195"/>
      <c r="B73" s="196"/>
      <c r="C73" s="197"/>
      <c r="D73" s="196"/>
      <c r="E73" s="196"/>
      <c r="F73" s="196"/>
      <c r="G73" s="196"/>
      <c r="H73" s="198"/>
    </row>
    <row r="74" spans="1:9" s="173" customFormat="1" ht="12.75">
      <c r="A74" s="785" t="s">
        <v>98</v>
      </c>
      <c r="B74" s="176"/>
      <c r="C74" s="176"/>
      <c r="D74" s="176"/>
      <c r="E74" s="177" t="s">
        <v>78</v>
      </c>
      <c r="F74" s="176">
        <f>+SUMIF($E$71:$E$73,$E74,$F$71:$F$73)</f>
        <v>0</v>
      </c>
      <c r="G74" s="178">
        <f>+SUMIF($E$71:$E$73,$E74,$G$71:$G$73)</f>
        <v>0</v>
      </c>
      <c r="H74" s="176"/>
      <c r="I74" s="325">
        <f>G74-E24</f>
        <v>0</v>
      </c>
    </row>
    <row r="75" spans="1:9" s="173" customFormat="1" ht="15.75" customHeight="1" thickBot="1">
      <c r="A75" s="786"/>
      <c r="B75" s="179"/>
      <c r="C75" s="179"/>
      <c r="D75" s="179"/>
      <c r="E75" s="180" t="s">
        <v>87</v>
      </c>
      <c r="F75" s="179">
        <f>+SUMIF($E$71:$E$73,$E75,$F$71:$F$73)</f>
        <v>0</v>
      </c>
      <c r="G75" s="181">
        <f>+SUMIF($E$71:$E$73,$E75,$G$71:$G$73)</f>
        <v>0</v>
      </c>
      <c r="H75" s="179"/>
      <c r="I75" s="326">
        <f>G75-E44</f>
        <v>0</v>
      </c>
    </row>
    <row r="76" spans="1:9" s="173" customFormat="1" ht="12.75">
      <c r="A76" s="188" t="s">
        <v>100</v>
      </c>
      <c r="B76" s="349"/>
      <c r="C76" s="349"/>
      <c r="D76" s="350"/>
      <c r="E76" s="350"/>
      <c r="F76" s="350"/>
      <c r="G76" s="351"/>
      <c r="H76" s="352"/>
    </row>
    <row r="77" spans="1:9" s="173" customFormat="1" ht="12.75">
      <c r="A77" s="193"/>
      <c r="B77" s="404"/>
      <c r="C77" s="349"/>
      <c r="D77" s="404"/>
      <c r="E77" s="350"/>
      <c r="F77" s="404"/>
      <c r="G77" s="407"/>
      <c r="H77" s="404"/>
    </row>
    <row r="78" spans="1:9" s="173" customFormat="1" ht="12.75">
      <c r="A78" s="193"/>
      <c r="B78" s="350"/>
      <c r="C78" s="349"/>
      <c r="D78" s="404"/>
      <c r="E78" s="350"/>
      <c r="F78" s="404"/>
      <c r="G78" s="407"/>
      <c r="H78" s="404"/>
    </row>
    <row r="79" spans="1:9" s="173" customFormat="1" ht="12.75">
      <c r="A79" s="193"/>
      <c r="B79" s="878"/>
      <c r="C79" s="349"/>
      <c r="D79" s="404"/>
      <c r="E79" s="350"/>
      <c r="F79" s="404"/>
      <c r="G79" s="407"/>
      <c r="H79" s="404"/>
    </row>
    <row r="80" spans="1:9" s="173" customFormat="1" ht="12.75">
      <c r="A80" s="193"/>
      <c r="B80" s="839"/>
      <c r="C80" s="349"/>
      <c r="D80" s="404"/>
      <c r="E80" s="350"/>
      <c r="F80" s="404"/>
      <c r="G80" s="407"/>
      <c r="H80" s="404"/>
    </row>
    <row r="81" spans="1:9" s="173" customFormat="1" thickBot="1">
      <c r="A81" s="193"/>
      <c r="B81" s="174"/>
      <c r="C81" s="174"/>
      <c r="D81" s="174"/>
      <c r="E81" s="174"/>
      <c r="F81" s="174"/>
      <c r="G81" s="174"/>
      <c r="H81" s="194"/>
    </row>
    <row r="82" spans="1:9" s="173" customFormat="1" ht="12.75">
      <c r="A82" s="785" t="s">
        <v>99</v>
      </c>
      <c r="B82" s="182"/>
      <c r="C82" s="182"/>
      <c r="D82" s="182"/>
      <c r="E82" s="177" t="s">
        <v>78</v>
      </c>
      <c r="F82" s="183">
        <f>+SUMIF($E$76:$E$81,$E82,$F$76:$F$81)</f>
        <v>0</v>
      </c>
      <c r="G82" s="183">
        <f>+SUMIF($E$76:$E$81,$E82,$G$76:$G$81)</f>
        <v>0</v>
      </c>
      <c r="H82" s="184"/>
      <c r="I82" s="325">
        <f>G82-F24</f>
        <v>0</v>
      </c>
    </row>
    <row r="83" spans="1:9" s="173" customFormat="1" ht="15.75" customHeight="1" thickBot="1">
      <c r="A83" s="786"/>
      <c r="B83" s="185"/>
      <c r="C83" s="185"/>
      <c r="D83" s="185"/>
      <c r="E83" s="180" t="s">
        <v>87</v>
      </c>
      <c r="F83" s="186">
        <f>+SUMIF($E$76:$E$81,$E83,$F$76:$F$81)</f>
        <v>0</v>
      </c>
      <c r="G83" s="186">
        <f>+SUMIF($E$76:$E$81,$E83,$G$76:$G$81)</f>
        <v>0</v>
      </c>
      <c r="H83" s="187"/>
      <c r="I83" s="326">
        <f>G83-F44</f>
        <v>0</v>
      </c>
    </row>
    <row r="84" spans="1:9" s="173" customFormat="1" ht="12.75"/>
    <row r="85" spans="1:9" s="173" customFormat="1" ht="12.75"/>
    <row r="86" spans="1:9" s="173" customFormat="1" ht="12.75"/>
    <row r="87" spans="1:9" s="173" customFormat="1" ht="12.75"/>
    <row r="88" spans="1:9" s="173" customFormat="1" ht="12.75">
      <c r="G88" s="173">
        <v>46844971</v>
      </c>
    </row>
    <row r="89" spans="1:9" s="173" customFormat="1" ht="12.75"/>
    <row r="90" spans="1:9" s="173" customFormat="1" ht="12.75">
      <c r="G90" s="325">
        <f>+G82-G88</f>
        <v>-46844971</v>
      </c>
    </row>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sheetData>
  <mergeCells count="55">
    <mergeCell ref="B39:B40"/>
    <mergeCell ref="C39:C40"/>
    <mergeCell ref="H39:H40"/>
    <mergeCell ref="A41:A42"/>
    <mergeCell ref="B41:B42"/>
    <mergeCell ref="C41:C42"/>
    <mergeCell ref="H41:H42"/>
    <mergeCell ref="C35:C36"/>
    <mergeCell ref="H35:H36"/>
    <mergeCell ref="A82:A83"/>
    <mergeCell ref="G64:H64"/>
    <mergeCell ref="G65:H65"/>
    <mergeCell ref="G66:H66"/>
    <mergeCell ref="A43:C43"/>
    <mergeCell ref="G54:H54"/>
    <mergeCell ref="G62:H62"/>
    <mergeCell ref="G63:H63"/>
    <mergeCell ref="A74:A75"/>
    <mergeCell ref="A44:C44"/>
    <mergeCell ref="A45:C45"/>
    <mergeCell ref="G47:H47"/>
    <mergeCell ref="A51:C51"/>
    <mergeCell ref="A39:A40"/>
    <mergeCell ref="C37:C38"/>
    <mergeCell ref="H37:H38"/>
    <mergeCell ref="A29:A30"/>
    <mergeCell ref="B29:B30"/>
    <mergeCell ref="C29:C30"/>
    <mergeCell ref="H29:H30"/>
    <mergeCell ref="A31:A32"/>
    <mergeCell ref="B31:B32"/>
    <mergeCell ref="C31:C32"/>
    <mergeCell ref="H31:H32"/>
    <mergeCell ref="A33:A34"/>
    <mergeCell ref="B33:B34"/>
    <mergeCell ref="C33:C34"/>
    <mergeCell ref="H33:H34"/>
    <mergeCell ref="A35:A36"/>
    <mergeCell ref="B35:B36"/>
    <mergeCell ref="B79:B80"/>
    <mergeCell ref="A14:C14"/>
    <mergeCell ref="A2:H2"/>
    <mergeCell ref="D3:E3"/>
    <mergeCell ref="F6:F8"/>
    <mergeCell ref="G6:G8"/>
    <mergeCell ref="H6:H8"/>
    <mergeCell ref="G16:H16"/>
    <mergeCell ref="A24:C24"/>
    <mergeCell ref="A26:C26"/>
    <mergeCell ref="A27:A28"/>
    <mergeCell ref="B27:B28"/>
    <mergeCell ref="C27:C28"/>
    <mergeCell ref="H27:H28"/>
    <mergeCell ref="A37:A38"/>
    <mergeCell ref="B37:B38"/>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81"/>
  <sheetViews>
    <sheetView topLeftCell="A55" workbookViewId="0">
      <selection activeCell="B78" sqref="B78:H78"/>
    </sheetView>
  </sheetViews>
  <sheetFormatPr defaultColWidth="11.42578125" defaultRowHeight="13.5"/>
  <cols>
    <col min="1" max="1" width="8.28515625" style="92" customWidth="1"/>
    <col min="2" max="2" width="17.42578125" style="92" customWidth="1"/>
    <col min="3" max="3" width="18.28515625" style="92" customWidth="1"/>
    <col min="4" max="4" width="19.7109375" style="92" customWidth="1"/>
    <col min="5" max="5" width="17.42578125" style="92" customWidth="1"/>
    <col min="6" max="6" width="16.42578125" style="92" customWidth="1"/>
    <col min="7" max="7" width="17.42578125" style="92" customWidth="1"/>
    <col min="8" max="8" width="20.14062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228</v>
      </c>
      <c r="E3" s="854"/>
      <c r="F3" s="83"/>
      <c r="G3" s="84"/>
      <c r="H3" s="85"/>
      <c r="I3" s="80"/>
    </row>
    <row r="4" spans="1:9" s="81" customFormat="1" ht="15" customHeight="1">
      <c r="A4" s="82"/>
      <c r="B4" s="82"/>
      <c r="C4" s="82"/>
      <c r="D4" s="154"/>
      <c r="E4" s="154"/>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17" t="str">
        <f>'7'!F6:F8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55" t="s">
        <v>6</v>
      </c>
      <c r="B10" s="155" t="s">
        <v>7</v>
      </c>
      <c r="C10" s="155" t="s">
        <v>8</v>
      </c>
      <c r="D10" s="155" t="s">
        <v>9</v>
      </c>
      <c r="E10" s="103" t="s">
        <v>10</v>
      </c>
      <c r="F10" s="114" t="s">
        <v>11</v>
      </c>
      <c r="G10" s="103" t="s">
        <v>12</v>
      </c>
      <c r="H10" s="104" t="s">
        <v>13</v>
      </c>
    </row>
    <row r="11" spans="1:9" ht="26.45" customHeight="1" thickTop="1">
      <c r="A11" s="105">
        <v>1</v>
      </c>
      <c r="B11" s="106" t="s">
        <v>14</v>
      </c>
      <c r="C11" s="106" t="s">
        <v>15</v>
      </c>
      <c r="D11" s="233">
        <f>+'7'!G11</f>
        <v>0</v>
      </c>
      <c r="E11" s="210"/>
      <c r="F11" s="210"/>
      <c r="G11" s="233">
        <f>D11+E11-F11</f>
        <v>0</v>
      </c>
      <c r="H11" s="106"/>
      <c r="I11" s="91">
        <f>G11-Cash!F32</f>
        <v>0</v>
      </c>
    </row>
    <row r="12" spans="1:9" ht="26.45" customHeight="1">
      <c r="A12" s="107">
        <v>2</v>
      </c>
      <c r="B12" s="108" t="s">
        <v>14</v>
      </c>
      <c r="C12" s="108" t="s">
        <v>16</v>
      </c>
      <c r="D12" s="234">
        <f>+'7'!G12</f>
        <v>0</v>
      </c>
      <c r="E12" s="213"/>
      <c r="F12" s="213"/>
      <c r="G12" s="234">
        <f>D12+E12-F12</f>
        <v>0</v>
      </c>
      <c r="H12" s="109"/>
    </row>
    <row r="13" spans="1:9" ht="26.45" customHeight="1">
      <c r="A13" s="107">
        <v>3</v>
      </c>
      <c r="B13" s="108" t="s">
        <v>14</v>
      </c>
      <c r="C13" s="108" t="s">
        <v>17</v>
      </c>
      <c r="D13" s="234">
        <f>+'7'!G13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+'7'!G18</f>
        <v>156438419</v>
      </c>
      <c r="E18" s="215"/>
      <c r="F18" s="210"/>
      <c r="G18" s="236">
        <f t="shared" ref="G18:G23" si="0">D18+E18-F18</f>
        <v>156438419</v>
      </c>
      <c r="H18" s="116"/>
      <c r="I18" s="117">
        <f>+G18-KEB!E43</f>
        <v>0</v>
      </c>
      <c r="J18" s="118"/>
    </row>
    <row r="19" spans="1:11" ht="20.25" customHeight="1">
      <c r="A19" s="275">
        <v>2</v>
      </c>
      <c r="B19" s="305" t="s">
        <v>25</v>
      </c>
      <c r="C19" s="305" t="s">
        <v>26</v>
      </c>
      <c r="D19" s="237">
        <f>+'7'!G19</f>
        <v>578168665</v>
      </c>
      <c r="E19" s="554">
        <v>14641250000</v>
      </c>
      <c r="F19" s="554">
        <v>5069000</v>
      </c>
      <c r="G19" s="237">
        <f t="shared" si="0"/>
        <v>15214349665</v>
      </c>
      <c r="H19" s="119"/>
      <c r="I19" s="91">
        <f>+G19-'SHB373'!E57</f>
        <v>0</v>
      </c>
      <c r="J19" s="120"/>
    </row>
    <row r="20" spans="1:11" ht="20.25" customHeight="1">
      <c r="A20" s="275">
        <v>3</v>
      </c>
      <c r="B20" s="274" t="s">
        <v>27</v>
      </c>
      <c r="C20" s="274" t="s">
        <v>28</v>
      </c>
      <c r="D20" s="237">
        <f>+'7'!G20</f>
        <v>19126621</v>
      </c>
      <c r="E20" s="555"/>
      <c r="F20" s="262"/>
      <c r="G20" s="239">
        <f t="shared" si="0"/>
        <v>19126621</v>
      </c>
      <c r="H20" s="121"/>
      <c r="I20" s="117">
        <f>+G20-Vietcombank!D43</f>
        <v>0</v>
      </c>
      <c r="J20" s="122"/>
      <c r="K20" s="123"/>
    </row>
    <row r="21" spans="1:11" ht="20.25" customHeight="1">
      <c r="A21" s="275">
        <v>4</v>
      </c>
      <c r="B21" s="274" t="s">
        <v>103</v>
      </c>
      <c r="C21" s="276" t="s">
        <v>105</v>
      </c>
      <c r="D21" s="237">
        <f>+'7'!G21</f>
        <v>0</v>
      </c>
      <c r="E21" s="555"/>
      <c r="F21" s="262"/>
      <c r="G21" s="239">
        <f t="shared" si="0"/>
        <v>0</v>
      </c>
      <c r="H21" s="121"/>
      <c r="I21" s="117"/>
      <c r="J21" s="122"/>
      <c r="K21" s="123"/>
    </row>
    <row r="22" spans="1:11" ht="20.25" customHeight="1">
      <c r="A22" s="275">
        <v>5</v>
      </c>
      <c r="B22" s="274" t="s">
        <v>119</v>
      </c>
      <c r="C22" s="276" t="s">
        <v>120</v>
      </c>
      <c r="D22" s="237">
        <f>+'7'!G22</f>
        <v>9184300</v>
      </c>
      <c r="E22" s="555"/>
      <c r="F22" s="262">
        <v>2000000</v>
      </c>
      <c r="G22" s="239">
        <f t="shared" si="0"/>
        <v>7184300</v>
      </c>
      <c r="H22" s="274"/>
      <c r="I22" s="117">
        <f>+G22-'PG bank'!D19</f>
        <v>0</v>
      </c>
      <c r="J22" s="122"/>
      <c r="K22" s="123"/>
    </row>
    <row r="23" spans="1:11" ht="20.25" customHeight="1">
      <c r="A23" s="275">
        <v>6</v>
      </c>
      <c r="B23" s="274" t="s">
        <v>54</v>
      </c>
      <c r="C23" s="276" t="s">
        <v>121</v>
      </c>
      <c r="D23" s="237">
        <f>+'7'!G23</f>
        <v>17276029992</v>
      </c>
      <c r="E23" s="555"/>
      <c r="F23" s="262"/>
      <c r="G23" s="239">
        <f t="shared" si="0"/>
        <v>17276029992</v>
      </c>
      <c r="H23" s="274"/>
      <c r="I23" s="117">
        <f>+G23-Woori525!E202</f>
        <v>0</v>
      </c>
      <c r="J23" s="122"/>
      <c r="K23" s="123"/>
    </row>
    <row r="24" spans="1:11" s="91" customFormat="1" ht="20.25" customHeight="1">
      <c r="A24" s="845" t="s">
        <v>29</v>
      </c>
      <c r="B24" s="798"/>
      <c r="C24" s="846"/>
      <c r="D24" s="262">
        <f>SUM(D18:D23)</f>
        <v>18038947997</v>
      </c>
      <c r="E24" s="262">
        <f>SUM(E18:E23)</f>
        <v>14641250000</v>
      </c>
      <c r="F24" s="262">
        <f>SUM(F18:F23)</f>
        <v>7069000</v>
      </c>
      <c r="G24" s="303">
        <f>SUM(G18:G23)</f>
        <v>32673128997</v>
      </c>
      <c r="H24" s="124">
        <f>G24/H25</f>
        <v>1401077.5727701543</v>
      </c>
    </row>
    <row r="25" spans="1:11" s="91" customFormat="1" ht="19.5" customHeight="1">
      <c r="A25" s="97"/>
      <c r="B25" s="97"/>
      <c r="C25" s="97"/>
      <c r="D25" s="34"/>
      <c r="E25" s="34"/>
      <c r="F25" s="34"/>
      <c r="G25" s="34" t="s">
        <v>30</v>
      </c>
      <c r="H25" s="125">
        <f>'7'!H25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+'7'!G29</f>
        <v>0</v>
      </c>
      <c r="E29" s="306"/>
      <c r="F29" s="306"/>
      <c r="G29" s="241">
        <f t="shared" ref="G29:G40" si="1">D29+E29-F29</f>
        <v>0</v>
      </c>
      <c r="H29" s="874" t="s">
        <v>44</v>
      </c>
      <c r="I29" s="134"/>
    </row>
    <row r="30" spans="1:11" s="91" customFormat="1" ht="21" customHeight="1">
      <c r="A30" s="850"/>
      <c r="B30" s="852"/>
      <c r="C30" s="850"/>
      <c r="D30" s="242">
        <f>+'7'!G30</f>
        <v>0</v>
      </c>
      <c r="E30" s="307"/>
      <c r="F30" s="307"/>
      <c r="G30" s="228">
        <f t="shared" si="1"/>
        <v>0</v>
      </c>
      <c r="H30" s="848"/>
      <c r="I30" s="140">
        <f>+G30-KEB!E79</f>
        <v>0</v>
      </c>
      <c r="J30" s="137"/>
    </row>
    <row r="31" spans="1:11" s="91" customFormat="1" ht="21" customHeight="1">
      <c r="A31" s="868">
        <v>2</v>
      </c>
      <c r="B31" s="851" t="s">
        <v>23</v>
      </c>
      <c r="C31" s="869" t="s">
        <v>45</v>
      </c>
      <c r="D31" s="133">
        <f>+'7'!G31</f>
        <v>0</v>
      </c>
      <c r="E31" s="306"/>
      <c r="F31" s="306"/>
      <c r="G31" s="141">
        <f t="shared" si="1"/>
        <v>0</v>
      </c>
      <c r="H31" s="875" t="s">
        <v>46</v>
      </c>
      <c r="I31" s="139"/>
    </row>
    <row r="32" spans="1:11" s="91" customFormat="1" ht="21" customHeight="1">
      <c r="A32" s="850"/>
      <c r="B32" s="852"/>
      <c r="C32" s="850"/>
      <c r="D32" s="228">
        <f>+'7'!G32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+'7'!G33</f>
        <v>0</v>
      </c>
      <c r="E33" s="306"/>
      <c r="F33" s="306"/>
      <c r="G33" s="141"/>
      <c r="H33" s="847" t="s">
        <v>49</v>
      </c>
      <c r="I33" s="139"/>
    </row>
    <row r="34" spans="1:10" s="91" customFormat="1" ht="21" customHeight="1">
      <c r="A34" s="850"/>
      <c r="B34" s="852"/>
      <c r="C34" s="850"/>
      <c r="D34" s="244">
        <f>+'7'!G34</f>
        <v>2109.5100000000002</v>
      </c>
      <c r="E34" s="556"/>
      <c r="F34" s="556"/>
      <c r="G34" s="244">
        <f>D34+E34-F34</f>
        <v>2109.5100000000002</v>
      </c>
      <c r="H34" s="848"/>
      <c r="I34" s="139">
        <f>+G34-'SHB398'!E2</f>
        <v>0</v>
      </c>
    </row>
    <row r="35" spans="1:10" s="91" customFormat="1" ht="21" customHeight="1">
      <c r="A35" s="868">
        <v>4</v>
      </c>
      <c r="B35" s="851" t="s">
        <v>50</v>
      </c>
      <c r="C35" s="869" t="s">
        <v>51</v>
      </c>
      <c r="D35" s="133">
        <f>+'7'!G35</f>
        <v>0</v>
      </c>
      <c r="E35" s="557"/>
      <c r="F35" s="557"/>
      <c r="G35" s="141">
        <f t="shared" si="1"/>
        <v>0</v>
      </c>
      <c r="H35" s="870" t="s">
        <v>46</v>
      </c>
      <c r="I35" s="134"/>
    </row>
    <row r="36" spans="1:10" s="91" customFormat="1" ht="21" customHeight="1">
      <c r="A36" s="850"/>
      <c r="B36" s="852"/>
      <c r="C36" s="850"/>
      <c r="D36" s="228">
        <f>+'7'!G36</f>
        <v>1796209.82</v>
      </c>
      <c r="E36" s="558"/>
      <c r="F36" s="559">
        <v>650000</v>
      </c>
      <c r="G36" s="243">
        <f t="shared" si="1"/>
        <v>1146209.82</v>
      </c>
      <c r="H36" s="848"/>
      <c r="I36" s="142">
        <f>+G36-'SHB988'!E8</f>
        <v>0</v>
      </c>
    </row>
    <row r="37" spans="1:10" s="91" customFormat="1" ht="21" customHeight="1">
      <c r="A37" s="849">
        <v>5</v>
      </c>
      <c r="B37" s="851" t="s">
        <v>52</v>
      </c>
      <c r="C37" s="849" t="s">
        <v>53</v>
      </c>
      <c r="D37" s="141">
        <f>+'7'!G37</f>
        <v>0</v>
      </c>
      <c r="E37" s="557"/>
      <c r="F37" s="557"/>
      <c r="G37" s="141">
        <f t="shared" si="1"/>
        <v>0</v>
      </c>
      <c r="H37" s="847" t="s">
        <v>49</v>
      </c>
      <c r="I37" s="142"/>
      <c r="J37" s="137"/>
    </row>
    <row r="38" spans="1:10" s="91" customFormat="1" ht="21" customHeight="1">
      <c r="A38" s="850"/>
      <c r="B38" s="852"/>
      <c r="C38" s="850"/>
      <c r="D38" s="228">
        <f>+'7'!G38</f>
        <v>0</v>
      </c>
      <c r="E38" s="560"/>
      <c r="F38" s="560"/>
      <c r="G38" s="228">
        <f t="shared" si="1"/>
        <v>0</v>
      </c>
      <c r="H38" s="848"/>
      <c r="I38" s="142"/>
      <c r="J38" s="117"/>
    </row>
    <row r="39" spans="1:10" s="91" customFormat="1" ht="21" customHeight="1">
      <c r="A39" s="849">
        <v>6</v>
      </c>
      <c r="B39" s="851" t="s">
        <v>54</v>
      </c>
      <c r="C39" s="849" t="s">
        <v>55</v>
      </c>
      <c r="D39" s="141">
        <f>+'7'!G39</f>
        <v>0</v>
      </c>
      <c r="E39" s="557"/>
      <c r="F39" s="557"/>
      <c r="G39" s="141">
        <f t="shared" si="1"/>
        <v>0</v>
      </c>
      <c r="H39" s="847" t="s">
        <v>49</v>
      </c>
      <c r="I39" s="142"/>
      <c r="J39" s="137"/>
    </row>
    <row r="40" spans="1:10" s="91" customFormat="1" ht="21" customHeight="1">
      <c r="A40" s="850"/>
      <c r="B40" s="852"/>
      <c r="C40" s="850"/>
      <c r="D40" s="228">
        <f>+'7'!G40</f>
        <v>15242885.719999999</v>
      </c>
      <c r="E40" s="560"/>
      <c r="F40" s="560"/>
      <c r="G40" s="228">
        <f t="shared" si="1"/>
        <v>15242885.719999999</v>
      </c>
      <c r="H40" s="848"/>
      <c r="I40" s="142">
        <f>+G40-Woori517!E119</f>
        <v>0</v>
      </c>
    </row>
    <row r="41" spans="1:10" s="91" customFormat="1" ht="21" customHeight="1">
      <c r="A41" s="787">
        <v>7</v>
      </c>
      <c r="B41" s="789" t="s">
        <v>103</v>
      </c>
      <c r="C41" s="791" t="s">
        <v>104</v>
      </c>
      <c r="D41" s="141">
        <f>+'7'!G41</f>
        <v>0</v>
      </c>
      <c r="E41" s="557"/>
      <c r="F41" s="557"/>
      <c r="G41" s="141">
        <f>D41+E41-F41</f>
        <v>0</v>
      </c>
      <c r="H41" s="847" t="s">
        <v>49</v>
      </c>
      <c r="J41" s="137"/>
    </row>
    <row r="42" spans="1:10" s="91" customFormat="1" ht="21" customHeight="1">
      <c r="A42" s="788"/>
      <c r="B42" s="790"/>
      <c r="C42" s="792"/>
      <c r="D42" s="228">
        <f>+'7'!G42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17043346.809999999</v>
      </c>
      <c r="E44" s="312">
        <f t="shared" si="2"/>
        <v>0</v>
      </c>
      <c r="F44" s="312">
        <f t="shared" si="2"/>
        <v>650000</v>
      </c>
      <c r="G44" s="272">
        <f t="shared" si="2"/>
        <v>16393346.809999999</v>
      </c>
      <c r="H44" s="146"/>
    </row>
    <row r="45" spans="1:10" s="91" customFormat="1" ht="21" customHeight="1">
      <c r="A45" s="845" t="s">
        <v>58</v>
      </c>
      <c r="B45" s="798"/>
      <c r="C45" s="846"/>
      <c r="D45" s="145"/>
      <c r="E45" s="147"/>
      <c r="F45" s="148"/>
      <c r="G45" s="1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17794424.382770155</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9" s="91" customFormat="1" ht="21" customHeight="1">
      <c r="A65" s="263">
        <v>5</v>
      </c>
      <c r="B65" s="324">
        <v>43579</v>
      </c>
      <c r="C65" s="323">
        <v>0</v>
      </c>
      <c r="D65" s="322">
        <v>6</v>
      </c>
      <c r="E65" s="324">
        <v>43670</v>
      </c>
      <c r="F65" s="323">
        <v>0</v>
      </c>
      <c r="G65" s="794"/>
      <c r="H65" s="795"/>
    </row>
    <row r="66" spans="1:9" s="91" customFormat="1" ht="21" customHeight="1">
      <c r="A66" s="263">
        <v>7</v>
      </c>
      <c r="B66" s="324">
        <v>43762</v>
      </c>
      <c r="C66" s="323">
        <v>0</v>
      </c>
      <c r="D66" s="322">
        <v>8</v>
      </c>
      <c r="E66" s="324">
        <v>43854</v>
      </c>
      <c r="F66" s="323">
        <v>449573.98</v>
      </c>
      <c r="G66" s="796">
        <f>SUM(C63:C66,F63:F66)</f>
        <v>449573.98</v>
      </c>
      <c r="H66" s="795"/>
    </row>
    <row r="67" spans="1:9" s="91" customFormat="1" ht="21" customHeight="1">
      <c r="A67" s="202"/>
      <c r="B67" s="92"/>
      <c r="C67" s="92"/>
      <c r="D67" s="92"/>
      <c r="E67" s="92"/>
      <c r="F67" s="92"/>
      <c r="G67" s="92"/>
      <c r="H67" s="92"/>
    </row>
    <row r="68" spans="1:9" s="172" customFormat="1" ht="21" customHeight="1">
      <c r="A68" s="171" t="s">
        <v>90</v>
      </c>
      <c r="B68" s="171"/>
      <c r="C68" s="171"/>
      <c r="D68" s="171"/>
      <c r="E68" s="171"/>
      <c r="F68" s="171"/>
      <c r="G68" s="171"/>
      <c r="H68" s="171"/>
    </row>
    <row r="69" spans="1:9" s="173" customFormat="1" thickBot="1"/>
    <row r="70" spans="1:9" s="173" customFormat="1" thickBot="1">
      <c r="A70" s="199" t="s">
        <v>91</v>
      </c>
      <c r="B70" s="392" t="s">
        <v>88</v>
      </c>
      <c r="C70" s="200" t="s">
        <v>92</v>
      </c>
      <c r="D70" s="200" t="s">
        <v>93</v>
      </c>
      <c r="E70" s="200" t="s">
        <v>94</v>
      </c>
      <c r="F70" s="200" t="s">
        <v>95</v>
      </c>
      <c r="G70" s="200" t="s">
        <v>96</v>
      </c>
      <c r="H70" s="201" t="s">
        <v>89</v>
      </c>
    </row>
    <row r="71" spans="1:9" s="173" customFormat="1" ht="12.75">
      <c r="A71" s="188" t="s">
        <v>97</v>
      </c>
      <c r="B71" s="478" t="s">
        <v>340</v>
      </c>
      <c r="C71" s="454">
        <v>44508</v>
      </c>
      <c r="D71" s="203" t="s">
        <v>453</v>
      </c>
      <c r="E71" s="203" t="s">
        <v>78</v>
      </c>
      <c r="F71" s="203"/>
      <c r="G71" s="463">
        <v>14641250000</v>
      </c>
      <c r="H71" s="461" t="s">
        <v>454</v>
      </c>
    </row>
    <row r="72" spans="1:9" s="173" customFormat="1" ht="12.75">
      <c r="A72" s="504"/>
      <c r="B72" s="478"/>
      <c r="C72" s="476"/>
      <c r="D72" s="475"/>
      <c r="E72" s="475"/>
      <c r="F72" s="475"/>
      <c r="G72" s="477"/>
      <c r="H72" s="475"/>
    </row>
    <row r="73" spans="1:9" s="173" customFormat="1" ht="12.75">
      <c r="A73" s="504"/>
      <c r="B73" s="491"/>
      <c r="C73" s="476"/>
      <c r="D73" s="475"/>
      <c r="E73" s="475"/>
      <c r="F73" s="475"/>
      <c r="G73" s="477"/>
      <c r="H73" s="475"/>
    </row>
    <row r="74" spans="1:9" s="173" customFormat="1" ht="12.75">
      <c r="A74" s="504"/>
      <c r="B74" s="491"/>
      <c r="C74" s="476"/>
      <c r="D74" s="475"/>
      <c r="E74" s="475"/>
      <c r="F74" s="475"/>
      <c r="G74" s="477"/>
      <c r="H74" s="475"/>
    </row>
    <row r="75" spans="1:9" s="173" customFormat="1" thickBot="1">
      <c r="A75" s="195"/>
      <c r="B75" s="196"/>
      <c r="C75" s="197"/>
      <c r="D75" s="196"/>
      <c r="E75" s="196"/>
      <c r="F75" s="196"/>
      <c r="G75" s="196"/>
      <c r="H75" s="198"/>
    </row>
    <row r="76" spans="1:9" s="173" customFormat="1" ht="12.75">
      <c r="A76" s="785" t="s">
        <v>98</v>
      </c>
      <c r="B76" s="176"/>
      <c r="C76" s="176"/>
      <c r="D76" s="176"/>
      <c r="E76" s="177" t="s">
        <v>78</v>
      </c>
      <c r="F76" s="176">
        <f>+SUMIF($E$71:$E$75,$E76,$F$71:$F$75)</f>
        <v>0</v>
      </c>
      <c r="G76" s="178">
        <f>+SUMIF($E$71:$E$75,$E76,$G$71:$G$75)</f>
        <v>14641250000</v>
      </c>
      <c r="H76" s="176"/>
      <c r="I76" s="325">
        <f>G76-E24</f>
        <v>0</v>
      </c>
    </row>
    <row r="77" spans="1:9" s="173" customFormat="1" ht="15.75" customHeight="1" thickBot="1">
      <c r="A77" s="786"/>
      <c r="B77" s="412"/>
      <c r="C77" s="412"/>
      <c r="D77" s="412"/>
      <c r="E77" s="413" t="s">
        <v>87</v>
      </c>
      <c r="F77" s="382">
        <f>+SUMIF($E$71:$E$75,$E77,$F$71:$F$75)</f>
        <v>0</v>
      </c>
      <c r="G77" s="414">
        <f>+SUMIF($E$71:$E$75,$E77,$G$71:$G$75)</f>
        <v>0</v>
      </c>
      <c r="H77" s="382"/>
      <c r="I77" s="326">
        <f>G77-E44</f>
        <v>0</v>
      </c>
    </row>
    <row r="78" spans="1:9" s="173" customFormat="1" ht="12.75">
      <c r="A78" s="188" t="s">
        <v>100</v>
      </c>
      <c r="B78" s="561" t="s">
        <v>346</v>
      </c>
      <c r="C78" s="454">
        <v>44508</v>
      </c>
      <c r="D78" s="561" t="s">
        <v>455</v>
      </c>
      <c r="E78" s="203" t="s">
        <v>78</v>
      </c>
      <c r="F78" s="561"/>
      <c r="G78" s="522">
        <v>2000000</v>
      </c>
      <c r="H78" s="561" t="s">
        <v>354</v>
      </c>
    </row>
    <row r="79" spans="1:9" s="173" customFormat="1" ht="12.75">
      <c r="A79" s="193"/>
      <c r="B79" s="879" t="s">
        <v>340</v>
      </c>
      <c r="C79" s="476">
        <v>44508</v>
      </c>
      <c r="D79" s="406" t="s">
        <v>458</v>
      </c>
      <c r="E79" s="475" t="s">
        <v>78</v>
      </c>
      <c r="F79" s="406"/>
      <c r="G79" s="562">
        <v>5060000</v>
      </c>
      <c r="H79" s="406" t="s">
        <v>456</v>
      </c>
    </row>
    <row r="80" spans="1:9" s="173" customFormat="1" ht="12.75">
      <c r="A80" s="353"/>
      <c r="B80" s="807"/>
      <c r="C80" s="476">
        <v>44508</v>
      </c>
      <c r="D80" s="564" t="s">
        <v>377</v>
      </c>
      <c r="E80" s="475" t="s">
        <v>78</v>
      </c>
      <c r="F80" s="564"/>
      <c r="G80" s="565">
        <v>9000</v>
      </c>
      <c r="H80" s="564" t="s">
        <v>417</v>
      </c>
    </row>
    <row r="81" spans="1:9" s="173" customFormat="1" ht="12.75">
      <c r="A81" s="353"/>
      <c r="B81" s="486" t="s">
        <v>457</v>
      </c>
      <c r="C81" s="476">
        <v>44508</v>
      </c>
      <c r="D81" s="486" t="s">
        <v>453</v>
      </c>
      <c r="E81" s="475" t="s">
        <v>87</v>
      </c>
      <c r="F81" s="486"/>
      <c r="G81" s="503">
        <v>650000</v>
      </c>
      <c r="H81" s="486" t="s">
        <v>454</v>
      </c>
    </row>
    <row r="82" spans="1:9" s="173" customFormat="1" ht="12.75">
      <c r="A82" s="353"/>
      <c r="B82" s="486"/>
      <c r="C82" s="476"/>
      <c r="D82" s="486"/>
      <c r="E82" s="486"/>
      <c r="F82" s="486"/>
      <c r="G82" s="503"/>
      <c r="H82" s="486"/>
    </row>
    <row r="83" spans="1:9" s="173" customFormat="1" ht="12.75">
      <c r="A83" s="353"/>
      <c r="B83" s="406"/>
      <c r="C83" s="563"/>
      <c r="D83" s="406"/>
      <c r="E83" s="486"/>
      <c r="F83" s="406"/>
      <c r="G83" s="562"/>
      <c r="H83" s="406"/>
    </row>
    <row r="84" spans="1:9" s="173" customFormat="1" thickBot="1">
      <c r="A84" s="193"/>
      <c r="B84" s="419"/>
      <c r="C84" s="419"/>
      <c r="D84" s="419"/>
      <c r="E84" s="419"/>
      <c r="F84" s="419"/>
      <c r="G84" s="420"/>
      <c r="H84" s="419"/>
    </row>
    <row r="85" spans="1:9" s="173" customFormat="1" ht="12.75">
      <c r="A85" s="785" t="s">
        <v>99</v>
      </c>
      <c r="B85" s="415"/>
      <c r="C85" s="415"/>
      <c r="D85" s="415"/>
      <c r="E85" s="416" t="s">
        <v>78</v>
      </c>
      <c r="F85" s="417">
        <f>+SUMIF($E$78:$E$84,$E85,$F$78:$F$84)</f>
        <v>0</v>
      </c>
      <c r="G85" s="421">
        <f>+SUMIF($E$78:$E$84,$E85,$G$78:$G$84)</f>
        <v>7069000</v>
      </c>
      <c r="H85" s="418"/>
      <c r="I85" s="325">
        <f>G85-F24</f>
        <v>0</v>
      </c>
    </row>
    <row r="86" spans="1:9" s="173" customFormat="1" ht="15.75" customHeight="1" thickBot="1">
      <c r="A86" s="786"/>
      <c r="B86" s="185"/>
      <c r="C86" s="185"/>
      <c r="D86" s="185"/>
      <c r="E86" s="180" t="s">
        <v>87</v>
      </c>
      <c r="F86" s="186">
        <f>+SUMIF($E$78:$E$84,$E86,$F$78:$F$84)</f>
        <v>0</v>
      </c>
      <c r="G86" s="186">
        <f>+SUMIF($E$78:$E$84,$E86,$G$78:$G$84)</f>
        <v>650000</v>
      </c>
      <c r="H86" s="187"/>
      <c r="I86" s="326">
        <f>G86-F44</f>
        <v>0</v>
      </c>
    </row>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row r="278" s="173" customFormat="1" ht="12.75"/>
    <row r="279" s="173" customFormat="1" ht="12.75"/>
    <row r="280" s="173" customFormat="1" ht="12.75"/>
    <row r="281" s="173" customFormat="1" ht="12.75"/>
  </sheetData>
  <mergeCells count="55">
    <mergeCell ref="H39:H40"/>
    <mergeCell ref="A41:A42"/>
    <mergeCell ref="B41:B42"/>
    <mergeCell ref="C41:C42"/>
    <mergeCell ref="H41:H42"/>
    <mergeCell ref="A51:C51"/>
    <mergeCell ref="A39:A40"/>
    <mergeCell ref="B79:B80"/>
    <mergeCell ref="B39:B40"/>
    <mergeCell ref="C39:C40"/>
    <mergeCell ref="A35:A36"/>
    <mergeCell ref="B35:B36"/>
    <mergeCell ref="C35:C36"/>
    <mergeCell ref="H35:H36"/>
    <mergeCell ref="A85:A86"/>
    <mergeCell ref="G64:H64"/>
    <mergeCell ref="G65:H65"/>
    <mergeCell ref="G66:H66"/>
    <mergeCell ref="A43:C43"/>
    <mergeCell ref="G54:H54"/>
    <mergeCell ref="G62:H62"/>
    <mergeCell ref="G63:H63"/>
    <mergeCell ref="A76:A77"/>
    <mergeCell ref="A44:C44"/>
    <mergeCell ref="A45:C45"/>
    <mergeCell ref="G47:H47"/>
    <mergeCell ref="B31:B32"/>
    <mergeCell ref="C31:C32"/>
    <mergeCell ref="H31:H32"/>
    <mergeCell ref="A33:A34"/>
    <mergeCell ref="B33:B34"/>
    <mergeCell ref="C33:C34"/>
    <mergeCell ref="H33:H34"/>
    <mergeCell ref="A14:C14"/>
    <mergeCell ref="A2:H2"/>
    <mergeCell ref="D3:E3"/>
    <mergeCell ref="F6:F8"/>
    <mergeCell ref="G6:G8"/>
    <mergeCell ref="H6:H8"/>
    <mergeCell ref="A37:A38"/>
    <mergeCell ref="B37:B38"/>
    <mergeCell ref="G16:H16"/>
    <mergeCell ref="A24:C24"/>
    <mergeCell ref="A26:C26"/>
    <mergeCell ref="A27:A28"/>
    <mergeCell ref="B27:B28"/>
    <mergeCell ref="C27:C28"/>
    <mergeCell ref="H27:H28"/>
    <mergeCell ref="C37:C38"/>
    <mergeCell ref="H37:H38"/>
    <mergeCell ref="A29:A30"/>
    <mergeCell ref="B29:B30"/>
    <mergeCell ref="C29:C30"/>
    <mergeCell ref="H29:H30"/>
    <mergeCell ref="A31:A32"/>
  </mergeCells>
  <phoneticPr fontId="57" type="noConversion"/>
  <pageMargins left="0.31496062992125984" right="0.31496062992125984" top="0.35433070866141736" bottom="0.35433070866141736" header="0.31496062992125984" footer="0.31496062992125984"/>
  <pageSetup paperSize="9" scale="7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77"/>
  <sheetViews>
    <sheetView topLeftCell="A56" workbookViewId="0">
      <selection activeCell="I45" sqref="I45"/>
    </sheetView>
  </sheetViews>
  <sheetFormatPr defaultColWidth="11.42578125" defaultRowHeight="13.5"/>
  <cols>
    <col min="1" max="1" width="10.7109375" style="92" customWidth="1"/>
    <col min="2" max="2" width="17.42578125" style="92" customWidth="1"/>
    <col min="3" max="3" width="19.7109375" style="92" customWidth="1"/>
    <col min="4" max="7" width="17.42578125" style="92" customWidth="1"/>
    <col min="8" max="8" width="20.42578125" style="92" customWidth="1"/>
    <col min="9" max="9" width="23" style="91" bestFit="1" customWidth="1"/>
    <col min="10" max="10" width="15.28515625" style="92" bestFit="1" customWidth="1"/>
    <col min="11" max="256" width="11.42578125" style="92"/>
    <col min="257" max="258" width="17.42578125" style="92" customWidth="1"/>
    <col min="259" max="259" width="19.7109375" style="92" customWidth="1"/>
    <col min="260" max="263" width="17.42578125" style="92" customWidth="1"/>
    <col min="264" max="264" width="22.7109375" style="92" customWidth="1"/>
    <col min="265" max="265" width="23" style="92" bestFit="1" customWidth="1"/>
    <col min="266" max="266" width="15.28515625" style="92" bestFit="1" customWidth="1"/>
    <col min="267" max="512" width="11.42578125" style="92"/>
    <col min="513" max="514" width="17.42578125" style="92" customWidth="1"/>
    <col min="515" max="515" width="19.7109375" style="92" customWidth="1"/>
    <col min="516" max="519" width="17.42578125" style="92" customWidth="1"/>
    <col min="520" max="520" width="22.7109375" style="92" customWidth="1"/>
    <col min="521" max="521" width="23" style="92" bestFit="1" customWidth="1"/>
    <col min="522" max="522" width="15.28515625" style="92" bestFit="1" customWidth="1"/>
    <col min="523" max="768" width="11.42578125" style="92"/>
    <col min="769" max="770" width="17.42578125" style="92" customWidth="1"/>
    <col min="771" max="771" width="19.7109375" style="92" customWidth="1"/>
    <col min="772" max="775" width="17.42578125" style="92" customWidth="1"/>
    <col min="776" max="776" width="22.7109375" style="92" customWidth="1"/>
    <col min="777" max="777" width="23" style="92" bestFit="1" customWidth="1"/>
    <col min="778" max="778" width="15.28515625" style="92" bestFit="1" customWidth="1"/>
    <col min="779" max="1024" width="11.42578125" style="92"/>
    <col min="1025" max="1026" width="17.42578125" style="92" customWidth="1"/>
    <col min="1027" max="1027" width="19.7109375" style="92" customWidth="1"/>
    <col min="1028" max="1031" width="17.42578125" style="92" customWidth="1"/>
    <col min="1032" max="1032" width="22.7109375" style="92" customWidth="1"/>
    <col min="1033" max="1033" width="23" style="92" bestFit="1" customWidth="1"/>
    <col min="1034" max="1034" width="15.28515625" style="92" bestFit="1" customWidth="1"/>
    <col min="1035" max="1280" width="11.42578125" style="92"/>
    <col min="1281" max="1282" width="17.42578125" style="92" customWidth="1"/>
    <col min="1283" max="1283" width="19.7109375" style="92" customWidth="1"/>
    <col min="1284" max="1287" width="17.42578125" style="92" customWidth="1"/>
    <col min="1288" max="1288" width="22.7109375" style="92" customWidth="1"/>
    <col min="1289" max="1289" width="23" style="92" bestFit="1" customWidth="1"/>
    <col min="1290" max="1290" width="15.28515625" style="92" bestFit="1" customWidth="1"/>
    <col min="1291" max="1536" width="11.42578125" style="92"/>
    <col min="1537" max="1538" width="17.42578125" style="92" customWidth="1"/>
    <col min="1539" max="1539" width="19.7109375" style="92" customWidth="1"/>
    <col min="1540" max="1543" width="17.42578125" style="92" customWidth="1"/>
    <col min="1544" max="1544" width="22.7109375" style="92" customWidth="1"/>
    <col min="1545" max="1545" width="23" style="92" bestFit="1" customWidth="1"/>
    <col min="1546" max="1546" width="15.28515625" style="92" bestFit="1" customWidth="1"/>
    <col min="1547" max="1792" width="11.42578125" style="92"/>
    <col min="1793" max="1794" width="17.42578125" style="92" customWidth="1"/>
    <col min="1795" max="1795" width="19.7109375" style="92" customWidth="1"/>
    <col min="1796" max="1799" width="17.42578125" style="92" customWidth="1"/>
    <col min="1800" max="1800" width="22.7109375" style="92" customWidth="1"/>
    <col min="1801" max="1801" width="23" style="92" bestFit="1" customWidth="1"/>
    <col min="1802" max="1802" width="15.28515625" style="92" bestFit="1" customWidth="1"/>
    <col min="1803" max="2048" width="11.42578125" style="92"/>
    <col min="2049" max="2050" width="17.42578125" style="92" customWidth="1"/>
    <col min="2051" max="2051" width="19.7109375" style="92" customWidth="1"/>
    <col min="2052" max="2055" width="17.42578125" style="92" customWidth="1"/>
    <col min="2056" max="2056" width="22.7109375" style="92" customWidth="1"/>
    <col min="2057" max="2057" width="23" style="92" bestFit="1" customWidth="1"/>
    <col min="2058" max="2058" width="15.28515625" style="92" bestFit="1" customWidth="1"/>
    <col min="2059" max="2304" width="11.42578125" style="92"/>
    <col min="2305" max="2306" width="17.42578125" style="92" customWidth="1"/>
    <col min="2307" max="2307" width="19.7109375" style="92" customWidth="1"/>
    <col min="2308" max="2311" width="17.42578125" style="92" customWidth="1"/>
    <col min="2312" max="2312" width="22.7109375" style="92" customWidth="1"/>
    <col min="2313" max="2313" width="23" style="92" bestFit="1" customWidth="1"/>
    <col min="2314" max="2314" width="15.28515625" style="92" bestFit="1" customWidth="1"/>
    <col min="2315" max="2560" width="11.42578125" style="92"/>
    <col min="2561" max="2562" width="17.42578125" style="92" customWidth="1"/>
    <col min="2563" max="2563" width="19.7109375" style="92" customWidth="1"/>
    <col min="2564" max="2567" width="17.42578125" style="92" customWidth="1"/>
    <col min="2568" max="2568" width="22.7109375" style="92" customWidth="1"/>
    <col min="2569" max="2569" width="23" style="92" bestFit="1" customWidth="1"/>
    <col min="2570" max="2570" width="15.28515625" style="92" bestFit="1" customWidth="1"/>
    <col min="2571" max="2816" width="11.42578125" style="92"/>
    <col min="2817" max="2818" width="17.42578125" style="92" customWidth="1"/>
    <col min="2819" max="2819" width="19.7109375" style="92" customWidth="1"/>
    <col min="2820" max="2823" width="17.42578125" style="92" customWidth="1"/>
    <col min="2824" max="2824" width="22.7109375" style="92" customWidth="1"/>
    <col min="2825" max="2825" width="23" style="92" bestFit="1" customWidth="1"/>
    <col min="2826" max="2826" width="15.28515625" style="92" bestFit="1" customWidth="1"/>
    <col min="2827" max="3072" width="11.42578125" style="92"/>
    <col min="3073" max="3074" width="17.42578125" style="92" customWidth="1"/>
    <col min="3075" max="3075" width="19.7109375" style="92" customWidth="1"/>
    <col min="3076" max="3079" width="17.42578125" style="92" customWidth="1"/>
    <col min="3080" max="3080" width="22.7109375" style="92" customWidth="1"/>
    <col min="3081" max="3081" width="23" style="92" bestFit="1" customWidth="1"/>
    <col min="3082" max="3082" width="15.28515625" style="92" bestFit="1" customWidth="1"/>
    <col min="3083" max="3328" width="11.42578125" style="92"/>
    <col min="3329" max="3330" width="17.42578125" style="92" customWidth="1"/>
    <col min="3331" max="3331" width="19.7109375" style="92" customWidth="1"/>
    <col min="3332" max="3335" width="17.42578125" style="92" customWidth="1"/>
    <col min="3336" max="3336" width="22.7109375" style="92" customWidth="1"/>
    <col min="3337" max="3337" width="23" style="92" bestFit="1" customWidth="1"/>
    <col min="3338" max="3338" width="15.28515625" style="92" bestFit="1" customWidth="1"/>
    <col min="3339" max="3584" width="11.42578125" style="92"/>
    <col min="3585" max="3586" width="17.42578125" style="92" customWidth="1"/>
    <col min="3587" max="3587" width="19.7109375" style="92" customWidth="1"/>
    <col min="3588" max="3591" width="17.42578125" style="92" customWidth="1"/>
    <col min="3592" max="3592" width="22.7109375" style="92" customWidth="1"/>
    <col min="3593" max="3593" width="23" style="92" bestFit="1" customWidth="1"/>
    <col min="3594" max="3594" width="15.28515625" style="92" bestFit="1" customWidth="1"/>
    <col min="3595" max="3840" width="11.42578125" style="92"/>
    <col min="3841" max="3842" width="17.42578125" style="92" customWidth="1"/>
    <col min="3843" max="3843" width="19.7109375" style="92" customWidth="1"/>
    <col min="3844" max="3847" width="17.42578125" style="92" customWidth="1"/>
    <col min="3848" max="3848" width="22.7109375" style="92" customWidth="1"/>
    <col min="3849" max="3849" width="23" style="92" bestFit="1" customWidth="1"/>
    <col min="3850" max="3850" width="15.28515625" style="92" bestFit="1" customWidth="1"/>
    <col min="3851" max="4096" width="11.42578125" style="92"/>
    <col min="4097" max="4098" width="17.42578125" style="92" customWidth="1"/>
    <col min="4099" max="4099" width="19.7109375" style="92" customWidth="1"/>
    <col min="4100" max="4103" width="17.42578125" style="92" customWidth="1"/>
    <col min="4104" max="4104" width="22.7109375" style="92" customWidth="1"/>
    <col min="4105" max="4105" width="23" style="92" bestFit="1" customWidth="1"/>
    <col min="4106" max="4106" width="15.28515625" style="92" bestFit="1" customWidth="1"/>
    <col min="4107" max="4352" width="11.42578125" style="92"/>
    <col min="4353" max="4354" width="17.42578125" style="92" customWidth="1"/>
    <col min="4355" max="4355" width="19.7109375" style="92" customWidth="1"/>
    <col min="4356" max="4359" width="17.42578125" style="92" customWidth="1"/>
    <col min="4360" max="4360" width="22.7109375" style="92" customWidth="1"/>
    <col min="4361" max="4361" width="23" style="92" bestFit="1" customWidth="1"/>
    <col min="4362" max="4362" width="15.28515625" style="92" bestFit="1" customWidth="1"/>
    <col min="4363" max="4608" width="11.42578125" style="92"/>
    <col min="4609" max="4610" width="17.42578125" style="92" customWidth="1"/>
    <col min="4611" max="4611" width="19.7109375" style="92" customWidth="1"/>
    <col min="4612" max="4615" width="17.42578125" style="92" customWidth="1"/>
    <col min="4616" max="4616" width="22.7109375" style="92" customWidth="1"/>
    <col min="4617" max="4617" width="23" style="92" bestFit="1" customWidth="1"/>
    <col min="4618" max="4618" width="15.28515625" style="92" bestFit="1" customWidth="1"/>
    <col min="4619" max="4864" width="11.42578125" style="92"/>
    <col min="4865" max="4866" width="17.42578125" style="92" customWidth="1"/>
    <col min="4867" max="4867" width="19.7109375" style="92" customWidth="1"/>
    <col min="4868" max="4871" width="17.42578125" style="92" customWidth="1"/>
    <col min="4872" max="4872" width="22.7109375" style="92" customWidth="1"/>
    <col min="4873" max="4873" width="23" style="92" bestFit="1" customWidth="1"/>
    <col min="4874" max="4874" width="15.28515625" style="92" bestFit="1" customWidth="1"/>
    <col min="4875" max="5120" width="11.42578125" style="92"/>
    <col min="5121" max="5122" width="17.42578125" style="92" customWidth="1"/>
    <col min="5123" max="5123" width="19.7109375" style="92" customWidth="1"/>
    <col min="5124" max="5127" width="17.42578125" style="92" customWidth="1"/>
    <col min="5128" max="5128" width="22.7109375" style="92" customWidth="1"/>
    <col min="5129" max="5129" width="23" style="92" bestFit="1" customWidth="1"/>
    <col min="5130" max="5130" width="15.28515625" style="92" bestFit="1" customWidth="1"/>
    <col min="5131" max="5376" width="11.42578125" style="92"/>
    <col min="5377" max="5378" width="17.42578125" style="92" customWidth="1"/>
    <col min="5379" max="5379" width="19.7109375" style="92" customWidth="1"/>
    <col min="5380" max="5383" width="17.42578125" style="92" customWidth="1"/>
    <col min="5384" max="5384" width="22.7109375" style="92" customWidth="1"/>
    <col min="5385" max="5385" width="23" style="92" bestFit="1" customWidth="1"/>
    <col min="5386" max="5386" width="15.28515625" style="92" bestFit="1" customWidth="1"/>
    <col min="5387" max="5632" width="11.42578125" style="92"/>
    <col min="5633" max="5634" width="17.42578125" style="92" customWidth="1"/>
    <col min="5635" max="5635" width="19.7109375" style="92" customWidth="1"/>
    <col min="5636" max="5639" width="17.42578125" style="92" customWidth="1"/>
    <col min="5640" max="5640" width="22.7109375" style="92" customWidth="1"/>
    <col min="5641" max="5641" width="23" style="92" bestFit="1" customWidth="1"/>
    <col min="5642" max="5642" width="15.28515625" style="92" bestFit="1" customWidth="1"/>
    <col min="5643" max="5888" width="11.42578125" style="92"/>
    <col min="5889" max="5890" width="17.42578125" style="92" customWidth="1"/>
    <col min="5891" max="5891" width="19.7109375" style="92" customWidth="1"/>
    <col min="5892" max="5895" width="17.42578125" style="92" customWidth="1"/>
    <col min="5896" max="5896" width="22.7109375" style="92" customWidth="1"/>
    <col min="5897" max="5897" width="23" style="92" bestFit="1" customWidth="1"/>
    <col min="5898" max="5898" width="15.28515625" style="92" bestFit="1" customWidth="1"/>
    <col min="5899" max="6144" width="11.42578125" style="92"/>
    <col min="6145" max="6146" width="17.42578125" style="92" customWidth="1"/>
    <col min="6147" max="6147" width="19.7109375" style="92" customWidth="1"/>
    <col min="6148" max="6151" width="17.42578125" style="92" customWidth="1"/>
    <col min="6152" max="6152" width="22.7109375" style="92" customWidth="1"/>
    <col min="6153" max="6153" width="23" style="92" bestFit="1" customWidth="1"/>
    <col min="6154" max="6154" width="15.28515625" style="92" bestFit="1" customWidth="1"/>
    <col min="6155" max="6400" width="11.42578125" style="92"/>
    <col min="6401" max="6402" width="17.42578125" style="92" customWidth="1"/>
    <col min="6403" max="6403" width="19.7109375" style="92" customWidth="1"/>
    <col min="6404" max="6407" width="17.42578125" style="92" customWidth="1"/>
    <col min="6408" max="6408" width="22.7109375" style="92" customWidth="1"/>
    <col min="6409" max="6409" width="23" style="92" bestFit="1" customWidth="1"/>
    <col min="6410" max="6410" width="15.28515625" style="92" bestFit="1" customWidth="1"/>
    <col min="6411" max="6656" width="11.42578125" style="92"/>
    <col min="6657" max="6658" width="17.42578125" style="92" customWidth="1"/>
    <col min="6659" max="6659" width="19.7109375" style="92" customWidth="1"/>
    <col min="6660" max="6663" width="17.42578125" style="92" customWidth="1"/>
    <col min="6664" max="6664" width="22.7109375" style="92" customWidth="1"/>
    <col min="6665" max="6665" width="23" style="92" bestFit="1" customWidth="1"/>
    <col min="6666" max="6666" width="15.28515625" style="92" bestFit="1" customWidth="1"/>
    <col min="6667" max="6912" width="11.42578125" style="92"/>
    <col min="6913" max="6914" width="17.42578125" style="92" customWidth="1"/>
    <col min="6915" max="6915" width="19.7109375" style="92" customWidth="1"/>
    <col min="6916" max="6919" width="17.42578125" style="92" customWidth="1"/>
    <col min="6920" max="6920" width="22.7109375" style="92" customWidth="1"/>
    <col min="6921" max="6921" width="23" style="92" bestFit="1" customWidth="1"/>
    <col min="6922" max="6922" width="15.28515625" style="92" bestFit="1" customWidth="1"/>
    <col min="6923" max="7168" width="11.42578125" style="92"/>
    <col min="7169" max="7170" width="17.42578125" style="92" customWidth="1"/>
    <col min="7171" max="7171" width="19.7109375" style="92" customWidth="1"/>
    <col min="7172" max="7175" width="17.42578125" style="92" customWidth="1"/>
    <col min="7176" max="7176" width="22.7109375" style="92" customWidth="1"/>
    <col min="7177" max="7177" width="23" style="92" bestFit="1" customWidth="1"/>
    <col min="7178" max="7178" width="15.28515625" style="92" bestFit="1" customWidth="1"/>
    <col min="7179" max="7424" width="11.42578125" style="92"/>
    <col min="7425" max="7426" width="17.42578125" style="92" customWidth="1"/>
    <col min="7427" max="7427" width="19.7109375" style="92" customWidth="1"/>
    <col min="7428" max="7431" width="17.42578125" style="92" customWidth="1"/>
    <col min="7432" max="7432" width="22.7109375" style="92" customWidth="1"/>
    <col min="7433" max="7433" width="23" style="92" bestFit="1" customWidth="1"/>
    <col min="7434" max="7434" width="15.28515625" style="92" bestFit="1" customWidth="1"/>
    <col min="7435" max="7680" width="11.42578125" style="92"/>
    <col min="7681" max="7682" width="17.42578125" style="92" customWidth="1"/>
    <col min="7683" max="7683" width="19.7109375" style="92" customWidth="1"/>
    <col min="7684" max="7687" width="17.42578125" style="92" customWidth="1"/>
    <col min="7688" max="7688" width="22.7109375" style="92" customWidth="1"/>
    <col min="7689" max="7689" width="23" style="92" bestFit="1" customWidth="1"/>
    <col min="7690" max="7690" width="15.28515625" style="92" bestFit="1" customWidth="1"/>
    <col min="7691" max="7936" width="11.42578125" style="92"/>
    <col min="7937" max="7938" width="17.42578125" style="92" customWidth="1"/>
    <col min="7939" max="7939" width="19.7109375" style="92" customWidth="1"/>
    <col min="7940" max="7943" width="17.42578125" style="92" customWidth="1"/>
    <col min="7944" max="7944" width="22.7109375" style="92" customWidth="1"/>
    <col min="7945" max="7945" width="23" style="92" bestFit="1" customWidth="1"/>
    <col min="7946" max="7946" width="15.28515625" style="92" bestFit="1" customWidth="1"/>
    <col min="7947" max="8192" width="11.42578125" style="92"/>
    <col min="8193" max="8194" width="17.42578125" style="92" customWidth="1"/>
    <col min="8195" max="8195" width="19.7109375" style="92" customWidth="1"/>
    <col min="8196" max="8199" width="17.42578125" style="92" customWidth="1"/>
    <col min="8200" max="8200" width="22.7109375" style="92" customWidth="1"/>
    <col min="8201" max="8201" width="23" style="92" bestFit="1" customWidth="1"/>
    <col min="8202" max="8202" width="15.28515625" style="92" bestFit="1" customWidth="1"/>
    <col min="8203" max="8448" width="11.42578125" style="92"/>
    <col min="8449" max="8450" width="17.42578125" style="92" customWidth="1"/>
    <col min="8451" max="8451" width="19.7109375" style="92" customWidth="1"/>
    <col min="8452" max="8455" width="17.42578125" style="92" customWidth="1"/>
    <col min="8456" max="8456" width="22.7109375" style="92" customWidth="1"/>
    <col min="8457" max="8457" width="23" style="92" bestFit="1" customWidth="1"/>
    <col min="8458" max="8458" width="15.28515625" style="92" bestFit="1" customWidth="1"/>
    <col min="8459" max="8704" width="11.42578125" style="92"/>
    <col min="8705" max="8706" width="17.42578125" style="92" customWidth="1"/>
    <col min="8707" max="8707" width="19.7109375" style="92" customWidth="1"/>
    <col min="8708" max="8711" width="17.42578125" style="92" customWidth="1"/>
    <col min="8712" max="8712" width="22.7109375" style="92" customWidth="1"/>
    <col min="8713" max="8713" width="23" style="92" bestFit="1" customWidth="1"/>
    <col min="8714" max="8714" width="15.28515625" style="92" bestFit="1" customWidth="1"/>
    <col min="8715" max="8960" width="11.42578125" style="92"/>
    <col min="8961" max="8962" width="17.42578125" style="92" customWidth="1"/>
    <col min="8963" max="8963" width="19.7109375" style="92" customWidth="1"/>
    <col min="8964" max="8967" width="17.42578125" style="92" customWidth="1"/>
    <col min="8968" max="8968" width="22.7109375" style="92" customWidth="1"/>
    <col min="8969" max="8969" width="23" style="92" bestFit="1" customWidth="1"/>
    <col min="8970" max="8970" width="15.28515625" style="92" bestFit="1" customWidth="1"/>
    <col min="8971" max="9216" width="11.42578125" style="92"/>
    <col min="9217" max="9218" width="17.42578125" style="92" customWidth="1"/>
    <col min="9219" max="9219" width="19.7109375" style="92" customWidth="1"/>
    <col min="9220" max="9223" width="17.42578125" style="92" customWidth="1"/>
    <col min="9224" max="9224" width="22.7109375" style="92" customWidth="1"/>
    <col min="9225" max="9225" width="23" style="92" bestFit="1" customWidth="1"/>
    <col min="9226" max="9226" width="15.28515625" style="92" bestFit="1" customWidth="1"/>
    <col min="9227" max="9472" width="11.42578125" style="92"/>
    <col min="9473" max="9474" width="17.42578125" style="92" customWidth="1"/>
    <col min="9475" max="9475" width="19.7109375" style="92" customWidth="1"/>
    <col min="9476" max="9479" width="17.42578125" style="92" customWidth="1"/>
    <col min="9480" max="9480" width="22.7109375" style="92" customWidth="1"/>
    <col min="9481" max="9481" width="23" style="92" bestFit="1" customWidth="1"/>
    <col min="9482" max="9482" width="15.28515625" style="92" bestFit="1" customWidth="1"/>
    <col min="9483" max="9728" width="11.42578125" style="92"/>
    <col min="9729" max="9730" width="17.42578125" style="92" customWidth="1"/>
    <col min="9731" max="9731" width="19.7109375" style="92" customWidth="1"/>
    <col min="9732" max="9735" width="17.42578125" style="92" customWidth="1"/>
    <col min="9736" max="9736" width="22.7109375" style="92" customWidth="1"/>
    <col min="9737" max="9737" width="23" style="92" bestFit="1" customWidth="1"/>
    <col min="9738" max="9738" width="15.28515625" style="92" bestFit="1" customWidth="1"/>
    <col min="9739" max="9984" width="11.42578125" style="92"/>
    <col min="9985" max="9986" width="17.42578125" style="92" customWidth="1"/>
    <col min="9987" max="9987" width="19.7109375" style="92" customWidth="1"/>
    <col min="9988" max="9991" width="17.42578125" style="92" customWidth="1"/>
    <col min="9992" max="9992" width="22.7109375" style="92" customWidth="1"/>
    <col min="9993" max="9993" width="23" style="92" bestFit="1" customWidth="1"/>
    <col min="9994" max="9994" width="15.28515625" style="92" bestFit="1" customWidth="1"/>
    <col min="9995" max="10240" width="11.42578125" style="92"/>
    <col min="10241" max="10242" width="17.42578125" style="92" customWidth="1"/>
    <col min="10243" max="10243" width="19.7109375" style="92" customWidth="1"/>
    <col min="10244" max="10247" width="17.42578125" style="92" customWidth="1"/>
    <col min="10248" max="10248" width="22.7109375" style="92" customWidth="1"/>
    <col min="10249" max="10249" width="23" style="92" bestFit="1" customWidth="1"/>
    <col min="10250" max="10250" width="15.28515625" style="92" bestFit="1" customWidth="1"/>
    <col min="10251" max="10496" width="11.42578125" style="92"/>
    <col min="10497" max="10498" width="17.42578125" style="92" customWidth="1"/>
    <col min="10499" max="10499" width="19.7109375" style="92" customWidth="1"/>
    <col min="10500" max="10503" width="17.42578125" style="92" customWidth="1"/>
    <col min="10504" max="10504" width="22.7109375" style="92" customWidth="1"/>
    <col min="10505" max="10505" width="23" style="92" bestFit="1" customWidth="1"/>
    <col min="10506" max="10506" width="15.28515625" style="92" bestFit="1" customWidth="1"/>
    <col min="10507" max="10752" width="11.42578125" style="92"/>
    <col min="10753" max="10754" width="17.42578125" style="92" customWidth="1"/>
    <col min="10755" max="10755" width="19.7109375" style="92" customWidth="1"/>
    <col min="10756" max="10759" width="17.42578125" style="92" customWidth="1"/>
    <col min="10760" max="10760" width="22.7109375" style="92" customWidth="1"/>
    <col min="10761" max="10761" width="23" style="92" bestFit="1" customWidth="1"/>
    <col min="10762" max="10762" width="15.28515625" style="92" bestFit="1" customWidth="1"/>
    <col min="10763" max="11008" width="11.42578125" style="92"/>
    <col min="11009" max="11010" width="17.42578125" style="92" customWidth="1"/>
    <col min="11011" max="11011" width="19.7109375" style="92" customWidth="1"/>
    <col min="11012" max="11015" width="17.42578125" style="92" customWidth="1"/>
    <col min="11016" max="11016" width="22.7109375" style="92" customWidth="1"/>
    <col min="11017" max="11017" width="23" style="92" bestFit="1" customWidth="1"/>
    <col min="11018" max="11018" width="15.28515625" style="92" bestFit="1" customWidth="1"/>
    <col min="11019" max="11264" width="11.42578125" style="92"/>
    <col min="11265" max="11266" width="17.42578125" style="92" customWidth="1"/>
    <col min="11267" max="11267" width="19.7109375" style="92" customWidth="1"/>
    <col min="11268" max="11271" width="17.42578125" style="92" customWidth="1"/>
    <col min="11272" max="11272" width="22.7109375" style="92" customWidth="1"/>
    <col min="11273" max="11273" width="23" style="92" bestFit="1" customWidth="1"/>
    <col min="11274" max="11274" width="15.28515625" style="92" bestFit="1" customWidth="1"/>
    <col min="11275" max="11520" width="11.42578125" style="92"/>
    <col min="11521" max="11522" width="17.42578125" style="92" customWidth="1"/>
    <col min="11523" max="11523" width="19.7109375" style="92" customWidth="1"/>
    <col min="11524" max="11527" width="17.42578125" style="92" customWidth="1"/>
    <col min="11528" max="11528" width="22.7109375" style="92" customWidth="1"/>
    <col min="11529" max="11529" width="23" style="92" bestFit="1" customWidth="1"/>
    <col min="11530" max="11530" width="15.28515625" style="92" bestFit="1" customWidth="1"/>
    <col min="11531" max="11776" width="11.42578125" style="92"/>
    <col min="11777" max="11778" width="17.42578125" style="92" customWidth="1"/>
    <col min="11779" max="11779" width="19.7109375" style="92" customWidth="1"/>
    <col min="11780" max="11783" width="17.42578125" style="92" customWidth="1"/>
    <col min="11784" max="11784" width="22.7109375" style="92" customWidth="1"/>
    <col min="11785" max="11785" width="23" style="92" bestFit="1" customWidth="1"/>
    <col min="11786" max="11786" width="15.28515625" style="92" bestFit="1" customWidth="1"/>
    <col min="11787" max="12032" width="11.42578125" style="92"/>
    <col min="12033" max="12034" width="17.42578125" style="92" customWidth="1"/>
    <col min="12035" max="12035" width="19.7109375" style="92" customWidth="1"/>
    <col min="12036" max="12039" width="17.42578125" style="92" customWidth="1"/>
    <col min="12040" max="12040" width="22.7109375" style="92" customWidth="1"/>
    <col min="12041" max="12041" width="23" style="92" bestFit="1" customWidth="1"/>
    <col min="12042" max="12042" width="15.28515625" style="92" bestFit="1" customWidth="1"/>
    <col min="12043" max="12288" width="11.42578125" style="92"/>
    <col min="12289" max="12290" width="17.42578125" style="92" customWidth="1"/>
    <col min="12291" max="12291" width="19.7109375" style="92" customWidth="1"/>
    <col min="12292" max="12295" width="17.42578125" style="92" customWidth="1"/>
    <col min="12296" max="12296" width="22.7109375" style="92" customWidth="1"/>
    <col min="12297" max="12297" width="23" style="92" bestFit="1" customWidth="1"/>
    <col min="12298" max="12298" width="15.28515625" style="92" bestFit="1" customWidth="1"/>
    <col min="12299" max="12544" width="11.42578125" style="92"/>
    <col min="12545" max="12546" width="17.42578125" style="92" customWidth="1"/>
    <col min="12547" max="12547" width="19.7109375" style="92" customWidth="1"/>
    <col min="12548" max="12551" width="17.42578125" style="92" customWidth="1"/>
    <col min="12552" max="12552" width="22.7109375" style="92" customWidth="1"/>
    <col min="12553" max="12553" width="23" style="92" bestFit="1" customWidth="1"/>
    <col min="12554" max="12554" width="15.28515625" style="92" bestFit="1" customWidth="1"/>
    <col min="12555" max="12800" width="11.42578125" style="92"/>
    <col min="12801" max="12802" width="17.42578125" style="92" customWidth="1"/>
    <col min="12803" max="12803" width="19.7109375" style="92" customWidth="1"/>
    <col min="12804" max="12807" width="17.42578125" style="92" customWidth="1"/>
    <col min="12808" max="12808" width="22.7109375" style="92" customWidth="1"/>
    <col min="12809" max="12809" width="23" style="92" bestFit="1" customWidth="1"/>
    <col min="12810" max="12810" width="15.28515625" style="92" bestFit="1" customWidth="1"/>
    <col min="12811" max="13056" width="11.42578125" style="92"/>
    <col min="13057" max="13058" width="17.42578125" style="92" customWidth="1"/>
    <col min="13059" max="13059" width="19.7109375" style="92" customWidth="1"/>
    <col min="13060" max="13063" width="17.42578125" style="92" customWidth="1"/>
    <col min="13064" max="13064" width="22.7109375" style="92" customWidth="1"/>
    <col min="13065" max="13065" width="23" style="92" bestFit="1" customWidth="1"/>
    <col min="13066" max="13066" width="15.28515625" style="92" bestFit="1" customWidth="1"/>
    <col min="13067" max="13312" width="11.42578125" style="92"/>
    <col min="13313" max="13314" width="17.42578125" style="92" customWidth="1"/>
    <col min="13315" max="13315" width="19.7109375" style="92" customWidth="1"/>
    <col min="13316" max="13319" width="17.42578125" style="92" customWidth="1"/>
    <col min="13320" max="13320" width="22.7109375" style="92" customWidth="1"/>
    <col min="13321" max="13321" width="23" style="92" bestFit="1" customWidth="1"/>
    <col min="13322" max="13322" width="15.28515625" style="92" bestFit="1" customWidth="1"/>
    <col min="13323" max="13568" width="11.42578125" style="92"/>
    <col min="13569" max="13570" width="17.42578125" style="92" customWidth="1"/>
    <col min="13571" max="13571" width="19.7109375" style="92" customWidth="1"/>
    <col min="13572" max="13575" width="17.42578125" style="92" customWidth="1"/>
    <col min="13576" max="13576" width="22.7109375" style="92" customWidth="1"/>
    <col min="13577" max="13577" width="23" style="92" bestFit="1" customWidth="1"/>
    <col min="13578" max="13578" width="15.28515625" style="92" bestFit="1" customWidth="1"/>
    <col min="13579" max="13824" width="11.42578125" style="92"/>
    <col min="13825" max="13826" width="17.42578125" style="92" customWidth="1"/>
    <col min="13827" max="13827" width="19.7109375" style="92" customWidth="1"/>
    <col min="13828" max="13831" width="17.42578125" style="92" customWidth="1"/>
    <col min="13832" max="13832" width="22.7109375" style="92" customWidth="1"/>
    <col min="13833" max="13833" width="23" style="92" bestFit="1" customWidth="1"/>
    <col min="13834" max="13834" width="15.28515625" style="92" bestFit="1" customWidth="1"/>
    <col min="13835" max="14080" width="11.42578125" style="92"/>
    <col min="14081" max="14082" width="17.42578125" style="92" customWidth="1"/>
    <col min="14083" max="14083" width="19.7109375" style="92" customWidth="1"/>
    <col min="14084" max="14087" width="17.42578125" style="92" customWidth="1"/>
    <col min="14088" max="14088" width="22.7109375" style="92" customWidth="1"/>
    <col min="14089" max="14089" width="23" style="92" bestFit="1" customWidth="1"/>
    <col min="14090" max="14090" width="15.28515625" style="92" bestFit="1" customWidth="1"/>
    <col min="14091" max="14336" width="11.42578125" style="92"/>
    <col min="14337" max="14338" width="17.42578125" style="92" customWidth="1"/>
    <col min="14339" max="14339" width="19.7109375" style="92" customWidth="1"/>
    <col min="14340" max="14343" width="17.42578125" style="92" customWidth="1"/>
    <col min="14344" max="14344" width="22.7109375" style="92" customWidth="1"/>
    <col min="14345" max="14345" width="23" style="92" bestFit="1" customWidth="1"/>
    <col min="14346" max="14346" width="15.28515625" style="92" bestFit="1" customWidth="1"/>
    <col min="14347" max="14592" width="11.42578125" style="92"/>
    <col min="14593" max="14594" width="17.42578125" style="92" customWidth="1"/>
    <col min="14595" max="14595" width="19.7109375" style="92" customWidth="1"/>
    <col min="14596" max="14599" width="17.42578125" style="92" customWidth="1"/>
    <col min="14600" max="14600" width="22.7109375" style="92" customWidth="1"/>
    <col min="14601" max="14601" width="23" style="92" bestFit="1" customWidth="1"/>
    <col min="14602" max="14602" width="15.28515625" style="92" bestFit="1" customWidth="1"/>
    <col min="14603" max="14848" width="11.42578125" style="92"/>
    <col min="14849" max="14850" width="17.42578125" style="92" customWidth="1"/>
    <col min="14851" max="14851" width="19.7109375" style="92" customWidth="1"/>
    <col min="14852" max="14855" width="17.42578125" style="92" customWidth="1"/>
    <col min="14856" max="14856" width="22.7109375" style="92" customWidth="1"/>
    <col min="14857" max="14857" width="23" style="92" bestFit="1" customWidth="1"/>
    <col min="14858" max="14858" width="15.28515625" style="92" bestFit="1" customWidth="1"/>
    <col min="14859" max="15104" width="11.42578125" style="92"/>
    <col min="15105" max="15106" width="17.42578125" style="92" customWidth="1"/>
    <col min="15107" max="15107" width="19.7109375" style="92" customWidth="1"/>
    <col min="15108" max="15111" width="17.42578125" style="92" customWidth="1"/>
    <col min="15112" max="15112" width="22.7109375" style="92" customWidth="1"/>
    <col min="15113" max="15113" width="23" style="92" bestFit="1" customWidth="1"/>
    <col min="15114" max="15114" width="15.28515625" style="92" bestFit="1" customWidth="1"/>
    <col min="15115" max="15360" width="11.42578125" style="92"/>
    <col min="15361" max="15362" width="17.42578125" style="92" customWidth="1"/>
    <col min="15363" max="15363" width="19.7109375" style="92" customWidth="1"/>
    <col min="15364" max="15367" width="17.42578125" style="92" customWidth="1"/>
    <col min="15368" max="15368" width="22.7109375" style="92" customWidth="1"/>
    <col min="15369" max="15369" width="23" style="92" bestFit="1" customWidth="1"/>
    <col min="15370" max="15370" width="15.28515625" style="92" bestFit="1" customWidth="1"/>
    <col min="15371" max="15616" width="11.42578125" style="92"/>
    <col min="15617" max="15618" width="17.42578125" style="92" customWidth="1"/>
    <col min="15619" max="15619" width="19.7109375" style="92" customWidth="1"/>
    <col min="15620" max="15623" width="17.42578125" style="92" customWidth="1"/>
    <col min="15624" max="15624" width="22.7109375" style="92" customWidth="1"/>
    <col min="15625" max="15625" width="23" style="92" bestFit="1" customWidth="1"/>
    <col min="15626" max="15626" width="15.28515625" style="92" bestFit="1" customWidth="1"/>
    <col min="15627" max="15872" width="11.42578125" style="92"/>
    <col min="15873" max="15874" width="17.42578125" style="92" customWidth="1"/>
    <col min="15875" max="15875" width="19.7109375" style="92" customWidth="1"/>
    <col min="15876" max="15879" width="17.42578125" style="92" customWidth="1"/>
    <col min="15880" max="15880" width="22.7109375" style="92" customWidth="1"/>
    <col min="15881" max="15881" width="23" style="92" bestFit="1" customWidth="1"/>
    <col min="15882" max="15882" width="15.28515625" style="92" bestFit="1" customWidth="1"/>
    <col min="15883" max="16128" width="11.42578125" style="92"/>
    <col min="16129" max="16130" width="17.42578125" style="92" customWidth="1"/>
    <col min="16131" max="16131" width="19.7109375" style="92" customWidth="1"/>
    <col min="16132" max="16135" width="17.42578125" style="92" customWidth="1"/>
    <col min="16136" max="16136" width="22.7109375" style="92" customWidth="1"/>
    <col min="16137" max="16137" width="23" style="92" bestFit="1" customWidth="1"/>
    <col min="16138" max="16138" width="15.28515625" style="92" bestFit="1" customWidth="1"/>
    <col min="16139" max="16384" width="11.42578125" style="92"/>
  </cols>
  <sheetData>
    <row r="1" spans="1:9" s="77" customFormat="1" ht="7.5" hidden="1" customHeight="1">
      <c r="E1" s="78"/>
      <c r="F1" s="78"/>
      <c r="G1" s="78"/>
      <c r="I1" s="79"/>
    </row>
    <row r="2" spans="1:9" s="81" customFormat="1" ht="24" customHeight="1">
      <c r="A2" s="853" t="s">
        <v>0</v>
      </c>
      <c r="B2" s="853"/>
      <c r="C2" s="853"/>
      <c r="D2" s="853"/>
      <c r="E2" s="853"/>
      <c r="F2" s="853"/>
      <c r="G2" s="853"/>
      <c r="H2" s="853"/>
      <c r="I2" s="80"/>
    </row>
    <row r="3" spans="1:9" s="81" customFormat="1" ht="14.25" customHeight="1">
      <c r="A3" s="82"/>
      <c r="B3" s="82"/>
      <c r="C3" s="82"/>
      <c r="D3" s="854" t="s">
        <v>229</v>
      </c>
      <c r="E3" s="854"/>
      <c r="F3" s="83"/>
      <c r="G3" s="84"/>
      <c r="H3" s="85"/>
      <c r="I3" s="80"/>
    </row>
    <row r="4" spans="1:9" s="81" customFormat="1" ht="15" customHeight="1">
      <c r="A4" s="82"/>
      <c r="B4" s="82"/>
      <c r="C4" s="82"/>
      <c r="D4" s="154"/>
      <c r="E4" s="154"/>
      <c r="F4" s="83"/>
      <c r="G4" s="84"/>
      <c r="H4" s="85"/>
      <c r="I4" s="80"/>
    </row>
    <row r="5" spans="1:9" ht="15" customHeight="1">
      <c r="A5" s="87"/>
      <c r="B5" s="88"/>
      <c r="C5" s="88"/>
      <c r="D5" s="88"/>
      <c r="E5" s="88"/>
      <c r="F5" s="89" t="s">
        <v>1</v>
      </c>
      <c r="G5" s="89" t="s">
        <v>2</v>
      </c>
      <c r="H5" s="90" t="s">
        <v>3</v>
      </c>
    </row>
    <row r="6" spans="1:9" ht="15" customHeight="1">
      <c r="A6" s="93"/>
      <c r="B6" s="93"/>
      <c r="C6" s="93"/>
      <c r="D6" s="93"/>
      <c r="E6" s="93"/>
      <c r="F6" s="817" t="str">
        <f>'8'!F6:F8</f>
        <v>Nguyen Thi Hiệp</v>
      </c>
      <c r="G6" s="855"/>
      <c r="H6" s="858"/>
    </row>
    <row r="7" spans="1:9" ht="15" customHeight="1">
      <c r="A7" s="93"/>
      <c r="B7" s="93"/>
      <c r="C7" s="93"/>
      <c r="D7" s="93"/>
      <c r="E7" s="93"/>
      <c r="F7" s="818"/>
      <c r="G7" s="856"/>
      <c r="H7" s="859"/>
    </row>
    <row r="8" spans="1:9" ht="15" customHeight="1">
      <c r="A8" s="94"/>
      <c r="B8" s="94"/>
      <c r="C8" s="95"/>
      <c r="D8" s="95"/>
      <c r="E8" s="95"/>
      <c r="F8" s="819"/>
      <c r="G8" s="857"/>
      <c r="H8" s="860"/>
    </row>
    <row r="9" spans="1:9" ht="19.5" customHeight="1">
      <c r="A9" s="96" t="s">
        <v>4</v>
      </c>
      <c r="B9" s="97"/>
      <c r="C9" s="97"/>
      <c r="D9" s="98"/>
      <c r="E9" s="99"/>
      <c r="F9" s="100"/>
      <c r="G9" s="100"/>
      <c r="H9" s="101" t="s">
        <v>5</v>
      </c>
    </row>
    <row r="10" spans="1:9" ht="26.45" customHeight="1" thickBot="1">
      <c r="A10" s="155" t="s">
        <v>6</v>
      </c>
      <c r="B10" s="155" t="s">
        <v>7</v>
      </c>
      <c r="C10" s="155" t="s">
        <v>8</v>
      </c>
      <c r="D10" s="155" t="s">
        <v>9</v>
      </c>
      <c r="E10" s="103" t="s">
        <v>10</v>
      </c>
      <c r="F10" s="103" t="s">
        <v>11</v>
      </c>
      <c r="G10" s="103" t="s">
        <v>12</v>
      </c>
      <c r="H10" s="104" t="s">
        <v>13</v>
      </c>
    </row>
    <row r="11" spans="1:9" ht="26.45" customHeight="1" thickTop="1">
      <c r="A11" s="105">
        <v>1</v>
      </c>
      <c r="B11" s="106" t="s">
        <v>14</v>
      </c>
      <c r="C11" s="106" t="s">
        <v>15</v>
      </c>
      <c r="D11" s="233">
        <f>+'8'!G11</f>
        <v>0</v>
      </c>
      <c r="E11" s="210"/>
      <c r="F11" s="210"/>
      <c r="G11" s="233">
        <f>D11+E11-F11</f>
        <v>0</v>
      </c>
      <c r="H11" s="106"/>
      <c r="I11" s="91">
        <f>G11-Cash!F32</f>
        <v>0</v>
      </c>
    </row>
    <row r="12" spans="1:9" ht="26.45" customHeight="1">
      <c r="A12" s="107">
        <v>2</v>
      </c>
      <c r="B12" s="108" t="s">
        <v>14</v>
      </c>
      <c r="C12" s="108" t="s">
        <v>16</v>
      </c>
      <c r="D12" s="234">
        <f>+'8'!G12</f>
        <v>0</v>
      </c>
      <c r="E12" s="213"/>
      <c r="F12" s="213"/>
      <c r="G12" s="234">
        <f>D12+E12-F12</f>
        <v>0</v>
      </c>
      <c r="H12" s="109"/>
    </row>
    <row r="13" spans="1:9" ht="26.45" customHeight="1">
      <c r="A13" s="107">
        <v>3</v>
      </c>
      <c r="B13" s="108" t="s">
        <v>14</v>
      </c>
      <c r="C13" s="108" t="s">
        <v>17</v>
      </c>
      <c r="D13" s="234">
        <f>+'8'!G13</f>
        <v>0</v>
      </c>
      <c r="E13" s="213"/>
      <c r="F13" s="213"/>
      <c r="G13" s="234">
        <f>D13+E13-F13</f>
        <v>0</v>
      </c>
      <c r="H13" s="110"/>
    </row>
    <row r="14" spans="1:9" ht="26.45" customHeight="1">
      <c r="A14" s="861" t="s">
        <v>18</v>
      </c>
      <c r="B14" s="862"/>
      <c r="C14" s="846"/>
      <c r="D14" s="234">
        <f>SUM(D11:D13)</f>
        <v>0</v>
      </c>
      <c r="E14" s="234">
        <f>SUM(E11:E13)</f>
        <v>0</v>
      </c>
      <c r="F14" s="234">
        <f>SUM(F11:F13)</f>
        <v>0</v>
      </c>
      <c r="G14" s="234">
        <f>SUM(G11:G13)</f>
        <v>0</v>
      </c>
      <c r="H14" s="108"/>
    </row>
    <row r="15" spans="1:9" ht="8.25" customHeight="1">
      <c r="A15" s="97"/>
      <c r="B15" s="97"/>
      <c r="C15" s="97"/>
      <c r="D15" s="34"/>
      <c r="E15" s="34"/>
      <c r="F15" s="34"/>
      <c r="G15" s="34"/>
      <c r="H15" s="97"/>
    </row>
    <row r="16" spans="1:9" ht="18.75" customHeight="1">
      <c r="A16" s="111" t="s">
        <v>19</v>
      </c>
      <c r="B16" s="97"/>
      <c r="C16" s="97"/>
      <c r="D16" s="98"/>
      <c r="E16" s="99"/>
      <c r="F16" s="99"/>
      <c r="G16" s="793"/>
      <c r="H16" s="793"/>
    </row>
    <row r="17" spans="1:11" ht="20.25" customHeight="1" thickBot="1">
      <c r="A17" s="112" t="s">
        <v>6</v>
      </c>
      <c r="B17" s="112" t="s">
        <v>20</v>
      </c>
      <c r="C17" s="113" t="s">
        <v>21</v>
      </c>
      <c r="D17" s="113" t="s">
        <v>60</v>
      </c>
      <c r="E17" s="114" t="s">
        <v>10</v>
      </c>
      <c r="F17" s="114" t="s">
        <v>11</v>
      </c>
      <c r="G17" s="114" t="s">
        <v>12</v>
      </c>
      <c r="H17" s="115" t="s">
        <v>22</v>
      </c>
    </row>
    <row r="18" spans="1:11" ht="20.25" customHeight="1" thickTop="1">
      <c r="A18" s="301">
        <v>1</v>
      </c>
      <c r="B18" s="116" t="s">
        <v>23</v>
      </c>
      <c r="C18" s="116" t="s">
        <v>24</v>
      </c>
      <c r="D18" s="235">
        <f>+'8'!G18</f>
        <v>156438419</v>
      </c>
      <c r="E18" s="215"/>
      <c r="F18" s="210"/>
      <c r="G18" s="236">
        <f t="shared" ref="G18:G23" si="0">D18+E18-F18</f>
        <v>156438419</v>
      </c>
      <c r="H18" s="116"/>
      <c r="I18" s="117">
        <f>+G18-KEB!E43</f>
        <v>0</v>
      </c>
      <c r="J18" s="118"/>
    </row>
    <row r="19" spans="1:11" ht="20.25" customHeight="1">
      <c r="A19" s="275">
        <v>2</v>
      </c>
      <c r="B19" s="305" t="s">
        <v>25</v>
      </c>
      <c r="C19" s="305" t="s">
        <v>26</v>
      </c>
      <c r="D19" s="237">
        <f>+'8'!G19</f>
        <v>15214349665</v>
      </c>
      <c r="E19" s="238"/>
      <c r="F19" s="238"/>
      <c r="G19" s="237">
        <f t="shared" si="0"/>
        <v>15214349665</v>
      </c>
      <c r="H19" s="119"/>
      <c r="I19" s="91">
        <f>+G19-'SHB373'!E57</f>
        <v>0</v>
      </c>
      <c r="J19" s="120"/>
    </row>
    <row r="20" spans="1:11" ht="20.25" customHeight="1">
      <c r="A20" s="275">
        <v>3</v>
      </c>
      <c r="B20" s="274" t="s">
        <v>27</v>
      </c>
      <c r="C20" s="274" t="s">
        <v>28</v>
      </c>
      <c r="D20" s="237">
        <f>+'8'!G20</f>
        <v>19126621</v>
      </c>
      <c r="E20" s="204"/>
      <c r="F20" s="205"/>
      <c r="G20" s="239">
        <f t="shared" si="0"/>
        <v>19126621</v>
      </c>
      <c r="H20" s="121"/>
      <c r="I20" s="117">
        <f>+G20-Vietcombank!D43</f>
        <v>0</v>
      </c>
      <c r="J20" s="122"/>
      <c r="K20" s="123"/>
    </row>
    <row r="21" spans="1:11" ht="20.25" customHeight="1">
      <c r="A21" s="275">
        <v>4</v>
      </c>
      <c r="B21" s="274" t="s">
        <v>103</v>
      </c>
      <c r="C21" s="276" t="s">
        <v>105</v>
      </c>
      <c r="D21" s="237">
        <f>+'8'!G21</f>
        <v>0</v>
      </c>
      <c r="E21" s="204"/>
      <c r="F21" s="205"/>
      <c r="G21" s="239">
        <f t="shared" si="0"/>
        <v>0</v>
      </c>
      <c r="H21" s="121"/>
      <c r="I21" s="117"/>
      <c r="J21" s="122"/>
      <c r="K21" s="123"/>
    </row>
    <row r="22" spans="1:11" ht="20.25" customHeight="1">
      <c r="A22" s="275">
        <v>5</v>
      </c>
      <c r="B22" s="274" t="s">
        <v>119</v>
      </c>
      <c r="C22" s="276" t="s">
        <v>120</v>
      </c>
      <c r="D22" s="237">
        <f>+'8'!G22</f>
        <v>7184300</v>
      </c>
      <c r="E22" s="204"/>
      <c r="F22" s="205">
        <v>1000000</v>
      </c>
      <c r="G22" s="239">
        <f t="shared" si="0"/>
        <v>6184300</v>
      </c>
      <c r="H22" s="274"/>
      <c r="I22" s="117">
        <f>+G22-'PG bank'!D21</f>
        <v>0</v>
      </c>
      <c r="J22" s="122"/>
      <c r="K22" s="123"/>
    </row>
    <row r="23" spans="1:11" ht="20.25" customHeight="1">
      <c r="A23" s="275">
        <v>6</v>
      </c>
      <c r="B23" s="274" t="s">
        <v>54</v>
      </c>
      <c r="C23" s="276" t="s">
        <v>121</v>
      </c>
      <c r="D23" s="237">
        <f>+'8'!G23</f>
        <v>17276029992</v>
      </c>
      <c r="E23" s="204"/>
      <c r="F23" s="205"/>
      <c r="G23" s="239">
        <f t="shared" si="0"/>
        <v>17276029992</v>
      </c>
      <c r="H23" s="274"/>
      <c r="I23" s="117">
        <f>+G23-Woori525!E202</f>
        <v>0</v>
      </c>
      <c r="J23" s="122"/>
      <c r="K23" s="123"/>
    </row>
    <row r="24" spans="1:11" s="91" customFormat="1" ht="20.25" customHeight="1">
      <c r="A24" s="845" t="s">
        <v>29</v>
      </c>
      <c r="B24" s="798"/>
      <c r="C24" s="846"/>
      <c r="D24" s="262">
        <f>SUM(D18:D23)</f>
        <v>32673128997</v>
      </c>
      <c r="E24" s="262">
        <f>SUM(E18:E23)</f>
        <v>0</v>
      </c>
      <c r="F24" s="262">
        <f>SUM(F18:F23)</f>
        <v>1000000</v>
      </c>
      <c r="G24" s="303">
        <f>SUM(G18:G23)</f>
        <v>32672128997</v>
      </c>
      <c r="H24" s="124">
        <f>G24/H25</f>
        <v>1401034.6911234991</v>
      </c>
    </row>
    <row r="25" spans="1:11" s="91" customFormat="1" ht="19.5" customHeight="1">
      <c r="A25" s="97"/>
      <c r="B25" s="97"/>
      <c r="C25" s="97"/>
      <c r="D25" s="34"/>
      <c r="E25" s="34"/>
      <c r="F25" s="34"/>
      <c r="G25" s="34" t="s">
        <v>30</v>
      </c>
      <c r="H25" s="125">
        <f>'8'!H25</f>
        <v>23320</v>
      </c>
    </row>
    <row r="26" spans="1:11" s="91" customFormat="1" ht="21" customHeight="1">
      <c r="A26" s="863" t="s">
        <v>31</v>
      </c>
      <c r="B26" s="863"/>
      <c r="C26" s="863"/>
      <c r="D26" s="98"/>
      <c r="E26" s="99"/>
      <c r="F26" s="99"/>
      <c r="G26" s="126"/>
      <c r="H26" s="127"/>
    </row>
    <row r="27" spans="1:11" s="91" customFormat="1" ht="21" customHeight="1">
      <c r="A27" s="864" t="s">
        <v>6</v>
      </c>
      <c r="B27" s="866" t="s">
        <v>20</v>
      </c>
      <c r="C27" s="866" t="s">
        <v>32</v>
      </c>
      <c r="D27" s="128" t="s">
        <v>61</v>
      </c>
      <c r="E27" s="129" t="s">
        <v>34</v>
      </c>
      <c r="F27" s="129" t="s">
        <v>35</v>
      </c>
      <c r="G27" s="130" t="s">
        <v>36</v>
      </c>
      <c r="H27" s="864" t="s">
        <v>37</v>
      </c>
    </row>
    <row r="28" spans="1:11" s="91" customFormat="1" ht="21" customHeight="1" thickBot="1">
      <c r="A28" s="865"/>
      <c r="B28" s="867"/>
      <c r="C28" s="867"/>
      <c r="D28" s="131" t="s">
        <v>62</v>
      </c>
      <c r="E28" s="132" t="s">
        <v>39</v>
      </c>
      <c r="F28" s="132" t="s">
        <v>40</v>
      </c>
      <c r="G28" s="132" t="s">
        <v>41</v>
      </c>
      <c r="H28" s="865"/>
    </row>
    <row r="29" spans="1:11" s="91" customFormat="1" ht="21" customHeight="1" thickTop="1">
      <c r="A29" s="871">
        <v>1</v>
      </c>
      <c r="B29" s="872" t="s">
        <v>42</v>
      </c>
      <c r="C29" s="873" t="s">
        <v>43</v>
      </c>
      <c r="D29" s="240">
        <f>+'8'!G29</f>
        <v>0</v>
      </c>
      <c r="E29" s="306"/>
      <c r="F29" s="306"/>
      <c r="G29" s="241">
        <f t="shared" ref="G29:G40" si="1">D29+E29-F29</f>
        <v>0</v>
      </c>
      <c r="H29" s="874" t="s">
        <v>44</v>
      </c>
      <c r="I29" s="134"/>
    </row>
    <row r="30" spans="1:11" s="91" customFormat="1" ht="21" customHeight="1">
      <c r="A30" s="850"/>
      <c r="B30" s="852"/>
      <c r="C30" s="850"/>
      <c r="D30" s="242">
        <f>+'8'!G30</f>
        <v>0</v>
      </c>
      <c r="E30" s="307"/>
      <c r="F30" s="307"/>
      <c r="G30" s="228">
        <f t="shared" si="1"/>
        <v>0</v>
      </c>
      <c r="H30" s="848"/>
      <c r="I30" s="140">
        <f>+G30-KEB!E79</f>
        <v>0</v>
      </c>
      <c r="J30" s="137"/>
    </row>
    <row r="31" spans="1:11" s="91" customFormat="1" ht="21" customHeight="1">
      <c r="A31" s="868">
        <v>2</v>
      </c>
      <c r="B31" s="851" t="s">
        <v>23</v>
      </c>
      <c r="C31" s="869" t="s">
        <v>45</v>
      </c>
      <c r="D31" s="133">
        <f>+'8'!G31</f>
        <v>0</v>
      </c>
      <c r="E31" s="306"/>
      <c r="F31" s="306"/>
      <c r="G31" s="141">
        <f t="shared" si="1"/>
        <v>0</v>
      </c>
      <c r="H31" s="875" t="s">
        <v>46</v>
      </c>
      <c r="I31" s="139"/>
    </row>
    <row r="32" spans="1:11" s="91" customFormat="1" ht="21" customHeight="1">
      <c r="A32" s="850"/>
      <c r="B32" s="852"/>
      <c r="C32" s="850"/>
      <c r="D32" s="228">
        <f>+'8'!G32</f>
        <v>56.490000000000009</v>
      </c>
      <c r="E32" s="307"/>
      <c r="F32" s="307"/>
      <c r="G32" s="243">
        <f t="shared" si="1"/>
        <v>56.490000000000009</v>
      </c>
      <c r="H32" s="848"/>
      <c r="I32" s="140">
        <f>+G32-KEB!E66</f>
        <v>0</v>
      </c>
      <c r="J32" s="137"/>
    </row>
    <row r="33" spans="1:10" s="91" customFormat="1" ht="21" customHeight="1">
      <c r="A33" s="849">
        <v>3</v>
      </c>
      <c r="B33" s="851" t="s">
        <v>47</v>
      </c>
      <c r="C33" s="849" t="s">
        <v>48</v>
      </c>
      <c r="D33" s="141">
        <f>+'8'!G33</f>
        <v>0</v>
      </c>
      <c r="E33" s="306"/>
      <c r="F33" s="306"/>
      <c r="G33" s="141"/>
      <c r="H33" s="847" t="s">
        <v>49</v>
      </c>
      <c r="I33" s="139"/>
    </row>
    <row r="34" spans="1:10" s="91" customFormat="1" ht="21" customHeight="1">
      <c r="A34" s="850"/>
      <c r="B34" s="852"/>
      <c r="C34" s="850"/>
      <c r="D34" s="244">
        <f>+'8'!G34</f>
        <v>2109.5100000000002</v>
      </c>
      <c r="E34" s="308"/>
      <c r="F34" s="308"/>
      <c r="G34" s="244">
        <f>D34+E34-F34</f>
        <v>2109.5100000000002</v>
      </c>
      <c r="H34" s="848"/>
      <c r="I34" s="139">
        <f>+G34-'SHB398'!E2</f>
        <v>0</v>
      </c>
    </row>
    <row r="35" spans="1:10" s="91" customFormat="1" ht="21" customHeight="1">
      <c r="A35" s="868">
        <v>4</v>
      </c>
      <c r="B35" s="851" t="s">
        <v>50</v>
      </c>
      <c r="C35" s="869" t="s">
        <v>51</v>
      </c>
      <c r="D35" s="133">
        <f>+'8'!G35</f>
        <v>0</v>
      </c>
      <c r="E35" s="306"/>
      <c r="F35" s="306"/>
      <c r="G35" s="141">
        <f t="shared" si="1"/>
        <v>0</v>
      </c>
      <c r="H35" s="870" t="s">
        <v>46</v>
      </c>
      <c r="I35" s="134"/>
    </row>
    <row r="36" spans="1:10" s="91" customFormat="1" ht="21" customHeight="1">
      <c r="A36" s="850"/>
      <c r="B36" s="852"/>
      <c r="C36" s="850"/>
      <c r="D36" s="228">
        <f>+'8'!G36</f>
        <v>1146209.82</v>
      </c>
      <c r="E36" s="307"/>
      <c r="F36" s="313"/>
      <c r="G36" s="243">
        <f t="shared" si="1"/>
        <v>1146209.82</v>
      </c>
      <c r="H36" s="848"/>
      <c r="I36" s="142">
        <f>+G36-'SHB988'!E8</f>
        <v>0</v>
      </c>
    </row>
    <row r="37" spans="1:10" s="91" customFormat="1" ht="21" customHeight="1">
      <c r="A37" s="849">
        <v>5</v>
      </c>
      <c r="B37" s="851" t="s">
        <v>52</v>
      </c>
      <c r="C37" s="849" t="s">
        <v>53</v>
      </c>
      <c r="D37" s="141">
        <f>+'8'!G37</f>
        <v>0</v>
      </c>
      <c r="E37" s="309"/>
      <c r="F37" s="309"/>
      <c r="G37" s="141">
        <f t="shared" si="1"/>
        <v>0</v>
      </c>
      <c r="H37" s="847" t="s">
        <v>49</v>
      </c>
      <c r="I37" s="142"/>
      <c r="J37" s="137"/>
    </row>
    <row r="38" spans="1:10" s="91" customFormat="1" ht="21" customHeight="1">
      <c r="A38" s="850"/>
      <c r="B38" s="852"/>
      <c r="C38" s="850"/>
      <c r="D38" s="228">
        <f>+'8'!G38</f>
        <v>0</v>
      </c>
      <c r="E38" s="310"/>
      <c r="F38" s="310"/>
      <c r="G38" s="228">
        <f t="shared" si="1"/>
        <v>0</v>
      </c>
      <c r="H38" s="848"/>
      <c r="I38" s="142"/>
      <c r="J38" s="117"/>
    </row>
    <row r="39" spans="1:10" s="91" customFormat="1" ht="21" customHeight="1">
      <c r="A39" s="849">
        <v>6</v>
      </c>
      <c r="B39" s="851" t="s">
        <v>54</v>
      </c>
      <c r="C39" s="849" t="s">
        <v>55</v>
      </c>
      <c r="D39" s="141">
        <f>+'8'!G39</f>
        <v>0</v>
      </c>
      <c r="E39" s="309"/>
      <c r="F39" s="309"/>
      <c r="G39" s="141">
        <f t="shared" si="1"/>
        <v>0</v>
      </c>
      <c r="H39" s="847" t="s">
        <v>49</v>
      </c>
      <c r="I39" s="142"/>
      <c r="J39" s="137"/>
    </row>
    <row r="40" spans="1:10" s="91" customFormat="1" ht="21" customHeight="1">
      <c r="A40" s="850"/>
      <c r="B40" s="852"/>
      <c r="C40" s="850"/>
      <c r="D40" s="228">
        <f>+'8'!G40</f>
        <v>15242885.719999999</v>
      </c>
      <c r="E40" s="310"/>
      <c r="F40" s="310"/>
      <c r="G40" s="228">
        <f t="shared" si="1"/>
        <v>15242885.719999999</v>
      </c>
      <c r="H40" s="848"/>
      <c r="I40" s="142">
        <f>+G40-Woori517!E119</f>
        <v>0</v>
      </c>
    </row>
    <row r="41" spans="1:10" s="91" customFormat="1" ht="21" customHeight="1">
      <c r="A41" s="787">
        <v>7</v>
      </c>
      <c r="B41" s="789" t="s">
        <v>103</v>
      </c>
      <c r="C41" s="791" t="s">
        <v>104</v>
      </c>
      <c r="D41" s="141">
        <f>+'8'!G41</f>
        <v>0</v>
      </c>
      <c r="E41" s="309"/>
      <c r="F41" s="309"/>
      <c r="G41" s="141">
        <f>D41+E41-F41</f>
        <v>0</v>
      </c>
      <c r="H41" s="847" t="s">
        <v>49</v>
      </c>
      <c r="J41" s="137"/>
    </row>
    <row r="42" spans="1:10" s="91" customFormat="1" ht="21" customHeight="1">
      <c r="A42" s="788"/>
      <c r="B42" s="790"/>
      <c r="C42" s="792"/>
      <c r="D42" s="228">
        <f>+'8'!G42</f>
        <v>2085.27000000001</v>
      </c>
      <c r="E42" s="310"/>
      <c r="F42" s="310"/>
      <c r="G42" s="228">
        <f>D42+E42-F42</f>
        <v>2085.27000000001</v>
      </c>
      <c r="H42" s="848"/>
    </row>
    <row r="43" spans="1:10" s="91" customFormat="1" ht="21" customHeight="1">
      <c r="A43" s="845" t="s">
        <v>56</v>
      </c>
      <c r="B43" s="798"/>
      <c r="C43" s="846"/>
      <c r="D43" s="271">
        <f t="shared" ref="D43:G44" si="2">+D29+D31+D33+D35+D37+D39+D41</f>
        <v>0</v>
      </c>
      <c r="E43" s="311">
        <f t="shared" si="2"/>
        <v>0</v>
      </c>
      <c r="F43" s="311">
        <f t="shared" si="2"/>
        <v>0</v>
      </c>
      <c r="G43" s="271">
        <f t="shared" si="2"/>
        <v>0</v>
      </c>
      <c r="H43" s="144"/>
    </row>
    <row r="44" spans="1:10" s="91" customFormat="1" ht="21" customHeight="1">
      <c r="A44" s="845" t="s">
        <v>57</v>
      </c>
      <c r="B44" s="798"/>
      <c r="C44" s="846"/>
      <c r="D44" s="272">
        <f t="shared" si="2"/>
        <v>16393346.809999999</v>
      </c>
      <c r="E44" s="312">
        <f t="shared" si="2"/>
        <v>0</v>
      </c>
      <c r="F44" s="312">
        <f t="shared" si="2"/>
        <v>0</v>
      </c>
      <c r="G44" s="272">
        <f t="shared" si="2"/>
        <v>16393346.809999999</v>
      </c>
      <c r="H44" s="146"/>
      <c r="I44" s="694">
        <v>16393346.809999999</v>
      </c>
    </row>
    <row r="45" spans="1:10" s="91" customFormat="1" ht="21" customHeight="1">
      <c r="A45" s="845" t="s">
        <v>58</v>
      </c>
      <c r="B45" s="798"/>
      <c r="C45" s="846"/>
      <c r="D45" s="246"/>
      <c r="E45" s="314"/>
      <c r="F45" s="314"/>
      <c r="G45" s="249"/>
      <c r="H45" s="146"/>
    </row>
    <row r="46" spans="1:10" s="91" customFormat="1" ht="21" customHeight="1">
      <c r="A46" s="97"/>
      <c r="B46" s="97"/>
      <c r="C46" s="97"/>
      <c r="D46" s="150"/>
      <c r="E46" s="150"/>
      <c r="F46" s="34"/>
      <c r="G46" s="74"/>
      <c r="H46" s="151" t="s">
        <v>59</v>
      </c>
      <c r="I46" s="13"/>
    </row>
    <row r="47" spans="1:10" ht="18.75" customHeight="1">
      <c r="A47" s="330" t="s">
        <v>139</v>
      </c>
      <c r="B47" s="97"/>
      <c r="C47" s="97"/>
      <c r="D47" s="98"/>
      <c r="E47" s="99"/>
      <c r="F47" s="99"/>
      <c r="G47" s="793"/>
      <c r="H47" s="793"/>
      <c r="J47" s="120"/>
    </row>
    <row r="48" spans="1:10" ht="20.25" customHeight="1" thickBot="1">
      <c r="A48" s="112" t="s">
        <v>6</v>
      </c>
      <c r="B48" s="112" t="s">
        <v>20</v>
      </c>
      <c r="C48" s="113" t="s">
        <v>140</v>
      </c>
      <c r="D48" s="113" t="s">
        <v>60</v>
      </c>
      <c r="E48" s="114" t="s">
        <v>141</v>
      </c>
      <c r="F48" s="114" t="s">
        <v>142</v>
      </c>
      <c r="G48" s="114" t="s">
        <v>143</v>
      </c>
      <c r="H48" s="115" t="s">
        <v>22</v>
      </c>
    </row>
    <row r="49" spans="1:11" ht="20.25" customHeight="1" thickTop="1">
      <c r="A49" s="635">
        <v>1</v>
      </c>
      <c r="B49" s="636" t="s">
        <v>54</v>
      </c>
      <c r="C49" s="637" t="s">
        <v>144</v>
      </c>
      <c r="D49" s="638">
        <v>2062755000</v>
      </c>
      <c r="E49" s="639" t="s">
        <v>214</v>
      </c>
      <c r="F49" s="638" t="s">
        <v>215</v>
      </c>
      <c r="G49" s="332" t="s">
        <v>147</v>
      </c>
      <c r="H49" s="640"/>
      <c r="J49" s="122"/>
      <c r="K49" s="123"/>
    </row>
    <row r="50" spans="1:11" ht="20.25" customHeight="1">
      <c r="A50" s="641">
        <v>2</v>
      </c>
      <c r="B50" s="642" t="s">
        <v>54</v>
      </c>
      <c r="C50" s="643" t="s">
        <v>148</v>
      </c>
      <c r="D50" s="638">
        <v>1404500000</v>
      </c>
      <c r="E50" s="333" t="s">
        <v>214</v>
      </c>
      <c r="F50" s="638" t="s">
        <v>215</v>
      </c>
      <c r="G50" s="332" t="s">
        <v>151</v>
      </c>
      <c r="H50" s="640"/>
      <c r="J50" s="122"/>
      <c r="K50" s="123"/>
    </row>
    <row r="51" spans="1:11" s="91" customFormat="1" ht="20.25" customHeight="1">
      <c r="A51" s="797" t="s">
        <v>29</v>
      </c>
      <c r="B51" s="798"/>
      <c r="C51" s="799"/>
      <c r="D51" s="262">
        <f>SUM(D49:D50)</f>
        <v>3467255000</v>
      </c>
      <c r="E51" s="262">
        <f>SUM(E49:E49)</f>
        <v>0</v>
      </c>
      <c r="F51" s="262">
        <f>SUM(F49:F49)</f>
        <v>0</v>
      </c>
      <c r="G51" s="334">
        <f>SUM(G49:G49)</f>
        <v>0</v>
      </c>
      <c r="H51" s="335">
        <f>D51/H52</f>
        <v>148681.60377358491</v>
      </c>
    </row>
    <row r="52" spans="1:11" s="91" customFormat="1" ht="19.5" customHeight="1">
      <c r="A52" s="97"/>
      <c r="B52" s="97"/>
      <c r="C52" s="97"/>
      <c r="D52" s="34"/>
      <c r="E52" s="34"/>
      <c r="F52" s="34"/>
      <c r="G52" s="34" t="s">
        <v>30</v>
      </c>
      <c r="H52" s="340">
        <f>H25</f>
        <v>23320</v>
      </c>
    </row>
    <row r="53" spans="1:11" s="91" customFormat="1" ht="19.5" customHeight="1">
      <c r="A53" s="97"/>
      <c r="B53" s="97"/>
      <c r="C53" s="97"/>
      <c r="D53" s="34"/>
      <c r="E53" s="34"/>
      <c r="F53" s="34"/>
      <c r="G53" s="34"/>
      <c r="H53" s="125"/>
    </row>
    <row r="54" spans="1:11" s="117" customFormat="1" ht="21" customHeight="1">
      <c r="A54" s="609" t="s">
        <v>131</v>
      </c>
      <c r="B54" s="610" t="s">
        <v>152</v>
      </c>
      <c r="C54" s="610" t="s">
        <v>174</v>
      </c>
      <c r="D54" s="611" t="s">
        <v>190</v>
      </c>
      <c r="E54" s="612" t="s">
        <v>153</v>
      </c>
      <c r="F54" s="625" t="s">
        <v>132</v>
      </c>
      <c r="G54" s="804" t="s">
        <v>133</v>
      </c>
      <c r="H54" s="805"/>
      <c r="I54" s="66"/>
    </row>
    <row r="55" spans="1:11" s="117" customFormat="1" ht="21" customHeight="1">
      <c r="A55" s="609" t="s">
        <v>194</v>
      </c>
      <c r="B55" s="614">
        <v>44228</v>
      </c>
      <c r="C55" s="614">
        <v>44593</v>
      </c>
      <c r="D55" s="611">
        <v>12000000</v>
      </c>
      <c r="E55" s="612">
        <v>12000000</v>
      </c>
      <c r="F55" s="615">
        <f>+D55-E55</f>
        <v>0</v>
      </c>
      <c r="G55" s="616"/>
      <c r="H55" s="616" t="s">
        <v>195</v>
      </c>
      <c r="I55" s="66"/>
    </row>
    <row r="56" spans="1:11" s="117" customFormat="1" ht="21" customHeight="1">
      <c r="A56" s="609" t="s">
        <v>130</v>
      </c>
      <c r="B56" s="614">
        <v>44157</v>
      </c>
      <c r="C56" s="614">
        <v>44522</v>
      </c>
      <c r="D56" s="617">
        <v>6000000</v>
      </c>
      <c r="E56" s="617">
        <v>6000000</v>
      </c>
      <c r="F56" s="615">
        <f>+D56-E56</f>
        <v>0</v>
      </c>
      <c r="G56" s="618"/>
      <c r="H56" s="619" t="s">
        <v>196</v>
      </c>
      <c r="I56" s="66"/>
    </row>
    <row r="57" spans="1:11" s="117" customFormat="1" ht="21" customHeight="1">
      <c r="A57" s="609" t="s">
        <v>103</v>
      </c>
      <c r="B57" s="614">
        <v>42759</v>
      </c>
      <c r="C57" s="614">
        <v>43853</v>
      </c>
      <c r="D57" s="617">
        <f>3596592.05-449574.01-449574.01-449574.01-449574.01-449574.01-449574.01-449574.01</f>
        <v>449573.98000000045</v>
      </c>
      <c r="E57" s="617">
        <f>3596592.05-449574.01-449574.01-449574.01-449574.01-449574.01-449574.01-449574.01</f>
        <v>449573.98000000045</v>
      </c>
      <c r="F57" s="615">
        <f>+D57-E57</f>
        <v>0</v>
      </c>
      <c r="G57" s="618"/>
      <c r="H57" s="619" t="s">
        <v>106</v>
      </c>
      <c r="I57" s="66"/>
    </row>
    <row r="58" spans="1:11" s="117" customFormat="1" ht="21" customHeight="1">
      <c r="A58" s="609" t="s">
        <v>197</v>
      </c>
      <c r="B58" s="620"/>
      <c r="C58" s="620"/>
      <c r="D58" s="617">
        <f>SUM(D55:D57)</f>
        <v>18449573.98</v>
      </c>
      <c r="E58" s="617">
        <f>SUM(E55:E57)</f>
        <v>18449573.98</v>
      </c>
      <c r="F58" s="617">
        <f>SUM(F56:F57)</f>
        <v>0</v>
      </c>
      <c r="G58" s="617">
        <f>SUM(G56:G57)</f>
        <v>0</v>
      </c>
      <c r="H58" s="619"/>
      <c r="I58" s="66"/>
    </row>
    <row r="59" spans="1:11" s="117" customFormat="1" ht="21" customHeight="1">
      <c r="A59" s="267"/>
      <c r="B59" s="267"/>
      <c r="C59" s="267"/>
      <c r="D59" s="267"/>
      <c r="E59" s="268"/>
      <c r="F59" s="269" t="s">
        <v>134</v>
      </c>
      <c r="G59" s="270">
        <f>+H24+G44+F57</f>
        <v>17794381.501123499</v>
      </c>
      <c r="H59" s="341"/>
      <c r="I59" s="66"/>
    </row>
    <row r="60" spans="1:11" s="91" customFormat="1" ht="21" customHeight="1">
      <c r="A60" s="92"/>
      <c r="B60" s="92"/>
      <c r="C60" s="92"/>
      <c r="D60" s="92"/>
      <c r="E60" s="92"/>
      <c r="F60" s="92"/>
      <c r="G60" s="92"/>
      <c r="H60" s="92"/>
    </row>
    <row r="61" spans="1:11" s="91" customFormat="1" ht="21" customHeight="1">
      <c r="A61" s="92" t="s">
        <v>129</v>
      </c>
      <c r="B61" s="92"/>
      <c r="C61" s="92"/>
      <c r="D61" s="92"/>
      <c r="E61" s="92"/>
      <c r="F61" s="92"/>
      <c r="G61" s="92"/>
      <c r="H61" s="92"/>
    </row>
    <row r="62" spans="1:11" s="91" customFormat="1" ht="21" customHeight="1">
      <c r="A62" s="263" t="s">
        <v>135</v>
      </c>
      <c r="B62" s="264" t="s">
        <v>136</v>
      </c>
      <c r="C62" s="264" t="s">
        <v>137</v>
      </c>
      <c r="D62" s="265" t="s">
        <v>154</v>
      </c>
      <c r="E62" s="266" t="s">
        <v>136</v>
      </c>
      <c r="F62" s="364" t="s">
        <v>137</v>
      </c>
      <c r="G62" s="800" t="s">
        <v>133</v>
      </c>
      <c r="H62" s="795"/>
    </row>
    <row r="63" spans="1:11" s="91" customFormat="1" ht="21" customHeight="1">
      <c r="A63" s="263">
        <v>1</v>
      </c>
      <c r="B63" s="324">
        <v>43214</v>
      </c>
      <c r="C63" s="321">
        <v>0</v>
      </c>
      <c r="D63" s="322">
        <v>2</v>
      </c>
      <c r="E63" s="324">
        <v>43305</v>
      </c>
      <c r="F63" s="323">
        <v>0</v>
      </c>
      <c r="G63" s="794" t="s">
        <v>138</v>
      </c>
      <c r="H63" s="795"/>
    </row>
    <row r="64" spans="1:11" s="91" customFormat="1" ht="21" customHeight="1">
      <c r="A64" s="263">
        <v>3</v>
      </c>
      <c r="B64" s="324">
        <v>43397</v>
      </c>
      <c r="C64" s="323">
        <v>0</v>
      </c>
      <c r="D64" s="322">
        <v>4</v>
      </c>
      <c r="E64" s="324">
        <v>43489</v>
      </c>
      <c r="F64" s="323">
        <v>0</v>
      </c>
      <c r="G64" s="794"/>
      <c r="H64" s="795"/>
    </row>
    <row r="65" spans="1:10" s="91" customFormat="1" ht="21" customHeight="1">
      <c r="A65" s="263">
        <v>5</v>
      </c>
      <c r="B65" s="324">
        <v>43579</v>
      </c>
      <c r="C65" s="323">
        <v>0</v>
      </c>
      <c r="D65" s="322">
        <v>6</v>
      </c>
      <c r="E65" s="324">
        <v>43670</v>
      </c>
      <c r="F65" s="323">
        <v>0</v>
      </c>
      <c r="G65" s="794"/>
      <c r="H65" s="795"/>
    </row>
    <row r="66" spans="1:10" s="91" customFormat="1" ht="21" customHeight="1">
      <c r="A66" s="263">
        <v>7</v>
      </c>
      <c r="B66" s="324">
        <v>43762</v>
      </c>
      <c r="C66" s="323">
        <v>0</v>
      </c>
      <c r="D66" s="322">
        <v>8</v>
      </c>
      <c r="E66" s="324">
        <v>43854</v>
      </c>
      <c r="F66" s="323">
        <v>449573.98</v>
      </c>
      <c r="G66" s="796">
        <f>SUM(C63:C66,F63:F66)</f>
        <v>449573.98</v>
      </c>
      <c r="H66" s="795"/>
    </row>
    <row r="67" spans="1:10" s="91" customFormat="1" ht="21" customHeight="1">
      <c r="A67" s="202"/>
      <c r="B67" s="92"/>
      <c r="C67" s="92"/>
      <c r="D67" s="92"/>
      <c r="E67" s="92"/>
      <c r="F67" s="92"/>
      <c r="G67" s="92"/>
      <c r="H67" s="92"/>
    </row>
    <row r="68" spans="1:10" s="172" customFormat="1" ht="21" customHeight="1">
      <c r="A68" s="171" t="s">
        <v>90</v>
      </c>
      <c r="B68" s="171"/>
      <c r="C68" s="171"/>
      <c r="D68" s="171"/>
      <c r="E68" s="171"/>
      <c r="F68" s="171"/>
      <c r="G68" s="171"/>
      <c r="H68" s="171"/>
    </row>
    <row r="69" spans="1:10" s="173" customFormat="1" thickBot="1"/>
    <row r="70" spans="1:10" s="173" customFormat="1" thickBot="1">
      <c r="A70" s="199" t="s">
        <v>91</v>
      </c>
      <c r="B70" s="200" t="s">
        <v>88</v>
      </c>
      <c r="C70" s="200" t="s">
        <v>92</v>
      </c>
      <c r="D70" s="200" t="s">
        <v>93</v>
      </c>
      <c r="E70" s="200" t="s">
        <v>94</v>
      </c>
      <c r="F70" s="200" t="s">
        <v>95</v>
      </c>
      <c r="G70" s="200" t="s">
        <v>96</v>
      </c>
      <c r="H70" s="201" t="s">
        <v>89</v>
      </c>
    </row>
    <row r="71" spans="1:10" s="173" customFormat="1" ht="12.75">
      <c r="A71" s="188" t="s">
        <v>97</v>
      </c>
      <c r="B71" s="203"/>
      <c r="C71" s="454"/>
      <c r="D71" s="203"/>
      <c r="E71" s="203"/>
      <c r="F71" s="203"/>
      <c r="G71" s="463"/>
      <c r="H71" s="461"/>
    </row>
    <row r="72" spans="1:10" s="173" customFormat="1" ht="12.75">
      <c r="A72" s="193"/>
      <c r="B72" s="174"/>
      <c r="C72" s="175"/>
      <c r="D72" s="174"/>
      <c r="E72" s="174"/>
      <c r="F72" s="174"/>
      <c r="G72" s="174"/>
      <c r="H72" s="194"/>
    </row>
    <row r="73" spans="1:10" s="173" customFormat="1" thickBot="1">
      <c r="A73" s="195"/>
      <c r="B73" s="196"/>
      <c r="C73" s="197"/>
      <c r="D73" s="196"/>
      <c r="E73" s="196"/>
      <c r="F73" s="196"/>
      <c r="G73" s="196"/>
      <c r="H73" s="198"/>
    </row>
    <row r="74" spans="1:10" s="173" customFormat="1" ht="12.75">
      <c r="A74" s="785" t="s">
        <v>98</v>
      </c>
      <c r="B74" s="176"/>
      <c r="C74" s="176"/>
      <c r="D74" s="176"/>
      <c r="E74" s="177" t="s">
        <v>78</v>
      </c>
      <c r="F74" s="176">
        <f>+SUMIF($E$71:$E$73,$E74,$F$71:$F$73)</f>
        <v>0</v>
      </c>
      <c r="G74" s="178">
        <f>+SUMIF($E$71:$E$73,$E74,$G$71:$G$73)</f>
        <v>0</v>
      </c>
      <c r="H74" s="176"/>
      <c r="I74" s="325">
        <f>G74-E24</f>
        <v>0</v>
      </c>
    </row>
    <row r="75" spans="1:10" s="173" customFormat="1" ht="15.75" customHeight="1" thickBot="1">
      <c r="A75" s="786"/>
      <c r="B75" s="687"/>
      <c r="C75" s="179"/>
      <c r="D75" s="179"/>
      <c r="E75" s="180" t="s">
        <v>87</v>
      </c>
      <c r="F75" s="179">
        <f>+SUMIF($E$71:$E$73,$E75,$F$71:$F$73)</f>
        <v>0</v>
      </c>
      <c r="G75" s="181">
        <f>+SUMIF($E$71:$E$73,$E75,$G$71:$G$73)</f>
        <v>0</v>
      </c>
      <c r="H75" s="179"/>
      <c r="I75" s="326">
        <f>G75-E44</f>
        <v>0</v>
      </c>
    </row>
    <row r="76" spans="1:10" s="173" customFormat="1" ht="12.75">
      <c r="A76" s="188" t="s">
        <v>100</v>
      </c>
      <c r="B76" s="684" t="s">
        <v>346</v>
      </c>
      <c r="C76" s="566">
        <v>44509</v>
      </c>
      <c r="D76" s="529" t="s">
        <v>463</v>
      </c>
      <c r="E76" s="529" t="s">
        <v>78</v>
      </c>
      <c r="F76" s="529"/>
      <c r="G76" s="567">
        <v>1000000</v>
      </c>
      <c r="H76" s="529" t="s">
        <v>354</v>
      </c>
    </row>
    <row r="77" spans="1:10" s="173" customFormat="1" ht="12.75">
      <c r="A77" s="193"/>
      <c r="B77" s="684"/>
      <c r="C77" s="486"/>
      <c r="D77" s="478"/>
      <c r="E77" s="478"/>
      <c r="F77" s="478"/>
      <c r="G77" s="503"/>
      <c r="H77" s="478"/>
    </row>
    <row r="78" spans="1:10" s="173" customFormat="1" ht="12.75">
      <c r="A78" s="193"/>
      <c r="B78" s="478"/>
      <c r="C78" s="478"/>
      <c r="D78" s="478"/>
      <c r="E78" s="478"/>
      <c r="F78" s="478"/>
      <c r="G78" s="478"/>
      <c r="H78" s="478"/>
      <c r="J78" s="393"/>
    </row>
    <row r="79" spans="1:10" s="173" customFormat="1" ht="12.75">
      <c r="A79" s="193"/>
      <c r="B79" s="405"/>
      <c r="C79" s="405"/>
      <c r="D79" s="405"/>
      <c r="E79" s="405"/>
      <c r="F79" s="405"/>
      <c r="G79" s="405"/>
      <c r="H79" s="405"/>
    </row>
    <row r="80" spans="1:10" s="173" customFormat="1" thickBot="1">
      <c r="A80" s="193"/>
      <c r="B80" s="174"/>
      <c r="C80" s="174"/>
      <c r="D80" s="174"/>
      <c r="E80" s="174"/>
      <c r="F80" s="174"/>
      <c r="G80" s="174"/>
      <c r="H80" s="194"/>
    </row>
    <row r="81" spans="1:9" s="173" customFormat="1" ht="12.75">
      <c r="A81" s="785" t="s">
        <v>99</v>
      </c>
      <c r="B81" s="182"/>
      <c r="C81" s="182"/>
      <c r="D81" s="182"/>
      <c r="E81" s="177" t="s">
        <v>78</v>
      </c>
      <c r="F81" s="183">
        <f>+SUMIF($E$76:$E$80,$E81,$F$76:$F$80)</f>
        <v>0</v>
      </c>
      <c r="G81" s="183">
        <f>+SUMIF($E$76:$E$80,$E81,$G$76:$G$80)</f>
        <v>1000000</v>
      </c>
      <c r="H81" s="184"/>
      <c r="I81" s="325">
        <f>G81-F24</f>
        <v>0</v>
      </c>
    </row>
    <row r="82" spans="1:9" s="173" customFormat="1" ht="15.75" customHeight="1" thickBot="1">
      <c r="A82" s="786"/>
      <c r="B82" s="185"/>
      <c r="C82" s="185"/>
      <c r="D82" s="185"/>
      <c r="E82" s="180" t="s">
        <v>87</v>
      </c>
      <c r="F82" s="186">
        <f>+SUMIF($E$76:$E$80,$E82,$F$76:$F$80)</f>
        <v>0</v>
      </c>
      <c r="G82" s="186">
        <f>+SUMIF($E$76:$E$80,$E82,$G$76:$G$80)</f>
        <v>0</v>
      </c>
      <c r="H82" s="187"/>
      <c r="I82" s="326">
        <f>G82-F44</f>
        <v>0</v>
      </c>
    </row>
    <row r="83" spans="1:9" s="173" customFormat="1" ht="12.75"/>
    <row r="84" spans="1:9" s="173" customFormat="1" ht="12.75"/>
    <row r="85" spans="1:9" s="173" customFormat="1" ht="12.75"/>
    <row r="86" spans="1:9" s="173" customFormat="1" ht="12.75"/>
    <row r="87" spans="1:9" s="173" customFormat="1" ht="12.75"/>
    <row r="88" spans="1:9" s="173" customFormat="1" ht="12.75"/>
    <row r="89" spans="1:9" s="173" customFormat="1" ht="12.75"/>
    <row r="90" spans="1:9" s="173" customFormat="1" ht="12.75"/>
    <row r="91" spans="1:9" s="173" customFormat="1" ht="12.75"/>
    <row r="92" spans="1:9" s="173" customFormat="1" ht="12.75"/>
    <row r="93" spans="1:9" s="173" customFormat="1" ht="12.75"/>
    <row r="94" spans="1:9" s="173" customFormat="1" ht="12.75"/>
    <row r="95" spans="1:9" s="173" customFormat="1" ht="12.75"/>
    <row r="96" spans="1:9" s="173" customFormat="1" ht="12.75"/>
    <row r="97" s="173" customFormat="1" ht="12.75"/>
    <row r="98" s="173" customFormat="1" ht="12.75"/>
    <row r="99" s="173" customFormat="1" ht="12.75"/>
    <row r="100" s="173" customFormat="1" ht="12.75"/>
    <row r="101" s="173" customFormat="1" ht="12.75"/>
    <row r="102" s="173" customFormat="1" ht="12.75"/>
    <row r="103" s="173" customFormat="1" ht="12.75"/>
    <row r="104" s="173" customFormat="1" ht="12.75"/>
    <row r="105" s="173" customFormat="1" ht="12.75"/>
    <row r="106" s="173" customFormat="1" ht="12.75"/>
    <row r="107" s="173" customFormat="1" ht="12.75"/>
    <row r="108" s="173" customFormat="1" ht="12.75"/>
    <row r="109" s="173" customFormat="1" ht="12.75"/>
    <row r="110" s="173" customFormat="1" ht="12.75"/>
    <row r="111" s="173" customFormat="1" ht="12.75"/>
    <row r="112" s="173" customFormat="1" ht="12.75"/>
    <row r="113" s="173" customFormat="1" ht="12.75"/>
    <row r="114" s="173" customFormat="1" ht="12.75"/>
    <row r="115" s="173" customFormat="1" ht="12.75"/>
    <row r="116" s="173" customFormat="1" ht="12.75"/>
    <row r="117" s="173" customFormat="1" ht="12.75"/>
    <row r="118" s="173" customFormat="1" ht="12.75"/>
    <row r="119" s="173" customFormat="1" ht="12.75"/>
    <row r="120" s="173" customFormat="1" ht="12.75"/>
    <row r="121" s="173" customFormat="1" ht="12.75"/>
    <row r="122" s="173" customFormat="1" ht="12.75"/>
    <row r="123" s="173" customFormat="1" ht="12.75"/>
    <row r="124" s="173" customFormat="1" ht="12.75"/>
    <row r="125" s="173" customFormat="1" ht="12.75"/>
    <row r="126" s="173" customFormat="1" ht="12.75"/>
    <row r="127" s="173" customFormat="1" ht="12.75"/>
    <row r="128" s="173" customFormat="1" ht="12.75"/>
    <row r="129" s="173" customFormat="1" ht="12.75"/>
    <row r="130" s="173" customFormat="1" ht="12.75"/>
    <row r="131" s="173" customFormat="1" ht="12.75"/>
    <row r="132" s="173" customFormat="1" ht="12.75"/>
    <row r="133" s="173" customFormat="1" ht="12.75"/>
    <row r="134" s="173" customFormat="1" ht="12.75"/>
    <row r="135" s="173" customFormat="1" ht="12.75"/>
    <row r="136" s="173" customFormat="1" ht="12.75"/>
    <row r="137" s="173" customFormat="1" ht="12.75"/>
    <row r="138" s="173" customFormat="1" ht="12.75"/>
    <row r="139" s="173" customFormat="1" ht="12.75"/>
    <row r="140" s="173" customFormat="1" ht="12.75"/>
    <row r="141" s="173" customFormat="1" ht="12.75"/>
    <row r="142" s="173" customFormat="1" ht="12.75"/>
    <row r="143" s="173" customFormat="1" ht="12.75"/>
    <row r="144" s="173" customFormat="1" ht="12.75"/>
    <row r="145" s="173" customFormat="1" ht="12.75"/>
    <row r="146" s="173" customFormat="1" ht="12.75"/>
    <row r="147" s="173" customFormat="1" ht="12.75"/>
    <row r="148" s="173" customFormat="1" ht="12.75"/>
    <row r="149" s="173" customFormat="1" ht="12.75"/>
    <row r="150" s="173" customFormat="1" ht="12.75"/>
    <row r="151" s="173" customFormat="1" ht="12.75"/>
    <row r="152" s="173" customFormat="1" ht="12.75"/>
    <row r="153" s="173" customFormat="1" ht="12.75"/>
    <row r="154" s="173" customFormat="1" ht="12.75"/>
    <row r="155" s="173" customFormat="1" ht="12.75"/>
    <row r="156" s="173" customFormat="1" ht="12.75"/>
    <row r="157" s="173" customFormat="1" ht="12.75"/>
    <row r="158" s="173" customFormat="1" ht="12.75"/>
    <row r="159" s="173" customFormat="1" ht="12.75"/>
    <row r="160" s="173" customFormat="1" ht="12.75"/>
    <row r="161" s="173" customFormat="1" ht="12.75"/>
    <row r="162" s="173" customFormat="1" ht="12.75"/>
    <row r="163" s="173" customFormat="1" ht="12.75"/>
    <row r="164" s="173" customFormat="1" ht="12.75"/>
    <row r="165" s="173" customFormat="1" ht="12.75"/>
    <row r="166" s="173" customFormat="1" ht="12.75"/>
    <row r="167" s="173" customFormat="1" ht="12.75"/>
    <row r="168" s="173" customFormat="1" ht="12.75"/>
    <row r="169" s="173" customFormat="1" ht="12.75"/>
    <row r="170" s="173" customFormat="1" ht="12.75"/>
    <row r="171" s="173" customFormat="1" ht="12.75"/>
    <row r="172" s="173" customFormat="1" ht="12.75"/>
    <row r="173" s="173" customFormat="1" ht="12.75"/>
    <row r="174" s="173" customFormat="1" ht="12.75"/>
    <row r="175" s="173" customFormat="1" ht="12.75"/>
    <row r="176" s="173" customFormat="1" ht="12.75"/>
    <row r="177" s="173" customFormat="1" ht="12.75"/>
    <row r="178" s="173" customFormat="1" ht="12.75"/>
    <row r="179" s="173" customFormat="1" ht="12.75"/>
    <row r="180" s="173" customFormat="1" ht="12.75"/>
    <row r="181" s="173" customFormat="1" ht="12.75"/>
    <row r="182" s="173" customFormat="1" ht="12.75"/>
    <row r="183" s="173" customFormat="1" ht="12.75"/>
    <row r="184" s="173" customFormat="1" ht="12.75"/>
    <row r="185" s="173" customFormat="1" ht="12.75"/>
    <row r="186" s="173" customFormat="1" ht="12.75"/>
    <row r="187" s="173" customFormat="1" ht="12.75"/>
    <row r="188" s="173" customFormat="1" ht="12.75"/>
    <row r="189" s="173" customFormat="1" ht="12.75"/>
    <row r="190" s="173" customFormat="1" ht="12.75"/>
    <row r="191" s="173" customFormat="1" ht="12.75"/>
    <row r="192" s="173" customFormat="1" ht="12.75"/>
    <row r="193" s="173" customFormat="1" ht="12.75"/>
    <row r="194" s="173" customFormat="1" ht="12.75"/>
    <row r="195" s="173" customFormat="1" ht="12.75"/>
    <row r="196" s="173" customFormat="1" ht="12.75"/>
    <row r="197" s="173" customFormat="1" ht="12.75"/>
    <row r="198" s="173" customFormat="1" ht="12.75"/>
    <row r="199" s="173" customFormat="1" ht="12.75"/>
    <row r="200" s="173" customFormat="1" ht="12.75"/>
    <row r="201" s="173" customFormat="1" ht="12.75"/>
    <row r="202" s="173" customFormat="1" ht="12.75"/>
    <row r="203" s="173" customFormat="1" ht="12.75"/>
    <row r="204" s="173" customFormat="1" ht="12.75"/>
    <row r="205" s="173" customFormat="1" ht="12.75"/>
    <row r="206" s="173" customFormat="1" ht="12.75"/>
    <row r="207" s="173" customFormat="1" ht="12.75"/>
    <row r="208" s="173" customFormat="1" ht="12.75"/>
    <row r="209" s="173" customFormat="1" ht="12.75"/>
    <row r="210" s="173" customFormat="1" ht="12.75"/>
    <row r="211" s="173" customFormat="1" ht="12.75"/>
    <row r="212" s="173" customFormat="1" ht="12.75"/>
    <row r="213" s="173" customFormat="1" ht="12.75"/>
    <row r="214" s="173" customFormat="1" ht="12.75"/>
    <row r="215" s="173" customFormat="1" ht="12.75"/>
    <row r="216" s="173" customFormat="1" ht="12.75"/>
    <row r="217" s="173" customFormat="1" ht="12.75"/>
    <row r="218" s="173" customFormat="1" ht="12.75"/>
    <row r="219" s="173" customFormat="1" ht="12.75"/>
    <row r="220" s="173" customFormat="1" ht="12.75"/>
    <row r="221" s="173" customFormat="1" ht="12.75"/>
    <row r="222" s="173" customFormat="1" ht="12.75"/>
    <row r="223" s="173" customFormat="1" ht="12.75"/>
    <row r="224" s="173" customFormat="1" ht="12.75"/>
    <row r="225" s="173" customFormat="1" ht="12.75"/>
    <row r="226" s="173" customFormat="1" ht="12.75"/>
    <row r="227" s="173" customFormat="1" ht="12.75"/>
    <row r="228" s="173" customFormat="1" ht="12.75"/>
    <row r="229" s="173" customFormat="1" ht="12.75"/>
    <row r="230" s="173" customFormat="1" ht="12.75"/>
    <row r="231" s="173" customFormat="1" ht="12.75"/>
    <row r="232" s="173" customFormat="1" ht="12.75"/>
    <row r="233" s="173" customFormat="1" ht="12.75"/>
    <row r="234" s="173" customFormat="1" ht="12.75"/>
    <row r="235" s="173" customFormat="1" ht="12.75"/>
    <row r="236" s="173" customFormat="1" ht="12.75"/>
    <row r="237" s="173" customFormat="1" ht="12.75"/>
    <row r="238" s="173" customFormat="1" ht="12.75"/>
    <row r="239" s="173" customFormat="1" ht="12.75"/>
    <row r="240" s="173" customFormat="1" ht="12.75"/>
    <row r="241" s="173" customFormat="1" ht="12.75"/>
    <row r="242" s="173" customFormat="1" ht="12.75"/>
    <row r="243" s="173" customFormat="1" ht="12.75"/>
    <row r="244" s="173" customFormat="1" ht="12.75"/>
    <row r="245" s="173" customFormat="1" ht="12.75"/>
    <row r="246" s="173" customFormat="1" ht="12.75"/>
    <row r="247" s="173" customFormat="1" ht="12.75"/>
    <row r="248" s="173" customFormat="1" ht="12.75"/>
    <row r="249" s="173" customFormat="1" ht="12.75"/>
    <row r="250" s="173" customFormat="1" ht="12.75"/>
    <row r="251" s="173" customFormat="1" ht="12.75"/>
    <row r="252" s="173" customFormat="1" ht="12.75"/>
    <row r="253" s="173" customFormat="1" ht="12.75"/>
    <row r="254" s="173" customFormat="1" ht="12.75"/>
    <row r="255" s="173" customFormat="1" ht="12.75"/>
    <row r="256" s="173" customFormat="1" ht="12.75"/>
    <row r="257" s="173" customFormat="1" ht="12.75"/>
    <row r="258" s="173" customFormat="1" ht="12.75"/>
    <row r="259" s="173" customFormat="1" ht="12.75"/>
    <row r="260" s="173" customFormat="1" ht="12.75"/>
    <row r="261" s="173" customFormat="1" ht="12.75"/>
    <row r="262" s="173" customFormat="1" ht="12.75"/>
    <row r="263" s="173" customFormat="1" ht="12.75"/>
    <row r="264" s="173" customFormat="1" ht="12.75"/>
    <row r="265" s="173" customFormat="1" ht="12.75"/>
    <row r="266" s="173" customFormat="1" ht="12.75"/>
    <row r="267" s="173" customFormat="1" ht="12.75"/>
    <row r="268" s="173" customFormat="1" ht="12.75"/>
    <row r="269" s="173" customFormat="1" ht="12.75"/>
    <row r="270" s="173" customFormat="1" ht="12.75"/>
    <row r="271" s="173" customFormat="1" ht="12.75"/>
    <row r="272" s="173" customFormat="1" ht="12.75"/>
    <row r="273" s="173" customFormat="1" ht="12.75"/>
    <row r="274" s="173" customFormat="1" ht="12.75"/>
    <row r="275" s="173" customFormat="1" ht="12.75"/>
    <row r="276" s="173" customFormat="1" ht="12.75"/>
    <row r="277" s="173" customFormat="1" ht="12.75"/>
  </sheetData>
  <mergeCells count="54">
    <mergeCell ref="A51:C51"/>
    <mergeCell ref="G54:H54"/>
    <mergeCell ref="G62:H62"/>
    <mergeCell ref="G63:H63"/>
    <mergeCell ref="G47:H47"/>
    <mergeCell ref="H35:H36"/>
    <mergeCell ref="H37:H38"/>
    <mergeCell ref="A43:C43"/>
    <mergeCell ref="A44:C44"/>
    <mergeCell ref="A45:C45"/>
    <mergeCell ref="B35:B36"/>
    <mergeCell ref="C35:C36"/>
    <mergeCell ref="H39:H40"/>
    <mergeCell ref="H41:H42"/>
    <mergeCell ref="A41:A42"/>
    <mergeCell ref="C41:C42"/>
    <mergeCell ref="B41:B42"/>
    <mergeCell ref="A39:A40"/>
    <mergeCell ref="B39:B40"/>
    <mergeCell ref="C39:C40"/>
    <mergeCell ref="A33:A34"/>
    <mergeCell ref="B33:B34"/>
    <mergeCell ref="C33:C34"/>
    <mergeCell ref="A37:A38"/>
    <mergeCell ref="B37:B38"/>
    <mergeCell ref="C37:C38"/>
    <mergeCell ref="H33:H34"/>
    <mergeCell ref="A35:A36"/>
    <mergeCell ref="G16:H16"/>
    <mergeCell ref="A24:C24"/>
    <mergeCell ref="A26:C26"/>
    <mergeCell ref="A27:A28"/>
    <mergeCell ref="B27:B28"/>
    <mergeCell ref="C27:C28"/>
    <mergeCell ref="H27:H28"/>
    <mergeCell ref="A29:A30"/>
    <mergeCell ref="B29:B30"/>
    <mergeCell ref="C29:C30"/>
    <mergeCell ref="H29:H30"/>
    <mergeCell ref="A31:A32"/>
    <mergeCell ref="B31:B32"/>
    <mergeCell ref="C31:C32"/>
    <mergeCell ref="H31:H32"/>
    <mergeCell ref="A14:C14"/>
    <mergeCell ref="A2:H2"/>
    <mergeCell ref="D3:E3"/>
    <mergeCell ref="F6:F8"/>
    <mergeCell ref="G6:G8"/>
    <mergeCell ref="H6:H8"/>
    <mergeCell ref="G66:H66"/>
    <mergeCell ref="G64:H64"/>
    <mergeCell ref="G65:H65"/>
    <mergeCell ref="A74:A75"/>
    <mergeCell ref="A81:A82"/>
  </mergeCells>
  <phoneticPr fontId="57" type="noConversion"/>
  <pageMargins left="0.31496062992125984" right="0.31496062992125984" top="0.35433070866141736"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Cash</vt:lpstr>
      <vt:lpstr>SHB373</vt:lpstr>
      <vt:lpstr>SHB988</vt:lpstr>
      <vt:lpstr>SHB398</vt:lpstr>
      <vt:lpstr>KEB</vt:lpstr>
      <vt:lpstr>Vietcombank</vt:lpstr>
      <vt:lpstr>Woori525</vt:lpstr>
      <vt:lpstr>Woori517</vt:lpstr>
      <vt:lpstr>PG bank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Wisol</cp:lastModifiedBy>
  <cp:lastPrinted>2019-11-09T02:26:07Z</cp:lastPrinted>
  <dcterms:created xsi:type="dcterms:W3CDTF">2015-12-16T02:05:15Z</dcterms:created>
  <dcterms:modified xsi:type="dcterms:W3CDTF">2021-12-01T03:21:02Z</dcterms:modified>
</cp:coreProperties>
</file>